
<file path=[Content_Types].xml><?xml version="1.0" encoding="utf-8"?>
<Types xmlns="http://schemas.openxmlformats.org/package/2006/content-type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omments3.xml" ContentType="application/vnd.openxmlformats-officedocument.spreadsheetml.comment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comments4.xml" ContentType="application/vnd.openxmlformats-officedocument.spreadsheetml.comment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xml"/>
  <Override PartName="/xl/comments5.xml" ContentType="application/vnd.openxmlformats-officedocument.spreadsheetml.comment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14.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1.xml" ContentType="application/vnd.openxmlformats-officedocument.spreadsheetml.pivotTable+xml"/>
  <Override PartName="/xl/drawings/drawing15.xml" ContentType="application/vnd.openxmlformats-officedocument.drawing+xml"/>
  <Override PartName="/xl/comments6.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6.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7.xml" ContentType="application/vnd.openxmlformats-officedocument.drawing+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8.xml" ContentType="application/vnd.openxmlformats-officedocument.drawing+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pivotTables/pivotTable2.xml" ContentType="application/vnd.openxmlformats-officedocument.spreadsheetml.pivotTable+xml"/>
  <Override PartName="/xl/drawings/drawing19.xml" ContentType="application/vnd.openxmlformats-officedocument.drawing+xml"/>
  <Override PartName="/xl/comments7.xml" ContentType="application/vnd.openxmlformats-officedocument.spreadsheetml.comment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20.xml" ContentType="application/vnd.openxmlformats-officedocument.drawing+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1.xml" ContentType="application/vnd.openxmlformats-officedocument.drawing+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2.xml" ContentType="application/vnd.openxmlformats-officedocument.drawing+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pivotTables/pivotTable3.xml" ContentType="application/vnd.openxmlformats-officedocument.spreadsheetml.pivotTable+xml"/>
  <Override PartName="/xl/drawings/drawing23.xml" ContentType="application/vnd.openxmlformats-officedocument.drawing+xml"/>
  <Override PartName="/xl/comments8.xml" ContentType="application/vnd.openxmlformats-officedocument.spreadsheetml.comment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4.xml" ContentType="application/vnd.openxmlformats-officedocument.drawing+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User\Desktop\School\Analysis and Design (QBA 1721)\"/>
    </mc:Choice>
  </mc:AlternateContent>
  <xr:revisionPtr revIDLastSave="0" documentId="13_ncr:1_{EFC47B11-96EA-425A-94D3-D723E6E0904E}" xr6:coauthVersionLast="47" xr6:coauthVersionMax="47" xr10:uidLastSave="{00000000-0000-0000-0000-000000000000}"/>
  <workbookProtection workbookAlgorithmName="SHA-512" workbookHashValue="YLExzVL61hOcP8ToV9FKWkkoTn8kjaIIXtXrFc5yV3Q4PyepfjZoK8jGpeEryxqU2IDhSdWQBm185BB6jvPy2g==" workbookSaltValue="s0yXsH9LYMC7tnBpIK2JuA==" workbookSpinCount="100000" lockStructure="1"/>
  <bookViews>
    <workbookView xWindow="-120" yWindow="-120" windowWidth="29040" windowHeight="15840" firstSheet="2" activeTab="2" xr2:uid="{A740BB67-278C-423E-A1F9-96CBD83C61F6}"/>
  </bookViews>
  <sheets>
    <sheet name="FormatCodes_SFX" sheetId="9" state="veryHidden" r:id="rId1"/>
    <sheet name="Feedback_SFX" sheetId="10" state="hidden" r:id="rId2"/>
    <sheet name="Scoreboard" sheetId="11" r:id="rId3"/>
    <sheet name="QuestionsPT" sheetId="13" state="veryHidden" r:id="rId4"/>
    <sheet name="QuestionsSC" sheetId="14" state="veryHidden" r:id="rId5"/>
    <sheet name="Questions" sheetId="12" r:id="rId6"/>
    <sheet name="#_Questions" sheetId="1" state="veryHidden" r:id="rId7"/>
    <sheet name="DatatypesPT" sheetId="16" state="veryHidden" r:id="rId8"/>
    <sheet name="DatatypesSC" sheetId="17" state="veryHidden" r:id="rId9"/>
    <sheet name="Datatypes" sheetId="15" r:id="rId10"/>
    <sheet name="#_Datatypes" sheetId="2" state="veryHidden" r:id="rId11"/>
    <sheet name="FormulaPersonPT" sheetId="19" state="veryHidden" r:id="rId12"/>
    <sheet name="FormulaPersonSC" sheetId="20" state="veryHidden" r:id="rId13"/>
    <sheet name="FormulaPerson" sheetId="18" r:id="rId14"/>
    <sheet name="#_FormulaPerson" sheetId="3" state="veryHidden" r:id="rId15"/>
    <sheet name="FormulaTypePT" sheetId="22" state="veryHidden" r:id="rId16"/>
    <sheet name="FormulaTypeSC" sheetId="23" state="veryHidden" r:id="rId17"/>
    <sheet name="FormulaType" sheetId="21" r:id="rId18"/>
    <sheet name="#_FormulaType" sheetId="4" state="veryHidden" r:id="rId19"/>
    <sheet name="FormulaBothPT" sheetId="25" state="veryHidden" r:id="rId20"/>
    <sheet name="FormulaBothSC" sheetId="26" state="veryHidden" r:id="rId21"/>
    <sheet name="FormulaBoth" sheetId="24" r:id="rId22"/>
    <sheet name="#_FormulaBoth" sheetId="5" state="veryHidden" r:id="rId23"/>
    <sheet name="PivotPersonPT" sheetId="28" state="veryHidden" r:id="rId24"/>
    <sheet name="PivotPersonSC" sheetId="29" state="veryHidden" r:id="rId25"/>
    <sheet name="PivotPerson" sheetId="27" r:id="rId26"/>
    <sheet name="#_PivotPerson" sheetId="6" state="veryHidden" r:id="rId27"/>
    <sheet name="PivotTypePT" sheetId="31" state="veryHidden" r:id="rId28"/>
    <sheet name="PivotTypeSC" sheetId="32" state="veryHidden" r:id="rId29"/>
    <sheet name="PivotType" sheetId="30" r:id="rId30"/>
    <sheet name="#_PivotType" sheetId="7" state="veryHidden" r:id="rId31"/>
    <sheet name="PivotBothPT" sheetId="34" state="veryHidden" r:id="rId32"/>
    <sheet name="PivotBothSC" sheetId="35" state="veryHidden" r:id="rId33"/>
    <sheet name="PivotBoth" sheetId="33" r:id="rId34"/>
    <sheet name="#_PivotBoth" sheetId="8" state="veryHidden" r:id="rId35"/>
  </sheets>
  <calcPr calcId="191029"/>
  <pivotCaches>
    <pivotCache cacheId="10" r:id="rId36"/>
    <pivotCache cacheId="11" r:id="rId37"/>
    <pivotCache cacheId="12" r:id="rId38"/>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3" i="24" l="1"/>
  <c r="I23" i="24"/>
  <c r="H23" i="24"/>
  <c r="J22" i="24"/>
  <c r="J21" i="24"/>
  <c r="J20" i="24"/>
  <c r="J19" i="24"/>
  <c r="I22" i="24"/>
  <c r="I21" i="24"/>
  <c r="I20" i="24"/>
  <c r="I19" i="24"/>
  <c r="H22" i="24"/>
  <c r="H21" i="24"/>
  <c r="H20" i="24"/>
  <c r="H19" i="24"/>
  <c r="G22" i="24"/>
  <c r="G21" i="24"/>
  <c r="G20" i="24"/>
  <c r="G19" i="24"/>
  <c r="H10" i="24" a="1"/>
  <c r="H10" i="24" s="1"/>
  <c r="G10" i="24" a="1"/>
  <c r="G10" i="24" s="1"/>
  <c r="I18" i="21"/>
  <c r="I17" i="21"/>
  <c r="I16" i="21"/>
  <c r="H18" i="21"/>
  <c r="H17" i="21"/>
  <c r="H16" i="21"/>
  <c r="G16" i="21"/>
  <c r="G17" i="21"/>
  <c r="G10" i="21" a="1"/>
  <c r="G10" i="21" s="1"/>
  <c r="I23" i="18"/>
  <c r="I22" i="18"/>
  <c r="I21" i="18"/>
  <c r="I20" i="18"/>
  <c r="I19" i="18"/>
  <c r="H23" i="18"/>
  <c r="H22" i="18"/>
  <c r="H21" i="18"/>
  <c r="H20" i="18"/>
  <c r="H19" i="18"/>
  <c r="G22" i="18"/>
  <c r="G21" i="18"/>
  <c r="G20" i="18"/>
  <c r="G19" i="18"/>
  <c r="G10" i="18" a="1"/>
  <c r="G10" i="18" s="1"/>
  <c r="I84" i="15"/>
  <c r="H84" i="15"/>
  <c r="G84" i="15"/>
  <c r="F84" i="15"/>
  <c r="E84" i="15"/>
  <c r="D84" i="15"/>
  <c r="C84" i="15"/>
  <c r="B84" i="15"/>
  <c r="I82" i="15"/>
  <c r="H82" i="15"/>
  <c r="G82" i="15"/>
  <c r="F82" i="15"/>
  <c r="E82" i="15"/>
  <c r="D82" i="15"/>
  <c r="C82" i="15"/>
  <c r="B82" i="15"/>
  <c r="C40" i="11"/>
  <c r="B40" i="11"/>
  <c r="F28" i="11" a="1"/>
  <c r="F28" i="11"/>
  <c r="I1" i="33" s="1" a="1"/>
  <c r="I1" i="33" s="1"/>
  <c r="AF1" i="33" s="1"/>
  <c r="B2" i="35"/>
  <c r="C28" i="11" s="1"/>
  <c r="C30" i="11" s="1"/>
  <c r="B1" i="10"/>
  <c r="Z1" i="33"/>
  <c r="Y1" i="33"/>
  <c r="X1" i="33"/>
  <c r="I1" i="8"/>
  <c r="AF1" i="8"/>
  <c r="Z1" i="8"/>
  <c r="Y1" i="8"/>
  <c r="X1" i="8"/>
  <c r="F27" i="11" a="1"/>
  <c r="F27" i="11"/>
  <c r="I1" i="30" s="1" a="1"/>
  <c r="I1" i="30" s="1"/>
  <c r="AF1" i="30" s="1"/>
  <c r="C27" i="11"/>
  <c r="B2" i="30"/>
  <c r="Y2" i="30" s="1"/>
  <c r="B2" i="32"/>
  <c r="Z1" i="30"/>
  <c r="Y1" i="30"/>
  <c r="X1" i="30"/>
  <c r="I1" i="7"/>
  <c r="AF1" i="7" s="1"/>
  <c r="B2" i="7"/>
  <c r="Y2" i="7" s="1"/>
  <c r="Z1" i="7"/>
  <c r="Y1" i="7"/>
  <c r="X1" i="7"/>
  <c r="F26" i="11" a="1"/>
  <c r="F26" i="11"/>
  <c r="I1" i="27" s="1" a="1"/>
  <c r="I1" i="27" s="1"/>
  <c r="AF1" i="27" s="1"/>
  <c r="B2" i="29"/>
  <c r="C26" i="11" s="1"/>
  <c r="Z1" i="27"/>
  <c r="Y1" i="27"/>
  <c r="X1" i="27"/>
  <c r="I1" i="6"/>
  <c r="AF1" i="6"/>
  <c r="Z1" i="6"/>
  <c r="Y1" i="6"/>
  <c r="X1" i="6"/>
  <c r="F25" i="11" a="1"/>
  <c r="F25" i="11" s="1"/>
  <c r="I1" i="24" s="1" a="1"/>
  <c r="I1" i="24" s="1"/>
  <c r="AF1" i="24" s="1"/>
  <c r="B2" i="26"/>
  <c r="B2" i="24" s="1"/>
  <c r="Y2" i="24" s="1"/>
  <c r="Z1" i="24"/>
  <c r="Y1" i="24"/>
  <c r="X1" i="24"/>
  <c r="I1" i="5"/>
  <c r="AF1" i="5"/>
  <c r="Z1" i="5"/>
  <c r="Y1" i="5"/>
  <c r="X1" i="5"/>
  <c r="F24" i="11" a="1"/>
  <c r="F24" i="11" s="1"/>
  <c r="I1" i="21" s="1" a="1"/>
  <c r="I1" i="21" s="1"/>
  <c r="AF1" i="21" s="1"/>
  <c r="B2" i="23"/>
  <c r="C24" i="11" s="1"/>
  <c r="Z1" i="21"/>
  <c r="Y1" i="21"/>
  <c r="X1" i="21"/>
  <c r="I1" i="4"/>
  <c r="AF1" i="4"/>
  <c r="Z1" i="4"/>
  <c r="Y1" i="4"/>
  <c r="X1" i="4"/>
  <c r="F23" i="11" a="1"/>
  <c r="F23" i="11" s="1"/>
  <c r="I1" i="18" s="1" a="1"/>
  <c r="I1" i="18" s="1"/>
  <c r="AF1" i="18" s="1"/>
  <c r="B2" i="20"/>
  <c r="C23" i="11" s="1"/>
  <c r="Z1" i="18"/>
  <c r="Y1" i="18"/>
  <c r="X1" i="18"/>
  <c r="I1" i="3"/>
  <c r="AF1" i="3"/>
  <c r="Z1" i="3"/>
  <c r="Y1" i="3"/>
  <c r="X1" i="3"/>
  <c r="F22" i="11" a="1"/>
  <c r="F22" i="11"/>
  <c r="I1" i="15" s="1" a="1"/>
  <c r="I1" i="15" s="1"/>
  <c r="AF1" i="15" s="1"/>
  <c r="B2" i="17"/>
  <c r="C22" i="11" s="1"/>
  <c r="Z1" i="15"/>
  <c r="Y1" i="15"/>
  <c r="X1" i="15"/>
  <c r="I1" i="2"/>
  <c r="AF1" i="2"/>
  <c r="Z1" i="2"/>
  <c r="Y1" i="2"/>
  <c r="X1" i="2"/>
  <c r="N20" i="15"/>
  <c r="F21" i="11" a="1"/>
  <c r="F21" i="11"/>
  <c r="I1" i="12" s="1" a="1"/>
  <c r="I1" i="12" s="1"/>
  <c r="AF1" i="12" s="1"/>
  <c r="C21" i="11"/>
  <c r="B2" i="14"/>
  <c r="B2" i="12" s="1"/>
  <c r="Y2" i="12" s="1"/>
  <c r="Z1" i="12"/>
  <c r="Y1" i="12"/>
  <c r="X1" i="12"/>
  <c r="I1" i="1"/>
  <c r="AF1" i="1" s="1"/>
  <c r="B2" i="1"/>
  <c r="Y2" i="1" s="1"/>
  <c r="Z1" i="1"/>
  <c r="Y1" i="1"/>
  <c r="X1" i="1"/>
  <c r="C21" i="12"/>
  <c r="C15" i="12"/>
  <c r="F4" i="11" a="1"/>
  <c r="F4" i="11" s="1"/>
  <c r="E4" i="11"/>
  <c r="P2" i="12" s="1"/>
  <c r="H10" i="5" a="1"/>
  <c r="H10" i="5" s="1"/>
  <c r="G10" i="5" a="1"/>
  <c r="G10" i="5" s="1"/>
  <c r="G19" i="5" s="1"/>
  <c r="G10" i="4" a="1"/>
  <c r="G17" i="4" s="1"/>
  <c r="H17" i="4" s="1"/>
  <c r="G10" i="3" a="1"/>
  <c r="G22" i="3" s="1"/>
  <c r="H22" i="3" s="1"/>
  <c r="I84" i="2"/>
  <c r="H84" i="2"/>
  <c r="G84" i="2"/>
  <c r="F84" i="2"/>
  <c r="E84" i="2"/>
  <c r="D84" i="2"/>
  <c r="C84" i="2"/>
  <c r="B84" i="2"/>
  <c r="I82" i="2"/>
  <c r="H82" i="2"/>
  <c r="G82" i="2"/>
  <c r="F82" i="2"/>
  <c r="E82" i="2"/>
  <c r="D82" i="2"/>
  <c r="C82" i="2"/>
  <c r="B82" i="2"/>
  <c r="N20" i="2"/>
  <c r="C21" i="1"/>
  <c r="C15" i="1"/>
  <c r="C2" i="33" a="1"/>
  <c r="I18" i="23"/>
  <c r="H84" i="17"/>
  <c r="C84" i="17"/>
  <c r="D84" i="17"/>
  <c r="G19" i="20"/>
  <c r="I82" i="17"/>
  <c r="H10" i="26"/>
  <c r="N18" i="29"/>
  <c r="G82" i="17"/>
  <c r="G84" i="17"/>
  <c r="H21" i="26"/>
  <c r="J22" i="26"/>
  <c r="O14" i="35"/>
  <c r="I21" i="26"/>
  <c r="J20" i="26"/>
  <c r="I19" i="20"/>
  <c r="C2" i="1" a="1"/>
  <c r="C2" i="8" a="1"/>
  <c r="I23" i="20"/>
  <c r="G22" i="26"/>
  <c r="G22" i="20"/>
  <c r="G16" i="23"/>
  <c r="G20" i="26"/>
  <c r="C21" i="14"/>
  <c r="M14" i="32"/>
  <c r="H16" i="23"/>
  <c r="I17" i="23"/>
  <c r="H17" i="23"/>
  <c r="M15" i="35"/>
  <c r="C2" i="2" a="1"/>
  <c r="I19" i="26"/>
  <c r="O15" i="35"/>
  <c r="H82" i="17"/>
  <c r="C2" i="6" a="1"/>
  <c r="H18" i="23"/>
  <c r="C2" i="27" a="1"/>
  <c r="G10" i="26"/>
  <c r="C2" i="3" a="1"/>
  <c r="I20" i="26"/>
  <c r="H23" i="20"/>
  <c r="H19" i="20"/>
  <c r="C2" i="5" a="1"/>
  <c r="G10" i="20"/>
  <c r="H20" i="20"/>
  <c r="C15" i="14"/>
  <c r="N14" i="32"/>
  <c r="G19" i="26"/>
  <c r="N15" i="32"/>
  <c r="N16" i="32"/>
  <c r="H20" i="26"/>
  <c r="C2" i="7" a="1"/>
  <c r="B84" i="17"/>
  <c r="I23" i="26"/>
  <c r="J21" i="26"/>
  <c r="M15" i="29"/>
  <c r="N20" i="17"/>
  <c r="J19" i="26"/>
  <c r="H21" i="20"/>
  <c r="B82" i="17"/>
  <c r="M15" i="32"/>
  <c r="G17" i="23"/>
  <c r="M16" i="32"/>
  <c r="G10" i="23"/>
  <c r="C2" i="4" a="1"/>
  <c r="G20" i="20"/>
  <c r="F82" i="17"/>
  <c r="C2" i="12" a="1"/>
  <c r="G21" i="20"/>
  <c r="F84" i="17"/>
  <c r="H19" i="26"/>
  <c r="I20" i="20"/>
  <c r="E82" i="17"/>
  <c r="N15" i="29"/>
  <c r="M18" i="35"/>
  <c r="C82" i="17"/>
  <c r="N15" i="35"/>
  <c r="C2" i="21" a="1"/>
  <c r="I21" i="20"/>
  <c r="I84" i="17"/>
  <c r="C2" i="18" a="1"/>
  <c r="I22" i="26"/>
  <c r="C2" i="30" a="1"/>
  <c r="C2" i="24" a="1"/>
  <c r="H22" i="20"/>
  <c r="H23" i="26"/>
  <c r="N18" i="35"/>
  <c r="M14" i="35"/>
  <c r="M14" i="29"/>
  <c r="D82" i="17"/>
  <c r="C2" i="15" a="1"/>
  <c r="J23" i="26"/>
  <c r="E84" i="17"/>
  <c r="I22" i="20"/>
  <c r="H22" i="26"/>
  <c r="N14" i="29"/>
  <c r="I16" i="23"/>
  <c r="M18" i="29"/>
  <c r="O18" i="35"/>
  <c r="G21" i="26"/>
  <c r="P2" i="33" l="1"/>
  <c r="C2" i="30"/>
  <c r="C2" i="33"/>
  <c r="C2" i="8"/>
  <c r="B2" i="33"/>
  <c r="Y2" i="33" s="1"/>
  <c r="B2" i="8"/>
  <c r="Y2" i="8" s="1"/>
  <c r="D40" i="11"/>
  <c r="C2" i="7"/>
  <c r="C2" i="27"/>
  <c r="P2" i="30"/>
  <c r="C2" i="6"/>
  <c r="C2" i="24"/>
  <c r="B2" i="27"/>
  <c r="Y2" i="27" s="1"/>
  <c r="B2" i="6"/>
  <c r="Y2" i="6" s="1"/>
  <c r="P2" i="27"/>
  <c r="C2" i="5"/>
  <c r="C2" i="21"/>
  <c r="Z2" i="21" s="1"/>
  <c r="B2" i="5"/>
  <c r="Y2" i="5" s="1"/>
  <c r="C25" i="11"/>
  <c r="P2" i="24"/>
  <c r="C2" i="18"/>
  <c r="C2" i="4"/>
  <c r="B2" i="21"/>
  <c r="Y2" i="21" s="1"/>
  <c r="B2" i="4"/>
  <c r="Y2" i="4" s="1"/>
  <c r="P2" i="21"/>
  <c r="C2" i="3"/>
  <c r="C2" i="15"/>
  <c r="Z2" i="15" s="1"/>
  <c r="B2" i="3"/>
  <c r="Y2" i="3" s="1"/>
  <c r="B2" i="18"/>
  <c r="Y2" i="18" s="1"/>
  <c r="P2" i="18"/>
  <c r="C2" i="2"/>
  <c r="C2" i="12"/>
  <c r="Z2" i="12" s="1"/>
  <c r="B2" i="15"/>
  <c r="Y2" i="15" s="1"/>
  <c r="B2" i="2"/>
  <c r="Y2" i="2" s="1"/>
  <c r="P2" i="15"/>
  <c r="C2" i="1"/>
  <c r="C8" i="11"/>
  <c r="H19" i="5"/>
  <c r="I19" i="5"/>
  <c r="G20" i="5"/>
  <c r="G21" i="5"/>
  <c r="G22" i="5"/>
  <c r="G10" i="4"/>
  <c r="G16" i="4" s="1"/>
  <c r="H16" i="4" s="1"/>
  <c r="G10" i="3"/>
  <c r="G19" i="3" s="1"/>
  <c r="H19" i="3" s="1"/>
  <c r="G20" i="3"/>
  <c r="H20" i="3" s="1"/>
  <c r="G21" i="3"/>
  <c r="H21" i="3" s="1"/>
  <c r="D2" i="15"/>
  <c r="D1" i="18" a="1"/>
  <c r="D2" i="30"/>
  <c r="D1" i="24" a="1"/>
  <c r="D1" i="12" a="1"/>
  <c r="D2" i="12"/>
  <c r="D2" i="18"/>
  <c r="D1" i="21" a="1"/>
  <c r="D1" i="15" a="1"/>
  <c r="D1" i="30" a="1"/>
  <c r="D2" i="24"/>
  <c r="D2" i="27"/>
  <c r="AA2" i="30" l="1"/>
  <c r="A2" i="32"/>
  <c r="A2" i="7" s="1"/>
  <c r="X2" i="7" s="1"/>
  <c r="Z2" i="30"/>
  <c r="Z2" i="8"/>
  <c r="Z2" i="33"/>
  <c r="D1" i="30"/>
  <c r="AA1" i="30" s="1"/>
  <c r="A2" i="29"/>
  <c r="B26" i="11" s="1"/>
  <c r="AA2" i="27"/>
  <c r="Z2" i="27"/>
  <c r="Z2" i="7"/>
  <c r="A2" i="26"/>
  <c r="B25" i="11" s="1"/>
  <c r="AA2" i="24"/>
  <c r="Z2" i="24"/>
  <c r="Z2" i="6"/>
  <c r="D1" i="24"/>
  <c r="AA1" i="24" s="1"/>
  <c r="Z2" i="5"/>
  <c r="D1" i="21"/>
  <c r="AA1" i="21" s="1"/>
  <c r="A2" i="20"/>
  <c r="B23" i="11" s="1"/>
  <c r="AA2" i="18"/>
  <c r="Z2" i="4"/>
  <c r="Z2" i="18"/>
  <c r="D1" i="18"/>
  <c r="AA1" i="18" s="1"/>
  <c r="Z2" i="3"/>
  <c r="D1" i="15"/>
  <c r="AA1" i="15" s="1"/>
  <c r="A2" i="17"/>
  <c r="AA2" i="15"/>
  <c r="Z2" i="2"/>
  <c r="D1" i="12"/>
  <c r="AA1" i="12" s="1"/>
  <c r="A2" i="14"/>
  <c r="AA2" i="12"/>
  <c r="Z2" i="1"/>
  <c r="I22" i="5"/>
  <c r="H22" i="5"/>
  <c r="J22" i="5" s="1"/>
  <c r="I21" i="5"/>
  <c r="H21" i="5"/>
  <c r="J21" i="5" s="1"/>
  <c r="I20" i="5"/>
  <c r="I23" i="5" s="1"/>
  <c r="H20" i="5"/>
  <c r="J19" i="5"/>
  <c r="H18" i="4"/>
  <c r="I17" i="4" s="1"/>
  <c r="H23" i="3"/>
  <c r="I22" i="3" s="1"/>
  <c r="D1" i="27" a="1"/>
  <c r="D2" i="21"/>
  <c r="D2" i="5"/>
  <c r="D1" i="8" a="1"/>
  <c r="D2" i="6"/>
  <c r="D1" i="1" a="1"/>
  <c r="D1" i="33" a="1"/>
  <c r="D2" i="2"/>
  <c r="D2" i="3"/>
  <c r="D1" i="3" a="1"/>
  <c r="D1" i="5" a="1"/>
  <c r="D2" i="4"/>
  <c r="D2" i="8"/>
  <c r="D1" i="7" a="1"/>
  <c r="D1" i="2" a="1"/>
  <c r="D2" i="7"/>
  <c r="D2" i="33"/>
  <c r="D1" i="4" a="1"/>
  <c r="D2" i="1"/>
  <c r="D1" i="6" a="1"/>
  <c r="A2" i="23" l="1"/>
  <c r="A2" i="4" s="1"/>
  <c r="X2" i="4" s="1"/>
  <c r="AA2" i="21"/>
  <c r="D1" i="27"/>
  <c r="AA1" i="27" s="1"/>
  <c r="A2" i="30"/>
  <c r="X2" i="30" s="1"/>
  <c r="B27" i="11"/>
  <c r="D1" i="33"/>
  <c r="AA1" i="33" s="1"/>
  <c r="AA2" i="33"/>
  <c r="A2" i="35"/>
  <c r="D1" i="8"/>
  <c r="AA1" i="8" s="1"/>
  <c r="AA2" i="8"/>
  <c r="AA2" i="7"/>
  <c r="D1" i="7"/>
  <c r="AA1" i="7" s="1"/>
  <c r="A2" i="27"/>
  <c r="X2" i="27" s="1"/>
  <c r="A2" i="6"/>
  <c r="X2" i="6" s="1"/>
  <c r="D1" i="6"/>
  <c r="AA1" i="6" s="1"/>
  <c r="AA2" i="6"/>
  <c r="A2" i="24"/>
  <c r="X2" i="24" s="1"/>
  <c r="A2" i="5"/>
  <c r="X2" i="5" s="1"/>
  <c r="D1" i="5"/>
  <c r="AA1" i="5" s="1"/>
  <c r="AA2" i="5"/>
  <c r="D1" i="4"/>
  <c r="AA1" i="4" s="1"/>
  <c r="AA2" i="4"/>
  <c r="A2" i="18"/>
  <c r="X2" i="18" s="1"/>
  <c r="A2" i="3"/>
  <c r="X2" i="3" s="1"/>
  <c r="D1" i="3"/>
  <c r="AA1" i="3" s="1"/>
  <c r="AA2" i="3"/>
  <c r="D1" i="2"/>
  <c r="AA1" i="2" s="1"/>
  <c r="AA2" i="2"/>
  <c r="B22" i="11"/>
  <c r="A2" i="2"/>
  <c r="X2" i="2" s="1"/>
  <c r="A2" i="15"/>
  <c r="X2" i="15" s="1"/>
  <c r="AA2" i="1"/>
  <c r="D1" i="1"/>
  <c r="AA1" i="1" s="1"/>
  <c r="B21" i="11"/>
  <c r="A2" i="1"/>
  <c r="X2" i="1" s="1"/>
  <c r="A2" i="12"/>
  <c r="X2" i="12" s="1"/>
  <c r="I20" i="3"/>
  <c r="I19" i="3"/>
  <c r="H23" i="5"/>
  <c r="J23" i="5" s="1"/>
  <c r="J20" i="5"/>
  <c r="I16" i="4"/>
  <c r="I18" i="4" s="1"/>
  <c r="I21" i="3"/>
  <c r="I23" i="3" s="1"/>
  <c r="B24" i="11" l="1"/>
  <c r="A2" i="21"/>
  <c r="X2" i="21" s="1"/>
  <c r="B28" i="11"/>
  <c r="B30" i="11" s="1"/>
  <c r="A2" i="8"/>
  <c r="X2" i="8" s="1"/>
  <c r="A2" i="33"/>
  <c r="X2" i="33" s="1"/>
  <c r="D30" i="11" l="1"/>
  <c r="I3" i="11"/>
  <c r="I2" i="1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Gordon, Ellen</author>
  </authors>
  <commentList>
    <comment ref="S1" authorId="0" shapeId="0" xr:uid="{C90646F9-3605-4DC1-9DC5-975098138A05}">
      <text>
        <r>
          <rPr>
            <sz val="9"/>
            <color indexed="81"/>
            <rFont val="Tahoma"/>
            <family val="2"/>
          </rPr>
          <t>Connor, When in doubt, just take the next small step.</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Gordon, Ellen</author>
  </authors>
  <commentList>
    <comment ref="S1" authorId="0" shapeId="0" xr:uid="{D227493C-709A-44F0-8943-488EBA316EDC}">
      <text>
        <r>
          <rPr>
            <sz val="9"/>
            <color indexed="81"/>
            <rFont val="Tahoma"/>
            <family val="2"/>
          </rPr>
          <t>Connor, If it does not challenge you, it will not change you!</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Gordon, Ellen</author>
  </authors>
  <commentList>
    <comment ref="S1" authorId="0" shapeId="0" xr:uid="{599EDB45-1B03-4B2C-85C1-1E43043E75B0}">
      <text>
        <r>
          <rPr>
            <sz val="9"/>
            <color indexed="81"/>
            <rFont val="Tahoma"/>
            <family val="2"/>
          </rPr>
          <t>Connor, Real difficulties can be overcome; it is only the imaginary ones that are unconquerable. – Theodore N. Vail</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Gordon, Ellen</author>
  </authors>
  <commentList>
    <comment ref="S1" authorId="0" shapeId="0" xr:uid="{AD6BCB83-D9C6-4682-AD1B-A327D24977E9}">
      <text>
        <r>
          <rPr>
            <sz val="9"/>
            <color indexed="81"/>
            <rFont val="Tahoma"/>
            <family val="2"/>
          </rPr>
          <t>Connor, Striving for success without hard work is like trying to harvest where you haven’t planted. – David Bly</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Gordon, Ellen</author>
  </authors>
  <commentList>
    <comment ref="S1" authorId="0" shapeId="0" xr:uid="{A87ED19B-2484-420F-8F4D-E9EE27542AD3}">
      <text>
        <r>
          <rPr>
            <sz val="9"/>
            <color indexed="81"/>
            <rFont val="Tahoma"/>
            <family val="2"/>
          </rPr>
          <t>Connor, If you get tired, learn to rest, not quit.</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Gordon, Ellen</author>
  </authors>
  <commentList>
    <comment ref="S1" authorId="0" shapeId="0" xr:uid="{778667A9-57DB-40ED-8FE9-69439774A96A}">
      <text>
        <r>
          <rPr>
            <sz val="9"/>
            <color indexed="81"/>
            <rFont val="Tahoma"/>
            <family val="2"/>
          </rPr>
          <t>Connor, There are those who work all day. Those who dream all day. And those who spend an hour dreaming before setting to work to fulfill those dreams. Go into the third category because there’s virtually no competition. – Steven J. Ross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Gordon, Ellen</author>
  </authors>
  <commentList>
    <comment ref="S1" authorId="0" shapeId="0" xr:uid="{6224319B-30F9-438D-BF99-2D784B5180D1}">
      <text>
        <r>
          <rPr>
            <sz val="9"/>
            <color indexed="81"/>
            <rFont val="Tahoma"/>
            <family val="2"/>
          </rPr>
          <t xml:space="preserve">Connor, Excellence is not a skill. It is an attitude. – Ralph Marston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Gordon, Ellen</author>
  </authors>
  <commentList>
    <comment ref="S1" authorId="0" shapeId="0" xr:uid="{8683B5E1-42AD-4450-8928-CBD07F381619}">
      <text>
        <r>
          <rPr>
            <sz val="9"/>
            <color indexed="81"/>
            <rFont val="Tahoma"/>
            <family val="2"/>
          </rPr>
          <t>Connor, Some people dream of success… while others wake up and work hard at it. – Mark Zuckerberg</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<sst xmlns="http://schemas.openxmlformats.org/spreadsheetml/2006/main" count="3636" uniqueCount="399">
  <si>
    <t>Prep 4 Questions</t>
  </si>
  <si>
    <t>Read through these questions before watching the Prep videos so that you recognize the concepts when they are discussed.</t>
  </si>
  <si>
    <r>
      <t xml:space="preserve">For each question below, please select the letter of the correct answer in the </t>
    </r>
    <r>
      <rPr>
        <i/>
        <sz val="12"/>
        <color theme="1"/>
        <rFont val="Aptos Narrow"/>
        <family val="2"/>
        <scheme val="minor"/>
      </rPr>
      <t>Answers</t>
    </r>
    <r>
      <rPr>
        <sz val="11"/>
        <color theme="1"/>
        <rFont val="Aptos Narrow"/>
        <family val="2"/>
        <scheme val="minor"/>
      </rPr>
      <t xml:space="preserve"> table on the right.</t>
    </r>
  </si>
  <si>
    <t>Questions</t>
  </si>
  <si>
    <t>Answers</t>
  </si>
  <si>
    <t>C</t>
  </si>
  <si>
    <t>A</t>
  </si>
  <si>
    <t>B</t>
  </si>
  <si>
    <t xml:space="preserve"> </t>
  </si>
  <si>
    <t>Types of Data</t>
  </si>
  <si>
    <t>Identify the data type of each column. If it can be used for calculation then it is quantitative; otherwise qualitative</t>
  </si>
  <si>
    <t>At the bottom of each column, COUNT() counts numbers ONLY whereas COUNTA() counts numbers and text.</t>
  </si>
  <si>
    <t>Monthly Vehicle Sales and Commissions</t>
  </si>
  <si>
    <t>For each of the following variables, indicate if the data is qualitative or quantitative.</t>
  </si>
  <si>
    <t>Date</t>
  </si>
  <si>
    <t>Salesperson</t>
  </si>
  <si>
    <t>Vehicle ID</t>
  </si>
  <si>
    <t>Vehicle Type</t>
  </si>
  <si>
    <t>Selling Price</t>
  </si>
  <si>
    <t>Vehicle Costs</t>
  </si>
  <si>
    <t>Net Profit</t>
  </si>
  <si>
    <t>Commission</t>
  </si>
  <si>
    <t>Jill Wells</t>
  </si>
  <si>
    <t>V52759</t>
  </si>
  <si>
    <t>New</t>
  </si>
  <si>
    <t>Ralph Corner</t>
  </si>
  <si>
    <t>V34648</t>
  </si>
  <si>
    <t>Used</t>
  </si>
  <si>
    <t>1. Salesperson</t>
  </si>
  <si>
    <t>Qualitative</t>
  </si>
  <si>
    <t>V76332</t>
  </si>
  <si>
    <t>2. Vehicle ID</t>
  </si>
  <si>
    <t>V59562</t>
  </si>
  <si>
    <t>3. Vehicle Type</t>
  </si>
  <si>
    <t>Joe Tanner</t>
  </si>
  <si>
    <t>V23566</t>
  </si>
  <si>
    <t>4. Selling Price</t>
  </si>
  <si>
    <t>Quantitative</t>
  </si>
  <si>
    <t>V21336</t>
  </si>
  <si>
    <t>5. Vehicle Cost</t>
  </si>
  <si>
    <t>V22331</t>
  </si>
  <si>
    <t>6. Net Profit</t>
  </si>
  <si>
    <t>V19576</t>
  </si>
  <si>
    <t>7. Commission</t>
  </si>
  <si>
    <t>Terri Gardner</t>
  </si>
  <si>
    <t>V10029</t>
  </si>
  <si>
    <t>Answer Block</t>
  </si>
  <si>
    <t>V37440</t>
  </si>
  <si>
    <t>V25799</t>
  </si>
  <si>
    <t>V53507</t>
  </si>
  <si>
    <t>V79529</t>
  </si>
  <si>
    <t>V63419</t>
  </si>
  <si>
    <t>V42681</t>
  </si>
  <si>
    <t>V99288</t>
  </si>
  <si>
    <t>V41571</t>
  </si>
  <si>
    <t>V19767</t>
  </si>
  <si>
    <t>V45841</t>
  </si>
  <si>
    <t>V17283</t>
  </si>
  <si>
    <t>V97821</t>
  </si>
  <si>
    <t>V13838</t>
  </si>
  <si>
    <t>V96949</t>
  </si>
  <si>
    <t>V37242</t>
  </si>
  <si>
    <t>V85451</t>
  </si>
  <si>
    <t>V45450</t>
  </si>
  <si>
    <t>V68890</t>
  </si>
  <si>
    <t>V77449</t>
  </si>
  <si>
    <t>V10790</t>
  </si>
  <si>
    <t>V73765</t>
  </si>
  <si>
    <t>V91440</t>
  </si>
  <si>
    <t>V27755</t>
  </si>
  <si>
    <t>V17693</t>
  </si>
  <si>
    <t>V64668</t>
  </si>
  <si>
    <t>V32468</t>
  </si>
  <si>
    <t>V28631</t>
  </si>
  <si>
    <t>V51809</t>
  </si>
  <si>
    <t>V18106</t>
  </si>
  <si>
    <t>V13491</t>
  </si>
  <si>
    <t>V34321</t>
  </si>
  <si>
    <t>V51694</t>
  </si>
  <si>
    <t>V56153</t>
  </si>
  <si>
    <t>V91712</t>
  </si>
  <si>
    <t>V27019</t>
  </si>
  <si>
    <t>V55339</t>
  </si>
  <si>
    <t>V10234</t>
  </si>
  <si>
    <t>V52661</t>
  </si>
  <si>
    <t>V49923</t>
  </si>
  <si>
    <t>V46763</t>
  </si>
  <si>
    <t>V94403</t>
  </si>
  <si>
    <t>V67476</t>
  </si>
  <si>
    <t>V96509</t>
  </si>
  <si>
    <t>V22411</t>
  </si>
  <si>
    <t>V55923</t>
  </si>
  <si>
    <t>V99616</t>
  </si>
  <si>
    <t>V97477</t>
  </si>
  <si>
    <t>V13825</t>
  </si>
  <si>
    <t>V64875</t>
  </si>
  <si>
    <t>V36014</t>
  </si>
  <si>
    <t>V77147</t>
  </si>
  <si>
    <t>V18780</t>
  </si>
  <si>
    <t>V74483</t>
  </si>
  <si>
    <t>V90833</t>
  </si>
  <si>
    <t>V27249</t>
  </si>
  <si>
    <t>V27317</t>
  </si>
  <si>
    <t>V41184</t>
  </si>
  <si>
    <t>V37732</t>
  </si>
  <si>
    <t>V73873</t>
  </si>
  <si>
    <t>V87892</t>
  </si>
  <si>
    <t>COUNT() function</t>
  </si>
  <si>
    <t>COUNTA() function</t>
  </si>
  <si>
    <t>One Qualitative Variable - Frequency Distribution Using Formulas</t>
  </si>
  <si>
    <t xml:space="preserve">Complete the frequency table that summarizes the number of sales made by each salesperson.  Graph the result. </t>
  </si>
  <si>
    <t>Unique Salespersons</t>
  </si>
  <si>
    <t>Frequency Table - Formulas Method</t>
  </si>
  <si>
    <t>Frequency</t>
  </si>
  <si>
    <t>%</t>
  </si>
  <si>
    <t>Total</t>
  </si>
  <si>
    <t xml:space="preserve">Complete the frequency table that summarizes the number of vehicles sold of each type.  Graph the result. </t>
  </si>
  <si>
    <t>Unique Vehicle Types</t>
  </si>
  <si>
    <t>Two Qualitative Variables - Contigency Table Using Formulas</t>
  </si>
  <si>
    <t xml:space="preserve">Complete the contingency table that summarizes the sales by salesperson and vehicle type.  Graph the result. </t>
  </si>
  <si>
    <t>One Qualitative Variable - Frequency Distribution Using a Pivot Table</t>
  </si>
  <si>
    <t xml:space="preserve">Create a pivot table that summarizes the number of sales made by each salesperson.  Graph the result. </t>
  </si>
  <si>
    <t>Frequency Table - Pivot Table Method</t>
  </si>
  <si>
    <t>Using the raw data, make the pivot table as shown.</t>
  </si>
  <si>
    <t>frequency</t>
  </si>
  <si>
    <t>% of Total</t>
  </si>
  <si>
    <t>Grand Total</t>
  </si>
  <si>
    <t>Two Qualitative Variables - Contigency Table Using a Pivot Table</t>
  </si>
  <si>
    <t>Using the raw data, make a pivot table displaying frequency for each salesperson by vehicle type.</t>
  </si>
  <si>
    <t>The CELL function returns</t>
  </si>
  <si>
    <t>Display</t>
  </si>
  <si>
    <t>,0</t>
  </si>
  <si>
    <t>comma format with 0 decimal places</t>
  </si>
  <si>
    <t>,0-</t>
  </si>
  <si>
    <t>comma format with 0 decimal places, negative numbers in red</t>
  </si>
  <si>
    <t>,1</t>
  </si>
  <si>
    <t>comma format with 1 decimal places</t>
  </si>
  <si>
    <t>,1-</t>
  </si>
  <si>
    <t>comma format with 1 decimal places, negative numbers in red</t>
  </si>
  <si>
    <t>,2</t>
  </si>
  <si>
    <t>comma format with 2 decimal places</t>
  </si>
  <si>
    <t>,2-</t>
  </si>
  <si>
    <t>comma format with 2 decimal places, negative numbers in red</t>
  </si>
  <si>
    <t>,3</t>
  </si>
  <si>
    <t>comma format with 3 decimal places</t>
  </si>
  <si>
    <t>,3-</t>
  </si>
  <si>
    <t>comma format with 3 decimal places, negative numbers in red</t>
  </si>
  <si>
    <t>,4</t>
  </si>
  <si>
    <t>comma format with 4 decimal places</t>
  </si>
  <si>
    <t>,4-</t>
  </si>
  <si>
    <t>comma format with 4 decimal places, negative numbers in red</t>
  </si>
  <si>
    <t>C0</t>
  </si>
  <si>
    <t>currency/accounting with 0 decimal places</t>
  </si>
  <si>
    <t>C0-</t>
  </si>
  <si>
    <t>currency/accounting with 0 decimal places, negative numbers in red</t>
  </si>
  <si>
    <t>C1</t>
  </si>
  <si>
    <t>currency/accounting with 1 decimal places</t>
  </si>
  <si>
    <t>C1-</t>
  </si>
  <si>
    <t>currency/accounting with 1 decimal places, negative numbers in red</t>
  </si>
  <si>
    <t>C2</t>
  </si>
  <si>
    <t>currency/accounting with 2 decimal places</t>
  </si>
  <si>
    <t>C2-</t>
  </si>
  <si>
    <t>currency/accounting with 2 decimal places, negative numbers in red</t>
  </si>
  <si>
    <t>C3</t>
  </si>
  <si>
    <t>currency/accounting with 3 decimal places</t>
  </si>
  <si>
    <t>C3-</t>
  </si>
  <si>
    <t>currency/accounting with 3 decimal places, negative numbers in red</t>
  </si>
  <si>
    <t>C4</t>
  </si>
  <si>
    <t>currency/accounting with 4 decimal places</t>
  </si>
  <si>
    <t>C4-</t>
  </si>
  <si>
    <t>currency/accounting with 4 decimal places, negative numbers in red</t>
  </si>
  <si>
    <t>D1</t>
  </si>
  <si>
    <t>long date</t>
  </si>
  <si>
    <t>D2</t>
  </si>
  <si>
    <t>day and month</t>
  </si>
  <si>
    <t>D3</t>
  </si>
  <si>
    <t>mmm-yy</t>
  </si>
  <si>
    <t>D4</t>
  </si>
  <si>
    <t>short date</t>
  </si>
  <si>
    <t>D5</t>
  </si>
  <si>
    <t>mm/dd</t>
  </si>
  <si>
    <t>D6</t>
  </si>
  <si>
    <t>h:mm:ss AM/PM</t>
  </si>
  <si>
    <t>D7</t>
  </si>
  <si>
    <t>h:mm AM/PM</t>
  </si>
  <si>
    <t>D8</t>
  </si>
  <si>
    <t>h:mm:ss</t>
  </si>
  <si>
    <t>D9</t>
  </si>
  <si>
    <t>h:mm</t>
  </si>
  <si>
    <t>F0</t>
  </si>
  <si>
    <t>number with 0 decimal places, do not use comma separator (,)</t>
  </si>
  <si>
    <t>F0-</t>
  </si>
  <si>
    <t>number with 0 decimal places, negative numbers in red, do not use comma separator (,)</t>
  </si>
  <si>
    <t>F1</t>
  </si>
  <si>
    <t>number with 1 decimal place, do not use comma separator (,)</t>
  </si>
  <si>
    <t>F1-</t>
  </si>
  <si>
    <t>number with 1 decimal place, negative numbers in red, do not use comma separator (,)</t>
  </si>
  <si>
    <t>F2</t>
  </si>
  <si>
    <t>number with 2 decimal places, do not use comma separator (,)</t>
  </si>
  <si>
    <t>F2-</t>
  </si>
  <si>
    <t>number with 2 decimal places, negative numbers in red, do not use comma separator (,)</t>
  </si>
  <si>
    <t>F3</t>
  </si>
  <si>
    <t>number with 3 decimal places, do not use comma separator (,)</t>
  </si>
  <si>
    <t>F3-</t>
  </si>
  <si>
    <t>number with 3 decimal places, negative numbers in red, do not use comma separator (,)</t>
  </si>
  <si>
    <t>F4</t>
  </si>
  <si>
    <t>number with 4 decimal places, do not use comma separator (,)</t>
  </si>
  <si>
    <t>F4-</t>
  </si>
  <si>
    <t>number with 4 decimal places, negative numbers in red, do not use comma separator (,)</t>
  </si>
  <si>
    <t>G</t>
  </si>
  <si>
    <t>general</t>
  </si>
  <si>
    <t>P0</t>
  </si>
  <si>
    <t>percent with 0 decimal places</t>
  </si>
  <si>
    <t>P1</t>
  </si>
  <si>
    <t>percent with 1 decimal place</t>
  </si>
  <si>
    <t>P2</t>
  </si>
  <si>
    <t>percent with 2 decimal places</t>
  </si>
  <si>
    <t>P3</t>
  </si>
  <si>
    <t>percent with 3 decimal places</t>
  </si>
  <si>
    <t>P4</t>
  </si>
  <si>
    <t>percent with 4 decimal places</t>
  </si>
  <si>
    <t>S0</t>
  </si>
  <si>
    <t>scientific with 0 decimal places</t>
  </si>
  <si>
    <t>S1</t>
  </si>
  <si>
    <t>scientific with 1 decimal places</t>
  </si>
  <si>
    <t>S2</t>
  </si>
  <si>
    <t>scientific with 2 decimal places</t>
  </si>
  <si>
    <t>S3</t>
  </si>
  <si>
    <t>scientific with 3 decimal places</t>
  </si>
  <si>
    <t>S4</t>
  </si>
  <si>
    <t>scientific with 4 decimal places</t>
  </si>
  <si>
    <t>Rand</t>
  </si>
  <si>
    <t>Code</t>
  </si>
  <si>
    <t>StuNAMsg</t>
  </si>
  <si>
    <t>PerfectMsg</t>
  </si>
  <si>
    <t>StuErrorMsg</t>
  </si>
  <si>
    <t>WrongTypeMsg</t>
  </si>
  <si>
    <t>MissingFormulaMsg</t>
  </si>
  <si>
    <t>ExternalRefsMsg</t>
  </si>
  <si>
    <t>HardCodeMsg</t>
  </si>
  <si>
    <t>HardQuoteMsg</t>
  </si>
  <si>
    <t>MissingAbsMsg</t>
  </si>
  <si>
    <t>FormatMsg</t>
  </si>
  <si>
    <t>TooLow</t>
  </si>
  <si>
    <t>TooHigh</t>
  </si>
  <si>
    <t>WrongAnswer</t>
  </si>
  <si>
    <t>Standard Message</t>
  </si>
  <si>
    <t>ERROR--#N/A means that no value was found, but there should be one. Please correct.</t>
  </si>
  <si>
    <t>PERFECT!</t>
  </si>
  <si>
    <t xml:space="preserve">ERROR--Please change the formula or function to eliminate the error. </t>
  </si>
  <si>
    <t>WRONG DATATYPE--Please change your answer to match the datatype listed above.</t>
  </si>
  <si>
    <t>MISSING FORMULA or FUNCTION--Please avoid typing an answer that can be calculated. Typed answers are error-prone, hard to audit, and hard to update.</t>
  </si>
  <si>
    <t>ERROR--Formula copied from another workbook.</t>
  </si>
  <si>
    <t>MISSING CELL REFERENCE--Right answer but please avoid typing numbers inside a formula or function.</t>
  </si>
  <si>
    <t>MISSING CELL REFERENCE--Right answer but please avoid typing text inside a formula or function.</t>
  </si>
  <si>
    <t>MISSING LOCK--Please add $ as appropriate so the formula will copy correctly.</t>
  </si>
  <si>
    <t>WRONG FORMAT--Please format as directed, then press F9 (or fn + F9) to regrade.</t>
  </si>
  <si>
    <t>Value too low, please try again.</t>
  </si>
  <si>
    <t>Value too high, please try again.</t>
  </si>
  <si>
    <t>Wrong answer, please try again.</t>
  </si>
  <si>
    <t>Funny Messages</t>
  </si>
  <si>
    <t>Oops! N/A found – formula missing its mark! 🎯❌</t>
  </si>
  <si>
    <t>AWESOME! 🤓</t>
  </si>
  <si>
    <t>Cell adrift in Error Sea. 🌊 Chart a formula fix! 🧭</t>
  </si>
  <si>
    <t>Love Island error! Set up your data with the right datatype match. 💔🔄</t>
  </si>
  <si>
    <t>Houston, formula required for this mission! 🚀🧩</t>
  </si>
  <si>
    <t>Ouch! Cell caught referencing the workbook next door! 😣📚</t>
  </si>
  <si>
    <t>Missed cell refs? Swap those numbers for proper invites! 📲➡️🎯</t>
  </si>
  <si>
    <t>Missed cell refs? Swap that text for proper invites! _xD83D_➡️🎯</t>
  </si>
  <si>
    <t>Unlocked cells? Add $ to ensure they copy correctly! 🔒➡️📄</t>
  </si>
  <si>
    <t>Wrong number attire? Reformat, then F9 (or fn + F9)!⚙️</t>
  </si>
  <si>
    <t>Too low, boost that number! 🔼</t>
  </si>
  <si>
    <t>Too high, lower that number! 🔽</t>
  </si>
  <si>
    <t>Seriously? Nope. Try again! 🙄🔄</t>
  </si>
  <si>
    <t>N/A signal! Did your formula forget something? 🤔🚦</t>
  </si>
  <si>
    <t>EXCELLENT! 🤑</t>
  </si>
  <si>
    <t>Formula Error Monster! 👾 Cast a fix-it spell. 🪄</t>
  </si>
  <si>
    <t>Identity crisis in cell! Guide it to its true datatype. 🆔➡️🔧</t>
  </si>
  <si>
    <t>Formula MIA? Let's launch a search! 🔍🛰</t>
  </si>
  <si>
    <t>Cell's got a roving eye for other workbooks! Commitment time? 💍📁</t>
  </si>
  <si>
    <t>Cell FOMO? Time to party with the right references! 🥳🔗</t>
  </si>
  <si>
    <t>Cells escaping when copied? $ is the key to containment! 🗝️🔐</t>
  </si>
  <si>
    <t>Unkempt number? Reformat, then F9 (or fn + F9)! 🎩✨</t>
  </si>
  <si>
    <t>Valley too deep? Raise the number! ⬆️🏞️</t>
  </si>
  <si>
    <t>Sky-high value? Bring it down! ⬇️🌤️</t>
  </si>
  <si>
    <t>Nope, that ain’t it. What’s next? ❌🤨</t>
  </si>
  <si>
    <t>#N/A in hideout, send formula back to search! 🔍🏹</t>
  </si>
  <si>
    <t>YOU'RE CRUSHING IT! Keep that greatness coming! 💪✨</t>
  </si>
  <si>
    <t>Formula fail! 🚨 Call the math-mobile for a recalc! 🚗</t>
  </si>
  <si>
    <t>Mismatch alert! This isn't a mix-and-match. Align your datatypes. 🚫❌</t>
  </si>
  <si>
    <t>Cell's bare! Quick, clothe it with a formula! 👚✨</t>
  </si>
  <si>
    <t>Workbook envy? This cell's a one-book wonder! 😒🔒</t>
  </si>
  <si>
    <t>Friends &gt; numbers. Replace typed digits with cell pals! 🤝📊</t>
  </si>
  <si>
    <t>Friends &gt; text. Replace text with cell pals! 🤝📊</t>
  </si>
  <si>
    <t>Spreadsheet anarchy? Use $ to copy cells without mayhem! 🔄🚫</t>
  </si>
  <si>
    <t>Number's style off? Reformat, then F9 (or fn + F9) to fix! 👗🔄</t>
  </si>
  <si>
    <t>Bottom feeder? Not this time—larger number needed. 📈</t>
  </si>
  <si>
    <t>Top-shelf number? Time for a lower shelf. 📉</t>
  </si>
  <si>
    <t>Wrong. Take another stab. 🎯👀</t>
  </si>
  <si>
    <t>N/A detected! Command your formula to find the value! 🎮🕹</t>
  </si>
  <si>
    <t>STELLAR PERFORMANCE! The stars have nothing on you! 🌟🚀</t>
  </si>
  <si>
    <t>Game on! 🎮 Hunt for the error-busting formula. 🔍</t>
  </si>
  <si>
    <t>Data type mismatch! Swipe right on the correct datatype. 👈👉📲</t>
  </si>
  <si>
    <t>Formula's gone poof! Time for a magic formula fix! 🪄📈</t>
  </si>
  <si>
    <t>Cell fidelity: It's exclusive with our workbook! 🚫📖💕</t>
  </si>
  <si>
    <t>Lonely numbers? Unite them with cell reference friends! 👯‍♂️🔢</t>
  </si>
  <si>
    <t>Lonely text? Unite it with cell reference friends! 👯‍♂️🔢</t>
  </si>
  <si>
    <t>Cells drifting during copy? $ will pin them in place! 📌📋</t>
  </si>
  <si>
    <t>Make the number pretty! Reformat, then F9 (or fn + F9) for shine! 💅🔁</t>
  </si>
  <si>
    <t>Limbo number? Go higher, please. 🏋️‍♂️</t>
  </si>
  <si>
    <t>Number too tall? Bend it down a notch. _xD83D_⬇️</t>
  </si>
  <si>
    <t>Uh-oh, swing and a miss! Focus and retry. ⚾️🧐</t>
  </si>
  <si>
    <t>N/A – a lonely cell where your formula lost its way! 🧭💔</t>
  </si>
  <si>
    <t>A ROUND OF APPLAUSE! Your work deserves an encore! 👏👏🎉</t>
  </si>
  <si>
    <t>Your formula's flipping out! 🤸‍♂️ Coach it to stick the landing. 🎖️</t>
  </si>
  <si>
    <t>Costume mix-up! Your data needs to change into the correct datatype. 🎭✅</t>
  </si>
  <si>
    <t>This cell's single, introduce it to a formula? 💔🧮</t>
  </si>
  <si>
    <t>Forbidden cross-book cell mingling detected! 🙅‍♂️🚷</t>
  </si>
  <si>
    <t>Formulas thrive on connections! Link up those cells! 🌐🤲</t>
  </si>
  <si>
    <t>Copy chaos? Freeze cells with $, no more moves! ✋🔄</t>
  </si>
  <si>
    <t>Number outfit mix-up? Reformat, hit F9 (or fn + F9)! 🧳🔄</t>
  </si>
  <si>
    <t>Digging too deep? The correct value's higher up! 🚧⬆️</t>
  </si>
  <si>
    <t>Climbing too high? The correct value's down below! 🧗‍♂️⬇️</t>
  </si>
  <si>
    <t>That’s a negative. Try again! 🚫🔄</t>
  </si>
  <si>
    <t>N/A: Value's playing hard to get, or formula faux pas? 🎩🐰</t>
  </si>
  <si>
    <t>HOME RUN! You've hit it out of the park!  ⚾🏟️</t>
  </si>
  <si>
    <t>Jittery cell? 📱 Prescribe a calming formula. 💊</t>
  </si>
  <si>
    <t>Wrong type alert! Time for a datatype switcheroo. 🔄🔀</t>
  </si>
  <si>
    <t>Forbidden formula zone? Summon the formula wizard! 🧙‍♂️📐</t>
  </si>
  <si>
    <t>This cell's heart belongs to its home workbook! 🏠💔📉</t>
  </si>
  <si>
    <t>Ditch the DIY. Cells crave references, not solitude! 🧩🔍</t>
  </si>
  <si>
    <t>Cells changing on copy? Anchor with $ for consistency! ⚓👌</t>
  </si>
  <si>
    <t>Last season's cell? Format, then F9 (or fn + F9)! 🍂🆕</t>
  </si>
  <si>
    <t>Basement value? Uplift the value! 🏠⤴️</t>
  </si>
  <si>
    <t>Penthouse value? Downsize the digits! 🏢🔻</t>
  </si>
  <si>
    <t>Not correct! Try again! 💡🔙</t>
  </si>
  <si>
    <t>N/A blank... Formula hiccup! Time for a fix-up! 🛠️😅</t>
  </si>
  <si>
    <t>Bravo! That's some next-level excellence! 🎭🏆</t>
  </si>
  <si>
    <t>Magic mirror says: This formula's not the fairest! 🪞</t>
  </si>
  <si>
    <t>Data's two left feet? Find the right datatype dance partner. 💃🕺🎶</t>
  </si>
  <si>
    <t>Cell playing hooky? Detention with a formula tutor! 🍎📖</t>
  </si>
  <si>
    <t>Cell wanderlust? No, keep its formulas in this workbook's embrace! 🌍✋🔐</t>
  </si>
  <si>
    <t>Solo formula? Add some cell reference company! 🎉📑</t>
  </si>
  <si>
    <t>Copying cells gone rogue? Reinforce with $ for precision! 🎯💲</t>
  </si>
  <si>
    <t>Format violation? Reformat, then F9 (or fn + F9)! 🚦👔</t>
  </si>
  <si>
    <t>Number's too deep? Bring it up for air! 🌊🆙</t>
  </si>
  <si>
    <t>Number's in the clouds? Land it gently! ☁️🛬</t>
  </si>
  <si>
    <t>Incorrect! You can do better, redo! 🔄💪</t>
  </si>
  <si>
    <t>ScoreBoard for Excel</t>
  </si>
  <si>
    <t>Have fun. Don't Fail.</t>
  </si>
  <si>
    <t>Automated grading and feedback copyright ScoreboardExcel.com ©2024</t>
  </si>
  <si>
    <t>Earn points by completing shaded cells; higher value cells have distinct borders</t>
  </si>
  <si>
    <t>Answer blocks are all or nothing; correctly complete all contributing cells to earn points:</t>
  </si>
  <si>
    <t>If you accidentally drag a cell out of position, then undo. Do NOT try to drag it back.</t>
  </si>
  <si>
    <t>Detailed Feedback:</t>
  </si>
  <si>
    <t>Earned</t>
  </si>
  <si>
    <t>Possible</t>
  </si>
  <si>
    <t>Sheet</t>
  </si>
  <si>
    <t>Comment</t>
  </si>
  <si>
    <t>Which is an example of quantitative data?
A. Hours worked
B. Employee ID
C. Eye color</t>
  </si>
  <si>
    <t>Which is an example of qualitative data?
A. Weight
B. Count of People
C. Phone Number</t>
  </si>
  <si>
    <t>What type of chart can plot qualitative data?
A. Pie chart
B. Bar/column chart
C. Both of these</t>
  </si>
  <si>
    <t>Why do we use CountIFS instead of the CountIF version of the count function in Excel?
A. It's an individual choice; you can use them interchangably
B.  "IFS" allow you to add additional conditions, if needed
C.  "IFS" has a simpler syntax</t>
  </si>
  <si>
    <t xml:space="preserve">What type of chart is best to show how the parts make up a total?
A. Line
B. Pie
C. Histogram
</t>
  </si>
  <si>
    <t>What does a COUNTIFS function show you?
A.  The total value of all the specified cells combined
B.  The average value of all the specified cell values
C.  The number of times a specified value appears in a range of selected cells</t>
  </si>
  <si>
    <t>What does the CountIFS syntax tell you to select for the inputs?   =COUNTIFS (Criteria_range1, criteria1, …)
A.  Cells to lock, value(s) to make relative
B.  Cells to look in, value(s) to look for
C.  Value(s) to look for, cells to look in</t>
  </si>
  <si>
    <t xml:space="preserve">Which could you use to find the frequency of a value that occurs in a range?
A.  CountIFS
B. Pivot table
C.  Either; the can both calculate the frequency of a value, just in different ways
</t>
  </si>
  <si>
    <t>What is the purpose of a pivot table?
A.  To summarize data
B.  To break down summarized data
C.  To reorganize tables of data</t>
  </si>
  <si>
    <t>When you put a field into the Rows area of a pivot table builder, what is displayed?
A.  The total of the quantitative values in a row
B.  The unique value from that field each shown in a separate row
C.  All of the individual values shown in the center of the pivot table</t>
  </si>
  <si>
    <t>earned</t>
  </si>
  <si>
    <t>possible</t>
  </si>
  <si>
    <t>cell</t>
  </si>
  <si>
    <t>Press F9 to grade</t>
  </si>
  <si>
    <t>Feedback ON</t>
  </si>
  <si>
    <t>Connor Guarino</t>
  </si>
  <si>
    <r>
      <t xml:space="preserve">For each question below, please select the letter of the correct answer in the </t>
    </r>
    <r>
      <rPr>
        <i/>
        <sz val="5"/>
        <color theme="0"/>
        <rFont val="Wingdings"/>
        <charset val="2"/>
      </rPr>
      <t>Answers</t>
    </r>
    <r>
      <rPr>
        <sz val="5"/>
        <color theme="0"/>
        <rFont val="Wingdings"/>
        <charset val="2"/>
      </rPr>
      <t xml:space="preserve"> table on the right.</t>
    </r>
  </si>
  <si>
    <t>Cheer</t>
  </si>
  <si>
    <t>Datatypes</t>
  </si>
  <si>
    <t>Chart Top Corner</t>
  </si>
  <si>
    <t>FormulaPerson</t>
  </si>
  <si>
    <t>FormulaType</t>
  </si>
  <si>
    <t>FormulaBoth</t>
  </si>
  <si>
    <t>Pivot Model</t>
  </si>
  <si>
    <t>PivotPerson</t>
  </si>
  <si>
    <t>PivotType</t>
  </si>
  <si>
    <t>PivotBoth</t>
  </si>
  <si>
    <t>cg765722@ohio.edu</t>
  </si>
  <si>
    <t>Dr. Gordon</t>
  </si>
  <si>
    <t>Ohio University</t>
  </si>
  <si>
    <t>QBA 1721_SU24</t>
  </si>
  <si>
    <t>FormulaPerson Chart</t>
  </si>
  <si>
    <t>Graded after submission:</t>
  </si>
  <si>
    <t>FormulaType Chart</t>
  </si>
  <si>
    <t>FormulaBoth Chart</t>
  </si>
  <si>
    <t>PivotPerson Chart</t>
  </si>
  <si>
    <t>PivotType Chart</t>
  </si>
  <si>
    <t>PivotBoth Chart</t>
  </si>
  <si>
    <t>This assignment was created by Scoreboard Excel 12.17.</t>
  </si>
  <si>
    <t xml:space="preserve">Prep 4 Su24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</si>
</sst>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_(&quot;$&quot;* \(#,##0.00\);_(&quot;$&quot;* &quot;-&quot;??_);_(@_)"/>
    <numFmt numFmtId="164" formatCode="&quot;Answer Block&quot;;&quot;Answer Block&quot;;&quot;Answer Block&quot;;&quot;Answer Block&quot;"/>
    <numFmt numFmtId="165" formatCode="_(&quot;$&quot;* #,##0_);_(&quot;$&quot;* \(#,##0\);_(&quot;$&quot;* &quot;-&quot;??_);_(@_)"/>
    <numFmt numFmtId="166" formatCode="0.0000E+00"/>
    <numFmt numFmtId="167" formatCode="0.0%"/>
  </numFmts>
  <fonts count="33" x14ac:knownFonts="1">
    <font>
      <sz val="11"/>
      <color theme="1"/>
      <name val="Aptos Narrow"/>
      <family val="2"/>
      <scheme val="minor"/>
    </font>
    <font>
      <sz val="11"/>
      <color theme="1"/>
      <name val="Aptos Narrow"/>
      <family val="2"/>
      <scheme val="minor"/>
    </font>
    <font>
      <b/>
      <sz val="11"/>
      <color theme="1"/>
      <name val="Aptos Narrow"/>
      <family val="2"/>
      <scheme val="minor"/>
    </font>
    <font>
      <sz val="12"/>
      <color theme="1"/>
      <name val="Aptos Narrow"/>
      <family val="2"/>
      <scheme val="minor"/>
    </font>
    <font>
      <b/>
      <sz val="14"/>
      <color theme="1"/>
      <name val="Aptos Narrow"/>
      <family val="2"/>
      <scheme val="minor"/>
    </font>
    <font>
      <sz val="12"/>
      <color rgb="FF000000"/>
      <name val="Aptos Narrow"/>
      <family val="2"/>
      <scheme val="minor"/>
    </font>
    <font>
      <i/>
      <sz val="12"/>
      <color theme="1"/>
      <name val="Aptos Narrow"/>
      <family val="2"/>
      <scheme val="minor"/>
    </font>
    <font>
      <b/>
      <sz val="12"/>
      <color theme="1"/>
      <name val="Aptos Narrow"/>
      <family val="2"/>
      <scheme val="minor"/>
    </font>
    <font>
      <b/>
      <sz val="14"/>
      <color theme="0"/>
      <name val="Aptos Narrow"/>
      <family val="2"/>
      <scheme val="minor"/>
    </font>
    <font>
      <b/>
      <sz val="12"/>
      <color theme="0"/>
      <name val="Aptos Narrow"/>
      <family val="2"/>
      <scheme val="minor"/>
    </font>
    <font>
      <i/>
      <sz val="11"/>
      <color theme="1"/>
      <name val="Aptos Narrow"/>
      <family val="2"/>
      <scheme val="minor"/>
    </font>
    <font>
      <sz val="12"/>
      <name val="Aptos Narrow"/>
      <family val="2"/>
      <scheme val="minor"/>
    </font>
    <font>
      <i/>
      <sz val="14"/>
      <color theme="1"/>
      <name val="Aptos Narrow"/>
      <family val="2"/>
      <scheme val="minor"/>
    </font>
    <font>
      <sz val="14"/>
      <color theme="1"/>
      <name val="Aptos Narrow"/>
      <family val="2"/>
      <scheme val="minor"/>
    </font>
    <font>
      <i/>
      <sz val="11"/>
      <color rgb="FF000000"/>
      <name val="Aptos Narrow"/>
      <family val="2"/>
      <scheme val="minor"/>
    </font>
    <font>
      <i/>
      <sz val="14"/>
      <color rgb="FF000000"/>
      <name val="Aptos Narrow"/>
      <family val="2"/>
      <scheme val="minor"/>
    </font>
    <font>
      <b/>
      <sz val="14"/>
      <color rgb="FF000000"/>
      <name val="Aptos Narrow"/>
      <family val="2"/>
      <scheme val="minor"/>
    </font>
    <font>
      <sz val="12"/>
      <color theme="0"/>
      <name val="Aptos Narrow"/>
      <family val="2"/>
      <scheme val="minor"/>
    </font>
    <font>
      <sz val="14"/>
      <color rgb="FF000000"/>
      <name val="Aptos Narrow"/>
      <family val="2"/>
      <scheme val="minor"/>
    </font>
    <font>
      <sz val="16"/>
      <color theme="1"/>
      <name val="Aptos Narrow"/>
      <family val="2"/>
      <scheme val="minor"/>
    </font>
    <font>
      <sz val="20"/>
      <color theme="1"/>
      <name val="Aptos Narrow"/>
      <family val="2"/>
      <scheme val="minor"/>
    </font>
    <font>
      <i/>
      <sz val="16"/>
      <color theme="1"/>
      <name val="Aptos Narrow"/>
      <family val="2"/>
      <scheme val="minor"/>
    </font>
    <font>
      <sz val="26"/>
      <color theme="1"/>
      <name val="Aptos Narrow"/>
      <family val="2"/>
      <scheme val="minor"/>
    </font>
    <font>
      <sz val="22"/>
      <color theme="1"/>
      <name val="Aptos Narrow"/>
      <family val="2"/>
      <scheme val="minor"/>
    </font>
    <font>
      <sz val="11"/>
      <color rgb="FF000000"/>
      <name val="Aptos Narrow"/>
      <family val="2"/>
      <scheme val="minor"/>
    </font>
    <font>
      <sz val="14"/>
      <color rgb="FFFF0000"/>
      <name val="Aptos Narrow"/>
      <family val="2"/>
      <scheme val="minor"/>
    </font>
    <font>
      <b/>
      <sz val="24"/>
      <color theme="1"/>
      <name val="Aptos Narrow"/>
      <family val="2"/>
      <scheme val="minor"/>
    </font>
    <font>
      <b/>
      <sz val="20"/>
      <color theme="1"/>
      <name val="Aptos Narrow"/>
      <family val="2"/>
      <scheme val="minor"/>
    </font>
    <font>
      <sz val="5"/>
      <color theme="0"/>
      <name val="Wingdings"/>
      <charset val="2"/>
    </font>
    <font>
      <b/>
      <sz val="5"/>
      <color theme="0"/>
      <name val="Wingdings"/>
      <charset val="2"/>
    </font>
    <font>
      <i/>
      <sz val="5"/>
      <color theme="0"/>
      <name val="Wingdings"/>
      <charset val="2"/>
    </font>
    <font>
      <sz val="9"/>
      <color indexed="81"/>
      <name val="Tahoma"/>
      <family val="2"/>
    </font>
    <font>
      <b/>
      <i/>
      <sz val="11"/>
      <color rgb="FFFF0000"/>
      <name val="Aptos Narrow"/>
      <family val="2"/>
      <scheme val="minor"/>
    </font>
  </fonts>
  <fills count="14">
    <fill>
      <patternFill patternType="none"/>
    </fill>
    <fill>
      <patternFill patternType="gray125"/>
    </fill>
    <fill>
      <patternFill patternType="solid">
        <fgColor theme="0" tint="-4.9989318521683403E-2"/>
        <bgColor indexed="64"/>
      </patternFill>
    </fill>
    <fill>
      <patternFill patternType="solid">
        <fgColor rgb="FF008000"/>
        <bgColor indexed="64"/>
      </patternFill>
    </fill>
    <fill>
      <patternFill patternType="solid">
        <fgColor rgb="FF003300"/>
        <bgColor indexed="64"/>
      </patternFill>
    </fill>
    <fill>
      <patternFill patternType="solid">
        <fgColor indexed="65"/>
        <bgColor indexed="64"/>
      </patternFill>
    </fill>
    <fill>
      <patternFill patternType="solid">
        <fgColor rgb="FFD9D9D9"/>
        <bgColor indexed="64"/>
      </patternFill>
    </fill>
    <fill>
      <patternFill patternType="solid">
        <fgColor rgb="FFD8BE91"/>
        <bgColor indexed="64"/>
      </patternFill>
    </fill>
    <fill>
      <patternFill patternType="solid">
        <fgColor rgb="FFFE99CB"/>
        <bgColor indexed="64"/>
      </patternFill>
    </fill>
    <fill>
      <patternFill patternType="solid">
        <fgColor rgb="FF98EFF9"/>
        <bgColor indexed="64"/>
      </patternFill>
    </fill>
    <fill>
      <patternFill patternType="solid">
        <fgColor rgb="FFE2EFDA"/>
        <bgColor indexed="64"/>
      </patternFill>
    </fill>
    <fill>
      <patternFill patternType="lightGrid">
        <fgColor theme="0" tint="-0.34998626667073579"/>
        <bgColor theme="0"/>
      </patternFill>
    </fill>
    <fill>
      <patternFill patternType="solid">
        <fgColor rgb="FFFFFFFF"/>
        <bgColor rgb="FFFFFFFF"/>
      </patternFill>
    </fill>
    <fill>
      <patternFill patternType="solid">
        <fgColor rgb="FFFFFF64"/>
        <bgColor indexed="64"/>
      </patternFill>
    </fill>
  </fills>
  <borders count="2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auto="1"/>
      </left>
      <right/>
      <top/>
      <bottom style="thin">
        <color auto="1"/>
      </bottom>
      <diagonal/>
    </border>
    <border>
      <left/>
      <right/>
      <top/>
      <bottom style="thin">
        <color auto="1"/>
      </bottom>
      <diagonal/>
    </border>
    <border>
      <left/>
      <right style="thin">
        <color indexed="64"/>
      </right>
      <top/>
      <bottom style="thin">
        <color indexed="64"/>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top/>
      <bottom style="medium">
        <color indexed="64"/>
      </bottom>
      <diagonal/>
    </border>
    <border>
      <left/>
      <right/>
      <top/>
      <bottom style="medium">
        <color auto="1"/>
      </bottom>
      <diagonal/>
    </border>
    <border>
      <left style="dashDot">
        <color indexed="8"/>
      </left>
      <right style="dashDot">
        <color indexed="8"/>
      </right>
      <top style="dashDot">
        <color indexed="8"/>
      </top>
      <bottom style="dashDot">
        <color indexed="8"/>
      </bottom>
      <diagonal/>
    </border>
    <border>
      <left style="double">
        <color indexed="40"/>
      </left>
      <right style="double">
        <color indexed="40"/>
      </right>
      <top style="double">
        <color indexed="40"/>
      </top>
      <bottom style="double">
        <color indexed="40"/>
      </bottom>
      <diagonal/>
    </border>
    <border>
      <left style="medium">
        <color indexed="64"/>
      </left>
      <right/>
      <top style="medium">
        <color indexed="64"/>
      </top>
      <bottom/>
      <diagonal/>
    </border>
  </borders>
  <cellStyleXfs count="7">
    <xf numFmtId="0" fontId="0" fillId="0" borderId="0"/>
    <xf numFmtId="37"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3" fillId="0" borderId="0"/>
    <xf numFmtId="0" fontId="1" fillId="0" borderId="0"/>
    <xf numFmtId="0" fontId="3" fillId="0" borderId="0"/>
  </cellStyleXfs>
  <cellXfs count="204">
    <xf numFmtId="0" fontId="0" fillId="0" borderId="0" xfId="0"/>
    <xf numFmtId="1" fontId="3" fillId="0" borderId="0" xfId="4" applyNumberFormat="1" applyAlignment="1">
      <alignment horizontal="center" vertical="top"/>
    </xf>
    <xf numFmtId="0" fontId="3" fillId="0" borderId="0" xfId="4"/>
    <xf numFmtId="1" fontId="4" fillId="2" borderId="1" xfId="4" applyNumberFormat="1" applyFont="1" applyFill="1" applyBorder="1" applyAlignment="1">
      <alignment vertical="top"/>
    </xf>
    <xf numFmtId="0" fontId="3" fillId="2" borderId="2" xfId="4" applyFill="1" applyBorder="1"/>
    <xf numFmtId="0" fontId="3" fillId="2" borderId="3" xfId="4" applyFill="1" applyBorder="1"/>
    <xf numFmtId="1" fontId="5" fillId="2" borderId="4" xfId="0" applyNumberFormat="1" applyFont="1" applyFill="1" applyBorder="1"/>
    <xf numFmtId="0" fontId="3" fillId="2" borderId="0" xfId="4" applyFill="1"/>
    <xf numFmtId="0" fontId="3" fillId="2" borderId="5" xfId="4" applyFill="1" applyBorder="1"/>
    <xf numFmtId="1" fontId="3" fillId="2" borderId="4" xfId="4" applyNumberFormat="1" applyFill="1" applyBorder="1" applyAlignment="1">
      <alignment vertical="top"/>
    </xf>
    <xf numFmtId="1" fontId="7" fillId="2" borderId="6" xfId="4" applyNumberFormat="1" applyFont="1" applyFill="1" applyBorder="1" applyAlignment="1">
      <alignment vertical="top"/>
    </xf>
    <xf numFmtId="0" fontId="3" fillId="2" borderId="7" xfId="4" applyFill="1" applyBorder="1"/>
    <xf numFmtId="0" fontId="3" fillId="2" borderId="8" xfId="4" applyFill="1" applyBorder="1"/>
    <xf numFmtId="0" fontId="8" fillId="3" borderId="1" xfId="5" applyFont="1" applyFill="1" applyBorder="1" applyAlignment="1">
      <alignment vertical="center"/>
    </xf>
    <xf numFmtId="0" fontId="8" fillId="3" borderId="9" xfId="5" applyFont="1" applyFill="1" applyBorder="1" applyAlignment="1">
      <alignment vertical="center"/>
    </xf>
    <xf numFmtId="0" fontId="7" fillId="0" borderId="0" xfId="4" applyFont="1"/>
    <xf numFmtId="1" fontId="7" fillId="0" borderId="0" xfId="4" applyNumberFormat="1" applyFont="1" applyAlignment="1">
      <alignment horizontal="center" vertical="top"/>
    </xf>
    <xf numFmtId="1" fontId="3" fillId="0" borderId="0" xfId="4" applyNumberFormat="1" applyAlignment="1">
      <alignment horizontal="right" vertical="top"/>
    </xf>
    <xf numFmtId="37" fontId="7" fillId="0" borderId="0" xfId="1" applyFont="1"/>
    <xf numFmtId="0" fontId="3" fillId="0" borderId="0" xfId="4" applyAlignment="1">
      <alignment vertical="top"/>
    </xf>
    <xf numFmtId="0" fontId="3" fillId="0" borderId="0" xfId="0" applyFont="1" applyAlignment="1">
      <alignment horizontal="center" vertical="center"/>
    </xf>
    <xf numFmtId="0" fontId="4" fillId="2" borderId="1" xfId="0" applyFont="1" applyFill="1" applyBorder="1" applyAlignment="1">
      <alignment horizontal="left"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5" fillId="2" borderId="4" xfId="0" applyFont="1" applyFill="1" applyBorder="1" applyAlignment="1">
      <alignment horizontal="left" vertical="center" indent="2"/>
    </xf>
    <xf numFmtId="0" fontId="3" fillId="2" borderId="0" xfId="0" applyFont="1" applyFill="1" applyAlignment="1">
      <alignment horizontal="center" vertical="center"/>
    </xf>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3" fillId="0" borderId="0" xfId="0" applyFont="1" applyAlignment="1">
      <alignment vertical="center"/>
    </xf>
    <xf numFmtId="0" fontId="9" fillId="3" borderId="10" xfId="0" applyFont="1" applyFill="1" applyBorder="1" applyAlignment="1">
      <alignment horizontal="center" vertical="center"/>
    </xf>
    <xf numFmtId="15" fontId="3" fillId="5" borderId="10" xfId="0" applyNumberFormat="1" applyFont="1" applyFill="1" applyBorder="1" applyAlignment="1">
      <alignment horizontal="center" vertical="center"/>
    </xf>
    <xf numFmtId="0" fontId="3" fillId="5" borderId="10" xfId="0" applyFont="1" applyFill="1" applyBorder="1" applyAlignment="1">
      <alignment horizontal="center" vertical="center"/>
    </xf>
    <xf numFmtId="165" fontId="3" fillId="5" borderId="10" xfId="2" applyNumberFormat="1" applyFont="1" applyFill="1" applyBorder="1" applyAlignment="1">
      <alignment horizontal="center" vertical="center"/>
    </xf>
    <xf numFmtId="165" fontId="3" fillId="0" borderId="10" xfId="2" applyNumberFormat="1" applyFont="1" applyFill="1" applyBorder="1" applyAlignment="1">
      <alignment horizontal="center" vertical="center"/>
    </xf>
    <xf numFmtId="0" fontId="3" fillId="0" borderId="18" xfId="0" applyFont="1" applyBorder="1" applyAlignment="1">
      <alignment horizontal="center" vertical="center"/>
    </xf>
    <xf numFmtId="2" fontId="1" fillId="0" borderId="19" xfId="3" applyNumberFormat="1" applyFont="1" applyFill="1" applyBorder="1"/>
    <xf numFmtId="0" fontId="7" fillId="0" borderId="19" xfId="0" applyFont="1" applyBorder="1" applyAlignment="1">
      <alignment horizontal="right" vertical="center"/>
    </xf>
    <xf numFmtId="0" fontId="3" fillId="0" borderId="0" xfId="0" applyFont="1" applyAlignment="1">
      <alignment horizontal="left" vertical="center"/>
    </xf>
    <xf numFmtId="0" fontId="9" fillId="3" borderId="4" xfId="0" applyFont="1" applyFill="1" applyBorder="1" applyAlignment="1">
      <alignment horizontal="center" vertical="center" wrapText="1"/>
    </xf>
    <xf numFmtId="37" fontId="3" fillId="0" borderId="0" xfId="1" applyFont="1" applyAlignment="1">
      <alignment horizontal="center" vertical="center"/>
    </xf>
    <xf numFmtId="0" fontId="0" fillId="0" borderId="10" xfId="0" applyBorder="1"/>
    <xf numFmtId="37" fontId="0" fillId="0" borderId="0" xfId="1" applyFont="1"/>
    <xf numFmtId="0" fontId="10" fillId="0" borderId="0" xfId="0" applyFont="1" applyAlignment="1">
      <alignment horizontal="left" vertical="center"/>
    </xf>
    <xf numFmtId="0" fontId="7" fillId="0" borderId="10" xfId="0" applyFont="1" applyBorder="1" applyAlignment="1">
      <alignment horizontal="center" vertical="center"/>
    </xf>
    <xf numFmtId="0" fontId="3" fillId="0" borderId="0" xfId="0" applyFont="1"/>
    <xf numFmtId="0" fontId="2" fillId="0" borderId="10" xfId="0" applyFont="1" applyBorder="1" applyAlignment="1">
      <alignment horizontal="center"/>
    </xf>
    <xf numFmtId="0" fontId="12" fillId="0" borderId="0" xfId="0" applyFont="1" applyAlignment="1">
      <alignment horizontal="left" vertical="center"/>
    </xf>
    <xf numFmtId="0" fontId="13" fillId="0" borderId="0" xfId="0" applyFont="1" applyAlignment="1">
      <alignment horizontal="left"/>
    </xf>
    <xf numFmtId="0" fontId="14" fillId="0" borderId="0" xfId="0" applyFont="1" applyAlignment="1">
      <alignment horizontal="left" vertical="center"/>
    </xf>
    <xf numFmtId="0" fontId="15" fillId="0" borderId="0" xfId="0" applyFont="1" applyAlignment="1">
      <alignment horizontal="left" vertical="center"/>
    </xf>
    <xf numFmtId="0" fontId="7" fillId="0" borderId="0" xfId="0" applyFont="1" applyAlignment="1">
      <alignment wrapText="1"/>
    </xf>
    <xf numFmtId="166" fontId="0" fillId="0" borderId="0" xfId="2" applyNumberFormat="1" applyFont="1"/>
    <xf numFmtId="0" fontId="0" fillId="0" borderId="0" xfId="0" quotePrefix="1"/>
    <xf numFmtId="44" fontId="0" fillId="0" borderId="0" xfId="2" applyFont="1"/>
    <xf numFmtId="0" fontId="16" fillId="0" borderId="0" xfId="0" applyFont="1" applyAlignment="1">
      <alignment vertical="center" wrapText="1"/>
    </xf>
    <xf numFmtId="0" fontId="17" fillId="0" borderId="0" xfId="6" quotePrefix="1" applyFont="1"/>
    <xf numFmtId="0" fontId="3" fillId="0" borderId="0" xfId="6"/>
    <xf numFmtId="0" fontId="4" fillId="0" borderId="0" xfId="6" applyFont="1" applyAlignment="1">
      <alignment vertical="center" wrapText="1"/>
    </xf>
    <xf numFmtId="0" fontId="13" fillId="0" borderId="0" xfId="6" applyFont="1" applyAlignment="1">
      <alignment vertical="center" wrapText="1"/>
    </xf>
    <xf numFmtId="0" fontId="18" fillId="0" borderId="0" xfId="0" applyFont="1" applyAlignment="1">
      <alignment vertical="center" wrapText="1"/>
    </xf>
    <xf numFmtId="0" fontId="13" fillId="0" borderId="0" xfId="0" applyFont="1" applyAlignment="1">
      <alignment vertical="center" wrapText="1"/>
    </xf>
    <xf numFmtId="0" fontId="7" fillId="10" borderId="10" xfId="4" applyFont="1" applyFill="1" applyBorder="1" applyAlignment="1">
      <alignment vertical="center" wrapText="1"/>
    </xf>
    <xf numFmtId="0" fontId="3" fillId="6" borderId="20" xfId="4" applyFill="1" applyBorder="1" applyAlignment="1">
      <alignment horizontal="center" vertical="center"/>
    </xf>
    <xf numFmtId="164" fontId="0" fillId="6" borderId="20" xfId="0" applyNumberFormat="1" applyFill="1" applyBorder="1"/>
    <xf numFmtId="164" fontId="3" fillId="6" borderId="20" xfId="0" applyNumberFormat="1" applyFont="1" applyFill="1" applyBorder="1"/>
    <xf numFmtId="0" fontId="0" fillId="9" borderId="2" xfId="0" applyFill="1" applyBorder="1" applyAlignment="1">
      <alignment horizontal="center"/>
    </xf>
    <xf numFmtId="0" fontId="0" fillId="9" borderId="2" xfId="0" applyFill="1" applyBorder="1" applyAlignment="1">
      <alignment horizontal="left"/>
    </xf>
    <xf numFmtId="0" fontId="0" fillId="9" borderId="10" xfId="0" applyFill="1" applyBorder="1" applyAlignment="1">
      <alignment horizontal="left"/>
    </xf>
    <xf numFmtId="0" fontId="0" fillId="11" borderId="0" xfId="0" applyFill="1"/>
    <xf numFmtId="0" fontId="24" fillId="12" borderId="0" xfId="0" applyFont="1" applyFill="1"/>
    <xf numFmtId="0" fontId="0" fillId="9" borderId="2" xfId="0" applyFill="1" applyBorder="1"/>
    <xf numFmtId="0" fontId="19" fillId="9" borderId="19" xfId="0" applyFont="1" applyFill="1" applyBorder="1" applyAlignment="1">
      <alignment horizontal="center"/>
    </xf>
    <xf numFmtId="0" fontId="19" fillId="9" borderId="19" xfId="1" applyNumberFormat="1" applyFont="1" applyFill="1" applyBorder="1" applyAlignment="1">
      <alignment horizontal="center"/>
    </xf>
    <xf numFmtId="0" fontId="25" fillId="9" borderId="19" xfId="0" applyFont="1" applyFill="1" applyBorder="1" applyAlignment="1">
      <alignment horizontal="left"/>
    </xf>
    <xf numFmtId="0" fontId="0" fillId="9" borderId="19" xfId="0" applyFill="1" applyBorder="1" applyAlignment="1">
      <alignment horizontal="center"/>
    </xf>
    <xf numFmtId="0" fontId="26" fillId="9" borderId="19" xfId="0" applyFont="1" applyFill="1" applyBorder="1" applyAlignment="1">
      <alignment horizontal="center"/>
    </xf>
    <xf numFmtId="0" fontId="0" fillId="0" borderId="19" xfId="0" applyBorder="1"/>
    <xf numFmtId="0" fontId="0" fillId="11" borderId="19" xfId="0" applyFill="1" applyBorder="1"/>
    <xf numFmtId="0" fontId="24" fillId="12" borderId="19" xfId="0" applyFont="1" applyFill="1" applyBorder="1"/>
    <xf numFmtId="1" fontId="19" fillId="9" borderId="19" xfId="0" applyNumberFormat="1" applyFont="1" applyFill="1" applyBorder="1" applyAlignment="1">
      <alignment horizontal="center"/>
    </xf>
    <xf numFmtId="0" fontId="0" fillId="9" borderId="19" xfId="0" applyFill="1" applyBorder="1"/>
    <xf numFmtId="0" fontId="27" fillId="9" borderId="19" xfId="0" applyFont="1" applyFill="1" applyBorder="1" applyAlignment="1">
      <alignment horizontal="left"/>
    </xf>
    <xf numFmtId="0" fontId="28" fillId="0" borderId="0" xfId="0" applyFont="1"/>
    <xf numFmtId="0" fontId="28" fillId="0" borderId="0" xfId="4" applyFont="1"/>
    <xf numFmtId="1" fontId="28" fillId="0" borderId="0" xfId="4" applyNumberFormat="1" applyFont="1" applyAlignment="1">
      <alignment horizontal="center" vertical="top"/>
    </xf>
    <xf numFmtId="0" fontId="29" fillId="0" borderId="0" xfId="4" applyFont="1"/>
    <xf numFmtId="1" fontId="29" fillId="0" borderId="0" xfId="4" applyNumberFormat="1" applyFont="1" applyAlignment="1">
      <alignment horizontal="center" vertical="top"/>
    </xf>
    <xf numFmtId="1" fontId="28" fillId="0" borderId="0" xfId="4" applyNumberFormat="1" applyFont="1" applyAlignment="1">
      <alignment horizontal="right" vertical="top"/>
    </xf>
    <xf numFmtId="37" fontId="29" fillId="0" borderId="0" xfId="1" applyFont="1" applyFill="1" applyBorder="1"/>
    <xf numFmtId="0" fontId="28" fillId="0" borderId="0" xfId="4" applyFont="1" applyAlignment="1">
      <alignment vertical="top"/>
    </xf>
    <xf numFmtId="0" fontId="28" fillId="0" borderId="0" xfId="0" applyFont="1" applyAlignment="1">
      <alignment horizontal="center"/>
    </xf>
    <xf numFmtId="0" fontId="28" fillId="0" borderId="0" xfId="0" applyFont="1" applyAlignment="1">
      <alignment horizontal="left"/>
    </xf>
    <xf numFmtId="1" fontId="28" fillId="0" borderId="0" xfId="0" applyNumberFormat="1" applyFont="1"/>
    <xf numFmtId="1" fontId="28" fillId="0" borderId="0" xfId="4" applyNumberFormat="1" applyFont="1" applyAlignment="1">
      <alignment vertical="top"/>
    </xf>
    <xf numFmtId="0" fontId="28" fillId="0" borderId="0" xfId="1" applyNumberFormat="1" applyFont="1" applyFill="1" applyBorder="1" applyAlignment="1">
      <alignment horizontal="center"/>
    </xf>
    <xf numFmtId="0" fontId="29" fillId="0" borderId="0" xfId="0" applyFont="1" applyAlignment="1">
      <alignment horizontal="center"/>
    </xf>
    <xf numFmtId="1" fontId="28" fillId="0" borderId="0" xfId="0" applyNumberFormat="1" applyFont="1" applyAlignment="1">
      <alignment horizontal="center"/>
    </xf>
    <xf numFmtId="1" fontId="29" fillId="0" borderId="0" xfId="4" applyNumberFormat="1" applyFont="1" applyAlignment="1">
      <alignment vertical="top"/>
    </xf>
    <xf numFmtId="0" fontId="29" fillId="0" borderId="0" xfId="5" applyFont="1" applyAlignment="1">
      <alignment vertical="center"/>
    </xf>
    <xf numFmtId="0" fontId="29" fillId="0" borderId="0" xfId="4" applyFont="1" applyAlignment="1">
      <alignment vertical="center" wrapText="1"/>
    </xf>
    <xf numFmtId="0" fontId="28" fillId="0" borderId="0" xfId="4" applyFont="1" applyAlignment="1">
      <alignment horizontal="center" vertical="center"/>
    </xf>
    <xf numFmtId="164" fontId="28" fillId="0" borderId="0" xfId="0" applyNumberFormat="1" applyFont="1"/>
    <xf numFmtId="0" fontId="28" fillId="0" borderId="0" xfId="4" applyFont="1" applyAlignment="1">
      <alignment horizontal="center" vertical="top"/>
    </xf>
    <xf numFmtId="0" fontId="0" fillId="11" borderId="0" xfId="0" applyFill="1" applyAlignment="1">
      <alignment horizontal="center" vertical="center"/>
    </xf>
    <xf numFmtId="0" fontId="3" fillId="6" borderId="20" xfId="0" applyFont="1" applyFill="1" applyBorder="1" applyAlignment="1">
      <alignment horizontal="center" vertical="center"/>
    </xf>
    <xf numFmtId="164" fontId="3" fillId="6" borderId="20" xfId="0" applyNumberFormat="1" applyFont="1" applyFill="1" applyBorder="1" applyAlignment="1">
      <alignment horizontal="left" vertical="center"/>
    </xf>
    <xf numFmtId="0" fontId="3" fillId="6" borderId="10" xfId="0" applyFont="1" applyFill="1" applyBorder="1" applyAlignment="1">
      <alignment horizontal="left" vertical="center"/>
    </xf>
    <xf numFmtId="0" fontId="28" fillId="0" borderId="0" xfId="0" applyFont="1" applyAlignment="1">
      <alignment horizontal="center" vertical="center"/>
    </xf>
    <xf numFmtId="0" fontId="28" fillId="0" borderId="0" xfId="0" applyFont="1" applyAlignment="1">
      <alignment vertical="center"/>
    </xf>
    <xf numFmtId="0" fontId="28" fillId="0" borderId="0" xfId="0" applyFont="1" applyAlignment="1">
      <alignment horizontal="left" vertical="center"/>
    </xf>
    <xf numFmtId="0" fontId="28" fillId="0" borderId="0" xfId="0" applyFont="1" applyAlignment="1">
      <alignment horizontal="left" vertical="center" indent="2"/>
    </xf>
    <xf numFmtId="0" fontId="29" fillId="0" borderId="0" xfId="0" applyFont="1" applyAlignment="1">
      <alignment horizontal="left" vertical="center"/>
    </xf>
    <xf numFmtId="0" fontId="29" fillId="0" borderId="0" xfId="0" applyFont="1" applyAlignment="1">
      <alignment horizontal="center" vertical="center"/>
    </xf>
    <xf numFmtId="15" fontId="28" fillId="0" borderId="0" xfId="0" applyNumberFormat="1" applyFont="1" applyAlignment="1">
      <alignment horizontal="center" vertical="center"/>
    </xf>
    <xf numFmtId="165" fontId="28" fillId="0" borderId="0" xfId="2" applyNumberFormat="1" applyFont="1" applyFill="1" applyBorder="1" applyAlignment="1">
      <alignment horizontal="center" vertical="center"/>
    </xf>
    <xf numFmtId="2" fontId="28" fillId="0" borderId="0" xfId="3" applyNumberFormat="1" applyFont="1" applyFill="1" applyBorder="1"/>
    <xf numFmtId="0" fontId="29" fillId="0" borderId="0" xfId="0" applyFont="1" applyAlignment="1">
      <alignment horizontal="right" vertical="center"/>
    </xf>
    <xf numFmtId="164" fontId="28" fillId="0" borderId="0" xfId="0" applyNumberFormat="1" applyFont="1" applyAlignment="1">
      <alignment horizontal="left" vertical="center"/>
    </xf>
    <xf numFmtId="0" fontId="0" fillId="13" borderId="22" xfId="0" applyFill="1" applyBorder="1" applyAlignment="1">
      <alignment wrapText="1"/>
    </xf>
    <xf numFmtId="0" fontId="0" fillId="6" borderId="10" xfId="0" applyFill="1" applyBorder="1" applyAlignment="1">
      <alignment horizontal="left"/>
    </xf>
    <xf numFmtId="0" fontId="11" fillId="6" borderId="10" xfId="0" applyFont="1" applyFill="1" applyBorder="1" applyAlignment="1">
      <alignment horizontal="left" vertical="center"/>
    </xf>
    <xf numFmtId="37" fontId="28" fillId="0" borderId="0" xfId="1" applyFont="1" applyFill="1" applyBorder="1" applyAlignment="1">
      <alignment horizontal="center" vertical="center"/>
    </xf>
    <xf numFmtId="37" fontId="28" fillId="0" borderId="0" xfId="1" applyFont="1" applyFill="1" applyBorder="1"/>
    <xf numFmtId="0" fontId="30" fillId="0" borderId="0" xfId="0" applyFont="1" applyAlignment="1">
      <alignment horizontal="left" vertical="center"/>
    </xf>
    <xf numFmtId="0" fontId="29" fillId="0" borderId="0" xfId="0" applyFont="1" applyAlignment="1">
      <alignment horizontal="center" vertical="center" wrapText="1"/>
    </xf>
    <xf numFmtId="0" fontId="28" fillId="0" borderId="0" xfId="0" applyFont="1" applyAlignment="1">
      <alignment horizontal="right" vertical="center"/>
    </xf>
    <xf numFmtId="9" fontId="28" fillId="0" borderId="0" xfId="3" applyFont="1" applyFill="1" applyBorder="1" applyAlignment="1">
      <alignment horizontal="right" vertical="center"/>
    </xf>
    <xf numFmtId="0" fontId="0" fillId="13" borderId="22" xfId="0" applyFill="1" applyBorder="1" applyAlignment="1">
      <alignment horizontal="center" vertical="center" wrapText="1"/>
    </xf>
    <xf numFmtId="0" fontId="3" fillId="6" borderId="10" xfId="0" applyFont="1" applyFill="1" applyBorder="1" applyAlignment="1">
      <alignment horizontal="left"/>
    </xf>
    <xf numFmtId="0" fontId="28" fillId="0" borderId="0" xfId="0" applyFont="1" applyAlignment="1">
      <alignment horizontal="right"/>
    </xf>
    <xf numFmtId="0" fontId="2" fillId="0" borderId="10" xfId="0" applyFont="1" applyBorder="1"/>
    <xf numFmtId="9" fontId="2" fillId="0" borderId="10" xfId="0" applyNumberFormat="1" applyFont="1" applyBorder="1"/>
    <xf numFmtId="0" fontId="32" fillId="0" borderId="10" xfId="0" applyFont="1" applyBorder="1"/>
    <xf numFmtId="9" fontId="32" fillId="0" borderId="10" xfId="0" applyNumberFormat="1" applyFont="1" applyBorder="1"/>
    <xf numFmtId="9" fontId="28" fillId="0" borderId="0" xfId="0" applyNumberFormat="1" applyFont="1"/>
    <xf numFmtId="0" fontId="29" fillId="0" borderId="0" xfId="0" applyFont="1"/>
    <xf numFmtId="9" fontId="29" fillId="0" borderId="0" xfId="0" applyNumberFormat="1" applyFont="1"/>
    <xf numFmtId="0" fontId="19" fillId="0" borderId="0" xfId="4" applyFont="1" applyAlignment="1" applyProtection="1">
      <alignment horizontal="left" indent="3"/>
      <protection locked="0"/>
    </xf>
    <xf numFmtId="0" fontId="19" fillId="0" borderId="0" xfId="4" applyFont="1" applyProtection="1">
      <protection locked="0"/>
    </xf>
    <xf numFmtId="0" fontId="3" fillId="0" borderId="0" xfId="4" applyAlignment="1" applyProtection="1">
      <alignment horizontal="left" indent="3"/>
      <protection locked="0"/>
    </xf>
    <xf numFmtId="0" fontId="3" fillId="0" borderId="0" xfId="4" applyProtection="1">
      <protection locked="0"/>
    </xf>
    <xf numFmtId="9" fontId="3" fillId="0" borderId="0" xfId="3" applyFont="1" applyAlignment="1" applyProtection="1">
      <protection locked="0"/>
    </xf>
    <xf numFmtId="0" fontId="19" fillId="0" borderId="0" xfId="4" applyFont="1"/>
    <xf numFmtId="0" fontId="19" fillId="0" borderId="0" xfId="4" applyFont="1" applyAlignment="1">
      <alignment horizontal="left" indent="3"/>
    </xf>
    <xf numFmtId="0" fontId="20" fillId="7" borderId="1" xfId="4" applyFont="1" applyFill="1" applyBorder="1" applyAlignment="1">
      <alignment horizontal="left" indent="3"/>
    </xf>
    <xf numFmtId="0" fontId="19" fillId="7" borderId="2" xfId="4" applyFont="1" applyFill="1" applyBorder="1" applyAlignment="1">
      <alignment horizontal="left"/>
    </xf>
    <xf numFmtId="0" fontId="7" fillId="7" borderId="2" xfId="0" applyFont="1" applyFill="1" applyBorder="1" applyAlignment="1">
      <alignment horizontal="right"/>
    </xf>
    <xf numFmtId="0" fontId="3" fillId="7" borderId="2" xfId="0" applyFont="1" applyFill="1" applyBorder="1" applyAlignment="1">
      <alignment horizontal="left"/>
    </xf>
    <xf numFmtId="0" fontId="20" fillId="7" borderId="3" xfId="4" applyFont="1" applyFill="1" applyBorder="1" applyAlignment="1">
      <alignment horizontal="center"/>
    </xf>
    <xf numFmtId="0" fontId="21" fillId="7" borderId="6" xfId="4" applyFont="1" applyFill="1" applyBorder="1" applyAlignment="1">
      <alignment horizontal="left" indent="3"/>
    </xf>
    <xf numFmtId="0" fontId="19" fillId="7" borderId="7" xfId="4" applyFont="1" applyFill="1" applyBorder="1" applyAlignment="1">
      <alignment horizontal="left"/>
    </xf>
    <xf numFmtId="0" fontId="7" fillId="7" borderId="7" xfId="0" applyFont="1" applyFill="1" applyBorder="1" applyAlignment="1">
      <alignment horizontal="right"/>
    </xf>
    <xf numFmtId="0" fontId="3" fillId="7" borderId="7" xfId="0" applyFont="1" applyFill="1" applyBorder="1"/>
    <xf numFmtId="167" fontId="19" fillId="7" borderId="8" xfId="4" applyNumberFormat="1" applyFont="1" applyFill="1" applyBorder="1" applyAlignment="1">
      <alignment horizontal="center"/>
    </xf>
    <xf numFmtId="0" fontId="3" fillId="0" borderId="0" xfId="4" applyAlignment="1">
      <alignment horizontal="left" indent="3"/>
    </xf>
    <xf numFmtId="0" fontId="19" fillId="0" borderId="0" xfId="4" applyFont="1" applyAlignment="1">
      <alignment horizontal="left"/>
    </xf>
    <xf numFmtId="0" fontId="3" fillId="0" borderId="2" xfId="0" applyFont="1" applyBorder="1" applyAlignment="1">
      <alignment horizontal="center"/>
    </xf>
    <xf numFmtId="0" fontId="3" fillId="0" borderId="2" xfId="0" applyFont="1" applyBorder="1" applyAlignment="1">
      <alignment horizontal="left"/>
    </xf>
    <xf numFmtId="0" fontId="7" fillId="0" borderId="0" xfId="0" applyFont="1" applyAlignment="1">
      <alignment horizontal="right"/>
    </xf>
    <xf numFmtId="0" fontId="19" fillId="0" borderId="0" xfId="4" applyFont="1" applyAlignment="1">
      <alignment horizontal="center"/>
    </xf>
    <xf numFmtId="14" fontId="19" fillId="0" borderId="0" xfId="4" quotePrefix="1" applyNumberFormat="1" applyFont="1" applyAlignment="1">
      <alignment horizontal="center"/>
    </xf>
    <xf numFmtId="0" fontId="22" fillId="0" borderId="0" xfId="4" applyFont="1" applyAlignment="1">
      <alignment horizontal="left" indent="15"/>
    </xf>
    <xf numFmtId="0" fontId="23" fillId="0" borderId="0" xfId="4" applyFont="1" applyAlignment="1">
      <alignment horizontal="left"/>
    </xf>
    <xf numFmtId="14" fontId="19" fillId="0" borderId="0" xfId="4" applyNumberFormat="1" applyFont="1" applyAlignment="1">
      <alignment horizontal="center"/>
    </xf>
    <xf numFmtId="0" fontId="19" fillId="0" borderId="1" xfId="4" applyFont="1" applyBorder="1" applyAlignment="1">
      <alignment horizontal="left" indent="3"/>
    </xf>
    <xf numFmtId="0" fontId="19" fillId="0" borderId="2" xfId="4" applyFont="1" applyBorder="1"/>
    <xf numFmtId="9" fontId="19" fillId="0" borderId="3" xfId="4" applyNumberFormat="1" applyFont="1" applyBorder="1"/>
    <xf numFmtId="0" fontId="19" fillId="0" borderId="4" xfId="4" applyFont="1" applyBorder="1" applyAlignment="1">
      <alignment horizontal="left" indent="3"/>
    </xf>
    <xf numFmtId="0" fontId="19" fillId="6" borderId="10" xfId="4" applyFont="1" applyFill="1" applyBorder="1" applyAlignment="1">
      <alignment horizontal="center"/>
    </xf>
    <xf numFmtId="0" fontId="19" fillId="6" borderId="21" xfId="4" applyFont="1" applyFill="1" applyBorder="1" applyAlignment="1">
      <alignment horizontal="center"/>
    </xf>
    <xf numFmtId="0" fontId="19" fillId="0" borderId="5" xfId="4" applyFont="1" applyBorder="1"/>
    <xf numFmtId="0" fontId="19" fillId="6" borderId="20" xfId="4" applyFont="1" applyFill="1" applyBorder="1" applyAlignment="1">
      <alignment horizontal="center"/>
    </xf>
    <xf numFmtId="0" fontId="19" fillId="8" borderId="20" xfId="4" applyFont="1" applyFill="1" applyBorder="1" applyAlignment="1">
      <alignment horizontal="center"/>
    </xf>
    <xf numFmtId="0" fontId="19" fillId="0" borderId="6" xfId="4" applyFont="1" applyBorder="1" applyAlignment="1">
      <alignment horizontal="left" indent="3"/>
    </xf>
    <xf numFmtId="0" fontId="19" fillId="0" borderId="7" xfId="4" applyFont="1" applyBorder="1"/>
    <xf numFmtId="0" fontId="19" fillId="0" borderId="8" xfId="4" applyFont="1" applyBorder="1"/>
    <xf numFmtId="0" fontId="7" fillId="9" borderId="10" xfId="6" applyFont="1" applyFill="1" applyBorder="1" applyAlignment="1">
      <alignment horizontal="center"/>
    </xf>
    <xf numFmtId="0" fontId="3" fillId="0" borderId="10" xfId="0" applyFont="1" applyBorder="1" applyAlignment="1">
      <alignment horizontal="center"/>
    </xf>
    <xf numFmtId="0" fontId="3" fillId="0" borderId="10" xfId="4" applyBorder="1" applyAlignment="1">
      <alignment horizontal="center"/>
    </xf>
    <xf numFmtId="0" fontId="7" fillId="9" borderId="10" xfId="4" applyFont="1" applyFill="1" applyBorder="1" applyAlignment="1">
      <alignment horizontal="center"/>
    </xf>
    <xf numFmtId="167" fontId="7" fillId="9" borderId="10" xfId="4" applyNumberFormat="1" applyFont="1" applyFill="1" applyBorder="1" applyAlignment="1">
      <alignment horizontal="center"/>
    </xf>
    <xf numFmtId="0" fontId="19" fillId="0" borderId="0" xfId="4" applyFont="1" applyAlignment="1">
      <alignment horizontal="left" indent="2"/>
    </xf>
    <xf numFmtId="9" fontId="3" fillId="6" borderId="10" xfId="3" applyFont="1" applyFill="1" applyBorder="1" applyAlignment="1">
      <alignment horizontal="left" vertical="center"/>
    </xf>
    <xf numFmtId="0" fontId="0" fillId="0" borderId="0" xfId="0" pivotButton="1"/>
    <xf numFmtId="0" fontId="0" fillId="0" borderId="0" xfId="0" applyAlignment="1">
      <alignment horizontal="left"/>
    </xf>
    <xf numFmtId="9" fontId="0" fillId="0" borderId="0" xfId="0" applyNumberFormat="1"/>
    <xf numFmtId="9" fontId="3" fillId="0" borderId="0" xfId="3" applyFont="1" applyAlignment="1" applyProtection="1">
      <alignment horizontal="center"/>
      <protection locked="0"/>
    </xf>
    <xf numFmtId="9" fontId="3" fillId="0" borderId="0" xfId="3" applyFont="1" applyAlignment="1" applyProtection="1">
      <alignment horizontal="center"/>
    </xf>
    <xf numFmtId="0" fontId="28" fillId="0" borderId="0" xfId="0" applyFont="1" applyAlignment="1">
      <alignment horizontal="left" vertical="center"/>
    </xf>
    <xf numFmtId="0" fontId="29" fillId="0" borderId="0" xfId="0" applyFont="1" applyAlignment="1">
      <alignment horizontal="center" vertical="center"/>
    </xf>
    <xf numFmtId="0" fontId="29" fillId="0" borderId="0" xfId="0" applyFont="1" applyAlignment="1">
      <alignment horizontal="left" vertical="center" wrapText="1"/>
    </xf>
    <xf numFmtId="0" fontId="3" fillId="0" borderId="16" xfId="0" applyFont="1" applyBorder="1" applyAlignment="1">
      <alignment horizontal="left" vertical="center"/>
    </xf>
    <xf numFmtId="0" fontId="3" fillId="0" borderId="10" xfId="0" applyFont="1" applyBorder="1" applyAlignment="1">
      <alignment horizontal="left" vertical="center"/>
    </xf>
    <xf numFmtId="0" fontId="9" fillId="4" borderId="9" xfId="0" applyFont="1" applyFill="1" applyBorder="1" applyAlignment="1">
      <alignment horizontal="center" vertical="center"/>
    </xf>
    <xf numFmtId="0" fontId="9" fillId="4" borderId="11" xfId="0" applyFont="1" applyFill="1" applyBorder="1" applyAlignment="1">
      <alignment horizontal="center" vertical="center"/>
    </xf>
    <xf numFmtId="0" fontId="9" fillId="4" borderId="12" xfId="0" applyFont="1" applyFill="1" applyBorder="1" applyAlignment="1">
      <alignment horizontal="center" vertical="center"/>
    </xf>
    <xf numFmtId="0" fontId="7" fillId="0" borderId="13" xfId="0" applyFont="1" applyBorder="1" applyAlignment="1">
      <alignment horizontal="left" vertical="center" wrapText="1"/>
    </xf>
    <xf numFmtId="0" fontId="7" fillId="0" borderId="14" xfId="0" applyFont="1" applyBorder="1" applyAlignment="1">
      <alignment horizontal="left" vertical="center" wrapText="1"/>
    </xf>
    <xf numFmtId="0" fontId="7" fillId="0" borderId="15" xfId="0" applyFont="1" applyBorder="1" applyAlignment="1">
      <alignment horizontal="left" vertical="center" wrapText="1"/>
    </xf>
    <xf numFmtId="0" fontId="7" fillId="0" borderId="16" xfId="0" applyFont="1" applyBorder="1" applyAlignment="1">
      <alignment horizontal="left" vertical="center" wrapText="1"/>
    </xf>
    <xf numFmtId="0" fontId="7" fillId="0" borderId="10" xfId="0" applyFont="1" applyBorder="1" applyAlignment="1">
      <alignment horizontal="left" vertical="center" wrapText="1"/>
    </xf>
    <xf numFmtId="0" fontId="7" fillId="0" borderId="17" xfId="0" applyFont="1" applyBorder="1" applyAlignment="1">
      <alignment horizontal="left" vertical="center" wrapText="1"/>
    </xf>
  </cellXfs>
  <cellStyles count="7">
    <cellStyle name="Comma" xfId="1" builtinId="3"/>
    <cellStyle name="Currency" xfId="2" builtinId="4"/>
    <cellStyle name="Normal" xfId="0" builtinId="0"/>
    <cellStyle name="Normal 2 2" xfId="5" xr:uid="{23990CBB-A343-4DA7-94B8-FA5CDFFD37A8}"/>
    <cellStyle name="Normal 2 2 2" xfId="6" xr:uid="{10CD4002-2740-4BE9-A2D2-5A8092D0F4FF}"/>
    <cellStyle name="Normal 4" xfId="4" xr:uid="{FEC9EB92-E48F-4812-B030-BF43F3D7FEEE}"/>
    <cellStyle name="Percent" xfId="3" builtinId="5"/>
  </cellStyles>
  <dxfs count="341">
    <dxf>
      <fill>
        <patternFill>
          <bgColor rgb="FFD7BE91"/>
        </patternFill>
      </fill>
    </dxf>
    <dxf>
      <fill>
        <patternFill>
          <bgColor rgb="FFD7BE91"/>
        </patternFill>
      </fill>
    </dxf>
    <dxf>
      <fill>
        <patternFill>
          <bgColor rgb="FFD7BE91"/>
        </patternFill>
      </fill>
    </dxf>
    <dxf>
      <fill>
        <patternFill>
          <bgColor rgb="FFD7BE91"/>
        </patternFill>
      </fill>
    </dxf>
    <dxf>
      <fill>
        <patternFill>
          <bgColor theme="0"/>
        </patternFill>
      </fill>
    </dxf>
    <dxf>
      <fill>
        <patternFill>
          <bgColor rgb="FFD8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8BE91"/>
        </patternFill>
      </fill>
    </dxf>
    <dxf>
      <fill>
        <patternFill>
          <bgColor rgb="FFD7BE91"/>
        </patternFill>
      </fill>
    </dxf>
    <dxf>
      <fill>
        <patternFill>
          <bgColor rgb="FFD7BE91"/>
        </patternFill>
      </fill>
    </dxf>
    <dxf>
      <fill>
        <patternFill>
          <bgColor rgb="FFD7BE91"/>
        </patternFill>
      </fill>
    </dxf>
    <dxf>
      <font>
        <color rgb="FF9C0006"/>
      </font>
      <fill>
        <patternFill>
          <fgColor indexed="64"/>
          <bgColor rgb="FFFFC7CE"/>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FF99CC"/>
        </patternFill>
      </fill>
    </dxf>
    <dxf>
      <fill>
        <patternFill>
          <bgColor rgb="FFFFFF64"/>
        </patternFill>
      </fill>
    </dxf>
    <dxf>
      <fill>
        <patternFill>
          <bgColor rgb="FFCEEED0"/>
        </patternFill>
      </fill>
    </dxf>
    <dxf>
      <font>
        <color rgb="FF9C0006"/>
      </font>
      <fill>
        <patternFill>
          <fgColor indexed="64"/>
          <bgColor rgb="FFFFC7CE"/>
        </patternFill>
      </fill>
    </dxf>
    <dxf>
      <font>
        <color rgb="FF9C0006"/>
      </font>
      <fill>
        <patternFill>
          <fgColor indexed="64"/>
          <bgColor rgb="FFFFC7CE"/>
        </patternFill>
      </fill>
    </dxf>
    <dxf>
      <font>
        <color rgb="FF9C0006"/>
      </font>
      <fill>
        <patternFill>
          <fgColor indexed="64"/>
          <bgColor rgb="FFFFC7CE"/>
        </patternFill>
      </fill>
    </dxf>
    <dxf>
      <fill>
        <patternFill>
          <bgColor theme="0"/>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theme="0"/>
        </patternFill>
      </fill>
    </dxf>
    <dxf>
      <fill>
        <patternFill>
          <bgColor rgb="FFD8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8BE91"/>
        </patternFill>
      </fill>
    </dxf>
    <dxf>
      <fill>
        <patternFill>
          <bgColor rgb="FFD7BE91"/>
        </patternFill>
      </fill>
    </dxf>
    <dxf>
      <fill>
        <patternFill>
          <bgColor rgb="FFD7BE91"/>
        </patternFill>
      </fill>
    </dxf>
    <dxf>
      <fill>
        <patternFill>
          <bgColor rgb="FFD7BE91"/>
        </patternFill>
      </fill>
    </dxf>
    <dxf>
      <font>
        <color rgb="FF9C0006"/>
      </font>
      <fill>
        <patternFill>
          <fgColor indexed="64"/>
          <bgColor rgb="FFFFC7CE"/>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FF99CC"/>
        </patternFill>
      </fill>
    </dxf>
    <dxf>
      <fill>
        <patternFill>
          <bgColor rgb="FFFFFF64"/>
        </patternFill>
      </fill>
    </dxf>
    <dxf>
      <fill>
        <patternFill>
          <bgColor rgb="FFCEEED0"/>
        </patternFill>
      </fill>
    </dxf>
    <dxf>
      <font>
        <color rgb="FF9C0006"/>
      </font>
      <fill>
        <patternFill>
          <fgColor indexed="64"/>
          <bgColor rgb="FFFFC7CE"/>
        </patternFill>
      </fill>
    </dxf>
    <dxf>
      <font>
        <color rgb="FF9C0006"/>
      </font>
      <fill>
        <patternFill>
          <fgColor indexed="64"/>
          <bgColor rgb="FFFFC7CE"/>
        </patternFill>
      </fill>
    </dxf>
    <dxf>
      <font>
        <color rgb="FF9C0006"/>
      </font>
      <fill>
        <patternFill>
          <fgColor indexed="64"/>
          <bgColor rgb="FFFFC7CE"/>
        </patternFill>
      </fill>
    </dxf>
    <dxf>
      <fill>
        <patternFill>
          <bgColor theme="0"/>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theme="0"/>
        </patternFill>
      </fill>
    </dxf>
    <dxf>
      <fill>
        <patternFill>
          <bgColor rgb="FFD8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8BE91"/>
        </patternFill>
      </fill>
    </dxf>
    <dxf>
      <fill>
        <patternFill>
          <bgColor rgb="FFD7BE91"/>
        </patternFill>
      </fill>
    </dxf>
    <dxf>
      <fill>
        <patternFill>
          <bgColor rgb="FFD7BE91"/>
        </patternFill>
      </fill>
    </dxf>
    <dxf>
      <fill>
        <patternFill>
          <bgColor rgb="FFD7BE91"/>
        </patternFill>
      </fill>
    </dxf>
    <dxf>
      <font>
        <color rgb="FF9C0006"/>
      </font>
      <fill>
        <patternFill>
          <fgColor indexed="64"/>
          <bgColor rgb="FFFFC7CE"/>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FF99CC"/>
        </patternFill>
      </fill>
    </dxf>
    <dxf>
      <fill>
        <patternFill>
          <bgColor rgb="FFFFFF64"/>
        </patternFill>
      </fill>
    </dxf>
    <dxf>
      <fill>
        <patternFill>
          <bgColor rgb="FFCEEED0"/>
        </patternFill>
      </fill>
    </dxf>
    <dxf>
      <font>
        <color rgb="FF9C0006"/>
      </font>
      <fill>
        <patternFill>
          <fgColor indexed="64"/>
          <bgColor rgb="FFFFC7CE"/>
        </patternFill>
      </fill>
    </dxf>
    <dxf>
      <font>
        <color rgb="FF9C0006"/>
      </font>
      <fill>
        <patternFill>
          <fgColor indexed="64"/>
          <bgColor rgb="FFFFC7CE"/>
        </patternFill>
      </fill>
    </dxf>
    <dxf>
      <font>
        <color rgb="FF9C0006"/>
      </font>
      <fill>
        <patternFill>
          <fgColor indexed="64"/>
          <bgColor rgb="FFFFC7CE"/>
        </patternFill>
      </fill>
    </dxf>
    <dxf>
      <fill>
        <patternFill>
          <bgColor theme="0"/>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theme="0"/>
        </patternFill>
      </fill>
    </dxf>
    <dxf>
      <fill>
        <patternFill>
          <bgColor rgb="FFD8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8BE91"/>
        </patternFill>
      </fill>
    </dxf>
    <dxf>
      <fill>
        <patternFill>
          <bgColor rgb="FFD7BE91"/>
        </patternFill>
      </fill>
    </dxf>
    <dxf>
      <fill>
        <patternFill>
          <bgColor rgb="FFD7BE91"/>
        </patternFill>
      </fill>
    </dxf>
    <dxf>
      <fill>
        <patternFill>
          <bgColor rgb="FFD7BE91"/>
        </patternFill>
      </fill>
    </dxf>
    <dxf>
      <font>
        <color rgb="FF9C0006"/>
      </font>
      <fill>
        <patternFill>
          <fgColor indexed="64"/>
          <bgColor rgb="FFFFC7CE"/>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FF99CC"/>
        </patternFill>
      </fill>
    </dxf>
    <dxf>
      <fill>
        <patternFill>
          <bgColor rgb="FFFFFF64"/>
        </patternFill>
      </fill>
    </dxf>
    <dxf>
      <fill>
        <patternFill>
          <bgColor rgb="FFCEEED0"/>
        </patternFill>
      </fill>
    </dxf>
    <dxf>
      <font>
        <color rgb="FF9C0006"/>
      </font>
      <fill>
        <patternFill>
          <fgColor indexed="64"/>
          <bgColor rgb="FFFFC7CE"/>
        </patternFill>
      </fill>
    </dxf>
    <dxf>
      <font>
        <color rgb="FF9C0006"/>
      </font>
      <fill>
        <patternFill>
          <fgColor indexed="64"/>
          <bgColor rgb="FFFFC7CE"/>
        </patternFill>
      </fill>
    </dxf>
    <dxf>
      <font>
        <color rgb="FF9C0006"/>
      </font>
      <fill>
        <patternFill>
          <fgColor indexed="64"/>
          <bgColor rgb="FFFFC7CE"/>
        </patternFill>
      </fill>
    </dxf>
    <dxf>
      <fill>
        <patternFill>
          <bgColor theme="0"/>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theme="0"/>
        </patternFill>
      </fill>
    </dxf>
    <dxf>
      <fill>
        <patternFill>
          <bgColor rgb="FFD8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8BE91"/>
        </patternFill>
      </fill>
    </dxf>
    <dxf>
      <fill>
        <patternFill>
          <bgColor rgb="FFD7BE91"/>
        </patternFill>
      </fill>
    </dxf>
    <dxf>
      <fill>
        <patternFill>
          <bgColor rgb="FFD7BE91"/>
        </patternFill>
      </fill>
    </dxf>
    <dxf>
      <fill>
        <patternFill>
          <bgColor rgb="FFD7BE91"/>
        </patternFill>
      </fill>
    </dxf>
    <dxf>
      <font>
        <color rgb="FF9C0006"/>
      </font>
      <fill>
        <patternFill>
          <fgColor indexed="64"/>
          <bgColor rgb="FFFFC7CE"/>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FF99CC"/>
        </patternFill>
      </fill>
    </dxf>
    <dxf>
      <fill>
        <patternFill>
          <bgColor rgb="FFFFFF64"/>
        </patternFill>
      </fill>
    </dxf>
    <dxf>
      <fill>
        <patternFill>
          <bgColor rgb="FFCEEED0"/>
        </patternFill>
      </fill>
    </dxf>
    <dxf>
      <font>
        <color rgb="FF9C0006"/>
      </font>
      <fill>
        <patternFill>
          <fgColor indexed="64"/>
          <bgColor rgb="FFFFC7CE"/>
        </patternFill>
      </fill>
    </dxf>
    <dxf>
      <font>
        <color rgb="FF9C0006"/>
      </font>
      <fill>
        <patternFill>
          <fgColor indexed="64"/>
          <bgColor rgb="FFFFC7CE"/>
        </patternFill>
      </fill>
    </dxf>
    <dxf>
      <font>
        <color rgb="FF9C0006"/>
      </font>
      <fill>
        <patternFill>
          <fgColor indexed="64"/>
          <bgColor rgb="FFFFC7CE"/>
        </patternFill>
      </fill>
    </dxf>
    <dxf>
      <fill>
        <patternFill>
          <bgColor theme="0"/>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theme="0"/>
        </patternFill>
      </fill>
    </dxf>
    <dxf>
      <fill>
        <patternFill>
          <bgColor rgb="FFD8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8BE91"/>
        </patternFill>
      </fill>
    </dxf>
    <dxf>
      <fill>
        <patternFill>
          <bgColor rgb="FFD7BE91"/>
        </patternFill>
      </fill>
    </dxf>
    <dxf>
      <fill>
        <patternFill>
          <bgColor rgb="FFFF99CC"/>
        </patternFill>
      </fill>
    </dxf>
    <dxf>
      <fill>
        <patternFill>
          <bgColor rgb="FFFFFF64"/>
        </patternFill>
      </fill>
    </dxf>
    <dxf>
      <fill>
        <patternFill>
          <bgColor rgb="FFCEEED0"/>
        </patternFill>
      </fill>
    </dxf>
    <dxf>
      <fill>
        <patternFill>
          <bgColor rgb="FFD7BE91"/>
        </patternFill>
      </fill>
    </dxf>
    <dxf>
      <fill>
        <patternFill>
          <bgColor rgb="FFD7BE91"/>
        </patternFill>
      </fill>
    </dxf>
    <dxf>
      <font>
        <color rgb="FF9C0006"/>
      </font>
      <fill>
        <patternFill>
          <fgColor indexed="64"/>
          <bgColor rgb="FFFFC7CE"/>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FF99CC"/>
        </patternFill>
      </fill>
    </dxf>
    <dxf>
      <fill>
        <patternFill>
          <bgColor rgb="FFFFFF64"/>
        </patternFill>
      </fill>
    </dxf>
    <dxf>
      <fill>
        <patternFill>
          <bgColor rgb="FFCEEED0"/>
        </patternFill>
      </fill>
    </dxf>
    <dxf>
      <font>
        <color rgb="FF9C0006"/>
      </font>
      <fill>
        <patternFill>
          <fgColor indexed="64"/>
          <bgColor rgb="FFFFC7CE"/>
        </patternFill>
      </fill>
    </dxf>
    <dxf>
      <font>
        <color rgb="FF9C0006"/>
      </font>
      <fill>
        <patternFill>
          <fgColor indexed="64"/>
          <bgColor rgb="FFFFC7CE"/>
        </patternFill>
      </fill>
    </dxf>
    <dxf>
      <font>
        <color rgb="FF9C0006"/>
      </font>
      <fill>
        <patternFill>
          <fgColor indexed="64"/>
          <bgColor rgb="FFFFC7CE"/>
        </patternFill>
      </fill>
    </dxf>
    <dxf>
      <fill>
        <patternFill>
          <bgColor theme="0"/>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theme="0"/>
        </patternFill>
      </fill>
    </dxf>
    <dxf>
      <fill>
        <patternFill>
          <bgColor rgb="FFD8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8BE91"/>
        </patternFill>
      </fill>
    </dxf>
    <dxf>
      <fill>
        <patternFill>
          <bgColor rgb="FFD7BE91"/>
        </patternFill>
      </fill>
    </dxf>
    <dxf>
      <fill>
        <patternFill>
          <bgColor rgb="FFD7BE91"/>
        </patternFill>
      </fill>
    </dxf>
    <dxf>
      <fill>
        <patternFill>
          <bgColor rgb="FFD7BE91"/>
        </patternFill>
      </fill>
    </dxf>
    <dxf>
      <font>
        <color rgb="FF9C0006"/>
      </font>
      <fill>
        <patternFill>
          <fgColor indexed="64"/>
          <bgColor rgb="FFFFC7CE"/>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FF99CC"/>
        </patternFill>
      </fill>
    </dxf>
    <dxf>
      <fill>
        <patternFill>
          <bgColor rgb="FFFFFF64"/>
        </patternFill>
      </fill>
    </dxf>
    <dxf>
      <fill>
        <patternFill>
          <bgColor rgb="FFCEEED0"/>
        </patternFill>
      </fill>
    </dxf>
    <dxf>
      <font>
        <color rgb="FF9C0006"/>
      </font>
      <fill>
        <patternFill>
          <fgColor indexed="64"/>
          <bgColor rgb="FFFFC7CE"/>
        </patternFill>
      </fill>
    </dxf>
    <dxf>
      <font>
        <color rgb="FF9C0006"/>
      </font>
      <fill>
        <patternFill>
          <fgColor indexed="64"/>
          <bgColor rgb="FFFFC7CE"/>
        </patternFill>
      </fill>
    </dxf>
    <dxf>
      <font>
        <color rgb="FF9C0006"/>
      </font>
      <fill>
        <patternFill>
          <fgColor indexed="64"/>
          <bgColor rgb="FFFFC7CE"/>
        </patternFill>
      </fill>
    </dxf>
    <dxf>
      <fill>
        <patternFill>
          <bgColor theme="0"/>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theme="0"/>
        </patternFill>
      </fill>
    </dxf>
    <dxf>
      <fill>
        <patternFill>
          <bgColor rgb="FFD8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8BE91"/>
        </patternFill>
      </fill>
    </dxf>
    <dxf>
      <fill>
        <patternFill>
          <bgColor rgb="FFD7BE91"/>
        </patternFill>
      </fill>
    </dxf>
    <dxf>
      <fill>
        <patternFill>
          <bgColor rgb="FFD7BE91"/>
        </patternFill>
      </fill>
    </dxf>
    <dxf>
      <fill>
        <patternFill>
          <bgColor rgb="FFD7BE91"/>
        </patternFill>
      </fill>
    </dxf>
    <dxf>
      <font>
        <color rgb="FF9C0006"/>
      </font>
      <fill>
        <patternFill>
          <fgColor indexed="64"/>
          <bgColor rgb="FFFFC7CE"/>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FF99CC"/>
        </patternFill>
      </fill>
    </dxf>
    <dxf>
      <fill>
        <patternFill>
          <bgColor rgb="FFFFFF64"/>
        </patternFill>
      </fill>
    </dxf>
    <dxf>
      <fill>
        <patternFill>
          <bgColor rgb="FFCEEED0"/>
        </patternFill>
      </fill>
    </dxf>
    <dxf>
      <font>
        <color rgb="FF9C0006"/>
      </font>
      <fill>
        <patternFill>
          <fgColor indexed="64"/>
          <bgColor rgb="FFFFC7CE"/>
        </patternFill>
      </fill>
    </dxf>
    <dxf>
      <font>
        <color rgb="FF9C0006"/>
      </font>
      <fill>
        <patternFill>
          <fgColor indexed="64"/>
          <bgColor rgb="FFFFC7CE"/>
        </patternFill>
      </fill>
    </dxf>
    <dxf>
      <font>
        <color rgb="FF9C0006"/>
      </font>
      <fill>
        <patternFill>
          <fgColor indexed="64"/>
          <bgColor rgb="FFFFC7CE"/>
        </patternFill>
      </fill>
    </dxf>
    <dxf>
      <fill>
        <patternFill>
          <bgColor theme="0"/>
        </patternFill>
      </fill>
    </dxf>
    <dxf>
      <fill>
        <patternFill>
          <bgColor rgb="FFD7BE91"/>
        </patternFill>
      </fill>
    </dxf>
    <dxf>
      <font>
        <color rgb="FF9C0006"/>
      </font>
      <fill>
        <patternFill>
          <fgColor indexed="64"/>
          <bgColor rgb="FFFFC7CE"/>
        </patternFill>
      </fill>
    </dxf>
    <dxf>
      <font>
        <color rgb="FF9C0006"/>
      </font>
      <fill>
        <patternFill>
          <fgColor indexed="64"/>
          <bgColor rgb="FFFFC7CE"/>
        </patternFill>
      </fill>
    </dxf>
    <dxf>
      <font>
        <color rgb="FF9C0006"/>
      </font>
      <fill>
        <patternFill>
          <fgColor indexed="64"/>
          <bgColor rgb="FFFFC7CE"/>
        </patternFill>
      </fill>
    </dxf>
    <dxf>
      <font>
        <color rgb="FF9C0006"/>
      </font>
      <fill>
        <patternFill>
          <fgColor indexed="64"/>
          <bgColor rgb="FFFFC7CE"/>
        </patternFill>
      </fill>
    </dxf>
    <dxf>
      <font>
        <color rgb="FF9C0006"/>
      </font>
      <fill>
        <patternFill>
          <fgColor indexed="64"/>
          <bgColor rgb="FFFFC7CE"/>
        </patternFill>
      </fill>
    </dxf>
    <dxf>
      <font>
        <color rgb="FF9C0006"/>
      </font>
      <fill>
        <patternFill>
          <fgColor indexed="64"/>
          <bgColor rgb="FFFFC7CE"/>
        </patternFill>
      </fill>
    </dxf>
    <dxf>
      <font>
        <color rgb="FF9C0006"/>
      </font>
      <fill>
        <patternFill>
          <fgColor indexed="64"/>
          <bgColor rgb="FFFFC7CE"/>
        </patternFill>
      </fill>
    </dxf>
    <dxf>
      <font>
        <color rgb="FF9C0006"/>
      </font>
      <fill>
        <patternFill>
          <fgColor indexed="64"/>
          <bgColor rgb="FFFFC7CE"/>
        </patternFill>
      </fill>
    </dxf>
    <dxf>
      <fill>
        <patternFill>
          <bgColor rgb="FFFFC7CE"/>
        </patternFill>
      </fill>
    </dxf>
    <dxf>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eetMetadata" Target="metadata.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pivotCacheDefinition" Target="pivotCache/pivotCacheDefinition2.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pivotCacheDefinition" Target="pivotCache/pivotCacheDefinition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pivotCacheDefinition" Target="pivotCache/pivotCacheDefinition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Salesperson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350-4D92-955A-A88F0E8EB96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350-4D92-955A-A88F0E8EB96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350-4D92-955A-A88F0E8EB96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E350-4D92-955A-A88F0E8EB963}"/>
              </c:ext>
            </c:extLst>
          </c:dPt>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numRef>
              <c:f>FormulaPersonPT!$G$19:$G$22</c:f>
              <c:numCache>
                <c:formatCode>General</c:formatCode>
                <c:ptCount val="4"/>
                <c:pt idx="0">
                  <c:v>1</c:v>
                </c:pt>
                <c:pt idx="1">
                  <c:v>1</c:v>
                </c:pt>
                <c:pt idx="2">
                  <c:v>0</c:v>
                </c:pt>
                <c:pt idx="3">
                  <c:v>1</c:v>
                </c:pt>
              </c:numCache>
            </c:numRef>
          </c:cat>
          <c:val>
            <c:numRef>
              <c:f>FormulaPersonPT!$H$19:$H$22</c:f>
              <c:numCache>
                <c:formatCode>General</c:formatCode>
                <c:ptCount val="4"/>
                <c:pt idx="0">
                  <c:v>1</c:v>
                </c:pt>
                <c:pt idx="1">
                  <c:v>1</c:v>
                </c:pt>
                <c:pt idx="2">
                  <c:v>0</c:v>
                </c:pt>
                <c:pt idx="3">
                  <c:v>0</c:v>
                </c:pt>
              </c:numCache>
            </c:numRef>
          </c:val>
          <c:extLst>
            <c:ext xmlns:c16="http://schemas.microsoft.com/office/drawing/2014/chart" uri="{C3380CC4-5D6E-409C-BE32-E72D297353CC}">
              <c16:uniqueId val="{00000008-E350-4D92-955A-A88F0E8EB963}"/>
            </c:ext>
          </c:extLst>
        </c:ser>
        <c:dLbls>
          <c:showLegendKey val="0"/>
          <c:showVal val="0"/>
          <c:showCatName val="1"/>
          <c:showSerName val="0"/>
          <c:showPercent val="1"/>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Salesperson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30E-45BA-B62B-F945E1B5F30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30E-45BA-B62B-F945E1B5F30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30E-45BA-B62B-F945E1B5F30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530E-45BA-B62B-F945E1B5F301}"/>
              </c:ext>
            </c:extLst>
          </c:dPt>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FormulaPersonSC!$G$19:$G$22</c:f>
              <c:strCache>
                <c:ptCount val="4"/>
                <c:pt idx="0">
                  <c:v>PerfectMsg</c:v>
                </c:pt>
                <c:pt idx="1">
                  <c:v>PerfectMsg</c:v>
                </c:pt>
                <c:pt idx="2">
                  <c:v>PerfectMsg</c:v>
                </c:pt>
                <c:pt idx="3">
                  <c:v>PerfectMsg</c:v>
                </c:pt>
              </c:strCache>
            </c:strRef>
          </c:cat>
          <c:val>
            <c:numRef>
              <c:f>FormulaPersonSC!$H$19:$H$22</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8-530E-45BA-B62B-F945E1B5F301}"/>
            </c:ext>
          </c:extLst>
        </c:ser>
        <c:dLbls>
          <c:showLegendKey val="0"/>
          <c:showVal val="0"/>
          <c:showCatName val="1"/>
          <c:showSerName val="0"/>
          <c:showPercent val="1"/>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Salesperson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FormulaPerson!$H$18</c:f>
              <c:strCache>
                <c:ptCount val="1"/>
                <c:pt idx="0">
                  <c:v>Frequency</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B9E-4D5D-B745-EBFB0ADC34D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B9E-4D5D-B745-EBFB0ADC34D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2B9E-4D5D-B745-EBFB0ADC34D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2B9E-4D5D-B745-EBFB0ADC34D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FormulaPerson!$G$19:$G$22</c:f>
              <c:strCache>
                <c:ptCount val="4"/>
                <c:pt idx="0">
                  <c:v>Jill Wells</c:v>
                </c:pt>
                <c:pt idx="1">
                  <c:v>Ralph Corner</c:v>
                </c:pt>
                <c:pt idx="2">
                  <c:v>Joe Tanner</c:v>
                </c:pt>
                <c:pt idx="3">
                  <c:v>Terri Gardner</c:v>
                </c:pt>
              </c:strCache>
            </c:strRef>
          </c:cat>
          <c:val>
            <c:numRef>
              <c:f>FormulaPerson!$H$19:$H$22</c:f>
              <c:numCache>
                <c:formatCode>General</c:formatCode>
                <c:ptCount val="4"/>
                <c:pt idx="0">
                  <c:v>16</c:v>
                </c:pt>
                <c:pt idx="1">
                  <c:v>17</c:v>
                </c:pt>
                <c:pt idx="2">
                  <c:v>18</c:v>
                </c:pt>
                <c:pt idx="3">
                  <c:v>18</c:v>
                </c:pt>
              </c:numCache>
            </c:numRef>
          </c:val>
          <c:extLst>
            <c:ext xmlns:c16="http://schemas.microsoft.com/office/drawing/2014/chart" uri="{C3380CC4-5D6E-409C-BE32-E72D297353CC}">
              <c16:uniqueId val="{00000000-18E8-4800-87D8-3123CD8613CB}"/>
            </c:ext>
          </c:extLst>
        </c:ser>
        <c:dLbls>
          <c:showLegendKey val="0"/>
          <c:showVal val="0"/>
          <c:showCatName val="1"/>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Salesperson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B82-4946-A647-58C9A8556A4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B82-4946-A647-58C9A8556A4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B82-4946-A647-58C9A8556A4D}"/>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1B82-4946-A647-58C9A8556A4D}"/>
              </c:ext>
            </c:extLst>
          </c:dPt>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'#_FormulaPerson'!$G$19:$G$22</c:f>
              <c:strCache>
                <c:ptCount val="4"/>
                <c:pt idx="0">
                  <c:v>Jill Wells</c:v>
                </c:pt>
                <c:pt idx="1">
                  <c:v>Ralph Corner</c:v>
                </c:pt>
                <c:pt idx="2">
                  <c:v>Joe Tanner</c:v>
                </c:pt>
                <c:pt idx="3">
                  <c:v>Terri Gardner</c:v>
                </c:pt>
              </c:strCache>
            </c:strRef>
          </c:cat>
          <c:val>
            <c:numRef>
              <c:f>'#_FormulaPerson'!$H$19:$H$22</c:f>
              <c:numCache>
                <c:formatCode>General</c:formatCode>
                <c:ptCount val="4"/>
                <c:pt idx="0">
                  <c:v>16</c:v>
                </c:pt>
                <c:pt idx="1">
                  <c:v>17</c:v>
                </c:pt>
                <c:pt idx="2">
                  <c:v>18</c:v>
                </c:pt>
                <c:pt idx="3">
                  <c:v>18</c:v>
                </c:pt>
              </c:numCache>
            </c:numRef>
          </c:val>
          <c:extLst>
            <c:ext xmlns:c16="http://schemas.microsoft.com/office/drawing/2014/chart" uri="{C3380CC4-5D6E-409C-BE32-E72D297353CC}">
              <c16:uniqueId val="{00000008-1B82-4946-A647-58C9A8556A4D}"/>
            </c:ext>
          </c:extLst>
        </c:ser>
        <c:dLbls>
          <c:showLegendKey val="0"/>
          <c:showVal val="0"/>
          <c:showCatName val="1"/>
          <c:showSerName val="0"/>
          <c:showPercent val="1"/>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r>
              <a:rPr lang="en-US"/>
              <a:t>Sales by Vehicle Type</a:t>
            </a:r>
          </a:p>
        </c:rich>
      </c:tx>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w="19050">
              <a:solidFill>
                <a:schemeClr val="lt1"/>
              </a:solidFill>
            </a:ln>
            <a:effectLst/>
          </c:spPr>
          <c:invertIfNegative val="0"/>
          <c:dPt>
            <c:idx val="0"/>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1-1FD2-42C2-B47E-7463DE602D00}"/>
              </c:ext>
            </c:extLst>
          </c:dPt>
          <c:dPt>
            <c:idx val="1"/>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3-1FD2-42C2-B47E-7463DE602D00}"/>
              </c:ext>
            </c:extLst>
          </c:dPt>
          <c:cat>
            <c:numRef>
              <c:f>FormulaTypePT!$G$16:$G$17</c:f>
              <c:numCache>
                <c:formatCode>General</c:formatCode>
                <c:ptCount val="2"/>
                <c:pt idx="0">
                  <c:v>1</c:v>
                </c:pt>
                <c:pt idx="1">
                  <c:v>1</c:v>
                </c:pt>
              </c:numCache>
            </c:numRef>
          </c:cat>
          <c:val>
            <c:numRef>
              <c:f>FormulaTypePT!$H$16:$H$17</c:f>
              <c:numCache>
                <c:formatCode>General</c:formatCode>
                <c:ptCount val="2"/>
                <c:pt idx="0">
                  <c:v>1</c:v>
                </c:pt>
                <c:pt idx="1">
                  <c:v>1</c:v>
                </c:pt>
              </c:numCache>
            </c:numRef>
          </c:val>
          <c:extLst>
            <c:ext xmlns:c16="http://schemas.microsoft.com/office/drawing/2014/chart" uri="{C3380CC4-5D6E-409C-BE32-E72D297353CC}">
              <c16:uniqueId val="{00000004-1FD2-42C2-B47E-7463DE602D00}"/>
            </c:ext>
          </c:extLst>
        </c:ser>
        <c:dLbls>
          <c:showLegendKey val="0"/>
          <c:showVal val="0"/>
          <c:showCatName val="0"/>
          <c:showSerName val="0"/>
          <c:showPercent val="0"/>
          <c:showBubbleSize val="0"/>
        </c:dLbls>
        <c:gapWidth val="150"/>
        <c:axId val="1556671488"/>
        <c:axId val="1556221632"/>
      </c:barChart>
      <c:catAx>
        <c:axId val="1556671488"/>
        <c:scaling>
          <c:orientation val="minMax"/>
        </c:scaling>
        <c:delete val="0"/>
        <c:axPos val="b"/>
        <c:title>
          <c:tx>
            <c:rich>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r>
                  <a:rPr lang="en-US" b="1"/>
                  <a:t>Vehicle Type</a:t>
                </a:r>
              </a:p>
            </c:rich>
          </c:tx>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556221632"/>
        <c:crosses val="autoZero"/>
        <c:auto val="1"/>
        <c:lblAlgn val="ctr"/>
        <c:lblOffset val="100"/>
        <c:noMultiLvlLbl val="0"/>
      </c:catAx>
      <c:valAx>
        <c:axId val="15562216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r>
                  <a:rPr lang="en-US" b="1"/>
                  <a:t># Vehicles Sold</a:t>
                </a:r>
              </a:p>
            </c:rich>
          </c:tx>
          <c:layout>
            <c:manualLayout>
              <c:xMode val="edge"/>
              <c:yMode val="edge"/>
              <c:x val="1.6666670312045124E-2"/>
              <c:y val="0.34601694546242567"/>
            </c:manualLayout>
          </c:layout>
          <c:overlay val="0"/>
          <c:spPr>
            <a:noFill/>
            <a:ln>
              <a:noFill/>
            </a:ln>
            <a:effectLst/>
          </c:spPr>
          <c:txPr>
            <a:bodyPr rot="-54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556671488"/>
        <c:crosses val="autoZero"/>
        <c:crossBetween val="between"/>
        <c:majorUnit val="1"/>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200"/>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r>
              <a:rPr lang="en-US"/>
              <a:t>Sales by Vehicle Type</a:t>
            </a:r>
          </a:p>
        </c:rich>
      </c:tx>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w="19050">
              <a:solidFill>
                <a:schemeClr val="lt1"/>
              </a:solidFill>
            </a:ln>
            <a:effectLst/>
          </c:spPr>
          <c:invertIfNegative val="0"/>
          <c:dPt>
            <c:idx val="0"/>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1-2216-4204-9800-5185A53D4377}"/>
              </c:ext>
            </c:extLst>
          </c:dPt>
          <c:dPt>
            <c:idx val="1"/>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3-2216-4204-9800-5185A53D4377}"/>
              </c:ext>
            </c:extLst>
          </c:dPt>
          <c:cat>
            <c:strRef>
              <c:f>FormulaTypeSC!$G$16:$G$17</c:f>
              <c:strCache>
                <c:ptCount val="2"/>
                <c:pt idx="0">
                  <c:v>PerfectMsg</c:v>
                </c:pt>
                <c:pt idx="1">
                  <c:v>PerfectMsg</c:v>
                </c:pt>
              </c:strCache>
            </c:strRef>
          </c:cat>
          <c:val>
            <c:numRef>
              <c:f>FormulaTypeSC!$H$16:$H$17</c:f>
              <c:numCache>
                <c:formatCode>General</c:formatCode>
                <c:ptCount val="2"/>
                <c:pt idx="0">
                  <c:v>0</c:v>
                </c:pt>
                <c:pt idx="1">
                  <c:v>0</c:v>
                </c:pt>
              </c:numCache>
            </c:numRef>
          </c:val>
          <c:extLst>
            <c:ext xmlns:c16="http://schemas.microsoft.com/office/drawing/2014/chart" uri="{C3380CC4-5D6E-409C-BE32-E72D297353CC}">
              <c16:uniqueId val="{00000004-2216-4204-9800-5185A53D4377}"/>
            </c:ext>
          </c:extLst>
        </c:ser>
        <c:dLbls>
          <c:showLegendKey val="0"/>
          <c:showVal val="0"/>
          <c:showCatName val="0"/>
          <c:showSerName val="0"/>
          <c:showPercent val="0"/>
          <c:showBubbleSize val="0"/>
        </c:dLbls>
        <c:gapWidth val="150"/>
        <c:axId val="1556671488"/>
        <c:axId val="1556221632"/>
      </c:barChart>
      <c:catAx>
        <c:axId val="1556671488"/>
        <c:scaling>
          <c:orientation val="minMax"/>
        </c:scaling>
        <c:delete val="0"/>
        <c:axPos val="b"/>
        <c:title>
          <c:tx>
            <c:rich>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r>
                  <a:rPr lang="en-US" b="1"/>
                  <a:t>Vehicle Type</a:t>
                </a:r>
              </a:p>
            </c:rich>
          </c:tx>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556221632"/>
        <c:crosses val="autoZero"/>
        <c:auto val="1"/>
        <c:lblAlgn val="ctr"/>
        <c:lblOffset val="100"/>
        <c:noMultiLvlLbl val="0"/>
      </c:catAx>
      <c:valAx>
        <c:axId val="15562216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r>
                  <a:rPr lang="en-US" b="1"/>
                  <a:t># Vehicles Sold</a:t>
                </a:r>
              </a:p>
            </c:rich>
          </c:tx>
          <c:layout>
            <c:manualLayout>
              <c:xMode val="edge"/>
              <c:yMode val="edge"/>
              <c:x val="1.6666670312045124E-2"/>
              <c:y val="0.34601694546242567"/>
            </c:manualLayout>
          </c:layout>
          <c:overlay val="0"/>
          <c:spPr>
            <a:noFill/>
            <a:ln>
              <a:noFill/>
            </a:ln>
            <a:effectLst/>
          </c:spPr>
          <c:txPr>
            <a:bodyPr rot="-54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556671488"/>
        <c:crosses val="autoZero"/>
        <c:crossBetween val="between"/>
        <c:majorUnit val="1"/>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200"/>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Vehicle</a:t>
            </a:r>
            <a:r>
              <a:rPr lang="en-US" baseline="0"/>
              <a:t> Type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FormulaType!$H$15</c:f>
              <c:strCache>
                <c:ptCount val="1"/>
                <c:pt idx="0">
                  <c:v>Frequency</c:v>
                </c:pt>
              </c:strCache>
            </c:strRef>
          </c:tx>
          <c:spPr>
            <a:solidFill>
              <a:schemeClr val="accent1"/>
            </a:solidFill>
            <a:ln>
              <a:noFill/>
            </a:ln>
            <a:effectLst/>
          </c:spPr>
          <c:invertIfNegative val="0"/>
          <c:cat>
            <c:strRef>
              <c:f>FormulaType!$G$16:$G$17</c:f>
              <c:strCache>
                <c:ptCount val="2"/>
                <c:pt idx="0">
                  <c:v>New</c:v>
                </c:pt>
                <c:pt idx="1">
                  <c:v>Used</c:v>
                </c:pt>
              </c:strCache>
            </c:strRef>
          </c:cat>
          <c:val>
            <c:numRef>
              <c:f>FormulaType!$H$16:$H$17</c:f>
              <c:numCache>
                <c:formatCode>General</c:formatCode>
                <c:ptCount val="2"/>
                <c:pt idx="0">
                  <c:v>33</c:v>
                </c:pt>
                <c:pt idx="1">
                  <c:v>36</c:v>
                </c:pt>
              </c:numCache>
            </c:numRef>
          </c:val>
          <c:extLst>
            <c:ext xmlns:c16="http://schemas.microsoft.com/office/drawing/2014/chart" uri="{C3380CC4-5D6E-409C-BE32-E72D297353CC}">
              <c16:uniqueId val="{00000000-3A88-4FE0-923D-DDD92370A43F}"/>
            </c:ext>
          </c:extLst>
        </c:ser>
        <c:dLbls>
          <c:showLegendKey val="0"/>
          <c:showVal val="0"/>
          <c:showCatName val="0"/>
          <c:showSerName val="0"/>
          <c:showPercent val="0"/>
          <c:showBubbleSize val="0"/>
        </c:dLbls>
        <c:gapWidth val="75"/>
        <c:overlap val="-25"/>
        <c:axId val="1140095968"/>
        <c:axId val="1238801296"/>
      </c:barChart>
      <c:catAx>
        <c:axId val="11400959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8801296"/>
        <c:crosses val="autoZero"/>
        <c:auto val="1"/>
        <c:lblAlgn val="ctr"/>
        <c:lblOffset val="100"/>
        <c:noMultiLvlLbl val="0"/>
      </c:catAx>
      <c:valAx>
        <c:axId val="123880129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a:t>
                </a:r>
                <a:r>
                  <a:rPr lang="en-US" b="1" baseline="0"/>
                  <a:t> Vehicles Sold</a:t>
                </a:r>
                <a:endParaRPr lang="en-US" b="1"/>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0095968"/>
        <c:crosses val="autoZero"/>
        <c:crossBetween val="between"/>
        <c:majorUnit val="1"/>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r>
              <a:rPr lang="en-US"/>
              <a:t>Sales by Vehicle Type</a:t>
            </a:r>
          </a:p>
        </c:rich>
      </c:tx>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w="19050">
              <a:solidFill>
                <a:schemeClr val="lt1"/>
              </a:solidFill>
            </a:ln>
            <a:effectLst/>
          </c:spPr>
          <c:invertIfNegative val="0"/>
          <c:dPt>
            <c:idx val="0"/>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1-B2B8-4EAB-8661-05B39D09D587}"/>
              </c:ext>
            </c:extLst>
          </c:dPt>
          <c:dPt>
            <c:idx val="1"/>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3-B2B8-4EAB-8661-05B39D09D587}"/>
              </c:ext>
            </c:extLst>
          </c:dPt>
          <c:cat>
            <c:strRef>
              <c:f>'#_FormulaType'!$G$16:$G$17</c:f>
              <c:strCache>
                <c:ptCount val="2"/>
                <c:pt idx="0">
                  <c:v>New</c:v>
                </c:pt>
                <c:pt idx="1">
                  <c:v>Used</c:v>
                </c:pt>
              </c:strCache>
            </c:strRef>
          </c:cat>
          <c:val>
            <c:numRef>
              <c:f>'#_FormulaType'!$H$16:$H$17</c:f>
              <c:numCache>
                <c:formatCode>General</c:formatCode>
                <c:ptCount val="2"/>
                <c:pt idx="0">
                  <c:v>33</c:v>
                </c:pt>
                <c:pt idx="1">
                  <c:v>36</c:v>
                </c:pt>
              </c:numCache>
            </c:numRef>
          </c:val>
          <c:extLst>
            <c:ext xmlns:c16="http://schemas.microsoft.com/office/drawing/2014/chart" uri="{C3380CC4-5D6E-409C-BE32-E72D297353CC}">
              <c16:uniqueId val="{00000004-B2B8-4EAB-8661-05B39D09D587}"/>
            </c:ext>
          </c:extLst>
        </c:ser>
        <c:dLbls>
          <c:showLegendKey val="0"/>
          <c:showVal val="0"/>
          <c:showCatName val="0"/>
          <c:showSerName val="0"/>
          <c:showPercent val="0"/>
          <c:showBubbleSize val="0"/>
        </c:dLbls>
        <c:gapWidth val="150"/>
        <c:axId val="1556671488"/>
        <c:axId val="1556221632"/>
      </c:barChart>
      <c:catAx>
        <c:axId val="1556671488"/>
        <c:scaling>
          <c:orientation val="minMax"/>
        </c:scaling>
        <c:delete val="0"/>
        <c:axPos val="b"/>
        <c:title>
          <c:tx>
            <c:rich>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r>
                  <a:rPr lang="en-US" b="1"/>
                  <a:t>Vehicle Type</a:t>
                </a:r>
              </a:p>
            </c:rich>
          </c:tx>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556221632"/>
        <c:crosses val="autoZero"/>
        <c:auto val="1"/>
        <c:lblAlgn val="ctr"/>
        <c:lblOffset val="100"/>
        <c:noMultiLvlLbl val="0"/>
      </c:catAx>
      <c:valAx>
        <c:axId val="15562216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r>
                  <a:rPr lang="en-US" b="1"/>
                  <a:t># Vehicles Sold</a:t>
                </a:r>
              </a:p>
            </c:rich>
          </c:tx>
          <c:layout>
            <c:manualLayout>
              <c:xMode val="edge"/>
              <c:yMode val="edge"/>
              <c:x val="1.6666670312045124E-2"/>
              <c:y val="0.34601694546242567"/>
            </c:manualLayout>
          </c:layout>
          <c:overlay val="0"/>
          <c:spPr>
            <a:noFill/>
            <a:ln>
              <a:noFill/>
            </a:ln>
            <a:effectLst/>
          </c:spPr>
          <c:txPr>
            <a:bodyPr rot="-54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556671488"/>
        <c:crosses val="autoZero"/>
        <c:crossBetween val="between"/>
        <c:majorUnit val="1"/>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200"/>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Salesperson and Vehicle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FormulaBothPT!$H$18</c:f>
              <c:strCache>
                <c:ptCount val="1"/>
                <c:pt idx="0">
                  <c:v>0</c:v>
                </c:pt>
              </c:strCache>
            </c:strRef>
          </c:tx>
          <c:spPr>
            <a:solidFill>
              <a:schemeClr val="accent1"/>
            </a:solidFill>
            <a:ln>
              <a:noFill/>
            </a:ln>
            <a:effectLst/>
          </c:spPr>
          <c:invertIfNegative val="0"/>
          <c:cat>
            <c:numRef>
              <c:f>FormulaBothPT!$G$19:$G$22</c:f>
              <c:numCache>
                <c:formatCode>General</c:formatCode>
                <c:ptCount val="4"/>
                <c:pt idx="0">
                  <c:v>1</c:v>
                </c:pt>
                <c:pt idx="1">
                  <c:v>1</c:v>
                </c:pt>
                <c:pt idx="2">
                  <c:v>0</c:v>
                </c:pt>
                <c:pt idx="3">
                  <c:v>1</c:v>
                </c:pt>
              </c:numCache>
            </c:numRef>
          </c:cat>
          <c:val>
            <c:numRef>
              <c:f>FormulaBothPT!$H$19:$H$22</c:f>
              <c:numCache>
                <c:formatCode>General</c:formatCode>
                <c:ptCount val="4"/>
                <c:pt idx="0">
                  <c:v>1</c:v>
                </c:pt>
                <c:pt idx="1">
                  <c:v>1</c:v>
                </c:pt>
                <c:pt idx="2">
                  <c:v>0</c:v>
                </c:pt>
                <c:pt idx="3">
                  <c:v>0</c:v>
                </c:pt>
              </c:numCache>
            </c:numRef>
          </c:val>
          <c:extLst>
            <c:ext xmlns:c16="http://schemas.microsoft.com/office/drawing/2014/chart" uri="{C3380CC4-5D6E-409C-BE32-E72D297353CC}">
              <c16:uniqueId val="{00000000-6199-41B4-AE87-CEDBB66990E0}"/>
            </c:ext>
          </c:extLst>
        </c:ser>
        <c:ser>
          <c:idx val="1"/>
          <c:order val="1"/>
          <c:tx>
            <c:strRef>
              <c:f>FormulaBothPT!$I$18</c:f>
              <c:strCache>
                <c:ptCount val="1"/>
                <c:pt idx="0">
                  <c:v>0</c:v>
                </c:pt>
              </c:strCache>
            </c:strRef>
          </c:tx>
          <c:spPr>
            <a:solidFill>
              <a:schemeClr val="accent2"/>
            </a:solidFill>
            <a:ln>
              <a:noFill/>
            </a:ln>
            <a:effectLst/>
          </c:spPr>
          <c:invertIfNegative val="0"/>
          <c:cat>
            <c:numRef>
              <c:f>FormulaBothPT!$G$19:$G$22</c:f>
              <c:numCache>
                <c:formatCode>General</c:formatCode>
                <c:ptCount val="4"/>
                <c:pt idx="0">
                  <c:v>1</c:v>
                </c:pt>
                <c:pt idx="1">
                  <c:v>1</c:v>
                </c:pt>
                <c:pt idx="2">
                  <c:v>0</c:v>
                </c:pt>
                <c:pt idx="3">
                  <c:v>1</c:v>
                </c:pt>
              </c:numCache>
            </c:numRef>
          </c:cat>
          <c:val>
            <c:numRef>
              <c:f>FormulaBothPT!$I$19:$I$22</c:f>
              <c:numCache>
                <c:formatCode>General</c:formatCode>
                <c:ptCount val="4"/>
                <c:pt idx="0">
                  <c:v>1</c:v>
                </c:pt>
                <c:pt idx="1">
                  <c:v>1</c:v>
                </c:pt>
                <c:pt idx="2">
                  <c:v>0</c:v>
                </c:pt>
                <c:pt idx="3">
                  <c:v>0</c:v>
                </c:pt>
              </c:numCache>
            </c:numRef>
          </c:val>
          <c:extLst>
            <c:ext xmlns:c16="http://schemas.microsoft.com/office/drawing/2014/chart" uri="{C3380CC4-5D6E-409C-BE32-E72D297353CC}">
              <c16:uniqueId val="{00000001-6199-41B4-AE87-CEDBB66990E0}"/>
            </c:ext>
          </c:extLst>
        </c:ser>
        <c:dLbls>
          <c:showLegendKey val="0"/>
          <c:showVal val="0"/>
          <c:showCatName val="0"/>
          <c:showSerName val="0"/>
          <c:showPercent val="0"/>
          <c:showBubbleSize val="0"/>
        </c:dLbls>
        <c:gapWidth val="219"/>
        <c:overlap val="-27"/>
        <c:axId val="1757550256"/>
        <c:axId val="1903773312"/>
      </c:barChart>
      <c:catAx>
        <c:axId val="17575502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3773312"/>
        <c:crosses val="autoZero"/>
        <c:auto val="1"/>
        <c:lblAlgn val="ctr"/>
        <c:lblOffset val="100"/>
        <c:noMultiLvlLbl val="0"/>
      </c:catAx>
      <c:valAx>
        <c:axId val="19037733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Vehicles Sold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75502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Salesperson and Vehicle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FormulaBothSC!$H$18</c:f>
              <c:strCache>
                <c:ptCount val="1"/>
                <c:pt idx="0">
                  <c:v>0</c:v>
                </c:pt>
              </c:strCache>
            </c:strRef>
          </c:tx>
          <c:spPr>
            <a:solidFill>
              <a:schemeClr val="accent1"/>
            </a:solidFill>
            <a:ln>
              <a:noFill/>
            </a:ln>
            <a:effectLst/>
          </c:spPr>
          <c:invertIfNegative val="0"/>
          <c:cat>
            <c:strRef>
              <c:f>FormulaBothSC!$G$19:$G$22</c:f>
              <c:strCache>
                <c:ptCount val="4"/>
                <c:pt idx="0">
                  <c:v>PerfectMsg</c:v>
                </c:pt>
                <c:pt idx="1">
                  <c:v>PerfectMsg</c:v>
                </c:pt>
                <c:pt idx="2">
                  <c:v>PerfectMsg</c:v>
                </c:pt>
                <c:pt idx="3">
                  <c:v>PerfectMsg</c:v>
                </c:pt>
              </c:strCache>
            </c:strRef>
          </c:cat>
          <c:val>
            <c:numRef>
              <c:f>FormulaBothSC!$H$19:$H$22</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0-4D12-43CF-AE2A-EF41C3A4CA70}"/>
            </c:ext>
          </c:extLst>
        </c:ser>
        <c:ser>
          <c:idx val="1"/>
          <c:order val="1"/>
          <c:tx>
            <c:strRef>
              <c:f>FormulaBothSC!$I$18</c:f>
              <c:strCache>
                <c:ptCount val="1"/>
                <c:pt idx="0">
                  <c:v>0</c:v>
                </c:pt>
              </c:strCache>
            </c:strRef>
          </c:tx>
          <c:spPr>
            <a:solidFill>
              <a:schemeClr val="accent2"/>
            </a:solidFill>
            <a:ln>
              <a:noFill/>
            </a:ln>
            <a:effectLst/>
          </c:spPr>
          <c:invertIfNegative val="0"/>
          <c:cat>
            <c:strRef>
              <c:f>FormulaBothSC!$G$19:$G$22</c:f>
              <c:strCache>
                <c:ptCount val="4"/>
                <c:pt idx="0">
                  <c:v>PerfectMsg</c:v>
                </c:pt>
                <c:pt idx="1">
                  <c:v>PerfectMsg</c:v>
                </c:pt>
                <c:pt idx="2">
                  <c:v>PerfectMsg</c:v>
                </c:pt>
                <c:pt idx="3">
                  <c:v>PerfectMsg</c:v>
                </c:pt>
              </c:strCache>
            </c:strRef>
          </c:cat>
          <c:val>
            <c:numRef>
              <c:f>FormulaBothSC!$I$19:$I$22</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1-4D12-43CF-AE2A-EF41C3A4CA70}"/>
            </c:ext>
          </c:extLst>
        </c:ser>
        <c:dLbls>
          <c:showLegendKey val="0"/>
          <c:showVal val="0"/>
          <c:showCatName val="0"/>
          <c:showSerName val="0"/>
          <c:showPercent val="0"/>
          <c:showBubbleSize val="0"/>
        </c:dLbls>
        <c:gapWidth val="219"/>
        <c:overlap val="-27"/>
        <c:axId val="1757550256"/>
        <c:axId val="1903773312"/>
      </c:barChart>
      <c:catAx>
        <c:axId val="17575502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3773312"/>
        <c:crosses val="autoZero"/>
        <c:auto val="1"/>
        <c:lblAlgn val="ctr"/>
        <c:lblOffset val="100"/>
        <c:noMultiLvlLbl val="0"/>
      </c:catAx>
      <c:valAx>
        <c:axId val="19037733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Vehicles Sold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75502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Salesperson and Vehicle</a:t>
            </a:r>
            <a:r>
              <a:rPr lang="en-US" baseline="0"/>
              <a:t> Type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FormulaBoth!$H$18</c:f>
              <c:strCache>
                <c:ptCount val="1"/>
                <c:pt idx="0">
                  <c:v>New</c:v>
                </c:pt>
              </c:strCache>
            </c:strRef>
          </c:tx>
          <c:spPr>
            <a:solidFill>
              <a:schemeClr val="accent1"/>
            </a:solidFill>
            <a:ln>
              <a:noFill/>
            </a:ln>
            <a:effectLst/>
          </c:spPr>
          <c:invertIfNegative val="0"/>
          <c:cat>
            <c:strRef>
              <c:f>FormulaBoth!$G$19:$G$22</c:f>
              <c:strCache>
                <c:ptCount val="4"/>
                <c:pt idx="0">
                  <c:v>Jill Wells</c:v>
                </c:pt>
                <c:pt idx="1">
                  <c:v>Ralph Corner</c:v>
                </c:pt>
                <c:pt idx="2">
                  <c:v>Joe Tanner</c:v>
                </c:pt>
                <c:pt idx="3">
                  <c:v>Terri Gardner</c:v>
                </c:pt>
              </c:strCache>
            </c:strRef>
          </c:cat>
          <c:val>
            <c:numRef>
              <c:f>FormulaBoth!$H$19:$H$22</c:f>
              <c:numCache>
                <c:formatCode>General</c:formatCode>
                <c:ptCount val="4"/>
                <c:pt idx="0">
                  <c:v>16</c:v>
                </c:pt>
                <c:pt idx="1">
                  <c:v>7</c:v>
                </c:pt>
                <c:pt idx="2">
                  <c:v>5</c:v>
                </c:pt>
                <c:pt idx="3">
                  <c:v>5</c:v>
                </c:pt>
              </c:numCache>
            </c:numRef>
          </c:val>
          <c:extLst>
            <c:ext xmlns:c16="http://schemas.microsoft.com/office/drawing/2014/chart" uri="{C3380CC4-5D6E-409C-BE32-E72D297353CC}">
              <c16:uniqueId val="{00000000-F310-404F-B2A8-3E1D0C2B7297}"/>
            </c:ext>
          </c:extLst>
        </c:ser>
        <c:ser>
          <c:idx val="1"/>
          <c:order val="1"/>
          <c:tx>
            <c:strRef>
              <c:f>FormulaBoth!$I$18</c:f>
              <c:strCache>
                <c:ptCount val="1"/>
                <c:pt idx="0">
                  <c:v>Used</c:v>
                </c:pt>
              </c:strCache>
            </c:strRef>
          </c:tx>
          <c:spPr>
            <a:solidFill>
              <a:schemeClr val="accent2"/>
            </a:solidFill>
            <a:ln>
              <a:noFill/>
            </a:ln>
            <a:effectLst/>
          </c:spPr>
          <c:invertIfNegative val="0"/>
          <c:cat>
            <c:strRef>
              <c:f>FormulaBoth!$G$19:$G$22</c:f>
              <c:strCache>
                <c:ptCount val="4"/>
                <c:pt idx="0">
                  <c:v>Jill Wells</c:v>
                </c:pt>
                <c:pt idx="1">
                  <c:v>Ralph Corner</c:v>
                </c:pt>
                <c:pt idx="2">
                  <c:v>Joe Tanner</c:v>
                </c:pt>
                <c:pt idx="3">
                  <c:v>Terri Gardner</c:v>
                </c:pt>
              </c:strCache>
            </c:strRef>
          </c:cat>
          <c:val>
            <c:numRef>
              <c:f>FormulaBoth!$I$19:$I$22</c:f>
              <c:numCache>
                <c:formatCode>General</c:formatCode>
                <c:ptCount val="4"/>
                <c:pt idx="0">
                  <c:v>0</c:v>
                </c:pt>
                <c:pt idx="1">
                  <c:v>10</c:v>
                </c:pt>
                <c:pt idx="2">
                  <c:v>13</c:v>
                </c:pt>
                <c:pt idx="3">
                  <c:v>13</c:v>
                </c:pt>
              </c:numCache>
            </c:numRef>
          </c:val>
          <c:extLst>
            <c:ext xmlns:c16="http://schemas.microsoft.com/office/drawing/2014/chart" uri="{C3380CC4-5D6E-409C-BE32-E72D297353CC}">
              <c16:uniqueId val="{00000001-F310-404F-B2A8-3E1D0C2B7297}"/>
            </c:ext>
          </c:extLst>
        </c:ser>
        <c:dLbls>
          <c:showLegendKey val="0"/>
          <c:showVal val="0"/>
          <c:showCatName val="0"/>
          <c:showSerName val="0"/>
          <c:showPercent val="0"/>
          <c:showBubbleSize val="0"/>
        </c:dLbls>
        <c:gapWidth val="219"/>
        <c:overlap val="-27"/>
        <c:axId val="961073120"/>
        <c:axId val="1429568960"/>
      </c:barChart>
      <c:catAx>
        <c:axId val="9610731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9568960"/>
        <c:crosses val="autoZero"/>
        <c:auto val="1"/>
        <c:lblAlgn val="ctr"/>
        <c:lblOffset val="100"/>
        <c:noMultiLvlLbl val="0"/>
      </c:catAx>
      <c:valAx>
        <c:axId val="14295689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Vehicles Sold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107312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Salesperson and Vehicle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'#_FormulaBoth'!$H$18</c:f>
              <c:strCache>
                <c:ptCount val="1"/>
                <c:pt idx="0">
                  <c:v>New</c:v>
                </c:pt>
              </c:strCache>
            </c:strRef>
          </c:tx>
          <c:spPr>
            <a:solidFill>
              <a:schemeClr val="accent1"/>
            </a:solidFill>
            <a:ln>
              <a:noFill/>
            </a:ln>
            <a:effectLst/>
          </c:spPr>
          <c:invertIfNegative val="0"/>
          <c:cat>
            <c:strRef>
              <c:f>'#_FormulaBoth'!$G$19:$G$22</c:f>
              <c:strCache>
                <c:ptCount val="4"/>
                <c:pt idx="0">
                  <c:v>Jill Wells</c:v>
                </c:pt>
                <c:pt idx="1">
                  <c:v>Ralph Corner</c:v>
                </c:pt>
                <c:pt idx="2">
                  <c:v>Joe Tanner</c:v>
                </c:pt>
                <c:pt idx="3">
                  <c:v>Terri Gardner</c:v>
                </c:pt>
              </c:strCache>
            </c:strRef>
          </c:cat>
          <c:val>
            <c:numRef>
              <c:f>'#_FormulaBoth'!$H$19:$H$22</c:f>
              <c:numCache>
                <c:formatCode>General</c:formatCode>
                <c:ptCount val="4"/>
                <c:pt idx="0">
                  <c:v>16</c:v>
                </c:pt>
                <c:pt idx="1">
                  <c:v>7</c:v>
                </c:pt>
                <c:pt idx="2">
                  <c:v>5</c:v>
                </c:pt>
                <c:pt idx="3">
                  <c:v>5</c:v>
                </c:pt>
              </c:numCache>
            </c:numRef>
          </c:val>
          <c:extLst>
            <c:ext xmlns:c16="http://schemas.microsoft.com/office/drawing/2014/chart" uri="{C3380CC4-5D6E-409C-BE32-E72D297353CC}">
              <c16:uniqueId val="{00000000-2CB8-4D59-96A6-36DFB32F8F39}"/>
            </c:ext>
          </c:extLst>
        </c:ser>
        <c:ser>
          <c:idx val="1"/>
          <c:order val="1"/>
          <c:tx>
            <c:strRef>
              <c:f>'#_FormulaBoth'!$I$18</c:f>
              <c:strCache>
                <c:ptCount val="1"/>
                <c:pt idx="0">
                  <c:v>Used</c:v>
                </c:pt>
              </c:strCache>
            </c:strRef>
          </c:tx>
          <c:spPr>
            <a:solidFill>
              <a:schemeClr val="accent2"/>
            </a:solidFill>
            <a:ln>
              <a:noFill/>
            </a:ln>
            <a:effectLst/>
          </c:spPr>
          <c:invertIfNegative val="0"/>
          <c:cat>
            <c:strRef>
              <c:f>'#_FormulaBoth'!$G$19:$G$22</c:f>
              <c:strCache>
                <c:ptCount val="4"/>
                <c:pt idx="0">
                  <c:v>Jill Wells</c:v>
                </c:pt>
                <c:pt idx="1">
                  <c:v>Ralph Corner</c:v>
                </c:pt>
                <c:pt idx="2">
                  <c:v>Joe Tanner</c:v>
                </c:pt>
                <c:pt idx="3">
                  <c:v>Terri Gardner</c:v>
                </c:pt>
              </c:strCache>
            </c:strRef>
          </c:cat>
          <c:val>
            <c:numRef>
              <c:f>'#_FormulaBoth'!$I$19:$I$22</c:f>
              <c:numCache>
                <c:formatCode>General</c:formatCode>
                <c:ptCount val="4"/>
                <c:pt idx="0">
                  <c:v>0</c:v>
                </c:pt>
                <c:pt idx="1">
                  <c:v>10</c:v>
                </c:pt>
                <c:pt idx="2">
                  <c:v>13</c:v>
                </c:pt>
                <c:pt idx="3">
                  <c:v>13</c:v>
                </c:pt>
              </c:numCache>
            </c:numRef>
          </c:val>
          <c:extLst>
            <c:ext xmlns:c16="http://schemas.microsoft.com/office/drawing/2014/chart" uri="{C3380CC4-5D6E-409C-BE32-E72D297353CC}">
              <c16:uniqueId val="{00000001-2CB8-4D59-96A6-36DFB32F8F39}"/>
            </c:ext>
          </c:extLst>
        </c:ser>
        <c:dLbls>
          <c:showLegendKey val="0"/>
          <c:showVal val="0"/>
          <c:showCatName val="0"/>
          <c:showSerName val="0"/>
          <c:showPercent val="0"/>
          <c:showBubbleSize val="0"/>
        </c:dLbls>
        <c:gapWidth val="219"/>
        <c:overlap val="-27"/>
        <c:axId val="1757550256"/>
        <c:axId val="1903773312"/>
      </c:barChart>
      <c:catAx>
        <c:axId val="17575502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3773312"/>
        <c:crosses val="autoZero"/>
        <c:auto val="1"/>
        <c:lblAlgn val="ctr"/>
        <c:lblOffset val="100"/>
        <c:noMultiLvlLbl val="0"/>
      </c:catAx>
      <c:valAx>
        <c:axId val="19037733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Vehicles Sold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75502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Salesperson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dLbl>
          <c:idx val="0"/>
          <c:layout>
            <c:manualLayout>
              <c:x val="0.14441403905485903"/>
              <c:y val="0.1811676144648585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dLbl>
          <c:idx val="0"/>
          <c:layout>
            <c:manualLayout>
              <c:x val="0.14441403905485903"/>
              <c:y val="0.1811676144648585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dLbl>
          <c:idx val="0"/>
          <c:layout>
            <c:manualLayout>
              <c:x val="0.14441403905485903"/>
              <c:y val="0.1811676144648585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dLbl>
          <c:idx val="0"/>
          <c:layout>
            <c:manualLayout>
              <c:x val="0.14441403905485903"/>
              <c:y val="0.1811676144648585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3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s>
    <c:plotArea>
      <c:layout/>
      <c:pieChart>
        <c:varyColors val="1"/>
        <c:ser>
          <c:idx val="0"/>
          <c:order val="0"/>
          <c:tx>
            <c:v>frequency</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207-4FEC-A3F6-DB0EF8F33A5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207-4FEC-A3F6-DB0EF8F33A5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207-4FEC-A3F6-DB0EF8F33A57}"/>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F207-4FEC-A3F6-DB0EF8F33A57}"/>
              </c:ext>
            </c:extLst>
          </c:dPt>
          <c:dLbls>
            <c:dLbl>
              <c:idx val="3"/>
              <c:layout>
                <c:manualLayout>
                  <c:x val="0.14441403905485903"/>
                  <c:y val="0.18116761446485857"/>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F207-4FEC-A3F6-DB0EF8F33A5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numLit>
              <c:formatCode>General</c:formatCode>
              <c:ptCount val="4"/>
              <c:pt idx="0">
                <c:v>0</c:v>
              </c:pt>
              <c:pt idx="1">
                <c:v>0</c:v>
              </c:pt>
              <c:pt idx="2">
                <c:v>0</c:v>
              </c:pt>
              <c:pt idx="3">
                <c:v>0</c:v>
              </c:pt>
            </c:numLit>
          </c:cat>
          <c:val>
            <c:numLit>
              <c:formatCode>General</c:formatCode>
              <c:ptCount val="4"/>
              <c:pt idx="0">
                <c:v>16</c:v>
              </c:pt>
              <c:pt idx="1">
                <c:v>18</c:v>
              </c:pt>
              <c:pt idx="2">
                <c:v>17</c:v>
              </c:pt>
              <c:pt idx="3">
                <c:v>18</c:v>
              </c:pt>
            </c:numLit>
          </c:val>
          <c:extLst>
            <c:ext xmlns:c16="http://schemas.microsoft.com/office/drawing/2014/chart" uri="{C3380CC4-5D6E-409C-BE32-E72D297353CC}">
              <c16:uniqueId val="{00000008-F207-4FEC-A3F6-DB0EF8F33A57}"/>
            </c:ext>
          </c:extLst>
        </c:ser>
        <c:ser>
          <c:idx val="1"/>
          <c:order val="1"/>
          <c:tx>
            <c:v>Series2</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A-F207-4FEC-A3F6-DB0EF8F33A5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C-F207-4FEC-A3F6-DB0EF8F33A5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E-F207-4FEC-A3F6-DB0EF8F33A57}"/>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0-F207-4FEC-A3F6-DB0EF8F33A5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numLit>
              <c:formatCode>General</c:formatCode>
              <c:ptCount val="4"/>
              <c:pt idx="0">
                <c:v>0</c:v>
              </c:pt>
              <c:pt idx="1">
                <c:v>0</c:v>
              </c:pt>
              <c:pt idx="2">
                <c:v>0</c:v>
              </c:pt>
              <c:pt idx="3">
                <c:v>0</c:v>
              </c:pt>
            </c:numLit>
          </c:cat>
          <c:val>
            <c:numLit>
              <c:formatCode>General</c:formatCode>
              <c:ptCount val="4"/>
              <c:pt idx="0">
                <c:v>0.2318840579710145</c:v>
              </c:pt>
              <c:pt idx="1">
                <c:v>0.2608695652173913</c:v>
              </c:pt>
              <c:pt idx="2">
                <c:v>0.24637681159420291</c:v>
              </c:pt>
              <c:pt idx="3">
                <c:v>0.2608695652173913</c:v>
              </c:pt>
            </c:numLit>
          </c:val>
          <c:extLst>
            <c:ext xmlns:c16="http://schemas.microsoft.com/office/drawing/2014/chart" uri="{C3380CC4-5D6E-409C-BE32-E72D297353CC}">
              <c16:uniqueId val="{00000011-F207-4FEC-A3F6-DB0EF8F33A57}"/>
            </c:ext>
          </c:extLst>
        </c:ser>
        <c:dLbls>
          <c:showLegendKey val="0"/>
          <c:showVal val="0"/>
          <c:showCatName val="1"/>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Salesperson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dLbl>
          <c:idx val="0"/>
          <c:layout>
            <c:manualLayout>
              <c:x val="0.14441403905485903"/>
              <c:y val="0.1811676144648585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dLbl>
          <c:idx val="0"/>
          <c:layout>
            <c:manualLayout>
              <c:x val="0.14441403905485903"/>
              <c:y val="0.1811676144648585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dLbl>
          <c:idx val="0"/>
          <c:layout>
            <c:manualLayout>
              <c:x val="0.14441403905485903"/>
              <c:y val="0.1811676144648585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dLbl>
          <c:idx val="0"/>
          <c:layout>
            <c:manualLayout>
              <c:x val="0.14441403905485903"/>
              <c:y val="0.1811676144648585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3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s>
    <c:plotArea>
      <c:layout/>
      <c:pieChart>
        <c:varyColors val="1"/>
        <c:ser>
          <c:idx val="0"/>
          <c:order val="0"/>
          <c:tx>
            <c:v>frequency</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23D-4151-8EC1-98D4CF86C70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23D-4151-8EC1-98D4CF86C70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223D-4151-8EC1-98D4CF86C70B}"/>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223D-4151-8EC1-98D4CF86C70B}"/>
              </c:ext>
            </c:extLst>
          </c:dPt>
          <c:dLbls>
            <c:dLbl>
              <c:idx val="3"/>
              <c:layout>
                <c:manualLayout>
                  <c:x val="0.14441403905485903"/>
                  <c:y val="0.18116761446485857"/>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223D-4151-8EC1-98D4CF86C70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numLit>
              <c:formatCode>General</c:formatCode>
              <c:ptCount val="4"/>
              <c:pt idx="0">
                <c:v>0</c:v>
              </c:pt>
              <c:pt idx="1">
                <c:v>0</c:v>
              </c:pt>
              <c:pt idx="2">
                <c:v>0</c:v>
              </c:pt>
              <c:pt idx="3">
                <c:v>0</c:v>
              </c:pt>
            </c:numLit>
          </c:cat>
          <c:val>
            <c:numLit>
              <c:formatCode>General</c:formatCode>
              <c:ptCount val="4"/>
              <c:pt idx="0">
                <c:v>16</c:v>
              </c:pt>
              <c:pt idx="1">
                <c:v>18</c:v>
              </c:pt>
              <c:pt idx="2">
                <c:v>17</c:v>
              </c:pt>
              <c:pt idx="3">
                <c:v>18</c:v>
              </c:pt>
            </c:numLit>
          </c:val>
          <c:extLst>
            <c:ext xmlns:c16="http://schemas.microsoft.com/office/drawing/2014/chart" uri="{C3380CC4-5D6E-409C-BE32-E72D297353CC}">
              <c16:uniqueId val="{00000008-223D-4151-8EC1-98D4CF86C70B}"/>
            </c:ext>
          </c:extLst>
        </c:ser>
        <c:ser>
          <c:idx val="1"/>
          <c:order val="1"/>
          <c:tx>
            <c:v>Series2</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A-223D-4151-8EC1-98D4CF86C70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C-223D-4151-8EC1-98D4CF86C70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E-223D-4151-8EC1-98D4CF86C70B}"/>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0-223D-4151-8EC1-98D4CF86C70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numLit>
              <c:formatCode>General</c:formatCode>
              <c:ptCount val="4"/>
              <c:pt idx="0">
                <c:v>0</c:v>
              </c:pt>
              <c:pt idx="1">
                <c:v>0</c:v>
              </c:pt>
              <c:pt idx="2">
                <c:v>0</c:v>
              </c:pt>
              <c:pt idx="3">
                <c:v>0</c:v>
              </c:pt>
            </c:numLit>
          </c:cat>
          <c:val>
            <c:numLit>
              <c:formatCode>General</c:formatCode>
              <c:ptCount val="4"/>
              <c:pt idx="0">
                <c:v>0.2318840579710145</c:v>
              </c:pt>
              <c:pt idx="1">
                <c:v>0.2608695652173913</c:v>
              </c:pt>
              <c:pt idx="2">
                <c:v>0.24637681159420291</c:v>
              </c:pt>
              <c:pt idx="3">
                <c:v>0.2608695652173913</c:v>
              </c:pt>
            </c:numLit>
          </c:val>
          <c:extLst>
            <c:ext xmlns:c16="http://schemas.microsoft.com/office/drawing/2014/chart" uri="{C3380CC4-5D6E-409C-BE32-E72D297353CC}">
              <c16:uniqueId val="{00000011-223D-4151-8EC1-98D4CF86C70B}"/>
            </c:ext>
          </c:extLst>
        </c:ser>
        <c:dLbls>
          <c:showLegendKey val="0"/>
          <c:showVal val="0"/>
          <c:showCatName val="1"/>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[Guarino - Prep4.xlsx]PivotPerson!PivotTable2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by Salesperson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s>
    <c:plotArea>
      <c:layout/>
      <c:pieChart>
        <c:varyColors val="1"/>
        <c:ser>
          <c:idx val="0"/>
          <c:order val="0"/>
          <c:tx>
            <c:strRef>
              <c:f>PivotPerson!$M$13</c:f>
              <c:strCache>
                <c:ptCount val="1"/>
                <c:pt idx="0">
                  <c:v>Frequency</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BAE-4F25-9009-57F83A6805A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BAE-4F25-9009-57F83A6805A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BAE-4F25-9009-57F83A6805A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1BAE-4F25-9009-57F83A6805A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PivotPerson!$L$14:$L$18</c:f>
              <c:strCache>
                <c:ptCount val="4"/>
                <c:pt idx="0">
                  <c:v>Jill Wells</c:v>
                </c:pt>
                <c:pt idx="1">
                  <c:v>Joe Tanner</c:v>
                </c:pt>
                <c:pt idx="2">
                  <c:v>Ralph Corner</c:v>
                </c:pt>
                <c:pt idx="3">
                  <c:v>Terri Gardner</c:v>
                </c:pt>
              </c:strCache>
            </c:strRef>
          </c:cat>
          <c:val>
            <c:numRef>
              <c:f>PivotPerson!$M$14:$M$18</c:f>
              <c:numCache>
                <c:formatCode>General</c:formatCode>
                <c:ptCount val="4"/>
                <c:pt idx="0">
                  <c:v>16</c:v>
                </c:pt>
                <c:pt idx="1">
                  <c:v>18</c:v>
                </c:pt>
                <c:pt idx="2">
                  <c:v>17</c:v>
                </c:pt>
                <c:pt idx="3">
                  <c:v>18</c:v>
                </c:pt>
              </c:numCache>
            </c:numRef>
          </c:val>
          <c:extLst>
            <c:ext xmlns:c16="http://schemas.microsoft.com/office/drawing/2014/chart" uri="{C3380CC4-5D6E-409C-BE32-E72D297353CC}">
              <c16:uniqueId val="{00000000-DA9C-4691-9560-045254CF24CC}"/>
            </c:ext>
          </c:extLst>
        </c:ser>
        <c:ser>
          <c:idx val="1"/>
          <c:order val="1"/>
          <c:tx>
            <c:strRef>
              <c:f>PivotPerson!$N$13</c:f>
              <c:strCache>
                <c:ptCount val="1"/>
                <c:pt idx="0">
                  <c:v>% of 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9-1BAE-4F25-9009-57F83A6805A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B-1BAE-4F25-9009-57F83A6805A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D-1BAE-4F25-9009-57F83A6805A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F-1BAE-4F25-9009-57F83A6805A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PivotPerson!$L$14:$L$18</c:f>
              <c:strCache>
                <c:ptCount val="4"/>
                <c:pt idx="0">
                  <c:v>Jill Wells</c:v>
                </c:pt>
                <c:pt idx="1">
                  <c:v>Joe Tanner</c:v>
                </c:pt>
                <c:pt idx="2">
                  <c:v>Ralph Corner</c:v>
                </c:pt>
                <c:pt idx="3">
                  <c:v>Terri Gardner</c:v>
                </c:pt>
              </c:strCache>
            </c:strRef>
          </c:cat>
          <c:val>
            <c:numRef>
              <c:f>PivotPerson!$N$14:$N$18</c:f>
              <c:numCache>
                <c:formatCode>0%</c:formatCode>
                <c:ptCount val="4"/>
                <c:pt idx="0">
                  <c:v>0.2318840579710145</c:v>
                </c:pt>
                <c:pt idx="1">
                  <c:v>0.2608695652173913</c:v>
                </c:pt>
                <c:pt idx="2">
                  <c:v>0.24637681159420291</c:v>
                </c:pt>
                <c:pt idx="3">
                  <c:v>0.2608695652173913</c:v>
                </c:pt>
              </c:numCache>
            </c:numRef>
          </c:val>
          <c:extLst>
            <c:ext xmlns:c16="http://schemas.microsoft.com/office/drawing/2014/chart" uri="{C3380CC4-5D6E-409C-BE32-E72D297353CC}">
              <c16:uniqueId val="{00000001-DA9C-4691-9560-045254CF24CC}"/>
            </c:ext>
          </c:extLst>
        </c:ser>
        <c:dLbls>
          <c:showLegendKey val="0"/>
          <c:showVal val="0"/>
          <c:showCatName val="1"/>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Salesperson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dLbl>
          <c:idx val="0"/>
          <c:layout>
            <c:manualLayout>
              <c:x val="0.14441403905485903"/>
              <c:y val="0.1811676144648585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dLbl>
          <c:idx val="0"/>
          <c:layout>
            <c:manualLayout>
              <c:x val="0.14441403905485903"/>
              <c:y val="0.1811676144648585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s>
    <c:plotArea>
      <c:layout/>
      <c:pieChart>
        <c:varyColors val="1"/>
        <c:ser>
          <c:idx val="0"/>
          <c:order val="0"/>
          <c:tx>
            <c:v>frequency</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A76-4156-A4DB-649088A7EF6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A76-4156-A4DB-649088A7EF6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A76-4156-A4DB-649088A7EF6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AA76-4156-A4DB-649088A7EF65}"/>
              </c:ext>
            </c:extLst>
          </c:dPt>
          <c:dLbls>
            <c:dLbl>
              <c:idx val="3"/>
              <c:layout>
                <c:manualLayout>
                  <c:x val="0.14441403905485903"/>
                  <c:y val="0.18116761446485857"/>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AA76-4156-A4DB-649088A7EF6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Lit>
              <c:ptCount val="4"/>
              <c:pt idx="0">
                <c:v>Jill Wells</c:v>
              </c:pt>
              <c:pt idx="1">
                <c:v>Joe Tanner</c:v>
              </c:pt>
              <c:pt idx="2">
                <c:v>Ralph Corner</c:v>
              </c:pt>
              <c:pt idx="3">
                <c:v>Terri Gardner</c:v>
              </c:pt>
            </c:strLit>
          </c:cat>
          <c:val>
            <c:numLit>
              <c:formatCode>General</c:formatCode>
              <c:ptCount val="4"/>
              <c:pt idx="0">
                <c:v>16</c:v>
              </c:pt>
              <c:pt idx="1">
                <c:v>18</c:v>
              </c:pt>
              <c:pt idx="2">
                <c:v>17</c:v>
              </c:pt>
              <c:pt idx="3">
                <c:v>18</c:v>
              </c:pt>
            </c:numLit>
          </c:val>
          <c:extLst>
            <c:ext xmlns:c16="http://schemas.microsoft.com/office/drawing/2014/chart" uri="{C3380CC4-5D6E-409C-BE32-E72D297353CC}">
              <c16:uniqueId val="{00000008-AA76-4156-A4DB-649088A7EF65}"/>
            </c:ext>
          </c:extLst>
        </c:ser>
        <c:ser>
          <c:idx val="1"/>
          <c:order val="1"/>
          <c:tx>
            <c:v>Series2</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A-AA76-4156-A4DB-649088A7EF6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C-AA76-4156-A4DB-649088A7EF6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E-AA76-4156-A4DB-649088A7EF6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0-AA76-4156-A4DB-649088A7EF6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Lit>
              <c:ptCount val="4"/>
              <c:pt idx="0">
                <c:v>Jill Wells</c:v>
              </c:pt>
              <c:pt idx="1">
                <c:v>Joe Tanner</c:v>
              </c:pt>
              <c:pt idx="2">
                <c:v>Ralph Corner</c:v>
              </c:pt>
              <c:pt idx="3">
                <c:v>Terri Gardner</c:v>
              </c:pt>
            </c:strLit>
          </c:cat>
          <c:val>
            <c:numLit>
              <c:formatCode>General</c:formatCode>
              <c:ptCount val="4"/>
              <c:pt idx="0">
                <c:v>0.2318840579710145</c:v>
              </c:pt>
              <c:pt idx="1">
                <c:v>0.2608695652173913</c:v>
              </c:pt>
              <c:pt idx="2">
                <c:v>0.24637681159420291</c:v>
              </c:pt>
              <c:pt idx="3">
                <c:v>0.2608695652173913</c:v>
              </c:pt>
            </c:numLit>
          </c:val>
          <c:extLst>
            <c:ext xmlns:c16="http://schemas.microsoft.com/office/drawing/2014/chart" uri="{C3380CC4-5D6E-409C-BE32-E72D297353CC}">
              <c16:uniqueId val="{00000011-AA76-4156-A4DB-649088A7EF65}"/>
            </c:ext>
          </c:extLst>
        </c:ser>
        <c:dLbls>
          <c:showLegendKey val="0"/>
          <c:showVal val="0"/>
          <c:showCatName val="1"/>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Vehicle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2"/>
          </a:solidFill>
          <a:ln w="19050">
            <a:solidFill>
              <a:schemeClr val="lt1"/>
            </a:solidFill>
          </a:ln>
          <a:effectLst/>
        </c:spPr>
      </c:pivotFmt>
      <c:pivotFmt>
        <c:idx val="4"/>
        <c:spPr>
          <a:solidFill>
            <a:schemeClr val="accent3"/>
          </a:solidFill>
          <a:ln w="19050">
            <a:solidFill>
              <a:schemeClr val="lt1"/>
            </a:solidFill>
          </a:ln>
          <a:effectLst/>
        </c:spPr>
      </c:pivotFmt>
      <c:pivotFmt>
        <c:idx val="5"/>
        <c:spPr>
          <a:solidFill>
            <a:schemeClr val="accent4"/>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2"/>
          </a:solidFill>
          <a:ln w="19050">
            <a:solidFill>
              <a:schemeClr val="lt1"/>
            </a:solidFill>
          </a:ln>
          <a:effectLst/>
        </c:spPr>
      </c:pivotFmt>
      <c:pivotFmt>
        <c:idx val="8"/>
        <c:spPr>
          <a:solidFill>
            <a:schemeClr val="accent3"/>
          </a:solidFill>
          <a:ln w="19050">
            <a:solidFill>
              <a:schemeClr val="lt1"/>
            </a:solidFill>
          </a:ln>
          <a:effectLst/>
        </c:spPr>
      </c:pivotFmt>
      <c:pivotFmt>
        <c:idx val="9"/>
        <c:spPr>
          <a:solidFill>
            <a:schemeClr val="accent4"/>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2"/>
          </a:solidFill>
          <a:ln w="19050">
            <a:solidFill>
              <a:schemeClr val="lt1"/>
            </a:solidFill>
          </a:ln>
          <a:effectLst/>
        </c:spPr>
      </c:pivotFmt>
      <c:pivotFmt>
        <c:idx val="13"/>
        <c:spPr>
          <a:solidFill>
            <a:schemeClr val="accent3"/>
          </a:solidFill>
          <a:ln w="19050">
            <a:solidFill>
              <a:schemeClr val="lt1"/>
            </a:solidFill>
          </a:ln>
          <a:effectLst/>
        </c:spPr>
      </c:pivotFmt>
      <c:pivotFmt>
        <c:idx val="14"/>
        <c:spPr>
          <a:solidFill>
            <a:schemeClr val="accent4"/>
          </a:solidFill>
          <a:ln w="19050">
            <a:solidFill>
              <a:schemeClr val="lt1"/>
            </a:solidFill>
          </a:ln>
          <a:effectLst/>
        </c:spPr>
      </c:pivotFmt>
      <c:pivotFmt>
        <c:idx val="1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pivotFmt>
      <c:pivotFmt>
        <c:idx val="17"/>
        <c:spPr>
          <a:solidFill>
            <a:schemeClr val="accent2"/>
          </a:solidFill>
          <a:ln w="19050">
            <a:solidFill>
              <a:schemeClr val="lt1"/>
            </a:solidFill>
          </a:ln>
          <a:effectLst/>
        </c:spPr>
      </c:pivotFmt>
      <c:pivotFmt>
        <c:idx val="18"/>
        <c:spPr>
          <a:solidFill>
            <a:schemeClr val="accent3"/>
          </a:solidFill>
          <a:ln w="19050">
            <a:solidFill>
              <a:schemeClr val="lt1"/>
            </a:solidFill>
          </a:ln>
          <a:effectLst/>
        </c:spPr>
      </c:pivotFmt>
      <c:pivotFmt>
        <c:idx val="19"/>
        <c:spPr>
          <a:solidFill>
            <a:schemeClr val="accent4"/>
          </a:solidFill>
          <a:ln w="19050">
            <a:solidFill>
              <a:schemeClr val="lt1"/>
            </a:solidFill>
          </a:ln>
          <a:effectLst/>
        </c:spPr>
      </c:pivotFmt>
      <c:pivotFmt>
        <c:idx val="2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1"/>
        <c:spPr>
          <a:solidFill>
            <a:schemeClr val="accent1"/>
          </a:solidFill>
          <a:ln w="19050">
            <a:solidFill>
              <a:schemeClr val="lt1"/>
            </a:solidFill>
          </a:ln>
          <a:effectLst/>
        </c:spPr>
      </c:pivotFmt>
      <c:pivotFmt>
        <c:idx val="22"/>
        <c:spPr>
          <a:solidFill>
            <a:schemeClr val="accent2"/>
          </a:solidFill>
          <a:ln w="19050">
            <a:solidFill>
              <a:schemeClr val="lt1"/>
            </a:solidFill>
          </a:ln>
          <a:effectLst/>
        </c:spPr>
      </c:pivotFmt>
      <c:pivotFmt>
        <c:idx val="23"/>
        <c:spPr>
          <a:solidFill>
            <a:schemeClr val="accent3"/>
          </a:solidFill>
          <a:ln w="19050">
            <a:solidFill>
              <a:schemeClr val="lt1"/>
            </a:solidFill>
          </a:ln>
          <a:effectLst/>
        </c:spPr>
      </c:pivotFmt>
      <c:pivotFmt>
        <c:idx val="24"/>
        <c:spPr>
          <a:solidFill>
            <a:schemeClr val="accent4"/>
          </a:solidFill>
          <a:ln w="19050">
            <a:solidFill>
              <a:schemeClr val="lt1"/>
            </a:solidFill>
          </a:ln>
          <a:effectLst/>
        </c:spPr>
      </c:pivotFmt>
      <c:pivotFmt>
        <c:idx val="2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6"/>
        <c:spPr>
          <a:solidFill>
            <a:schemeClr val="accent1"/>
          </a:solidFill>
          <a:ln w="19050">
            <a:solidFill>
              <a:schemeClr val="lt1"/>
            </a:solidFill>
          </a:ln>
          <a:effectLst/>
        </c:spPr>
      </c:pivotFmt>
      <c:pivotFmt>
        <c:idx val="27"/>
        <c:spPr>
          <a:solidFill>
            <a:schemeClr val="accent2"/>
          </a:solidFill>
          <a:ln w="19050">
            <a:solidFill>
              <a:schemeClr val="lt1"/>
            </a:solidFill>
          </a:ln>
          <a:effectLst/>
        </c:spPr>
      </c:pivotFmt>
      <c:pivotFmt>
        <c:idx val="28"/>
        <c:spPr>
          <a:solidFill>
            <a:schemeClr val="accent3"/>
          </a:solidFill>
          <a:ln w="19050">
            <a:solidFill>
              <a:schemeClr val="lt1"/>
            </a:solidFill>
          </a:ln>
          <a:effectLst/>
        </c:spPr>
      </c:pivotFmt>
      <c:pivotFmt>
        <c:idx val="29"/>
        <c:spPr>
          <a:solidFill>
            <a:schemeClr val="accent4"/>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dLbl>
          <c:idx val="0"/>
          <c:layout>
            <c:manualLayout>
              <c:x val="0.11910635761507202"/>
              <c:y val="1.7318824730242054E-2"/>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dLbl>
          <c:idx val="0"/>
          <c:layout>
            <c:manualLayout>
              <c:x val="0.11910635761507202"/>
              <c:y val="1.7318824730242054E-2"/>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3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dLbl>
          <c:idx val="0"/>
          <c:layout>
            <c:manualLayout>
              <c:x val="0.11910635761507202"/>
              <c:y val="1.7318824730242054E-2"/>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4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pivotFmt>
      <c:pivotFmt>
        <c:idx val="4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47"/>
        <c:spPr>
          <a:solidFill>
            <a:schemeClr val="accent1"/>
          </a:solidFill>
          <a:ln w="19050">
            <a:solidFill>
              <a:schemeClr val="lt1"/>
            </a:solidFill>
          </a:ln>
          <a:effectLst/>
        </c:spPr>
      </c:pivotFmt>
      <c:pivotFmt>
        <c:idx val="48"/>
        <c:spPr>
          <a:solidFill>
            <a:schemeClr val="accent1"/>
          </a:solidFill>
          <a:ln w="19050">
            <a:solidFill>
              <a:schemeClr val="lt1"/>
            </a:solidFill>
          </a:ln>
          <a:effectLst/>
        </c:spPr>
        <c:dLbl>
          <c:idx val="0"/>
          <c:layout>
            <c:manualLayout>
              <c:x val="0.11910635761507202"/>
              <c:y val="1.7318824730242054E-2"/>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4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50"/>
        <c:spPr>
          <a:solidFill>
            <a:schemeClr val="accent1"/>
          </a:solidFill>
          <a:ln w="19050">
            <a:solidFill>
              <a:schemeClr val="lt1"/>
            </a:solidFill>
          </a:ln>
          <a:effectLst/>
        </c:spPr>
      </c:pivotFmt>
      <c:pivotFmt>
        <c:idx val="51"/>
        <c:spPr>
          <a:solidFill>
            <a:schemeClr val="accent1"/>
          </a:solidFill>
          <a:ln w="19050">
            <a:solidFill>
              <a:schemeClr val="lt1"/>
            </a:solidFill>
          </a:ln>
          <a:effectLst/>
        </c:spPr>
      </c:pivotFmt>
    </c:pivotFmts>
    <c:plotArea>
      <c:layout/>
      <c:pieChart>
        <c:varyColors val="1"/>
        <c:ser>
          <c:idx val="0"/>
          <c:order val="0"/>
          <c:tx>
            <c:v>frequency</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ABD-4AF1-ADB4-C58513BC909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ABD-4AF1-ADB4-C58513BC9091}"/>
              </c:ext>
            </c:extLst>
          </c:dPt>
          <c:dLbls>
            <c:dLbl>
              <c:idx val="1"/>
              <c:layout>
                <c:manualLayout>
                  <c:x val="0.11910635761507202"/>
                  <c:y val="1.7318824730242054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9ABD-4AF1-ADB4-C58513BC9091}"/>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numLit>
              <c:formatCode>General</c:formatCode>
              <c:ptCount val="2"/>
              <c:pt idx="0">
                <c:v>0</c:v>
              </c:pt>
              <c:pt idx="1">
                <c:v>0</c:v>
              </c:pt>
            </c:numLit>
          </c:cat>
          <c:val>
            <c:numLit>
              <c:formatCode>General</c:formatCode>
              <c:ptCount val="2"/>
              <c:pt idx="0">
                <c:v>33</c:v>
              </c:pt>
              <c:pt idx="1">
                <c:v>36</c:v>
              </c:pt>
            </c:numLit>
          </c:val>
          <c:extLst>
            <c:ext xmlns:c16="http://schemas.microsoft.com/office/drawing/2014/chart" uri="{C3380CC4-5D6E-409C-BE32-E72D297353CC}">
              <c16:uniqueId val="{00000004-9ABD-4AF1-ADB4-C58513BC9091}"/>
            </c:ext>
          </c:extLst>
        </c:ser>
        <c:ser>
          <c:idx val="1"/>
          <c:order val="1"/>
          <c:tx>
            <c:v>Series2</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6-9ABD-4AF1-ADB4-C58513BC909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8-9ABD-4AF1-ADB4-C58513BC909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numLit>
              <c:formatCode>General</c:formatCode>
              <c:ptCount val="2"/>
              <c:pt idx="0">
                <c:v>0</c:v>
              </c:pt>
              <c:pt idx="1">
                <c:v>0</c:v>
              </c:pt>
            </c:numLit>
          </c:cat>
          <c:val>
            <c:numLit>
              <c:formatCode>General</c:formatCode>
              <c:ptCount val="2"/>
              <c:pt idx="0">
                <c:v>0.47826086956521741</c:v>
              </c:pt>
              <c:pt idx="1">
                <c:v>0.52173913043478259</c:v>
              </c:pt>
            </c:numLit>
          </c:val>
          <c:extLst>
            <c:ext xmlns:c16="http://schemas.microsoft.com/office/drawing/2014/chart" uri="{C3380CC4-5D6E-409C-BE32-E72D297353CC}">
              <c16:uniqueId val="{00000009-9ABD-4AF1-ADB4-C58513BC9091}"/>
            </c:ext>
          </c:extLst>
        </c:ser>
        <c:dLbls>
          <c:showLegendKey val="0"/>
          <c:showVal val="0"/>
          <c:showCatName val="1"/>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Vehicle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2"/>
          </a:solidFill>
          <a:ln w="19050">
            <a:solidFill>
              <a:schemeClr val="lt1"/>
            </a:solidFill>
          </a:ln>
          <a:effectLst/>
        </c:spPr>
      </c:pivotFmt>
      <c:pivotFmt>
        <c:idx val="4"/>
        <c:spPr>
          <a:solidFill>
            <a:schemeClr val="accent3"/>
          </a:solidFill>
          <a:ln w="19050">
            <a:solidFill>
              <a:schemeClr val="lt1"/>
            </a:solidFill>
          </a:ln>
          <a:effectLst/>
        </c:spPr>
      </c:pivotFmt>
      <c:pivotFmt>
        <c:idx val="5"/>
        <c:spPr>
          <a:solidFill>
            <a:schemeClr val="accent4"/>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2"/>
          </a:solidFill>
          <a:ln w="19050">
            <a:solidFill>
              <a:schemeClr val="lt1"/>
            </a:solidFill>
          </a:ln>
          <a:effectLst/>
        </c:spPr>
      </c:pivotFmt>
      <c:pivotFmt>
        <c:idx val="8"/>
        <c:spPr>
          <a:solidFill>
            <a:schemeClr val="accent3"/>
          </a:solidFill>
          <a:ln w="19050">
            <a:solidFill>
              <a:schemeClr val="lt1"/>
            </a:solidFill>
          </a:ln>
          <a:effectLst/>
        </c:spPr>
      </c:pivotFmt>
      <c:pivotFmt>
        <c:idx val="9"/>
        <c:spPr>
          <a:solidFill>
            <a:schemeClr val="accent4"/>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2"/>
          </a:solidFill>
          <a:ln w="19050">
            <a:solidFill>
              <a:schemeClr val="lt1"/>
            </a:solidFill>
          </a:ln>
          <a:effectLst/>
        </c:spPr>
      </c:pivotFmt>
      <c:pivotFmt>
        <c:idx val="13"/>
        <c:spPr>
          <a:solidFill>
            <a:schemeClr val="accent3"/>
          </a:solidFill>
          <a:ln w="19050">
            <a:solidFill>
              <a:schemeClr val="lt1"/>
            </a:solidFill>
          </a:ln>
          <a:effectLst/>
        </c:spPr>
      </c:pivotFmt>
      <c:pivotFmt>
        <c:idx val="14"/>
        <c:spPr>
          <a:solidFill>
            <a:schemeClr val="accent4"/>
          </a:solidFill>
          <a:ln w="19050">
            <a:solidFill>
              <a:schemeClr val="lt1"/>
            </a:solidFill>
          </a:ln>
          <a:effectLst/>
        </c:spPr>
      </c:pivotFmt>
      <c:pivotFmt>
        <c:idx val="1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pivotFmt>
      <c:pivotFmt>
        <c:idx val="17"/>
        <c:spPr>
          <a:solidFill>
            <a:schemeClr val="accent2"/>
          </a:solidFill>
          <a:ln w="19050">
            <a:solidFill>
              <a:schemeClr val="lt1"/>
            </a:solidFill>
          </a:ln>
          <a:effectLst/>
        </c:spPr>
      </c:pivotFmt>
      <c:pivotFmt>
        <c:idx val="18"/>
        <c:spPr>
          <a:solidFill>
            <a:schemeClr val="accent3"/>
          </a:solidFill>
          <a:ln w="19050">
            <a:solidFill>
              <a:schemeClr val="lt1"/>
            </a:solidFill>
          </a:ln>
          <a:effectLst/>
        </c:spPr>
      </c:pivotFmt>
      <c:pivotFmt>
        <c:idx val="19"/>
        <c:spPr>
          <a:solidFill>
            <a:schemeClr val="accent4"/>
          </a:solidFill>
          <a:ln w="19050">
            <a:solidFill>
              <a:schemeClr val="lt1"/>
            </a:solidFill>
          </a:ln>
          <a:effectLst/>
        </c:spPr>
      </c:pivotFmt>
      <c:pivotFmt>
        <c:idx val="2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1"/>
        <c:spPr>
          <a:solidFill>
            <a:schemeClr val="accent1"/>
          </a:solidFill>
          <a:ln w="19050">
            <a:solidFill>
              <a:schemeClr val="lt1"/>
            </a:solidFill>
          </a:ln>
          <a:effectLst/>
        </c:spPr>
      </c:pivotFmt>
      <c:pivotFmt>
        <c:idx val="22"/>
        <c:spPr>
          <a:solidFill>
            <a:schemeClr val="accent2"/>
          </a:solidFill>
          <a:ln w="19050">
            <a:solidFill>
              <a:schemeClr val="lt1"/>
            </a:solidFill>
          </a:ln>
          <a:effectLst/>
        </c:spPr>
      </c:pivotFmt>
      <c:pivotFmt>
        <c:idx val="23"/>
        <c:spPr>
          <a:solidFill>
            <a:schemeClr val="accent3"/>
          </a:solidFill>
          <a:ln w="19050">
            <a:solidFill>
              <a:schemeClr val="lt1"/>
            </a:solidFill>
          </a:ln>
          <a:effectLst/>
        </c:spPr>
      </c:pivotFmt>
      <c:pivotFmt>
        <c:idx val="24"/>
        <c:spPr>
          <a:solidFill>
            <a:schemeClr val="accent4"/>
          </a:solidFill>
          <a:ln w="19050">
            <a:solidFill>
              <a:schemeClr val="lt1"/>
            </a:solidFill>
          </a:ln>
          <a:effectLst/>
        </c:spPr>
      </c:pivotFmt>
      <c:pivotFmt>
        <c:idx val="2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6"/>
        <c:spPr>
          <a:solidFill>
            <a:schemeClr val="accent1"/>
          </a:solidFill>
          <a:ln w="19050">
            <a:solidFill>
              <a:schemeClr val="lt1"/>
            </a:solidFill>
          </a:ln>
          <a:effectLst/>
        </c:spPr>
      </c:pivotFmt>
      <c:pivotFmt>
        <c:idx val="27"/>
        <c:spPr>
          <a:solidFill>
            <a:schemeClr val="accent2"/>
          </a:solidFill>
          <a:ln w="19050">
            <a:solidFill>
              <a:schemeClr val="lt1"/>
            </a:solidFill>
          </a:ln>
          <a:effectLst/>
        </c:spPr>
      </c:pivotFmt>
      <c:pivotFmt>
        <c:idx val="28"/>
        <c:spPr>
          <a:solidFill>
            <a:schemeClr val="accent3"/>
          </a:solidFill>
          <a:ln w="19050">
            <a:solidFill>
              <a:schemeClr val="lt1"/>
            </a:solidFill>
          </a:ln>
          <a:effectLst/>
        </c:spPr>
      </c:pivotFmt>
      <c:pivotFmt>
        <c:idx val="29"/>
        <c:spPr>
          <a:solidFill>
            <a:schemeClr val="accent4"/>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dLbl>
          <c:idx val="0"/>
          <c:layout>
            <c:manualLayout>
              <c:x val="0.11910635761507202"/>
              <c:y val="1.7318824730242054E-2"/>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dLbl>
          <c:idx val="0"/>
          <c:layout>
            <c:manualLayout>
              <c:x val="0.11910635761507202"/>
              <c:y val="1.7318824730242054E-2"/>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3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dLbl>
          <c:idx val="0"/>
          <c:layout>
            <c:manualLayout>
              <c:x val="0.11910635761507202"/>
              <c:y val="1.7318824730242054E-2"/>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4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pivotFmt>
      <c:pivotFmt>
        <c:idx val="4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47"/>
        <c:spPr>
          <a:solidFill>
            <a:schemeClr val="accent1"/>
          </a:solidFill>
          <a:ln w="19050">
            <a:solidFill>
              <a:schemeClr val="lt1"/>
            </a:solidFill>
          </a:ln>
          <a:effectLst/>
        </c:spPr>
      </c:pivotFmt>
      <c:pivotFmt>
        <c:idx val="48"/>
        <c:spPr>
          <a:solidFill>
            <a:schemeClr val="accent1"/>
          </a:solidFill>
          <a:ln w="19050">
            <a:solidFill>
              <a:schemeClr val="lt1"/>
            </a:solidFill>
          </a:ln>
          <a:effectLst/>
        </c:spPr>
        <c:dLbl>
          <c:idx val="0"/>
          <c:layout>
            <c:manualLayout>
              <c:x val="0.11910635761507202"/>
              <c:y val="1.7318824730242054E-2"/>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4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50"/>
        <c:spPr>
          <a:solidFill>
            <a:schemeClr val="accent1"/>
          </a:solidFill>
          <a:ln w="19050">
            <a:solidFill>
              <a:schemeClr val="lt1"/>
            </a:solidFill>
          </a:ln>
          <a:effectLst/>
        </c:spPr>
      </c:pivotFmt>
      <c:pivotFmt>
        <c:idx val="51"/>
        <c:spPr>
          <a:solidFill>
            <a:schemeClr val="accent1"/>
          </a:solidFill>
          <a:ln w="19050">
            <a:solidFill>
              <a:schemeClr val="lt1"/>
            </a:solidFill>
          </a:ln>
          <a:effectLst/>
        </c:spPr>
      </c:pivotFmt>
    </c:pivotFmts>
    <c:plotArea>
      <c:layout/>
      <c:pieChart>
        <c:varyColors val="1"/>
        <c:ser>
          <c:idx val="0"/>
          <c:order val="0"/>
          <c:tx>
            <c:v>frequency</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D3F-4CF1-AC20-03D3FC49213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D3F-4CF1-AC20-03D3FC492136}"/>
              </c:ext>
            </c:extLst>
          </c:dPt>
          <c:dLbls>
            <c:dLbl>
              <c:idx val="1"/>
              <c:layout>
                <c:manualLayout>
                  <c:x val="0.11910635761507202"/>
                  <c:y val="1.7318824730242054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AD3F-4CF1-AC20-03D3FC492136}"/>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numLit>
              <c:formatCode>General</c:formatCode>
              <c:ptCount val="2"/>
              <c:pt idx="0">
                <c:v>0</c:v>
              </c:pt>
              <c:pt idx="1">
                <c:v>0</c:v>
              </c:pt>
            </c:numLit>
          </c:cat>
          <c:val>
            <c:numLit>
              <c:formatCode>General</c:formatCode>
              <c:ptCount val="2"/>
              <c:pt idx="0">
                <c:v>33</c:v>
              </c:pt>
              <c:pt idx="1">
                <c:v>36</c:v>
              </c:pt>
            </c:numLit>
          </c:val>
          <c:extLst>
            <c:ext xmlns:c16="http://schemas.microsoft.com/office/drawing/2014/chart" uri="{C3380CC4-5D6E-409C-BE32-E72D297353CC}">
              <c16:uniqueId val="{00000004-AD3F-4CF1-AC20-03D3FC492136}"/>
            </c:ext>
          </c:extLst>
        </c:ser>
        <c:ser>
          <c:idx val="1"/>
          <c:order val="1"/>
          <c:tx>
            <c:v>Series2</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6-AD3F-4CF1-AC20-03D3FC49213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8-AD3F-4CF1-AC20-03D3FC49213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numLit>
              <c:formatCode>General</c:formatCode>
              <c:ptCount val="2"/>
              <c:pt idx="0">
                <c:v>0</c:v>
              </c:pt>
              <c:pt idx="1">
                <c:v>0</c:v>
              </c:pt>
            </c:numLit>
          </c:cat>
          <c:val>
            <c:numLit>
              <c:formatCode>General</c:formatCode>
              <c:ptCount val="2"/>
              <c:pt idx="0">
                <c:v>0.47826086956521741</c:v>
              </c:pt>
              <c:pt idx="1">
                <c:v>0.52173913043478259</c:v>
              </c:pt>
            </c:numLit>
          </c:val>
          <c:extLst>
            <c:ext xmlns:c16="http://schemas.microsoft.com/office/drawing/2014/chart" uri="{C3380CC4-5D6E-409C-BE32-E72D297353CC}">
              <c16:uniqueId val="{00000009-AD3F-4CF1-AC20-03D3FC492136}"/>
            </c:ext>
          </c:extLst>
        </c:ser>
        <c:dLbls>
          <c:showLegendKey val="0"/>
          <c:showVal val="0"/>
          <c:showCatName val="1"/>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[Guarino - Prep4.xlsx]PivotType!PivotTable4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s>
    <c:plotArea>
      <c:layout/>
      <c:pieChart>
        <c:varyColors val="1"/>
        <c:ser>
          <c:idx val="0"/>
          <c:order val="0"/>
          <c:tx>
            <c:strRef>
              <c:f>PivotType!$M$13</c:f>
              <c:strCache>
                <c:ptCount val="1"/>
                <c:pt idx="0">
                  <c:v>Frequency</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030-496C-92FB-CF3E39FB8A8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030-496C-92FB-CF3E39FB8A8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PivotType!$L$14:$L$16</c:f>
              <c:strCache>
                <c:ptCount val="2"/>
                <c:pt idx="0">
                  <c:v>New</c:v>
                </c:pt>
                <c:pt idx="1">
                  <c:v>Used</c:v>
                </c:pt>
              </c:strCache>
            </c:strRef>
          </c:cat>
          <c:val>
            <c:numRef>
              <c:f>PivotType!$M$14:$M$16</c:f>
              <c:numCache>
                <c:formatCode>General</c:formatCode>
                <c:ptCount val="2"/>
                <c:pt idx="0">
                  <c:v>33</c:v>
                </c:pt>
                <c:pt idx="1">
                  <c:v>36</c:v>
                </c:pt>
              </c:numCache>
            </c:numRef>
          </c:val>
          <c:extLst>
            <c:ext xmlns:c16="http://schemas.microsoft.com/office/drawing/2014/chart" uri="{C3380CC4-5D6E-409C-BE32-E72D297353CC}">
              <c16:uniqueId val="{00000000-DD2E-453D-8BDE-DB19B82B4003}"/>
            </c:ext>
          </c:extLst>
        </c:ser>
        <c:ser>
          <c:idx val="1"/>
          <c:order val="1"/>
          <c:tx>
            <c:strRef>
              <c:f>PivotType!$N$13</c:f>
              <c:strCache>
                <c:ptCount val="1"/>
                <c:pt idx="0">
                  <c:v>% of 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5-A030-496C-92FB-CF3E39FB8A8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7-A030-496C-92FB-CF3E39FB8A8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PivotType!$L$14:$L$16</c:f>
              <c:strCache>
                <c:ptCount val="2"/>
                <c:pt idx="0">
                  <c:v>New</c:v>
                </c:pt>
                <c:pt idx="1">
                  <c:v>Used</c:v>
                </c:pt>
              </c:strCache>
            </c:strRef>
          </c:cat>
          <c:val>
            <c:numRef>
              <c:f>PivotType!$N$14:$N$16</c:f>
              <c:numCache>
                <c:formatCode>0%</c:formatCode>
                <c:ptCount val="2"/>
                <c:pt idx="0">
                  <c:v>0.47826086956521741</c:v>
                </c:pt>
                <c:pt idx="1">
                  <c:v>0.52173913043478259</c:v>
                </c:pt>
              </c:numCache>
            </c:numRef>
          </c:val>
          <c:extLst>
            <c:ext xmlns:c16="http://schemas.microsoft.com/office/drawing/2014/chart" uri="{C3380CC4-5D6E-409C-BE32-E72D297353CC}">
              <c16:uniqueId val="{00000001-DD2E-453D-8BDE-DB19B82B4003}"/>
            </c:ext>
          </c:extLst>
        </c:ser>
        <c:dLbls>
          <c:showLegendKey val="0"/>
          <c:showVal val="0"/>
          <c:showCatName val="1"/>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Vehicle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2"/>
          </a:solidFill>
          <a:ln w="19050">
            <a:solidFill>
              <a:schemeClr val="lt1"/>
            </a:solidFill>
          </a:ln>
          <a:effectLst/>
        </c:spPr>
      </c:pivotFmt>
      <c:pivotFmt>
        <c:idx val="4"/>
        <c:spPr>
          <a:solidFill>
            <a:schemeClr val="accent3"/>
          </a:solidFill>
          <a:ln w="19050">
            <a:solidFill>
              <a:schemeClr val="lt1"/>
            </a:solidFill>
          </a:ln>
          <a:effectLst/>
        </c:spPr>
      </c:pivotFmt>
      <c:pivotFmt>
        <c:idx val="5"/>
        <c:spPr>
          <a:solidFill>
            <a:schemeClr val="accent4"/>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2"/>
          </a:solidFill>
          <a:ln w="19050">
            <a:solidFill>
              <a:schemeClr val="lt1"/>
            </a:solidFill>
          </a:ln>
          <a:effectLst/>
        </c:spPr>
      </c:pivotFmt>
      <c:pivotFmt>
        <c:idx val="8"/>
        <c:spPr>
          <a:solidFill>
            <a:schemeClr val="accent3"/>
          </a:solidFill>
          <a:ln w="19050">
            <a:solidFill>
              <a:schemeClr val="lt1"/>
            </a:solidFill>
          </a:ln>
          <a:effectLst/>
        </c:spPr>
      </c:pivotFmt>
      <c:pivotFmt>
        <c:idx val="9"/>
        <c:spPr>
          <a:solidFill>
            <a:schemeClr val="accent4"/>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2"/>
          </a:solidFill>
          <a:ln w="19050">
            <a:solidFill>
              <a:schemeClr val="lt1"/>
            </a:solidFill>
          </a:ln>
          <a:effectLst/>
        </c:spPr>
      </c:pivotFmt>
      <c:pivotFmt>
        <c:idx val="13"/>
        <c:spPr>
          <a:solidFill>
            <a:schemeClr val="accent3"/>
          </a:solidFill>
          <a:ln w="19050">
            <a:solidFill>
              <a:schemeClr val="lt1"/>
            </a:solidFill>
          </a:ln>
          <a:effectLst/>
        </c:spPr>
      </c:pivotFmt>
      <c:pivotFmt>
        <c:idx val="14"/>
        <c:spPr>
          <a:solidFill>
            <a:schemeClr val="accent4"/>
          </a:solidFill>
          <a:ln w="19050">
            <a:solidFill>
              <a:schemeClr val="lt1"/>
            </a:solidFill>
          </a:ln>
          <a:effectLst/>
        </c:spPr>
      </c:pivotFmt>
      <c:pivotFmt>
        <c:idx val="1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pivotFmt>
      <c:pivotFmt>
        <c:idx val="17"/>
        <c:spPr>
          <a:solidFill>
            <a:schemeClr val="accent2"/>
          </a:solidFill>
          <a:ln w="19050">
            <a:solidFill>
              <a:schemeClr val="lt1"/>
            </a:solidFill>
          </a:ln>
          <a:effectLst/>
        </c:spPr>
      </c:pivotFmt>
      <c:pivotFmt>
        <c:idx val="18"/>
        <c:spPr>
          <a:solidFill>
            <a:schemeClr val="accent3"/>
          </a:solidFill>
          <a:ln w="19050">
            <a:solidFill>
              <a:schemeClr val="lt1"/>
            </a:solidFill>
          </a:ln>
          <a:effectLst/>
        </c:spPr>
      </c:pivotFmt>
      <c:pivotFmt>
        <c:idx val="19"/>
        <c:spPr>
          <a:solidFill>
            <a:schemeClr val="accent4"/>
          </a:solidFill>
          <a:ln w="19050">
            <a:solidFill>
              <a:schemeClr val="lt1"/>
            </a:solidFill>
          </a:ln>
          <a:effectLst/>
        </c:spPr>
      </c:pivotFmt>
      <c:pivotFmt>
        <c:idx val="2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1"/>
        <c:spPr>
          <a:solidFill>
            <a:schemeClr val="accent1"/>
          </a:solidFill>
          <a:ln w="19050">
            <a:solidFill>
              <a:schemeClr val="lt1"/>
            </a:solidFill>
          </a:ln>
          <a:effectLst/>
        </c:spPr>
      </c:pivotFmt>
      <c:pivotFmt>
        <c:idx val="22"/>
        <c:spPr>
          <a:solidFill>
            <a:schemeClr val="accent2"/>
          </a:solidFill>
          <a:ln w="19050">
            <a:solidFill>
              <a:schemeClr val="lt1"/>
            </a:solidFill>
          </a:ln>
          <a:effectLst/>
        </c:spPr>
      </c:pivotFmt>
      <c:pivotFmt>
        <c:idx val="23"/>
        <c:spPr>
          <a:solidFill>
            <a:schemeClr val="accent3"/>
          </a:solidFill>
          <a:ln w="19050">
            <a:solidFill>
              <a:schemeClr val="lt1"/>
            </a:solidFill>
          </a:ln>
          <a:effectLst/>
        </c:spPr>
      </c:pivotFmt>
      <c:pivotFmt>
        <c:idx val="24"/>
        <c:spPr>
          <a:solidFill>
            <a:schemeClr val="accent4"/>
          </a:solidFill>
          <a:ln w="19050">
            <a:solidFill>
              <a:schemeClr val="lt1"/>
            </a:solidFill>
          </a:ln>
          <a:effectLst/>
        </c:spPr>
      </c:pivotFmt>
      <c:pivotFmt>
        <c:idx val="2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6"/>
        <c:spPr>
          <a:solidFill>
            <a:schemeClr val="accent1"/>
          </a:solidFill>
          <a:ln w="19050">
            <a:solidFill>
              <a:schemeClr val="lt1"/>
            </a:solidFill>
          </a:ln>
          <a:effectLst/>
        </c:spPr>
      </c:pivotFmt>
      <c:pivotFmt>
        <c:idx val="27"/>
        <c:spPr>
          <a:solidFill>
            <a:schemeClr val="accent2"/>
          </a:solidFill>
          <a:ln w="19050">
            <a:solidFill>
              <a:schemeClr val="lt1"/>
            </a:solidFill>
          </a:ln>
          <a:effectLst/>
        </c:spPr>
      </c:pivotFmt>
      <c:pivotFmt>
        <c:idx val="28"/>
        <c:spPr>
          <a:solidFill>
            <a:schemeClr val="accent3"/>
          </a:solidFill>
          <a:ln w="19050">
            <a:solidFill>
              <a:schemeClr val="lt1"/>
            </a:solidFill>
          </a:ln>
          <a:effectLst/>
        </c:spPr>
      </c:pivotFmt>
      <c:pivotFmt>
        <c:idx val="29"/>
        <c:spPr>
          <a:solidFill>
            <a:schemeClr val="accent4"/>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dLbl>
          <c:idx val="0"/>
          <c:layout>
            <c:manualLayout>
              <c:x val="0.11910635761507202"/>
              <c:y val="1.7318824730242054E-2"/>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dLbl>
          <c:idx val="0"/>
          <c:layout>
            <c:manualLayout>
              <c:x val="0.11910635761507202"/>
              <c:y val="1.7318824730242054E-2"/>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3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s>
    <c:plotArea>
      <c:layout/>
      <c:pieChart>
        <c:varyColors val="1"/>
        <c:ser>
          <c:idx val="0"/>
          <c:order val="0"/>
          <c:tx>
            <c:v>frequency</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96D-461A-8147-5F7EC970874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96D-461A-8147-5F7EC970874B}"/>
              </c:ext>
            </c:extLst>
          </c:dPt>
          <c:dLbls>
            <c:dLbl>
              <c:idx val="1"/>
              <c:layout>
                <c:manualLayout>
                  <c:x val="0.11910635761507202"/>
                  <c:y val="1.7318824730242054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996D-461A-8147-5F7EC970874B}"/>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Lit>
              <c:ptCount val="2"/>
              <c:pt idx="0">
                <c:v>New</c:v>
              </c:pt>
              <c:pt idx="1">
                <c:v>Used</c:v>
              </c:pt>
            </c:strLit>
          </c:cat>
          <c:val>
            <c:numLit>
              <c:formatCode>General</c:formatCode>
              <c:ptCount val="2"/>
              <c:pt idx="0">
                <c:v>33</c:v>
              </c:pt>
              <c:pt idx="1">
                <c:v>36</c:v>
              </c:pt>
            </c:numLit>
          </c:val>
          <c:extLst>
            <c:ext xmlns:c16="http://schemas.microsoft.com/office/drawing/2014/chart" uri="{C3380CC4-5D6E-409C-BE32-E72D297353CC}">
              <c16:uniqueId val="{00000004-996D-461A-8147-5F7EC970874B}"/>
            </c:ext>
          </c:extLst>
        </c:ser>
        <c:ser>
          <c:idx val="1"/>
          <c:order val="1"/>
          <c:tx>
            <c:v>Series2</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6-996D-461A-8147-5F7EC970874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8-996D-461A-8147-5F7EC970874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Lit>
              <c:ptCount val="2"/>
              <c:pt idx="0">
                <c:v>New</c:v>
              </c:pt>
              <c:pt idx="1">
                <c:v>Used</c:v>
              </c:pt>
            </c:strLit>
          </c:cat>
          <c:val>
            <c:numLit>
              <c:formatCode>General</c:formatCode>
              <c:ptCount val="2"/>
              <c:pt idx="0">
                <c:v>0.47826086956521741</c:v>
              </c:pt>
              <c:pt idx="1">
                <c:v>0.52173913043478259</c:v>
              </c:pt>
            </c:numLit>
          </c:val>
          <c:extLst>
            <c:ext xmlns:c16="http://schemas.microsoft.com/office/drawing/2014/chart" uri="{C3380CC4-5D6E-409C-BE32-E72D297353CC}">
              <c16:uniqueId val="{00000009-996D-461A-8147-5F7EC970874B}"/>
            </c:ext>
          </c:extLst>
        </c:ser>
        <c:dLbls>
          <c:showLegendKey val="0"/>
          <c:showVal val="0"/>
          <c:showCatName val="1"/>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Salesperson and Vehicle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New</c:v>
          </c:tx>
          <c:spPr>
            <a:solidFill>
              <a:schemeClr val="accent1"/>
            </a:solidFill>
            <a:ln>
              <a:noFill/>
            </a:ln>
            <a:effectLst/>
          </c:spPr>
          <c:invertIfNegative val="0"/>
          <c:cat>
            <c:strLit>
              <c:ptCount val="4"/>
              <c:pt idx="0">
                <c:v>Jill Wells</c:v>
              </c:pt>
              <c:pt idx="1">
                <c:v>Joe Tanner</c:v>
              </c:pt>
              <c:pt idx="2">
                <c:v>Ralph Corner</c:v>
              </c:pt>
              <c:pt idx="3">
                <c:v>Terri Gardner</c:v>
              </c:pt>
            </c:strLit>
          </c:cat>
          <c:val>
            <c:numLit>
              <c:formatCode>General</c:formatCode>
              <c:ptCount val="4"/>
              <c:pt idx="0">
                <c:v>16</c:v>
              </c:pt>
              <c:pt idx="1">
                <c:v>5</c:v>
              </c:pt>
              <c:pt idx="2">
                <c:v>7</c:v>
              </c:pt>
              <c:pt idx="3">
                <c:v>5</c:v>
              </c:pt>
            </c:numLit>
          </c:val>
          <c:extLst>
            <c:ext xmlns:c16="http://schemas.microsoft.com/office/drawing/2014/chart" uri="{C3380CC4-5D6E-409C-BE32-E72D297353CC}">
              <c16:uniqueId val="{00000000-0F5A-430C-B384-037E408A4EC9}"/>
            </c:ext>
          </c:extLst>
        </c:ser>
        <c:ser>
          <c:idx val="1"/>
          <c:order val="1"/>
          <c:tx>
            <c:v>Used</c:v>
          </c:tx>
          <c:spPr>
            <a:solidFill>
              <a:schemeClr val="accent2"/>
            </a:solidFill>
            <a:ln>
              <a:noFill/>
            </a:ln>
            <a:effectLst/>
          </c:spPr>
          <c:invertIfNegative val="0"/>
          <c:cat>
            <c:strLit>
              <c:ptCount val="4"/>
              <c:pt idx="0">
                <c:v>Jill Wells</c:v>
              </c:pt>
              <c:pt idx="1">
                <c:v>Joe Tanner</c:v>
              </c:pt>
              <c:pt idx="2">
                <c:v>Ralph Corner</c:v>
              </c:pt>
              <c:pt idx="3">
                <c:v>Terri Gardner</c:v>
              </c:pt>
            </c:strLit>
          </c:cat>
          <c:val>
            <c:numLit>
              <c:formatCode>General</c:formatCode>
              <c:ptCount val="4"/>
              <c:pt idx="0">
                <c:v>0</c:v>
              </c:pt>
              <c:pt idx="1">
                <c:v>13</c:v>
              </c:pt>
              <c:pt idx="2">
                <c:v>10</c:v>
              </c:pt>
              <c:pt idx="3">
                <c:v>13</c:v>
              </c:pt>
            </c:numLit>
          </c:val>
          <c:extLst>
            <c:ext xmlns:c16="http://schemas.microsoft.com/office/drawing/2014/chart" uri="{C3380CC4-5D6E-409C-BE32-E72D297353CC}">
              <c16:uniqueId val="{00000001-0F5A-430C-B384-037E408A4EC9}"/>
            </c:ext>
          </c:extLst>
        </c:ser>
        <c:dLbls>
          <c:showLegendKey val="0"/>
          <c:showVal val="0"/>
          <c:showCatName val="0"/>
          <c:showSerName val="0"/>
          <c:showPercent val="0"/>
          <c:showBubbleSize val="0"/>
        </c:dLbls>
        <c:gapWidth val="150"/>
        <c:axId val="692318864"/>
        <c:axId val="692698272"/>
      </c:barChart>
      <c:catAx>
        <c:axId val="6923188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Salesperson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2698272"/>
        <c:crosses val="autoZero"/>
        <c:auto val="1"/>
        <c:lblAlgn val="ctr"/>
        <c:lblOffset val="100"/>
        <c:noMultiLvlLbl val="0"/>
      </c:catAx>
      <c:valAx>
        <c:axId val="6926982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Vehicles Sold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23188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Salesperson and Vehicle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New</c:v>
          </c:tx>
          <c:spPr>
            <a:solidFill>
              <a:schemeClr val="accent1"/>
            </a:solidFill>
            <a:ln>
              <a:noFill/>
            </a:ln>
            <a:effectLst/>
          </c:spPr>
          <c:invertIfNegative val="0"/>
          <c:cat>
            <c:strLit>
              <c:ptCount val="4"/>
              <c:pt idx="0">
                <c:v>Jill Wells</c:v>
              </c:pt>
              <c:pt idx="1">
                <c:v>Joe Tanner</c:v>
              </c:pt>
              <c:pt idx="2">
                <c:v>Ralph Corner</c:v>
              </c:pt>
              <c:pt idx="3">
                <c:v>Terri Gardner</c:v>
              </c:pt>
            </c:strLit>
          </c:cat>
          <c:val>
            <c:numLit>
              <c:formatCode>General</c:formatCode>
              <c:ptCount val="4"/>
              <c:pt idx="0">
                <c:v>16</c:v>
              </c:pt>
              <c:pt idx="1">
                <c:v>5</c:v>
              </c:pt>
              <c:pt idx="2">
                <c:v>7</c:v>
              </c:pt>
              <c:pt idx="3">
                <c:v>5</c:v>
              </c:pt>
            </c:numLit>
          </c:val>
          <c:extLst>
            <c:ext xmlns:c16="http://schemas.microsoft.com/office/drawing/2014/chart" uri="{C3380CC4-5D6E-409C-BE32-E72D297353CC}">
              <c16:uniqueId val="{00000000-DB89-4D0B-BD05-4DE264CBC997}"/>
            </c:ext>
          </c:extLst>
        </c:ser>
        <c:ser>
          <c:idx val="1"/>
          <c:order val="1"/>
          <c:tx>
            <c:v>Used</c:v>
          </c:tx>
          <c:spPr>
            <a:solidFill>
              <a:schemeClr val="accent2"/>
            </a:solidFill>
            <a:ln>
              <a:noFill/>
            </a:ln>
            <a:effectLst/>
          </c:spPr>
          <c:invertIfNegative val="0"/>
          <c:cat>
            <c:strLit>
              <c:ptCount val="4"/>
              <c:pt idx="0">
                <c:v>Jill Wells</c:v>
              </c:pt>
              <c:pt idx="1">
                <c:v>Joe Tanner</c:v>
              </c:pt>
              <c:pt idx="2">
                <c:v>Ralph Corner</c:v>
              </c:pt>
              <c:pt idx="3">
                <c:v>Terri Gardner</c:v>
              </c:pt>
            </c:strLit>
          </c:cat>
          <c:val>
            <c:numLit>
              <c:formatCode>General</c:formatCode>
              <c:ptCount val="4"/>
              <c:pt idx="0">
                <c:v>0</c:v>
              </c:pt>
              <c:pt idx="1">
                <c:v>13</c:v>
              </c:pt>
              <c:pt idx="2">
                <c:v>10</c:v>
              </c:pt>
              <c:pt idx="3">
                <c:v>13</c:v>
              </c:pt>
            </c:numLit>
          </c:val>
          <c:extLst>
            <c:ext xmlns:c16="http://schemas.microsoft.com/office/drawing/2014/chart" uri="{C3380CC4-5D6E-409C-BE32-E72D297353CC}">
              <c16:uniqueId val="{00000001-DB89-4D0B-BD05-4DE264CBC997}"/>
            </c:ext>
          </c:extLst>
        </c:ser>
        <c:dLbls>
          <c:showLegendKey val="0"/>
          <c:showVal val="0"/>
          <c:showCatName val="0"/>
          <c:showSerName val="0"/>
          <c:showPercent val="0"/>
          <c:showBubbleSize val="0"/>
        </c:dLbls>
        <c:gapWidth val="150"/>
        <c:axId val="692318864"/>
        <c:axId val="692698272"/>
      </c:barChart>
      <c:catAx>
        <c:axId val="6923188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Salesperson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2698272"/>
        <c:crosses val="autoZero"/>
        <c:auto val="1"/>
        <c:lblAlgn val="ctr"/>
        <c:lblOffset val="100"/>
        <c:noMultiLvlLbl val="0"/>
      </c:catAx>
      <c:valAx>
        <c:axId val="6926982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Vehicles Sold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23188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[Guarino - Prep4.xlsx]PivotBoth!PivotTable5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a:t>
            </a:r>
            <a:r>
              <a:rPr lang="en-US" baseline="0"/>
              <a:t> Salesperson and Vehicle Type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PivotBoth!$M$12:$M$13</c:f>
              <c:strCache>
                <c:ptCount val="1"/>
                <c:pt idx="0">
                  <c:v>New</c:v>
                </c:pt>
              </c:strCache>
            </c:strRef>
          </c:tx>
          <c:spPr>
            <a:solidFill>
              <a:schemeClr val="accent1"/>
            </a:solidFill>
            <a:ln>
              <a:noFill/>
            </a:ln>
            <a:effectLst/>
          </c:spPr>
          <c:invertIfNegative val="0"/>
          <c:cat>
            <c:strRef>
              <c:f>PivotBoth!$L$14:$L$18</c:f>
              <c:strCache>
                <c:ptCount val="4"/>
                <c:pt idx="0">
                  <c:v>Jill Wells</c:v>
                </c:pt>
                <c:pt idx="1">
                  <c:v>Joe Tanner</c:v>
                </c:pt>
                <c:pt idx="2">
                  <c:v>Ralph Corner</c:v>
                </c:pt>
                <c:pt idx="3">
                  <c:v>Terri Gardner</c:v>
                </c:pt>
              </c:strCache>
            </c:strRef>
          </c:cat>
          <c:val>
            <c:numRef>
              <c:f>PivotBoth!$M$14:$M$18</c:f>
              <c:numCache>
                <c:formatCode>General</c:formatCode>
                <c:ptCount val="4"/>
                <c:pt idx="0">
                  <c:v>16</c:v>
                </c:pt>
                <c:pt idx="1">
                  <c:v>5</c:v>
                </c:pt>
                <c:pt idx="2">
                  <c:v>7</c:v>
                </c:pt>
                <c:pt idx="3">
                  <c:v>5</c:v>
                </c:pt>
              </c:numCache>
            </c:numRef>
          </c:val>
          <c:extLst>
            <c:ext xmlns:c16="http://schemas.microsoft.com/office/drawing/2014/chart" uri="{C3380CC4-5D6E-409C-BE32-E72D297353CC}">
              <c16:uniqueId val="{00000000-1998-44BA-913A-FD78EA145300}"/>
            </c:ext>
          </c:extLst>
        </c:ser>
        <c:ser>
          <c:idx val="1"/>
          <c:order val="1"/>
          <c:tx>
            <c:strRef>
              <c:f>PivotBoth!$N$12:$N$13</c:f>
              <c:strCache>
                <c:ptCount val="1"/>
                <c:pt idx="0">
                  <c:v>Used</c:v>
                </c:pt>
              </c:strCache>
            </c:strRef>
          </c:tx>
          <c:spPr>
            <a:solidFill>
              <a:schemeClr val="accent2"/>
            </a:solidFill>
            <a:ln>
              <a:noFill/>
            </a:ln>
            <a:effectLst/>
          </c:spPr>
          <c:invertIfNegative val="0"/>
          <c:cat>
            <c:strRef>
              <c:f>PivotBoth!$L$14:$L$18</c:f>
              <c:strCache>
                <c:ptCount val="4"/>
                <c:pt idx="0">
                  <c:v>Jill Wells</c:v>
                </c:pt>
                <c:pt idx="1">
                  <c:v>Joe Tanner</c:v>
                </c:pt>
                <c:pt idx="2">
                  <c:v>Ralph Corner</c:v>
                </c:pt>
                <c:pt idx="3">
                  <c:v>Terri Gardner</c:v>
                </c:pt>
              </c:strCache>
            </c:strRef>
          </c:cat>
          <c:val>
            <c:numRef>
              <c:f>PivotBoth!$N$14:$N$18</c:f>
              <c:numCache>
                <c:formatCode>General</c:formatCode>
                <c:ptCount val="4"/>
                <c:pt idx="1">
                  <c:v>13</c:v>
                </c:pt>
                <c:pt idx="2">
                  <c:v>10</c:v>
                </c:pt>
                <c:pt idx="3">
                  <c:v>13</c:v>
                </c:pt>
              </c:numCache>
            </c:numRef>
          </c:val>
          <c:extLst>
            <c:ext xmlns:c16="http://schemas.microsoft.com/office/drawing/2014/chart" uri="{C3380CC4-5D6E-409C-BE32-E72D297353CC}">
              <c16:uniqueId val="{00000001-1998-44BA-913A-FD78EA145300}"/>
            </c:ext>
          </c:extLst>
        </c:ser>
        <c:dLbls>
          <c:showLegendKey val="0"/>
          <c:showVal val="0"/>
          <c:showCatName val="0"/>
          <c:showSerName val="0"/>
          <c:showPercent val="0"/>
          <c:showBubbleSize val="0"/>
        </c:dLbls>
        <c:gapWidth val="219"/>
        <c:overlap val="-27"/>
        <c:axId val="1600177760"/>
        <c:axId val="1429563504"/>
      </c:barChart>
      <c:catAx>
        <c:axId val="16001777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Salesperson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9563504"/>
        <c:crosses val="autoZero"/>
        <c:auto val="1"/>
        <c:lblAlgn val="ctr"/>
        <c:lblOffset val="100"/>
        <c:noMultiLvlLbl val="0"/>
      </c:catAx>
      <c:valAx>
        <c:axId val="14295635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Vehicles</a:t>
                </a:r>
                <a:r>
                  <a:rPr lang="en-US" baseline="0"/>
                  <a:t> Sold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01777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Salesperson and Vehicle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New</c:v>
          </c:tx>
          <c:spPr>
            <a:solidFill>
              <a:schemeClr val="accent1"/>
            </a:solidFill>
            <a:ln>
              <a:noFill/>
            </a:ln>
            <a:effectLst/>
          </c:spPr>
          <c:invertIfNegative val="0"/>
          <c:cat>
            <c:strLit>
              <c:ptCount val="4"/>
              <c:pt idx="0">
                <c:v>Jill Wells</c:v>
              </c:pt>
              <c:pt idx="1">
                <c:v>Joe Tanner</c:v>
              </c:pt>
              <c:pt idx="2">
                <c:v>Ralph Corner</c:v>
              </c:pt>
              <c:pt idx="3">
                <c:v>Terri Gardner</c:v>
              </c:pt>
            </c:strLit>
          </c:cat>
          <c:val>
            <c:numLit>
              <c:formatCode>General</c:formatCode>
              <c:ptCount val="4"/>
              <c:pt idx="0">
                <c:v>16</c:v>
              </c:pt>
              <c:pt idx="1">
                <c:v>5</c:v>
              </c:pt>
              <c:pt idx="2">
                <c:v>7</c:v>
              </c:pt>
              <c:pt idx="3">
                <c:v>5</c:v>
              </c:pt>
            </c:numLit>
          </c:val>
          <c:extLst>
            <c:ext xmlns:c16="http://schemas.microsoft.com/office/drawing/2014/chart" uri="{C3380CC4-5D6E-409C-BE32-E72D297353CC}">
              <c16:uniqueId val="{00000000-284B-463E-99A4-FFD28189D923}"/>
            </c:ext>
          </c:extLst>
        </c:ser>
        <c:ser>
          <c:idx val="1"/>
          <c:order val="1"/>
          <c:tx>
            <c:v>Used</c:v>
          </c:tx>
          <c:spPr>
            <a:solidFill>
              <a:schemeClr val="accent2"/>
            </a:solidFill>
            <a:ln>
              <a:noFill/>
            </a:ln>
            <a:effectLst/>
          </c:spPr>
          <c:invertIfNegative val="0"/>
          <c:cat>
            <c:strLit>
              <c:ptCount val="4"/>
              <c:pt idx="0">
                <c:v>Jill Wells</c:v>
              </c:pt>
              <c:pt idx="1">
                <c:v>Joe Tanner</c:v>
              </c:pt>
              <c:pt idx="2">
                <c:v>Ralph Corner</c:v>
              </c:pt>
              <c:pt idx="3">
                <c:v>Terri Gardner</c:v>
              </c:pt>
            </c:strLit>
          </c:cat>
          <c:val>
            <c:numLit>
              <c:formatCode>General</c:formatCode>
              <c:ptCount val="4"/>
              <c:pt idx="0">
                <c:v>0</c:v>
              </c:pt>
              <c:pt idx="1">
                <c:v>13</c:v>
              </c:pt>
              <c:pt idx="2">
                <c:v>10</c:v>
              </c:pt>
              <c:pt idx="3">
                <c:v>13</c:v>
              </c:pt>
            </c:numLit>
          </c:val>
          <c:extLst>
            <c:ext xmlns:c16="http://schemas.microsoft.com/office/drawing/2014/chart" uri="{C3380CC4-5D6E-409C-BE32-E72D297353CC}">
              <c16:uniqueId val="{00000001-284B-463E-99A4-FFD28189D923}"/>
            </c:ext>
          </c:extLst>
        </c:ser>
        <c:dLbls>
          <c:showLegendKey val="0"/>
          <c:showVal val="0"/>
          <c:showCatName val="0"/>
          <c:showSerName val="0"/>
          <c:showPercent val="0"/>
          <c:showBubbleSize val="0"/>
        </c:dLbls>
        <c:gapWidth val="150"/>
        <c:axId val="692318864"/>
        <c:axId val="692698272"/>
      </c:barChart>
      <c:catAx>
        <c:axId val="6923188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Salesperson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2698272"/>
        <c:crosses val="autoZero"/>
        <c:auto val="1"/>
        <c:lblAlgn val="ctr"/>
        <c:lblOffset val="100"/>
        <c:noMultiLvlLbl val="0"/>
      </c:catAx>
      <c:valAx>
        <c:axId val="6926982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Vehicles Sold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23188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image" Target="../media/image1.emf"/></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image" Target="../media/image2.emf"/></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1.xml.rels><?xml version="1.0" encoding="UTF-8" standalone="yes"?>
<Relationships xmlns="http://schemas.openxmlformats.org/package/2006/relationships"><Relationship Id="rId2" Type="http://schemas.openxmlformats.org/officeDocument/2006/relationships/chart" Target="../charts/chart11.xml"/><Relationship Id="rId1" Type="http://schemas.openxmlformats.org/officeDocument/2006/relationships/image" Target="../media/image3.emf"/></Relationships>
</file>

<file path=xl/drawings/_rels/drawing12.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15.xml.rels><?xml version="1.0" encoding="UTF-8" standalone="yes"?>
<Relationships xmlns="http://schemas.openxmlformats.org/package/2006/relationships"><Relationship Id="rId2" Type="http://schemas.openxmlformats.org/officeDocument/2006/relationships/chart" Target="../charts/chart15.xml"/><Relationship Id="rId1" Type="http://schemas.openxmlformats.org/officeDocument/2006/relationships/image" Target="../media/image4.emf"/></Relationships>
</file>

<file path=xl/drawings/_rels/drawing16.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17.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18.xml.rels><?xml version="1.0" encoding="UTF-8" standalone="yes"?>
<Relationships xmlns="http://schemas.openxmlformats.org/package/2006/relationships"><Relationship Id="rId1" Type="http://schemas.openxmlformats.org/officeDocument/2006/relationships/chart" Target="../charts/chart18.xml"/></Relationships>
</file>

<file path=xl/drawings/_rels/drawing19.xml.rels><?xml version="1.0" encoding="UTF-8" standalone="yes"?>
<Relationships xmlns="http://schemas.openxmlformats.org/package/2006/relationships"><Relationship Id="rId2" Type="http://schemas.openxmlformats.org/officeDocument/2006/relationships/chart" Target="../charts/chart19.xml"/><Relationship Id="rId1" Type="http://schemas.openxmlformats.org/officeDocument/2006/relationships/image" Target="../media/image5.emf"/></Relationships>
</file>

<file path=xl/drawings/_rels/drawing20.xml.rels><?xml version="1.0" encoding="UTF-8" standalone="yes"?>
<Relationships xmlns="http://schemas.openxmlformats.org/package/2006/relationships"><Relationship Id="rId1" Type="http://schemas.openxmlformats.org/officeDocument/2006/relationships/chart" Target="../charts/chart20.xml"/></Relationships>
</file>

<file path=xl/drawings/_rels/drawing21.xml.rels><?xml version="1.0" encoding="UTF-8" standalone="yes"?>
<Relationships xmlns="http://schemas.openxmlformats.org/package/2006/relationships"><Relationship Id="rId1" Type="http://schemas.openxmlformats.org/officeDocument/2006/relationships/chart" Target="../charts/chart21.xml"/></Relationships>
</file>

<file path=xl/drawings/_rels/drawing22.xml.rels><?xml version="1.0" encoding="UTF-8" standalone="yes"?>
<Relationships xmlns="http://schemas.openxmlformats.org/package/2006/relationships"><Relationship Id="rId1" Type="http://schemas.openxmlformats.org/officeDocument/2006/relationships/chart" Target="../charts/chart22.xml"/></Relationships>
</file>

<file path=xl/drawings/_rels/drawing23.xml.rels><?xml version="1.0" encoding="UTF-8" standalone="yes"?>
<Relationships xmlns="http://schemas.openxmlformats.org/package/2006/relationships"><Relationship Id="rId2" Type="http://schemas.openxmlformats.org/officeDocument/2006/relationships/chart" Target="../charts/chart23.xml"/><Relationship Id="rId1" Type="http://schemas.openxmlformats.org/officeDocument/2006/relationships/image" Target="../media/image6.emf"/></Relationships>
</file>

<file path=xl/drawings/_rels/drawing24.xml.rels><?xml version="1.0" encoding="UTF-8" standalone="yes"?>
<Relationships xmlns="http://schemas.openxmlformats.org/package/2006/relationships"><Relationship Id="rId1" Type="http://schemas.openxmlformats.org/officeDocument/2006/relationships/chart" Target="../charts/chart24.xml"/></Relationships>
</file>

<file path=xl/drawings/drawing1.xml><?xml version="1.0" encoding="utf-8"?>
<xdr:wsDr xmlns:xdr="http://schemas.openxmlformats.org/drawingml/2006/spreadsheetDrawing" xmlns:a="http://schemas.openxmlformats.org/drawingml/2006/main">
  <xdr:twoCellAnchor>
    <xdr:from>
      <xdr:col>5</xdr:col>
      <xdr:colOff>554182</xdr:colOff>
      <xdr:row>25</xdr:row>
      <xdr:rowOff>8082</xdr:rowOff>
    </xdr:from>
    <xdr:to>
      <xdr:col>10</xdr:col>
      <xdr:colOff>11544</xdr:colOff>
      <xdr:row>36</xdr:row>
      <xdr:rowOff>26554</xdr:rowOff>
    </xdr:to>
    <xdr:graphicFrame macro="">
      <xdr:nvGraphicFramePr>
        <xdr:cNvPr id="2" name="Chart 1">
          <a:extLst>
            <a:ext uri="{FF2B5EF4-FFF2-40B4-BE49-F238E27FC236}">
              <a16:creationId xmlns:a16="http://schemas.microsoft.com/office/drawing/2014/main" id="{4106B5BA-8D01-4DF2-A02F-7720C43286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554182</xdr:colOff>
      <xdr:row>25</xdr:row>
      <xdr:rowOff>8082</xdr:rowOff>
    </xdr:from>
    <xdr:to>
      <xdr:col>10</xdr:col>
      <xdr:colOff>11544</xdr:colOff>
      <xdr:row>36</xdr:row>
      <xdr:rowOff>26554</xdr:rowOff>
    </xdr:to>
    <xdr:graphicFrame macro="">
      <xdr:nvGraphicFramePr>
        <xdr:cNvPr id="2" name="Chart 1">
          <a:extLst>
            <a:ext uri="{FF2B5EF4-FFF2-40B4-BE49-F238E27FC236}">
              <a16:creationId xmlns:a16="http://schemas.microsoft.com/office/drawing/2014/main" id="{B720D42D-3989-4C55-B0EF-8AB23B90C7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0</xdr:colOff>
      <xdr:row>27</xdr:row>
      <xdr:rowOff>0</xdr:rowOff>
    </xdr:from>
    <xdr:to>
      <xdr:col>9</xdr:col>
      <xdr:colOff>312421</xdr:colOff>
      <xdr:row>38</xdr:row>
      <xdr:rowOff>53340</xdr:rowOff>
    </xdr:to>
    <xdr:pic>
      <xdr:nvPicPr>
        <xdr:cNvPr id="14337" name="Picture 1">
          <a:extLst>
            <a:ext uri="{FF2B5EF4-FFF2-40B4-BE49-F238E27FC236}">
              <a16:creationId xmlns:a16="http://schemas.microsoft.com/office/drawing/2014/main" id="{8303D3CB-F299-6605-71A5-F489B01936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91000" y="5676900"/>
          <a:ext cx="3931921" cy="225361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842962</xdr:colOff>
      <xdr:row>26</xdr:row>
      <xdr:rowOff>190500</xdr:rowOff>
    </xdr:from>
    <xdr:to>
      <xdr:col>16</xdr:col>
      <xdr:colOff>4762</xdr:colOff>
      <xdr:row>40</xdr:row>
      <xdr:rowOff>123825</xdr:rowOff>
    </xdr:to>
    <xdr:graphicFrame macro="">
      <xdr:nvGraphicFramePr>
        <xdr:cNvPr id="4" name="Chart 3">
          <a:extLst>
            <a:ext uri="{FF2B5EF4-FFF2-40B4-BE49-F238E27FC236}">
              <a16:creationId xmlns:a16="http://schemas.microsoft.com/office/drawing/2014/main" id="{040EFE73-D31A-0ABB-4DFA-5E8184317B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11</xdr:col>
      <xdr:colOff>10391</xdr:colOff>
      <xdr:row>26</xdr:row>
      <xdr:rowOff>148936</xdr:rowOff>
    </xdr:from>
    <xdr:to>
      <xdr:col>14</xdr:col>
      <xdr:colOff>541480</xdr:colOff>
      <xdr:row>37</xdr:row>
      <xdr:rowOff>167408</xdr:rowOff>
    </xdr:to>
    <xdr:graphicFrame macro="">
      <xdr:nvGraphicFramePr>
        <xdr:cNvPr id="2" name="Chart 1">
          <a:extLst>
            <a:ext uri="{FF2B5EF4-FFF2-40B4-BE49-F238E27FC236}">
              <a16:creationId xmlns:a16="http://schemas.microsoft.com/office/drawing/2014/main" id="{B3BFD07B-2D35-4556-99E1-DF4C4359BD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17317</xdr:colOff>
      <xdr:row>21</xdr:row>
      <xdr:rowOff>8082</xdr:rowOff>
    </xdr:from>
    <xdr:to>
      <xdr:col>10</xdr:col>
      <xdr:colOff>98134</xdr:colOff>
      <xdr:row>35</xdr:row>
      <xdr:rowOff>61191</xdr:rowOff>
    </xdr:to>
    <xdr:graphicFrame macro="">
      <xdr:nvGraphicFramePr>
        <xdr:cNvPr id="2" name="Chart 1">
          <a:extLst>
            <a:ext uri="{FF2B5EF4-FFF2-40B4-BE49-F238E27FC236}">
              <a16:creationId xmlns:a16="http://schemas.microsoft.com/office/drawing/2014/main" id="{5A1D0E80-AD3D-4B2A-B4BF-403ECEB3FC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6</xdr:col>
      <xdr:colOff>17317</xdr:colOff>
      <xdr:row>21</xdr:row>
      <xdr:rowOff>8082</xdr:rowOff>
    </xdr:from>
    <xdr:to>
      <xdr:col>10</xdr:col>
      <xdr:colOff>98134</xdr:colOff>
      <xdr:row>35</xdr:row>
      <xdr:rowOff>61191</xdr:rowOff>
    </xdr:to>
    <xdr:graphicFrame macro="">
      <xdr:nvGraphicFramePr>
        <xdr:cNvPr id="2" name="Chart 1">
          <a:extLst>
            <a:ext uri="{FF2B5EF4-FFF2-40B4-BE49-F238E27FC236}">
              <a16:creationId xmlns:a16="http://schemas.microsoft.com/office/drawing/2014/main" id="{9C46EE70-921A-49A5-ABEC-28D0725BAA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editAs="oneCell">
    <xdr:from>
      <xdr:col>6</xdr:col>
      <xdr:colOff>0</xdr:colOff>
      <xdr:row>23</xdr:row>
      <xdr:rowOff>0</xdr:rowOff>
    </xdr:from>
    <xdr:to>
      <xdr:col>10</xdr:col>
      <xdr:colOff>83819</xdr:colOff>
      <xdr:row>37</xdr:row>
      <xdr:rowOff>99059</xdr:rowOff>
    </xdr:to>
    <xdr:pic>
      <xdr:nvPicPr>
        <xdr:cNvPr id="17409" name="Picture 1">
          <a:extLst>
            <a:ext uri="{FF2B5EF4-FFF2-40B4-BE49-F238E27FC236}">
              <a16:creationId xmlns:a16="http://schemas.microsoft.com/office/drawing/2014/main" id="{D93A936F-BE8D-277A-197D-62D2BDEEF1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358640" y="4640580"/>
          <a:ext cx="4107180" cy="28727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819150</xdr:colOff>
      <xdr:row>22</xdr:row>
      <xdr:rowOff>171450</xdr:rowOff>
    </xdr:from>
    <xdr:to>
      <xdr:col>16</xdr:col>
      <xdr:colOff>66675</xdr:colOff>
      <xdr:row>35</xdr:row>
      <xdr:rowOff>123825</xdr:rowOff>
    </xdr:to>
    <xdr:graphicFrame macro="">
      <xdr:nvGraphicFramePr>
        <xdr:cNvPr id="8" name="Chart 7">
          <a:extLst>
            <a:ext uri="{FF2B5EF4-FFF2-40B4-BE49-F238E27FC236}">
              <a16:creationId xmlns:a16="http://schemas.microsoft.com/office/drawing/2014/main" id="{7C98A7D2-1DD0-2E3C-4B12-41A8AB0A54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11</xdr:col>
      <xdr:colOff>10391</xdr:colOff>
      <xdr:row>22</xdr:row>
      <xdr:rowOff>158635</xdr:rowOff>
    </xdr:from>
    <xdr:to>
      <xdr:col>15</xdr:col>
      <xdr:colOff>91208</xdr:colOff>
      <xdr:row>37</xdr:row>
      <xdr:rowOff>10852</xdr:rowOff>
    </xdr:to>
    <xdr:graphicFrame macro="">
      <xdr:nvGraphicFramePr>
        <xdr:cNvPr id="2" name="Chart 1">
          <a:extLst>
            <a:ext uri="{FF2B5EF4-FFF2-40B4-BE49-F238E27FC236}">
              <a16:creationId xmlns:a16="http://schemas.microsoft.com/office/drawing/2014/main" id="{676D4E59-3356-4742-8C80-67837AF719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5</xdr:col>
      <xdr:colOff>600365</xdr:colOff>
      <xdr:row>25</xdr:row>
      <xdr:rowOff>36945</xdr:rowOff>
    </xdr:from>
    <xdr:to>
      <xdr:col>10</xdr:col>
      <xdr:colOff>57727</xdr:colOff>
      <xdr:row>40</xdr:row>
      <xdr:rowOff>25399</xdr:rowOff>
    </xdr:to>
    <xdr:graphicFrame macro="">
      <xdr:nvGraphicFramePr>
        <xdr:cNvPr id="2" name="Chart 1">
          <a:extLst>
            <a:ext uri="{FF2B5EF4-FFF2-40B4-BE49-F238E27FC236}">
              <a16:creationId xmlns:a16="http://schemas.microsoft.com/office/drawing/2014/main" id="{0BC418C6-E8A4-4456-BCC7-4908EAD1FB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5</xdr:col>
      <xdr:colOff>600365</xdr:colOff>
      <xdr:row>25</xdr:row>
      <xdr:rowOff>36945</xdr:rowOff>
    </xdr:from>
    <xdr:to>
      <xdr:col>10</xdr:col>
      <xdr:colOff>57727</xdr:colOff>
      <xdr:row>40</xdr:row>
      <xdr:rowOff>25399</xdr:rowOff>
    </xdr:to>
    <xdr:graphicFrame macro="">
      <xdr:nvGraphicFramePr>
        <xdr:cNvPr id="2" name="Chart 1">
          <a:extLst>
            <a:ext uri="{FF2B5EF4-FFF2-40B4-BE49-F238E27FC236}">
              <a16:creationId xmlns:a16="http://schemas.microsoft.com/office/drawing/2014/main" id="{2E051A48-35FF-4B4A-A628-FFEE16D07B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editAs="oneCell">
    <xdr:from>
      <xdr:col>5</xdr:col>
      <xdr:colOff>0</xdr:colOff>
      <xdr:row>27</xdr:row>
      <xdr:rowOff>0</xdr:rowOff>
    </xdr:from>
    <xdr:to>
      <xdr:col>9</xdr:col>
      <xdr:colOff>358141</xdr:colOff>
      <xdr:row>41</xdr:row>
      <xdr:rowOff>68579</xdr:rowOff>
    </xdr:to>
    <xdr:pic>
      <xdr:nvPicPr>
        <xdr:cNvPr id="20481" name="Picture 1">
          <a:extLst>
            <a:ext uri="{FF2B5EF4-FFF2-40B4-BE49-F238E27FC236}">
              <a16:creationId xmlns:a16="http://schemas.microsoft.com/office/drawing/2014/main" id="{EAF0C2F6-6A91-991A-7254-E626B2407B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02380" y="5448300"/>
          <a:ext cx="4084320" cy="3009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819150</xdr:colOff>
      <xdr:row>26</xdr:row>
      <xdr:rowOff>180975</xdr:rowOff>
    </xdr:from>
    <xdr:to>
      <xdr:col>14</xdr:col>
      <xdr:colOff>514350</xdr:colOff>
      <xdr:row>39</xdr:row>
      <xdr:rowOff>133350</xdr:rowOff>
    </xdr:to>
    <xdr:graphicFrame macro="">
      <xdr:nvGraphicFramePr>
        <xdr:cNvPr id="2" name="Chart 1">
          <a:extLst>
            <a:ext uri="{FF2B5EF4-FFF2-40B4-BE49-F238E27FC236}">
              <a16:creationId xmlns:a16="http://schemas.microsoft.com/office/drawing/2014/main" id="{D0B20443-6AD5-73F0-2A39-611AD4CCF0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11</xdr:col>
      <xdr:colOff>10391</xdr:colOff>
      <xdr:row>26</xdr:row>
      <xdr:rowOff>148936</xdr:rowOff>
    </xdr:from>
    <xdr:to>
      <xdr:col>13</xdr:col>
      <xdr:colOff>2367509</xdr:colOff>
      <xdr:row>41</xdr:row>
      <xdr:rowOff>137390</xdr:rowOff>
    </xdr:to>
    <xdr:graphicFrame macro="">
      <xdr:nvGraphicFramePr>
        <xdr:cNvPr id="2" name="Chart 1">
          <a:extLst>
            <a:ext uri="{FF2B5EF4-FFF2-40B4-BE49-F238E27FC236}">
              <a16:creationId xmlns:a16="http://schemas.microsoft.com/office/drawing/2014/main" id="{7C0CB25F-C9DB-4ED3-AAA7-B8DE24B97E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6</xdr:col>
      <xdr:colOff>17318</xdr:colOff>
      <xdr:row>36</xdr:row>
      <xdr:rowOff>19627</xdr:rowOff>
    </xdr:from>
    <xdr:to>
      <xdr:col>10</xdr:col>
      <xdr:colOff>225135</xdr:colOff>
      <xdr:row>49</xdr:row>
      <xdr:rowOff>61191</xdr:rowOff>
    </xdr:to>
    <xdr:graphicFrame macro="">
      <xdr:nvGraphicFramePr>
        <xdr:cNvPr id="2" name="Chart 1">
          <a:extLst>
            <a:ext uri="{FF2B5EF4-FFF2-40B4-BE49-F238E27FC236}">
              <a16:creationId xmlns:a16="http://schemas.microsoft.com/office/drawing/2014/main" id="{0D3FD23B-6053-4585-B024-6F88E04AAF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6</xdr:col>
      <xdr:colOff>17318</xdr:colOff>
      <xdr:row>36</xdr:row>
      <xdr:rowOff>19627</xdr:rowOff>
    </xdr:from>
    <xdr:to>
      <xdr:col>10</xdr:col>
      <xdr:colOff>225135</xdr:colOff>
      <xdr:row>49</xdr:row>
      <xdr:rowOff>61191</xdr:rowOff>
    </xdr:to>
    <xdr:graphicFrame macro="">
      <xdr:nvGraphicFramePr>
        <xdr:cNvPr id="2" name="Chart 1">
          <a:extLst>
            <a:ext uri="{FF2B5EF4-FFF2-40B4-BE49-F238E27FC236}">
              <a16:creationId xmlns:a16="http://schemas.microsoft.com/office/drawing/2014/main" id="{18FED372-31CE-48FC-B762-530579F211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5.xml><?xml version="1.0" encoding="utf-8"?>
<xdr:wsDr xmlns:xdr="http://schemas.openxmlformats.org/drawingml/2006/spreadsheetDrawing" xmlns:a="http://schemas.openxmlformats.org/drawingml/2006/main">
  <xdr:twoCellAnchor editAs="oneCell">
    <xdr:from>
      <xdr:col>6</xdr:col>
      <xdr:colOff>0</xdr:colOff>
      <xdr:row>38</xdr:row>
      <xdr:rowOff>0</xdr:rowOff>
    </xdr:from>
    <xdr:to>
      <xdr:col>10</xdr:col>
      <xdr:colOff>213359</xdr:colOff>
      <xdr:row>51</xdr:row>
      <xdr:rowOff>83821</xdr:rowOff>
    </xdr:to>
    <xdr:pic>
      <xdr:nvPicPr>
        <xdr:cNvPr id="23553" name="Picture 1">
          <a:extLst>
            <a:ext uri="{FF2B5EF4-FFF2-40B4-BE49-F238E27FC236}">
              <a16:creationId xmlns:a16="http://schemas.microsoft.com/office/drawing/2014/main" id="{940BA058-66B5-CC2E-5D7A-D88D747EE7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343400" y="7482840"/>
          <a:ext cx="3246120" cy="26593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809625</xdr:colOff>
      <xdr:row>37</xdr:row>
      <xdr:rowOff>190500</xdr:rowOff>
    </xdr:from>
    <xdr:to>
      <xdr:col>17</xdr:col>
      <xdr:colOff>485775</xdr:colOff>
      <xdr:row>51</xdr:row>
      <xdr:rowOff>123825</xdr:rowOff>
    </xdr:to>
    <xdr:graphicFrame macro="">
      <xdr:nvGraphicFramePr>
        <xdr:cNvPr id="2" name="Chart 1">
          <a:extLst>
            <a:ext uri="{FF2B5EF4-FFF2-40B4-BE49-F238E27FC236}">
              <a16:creationId xmlns:a16="http://schemas.microsoft.com/office/drawing/2014/main" id="{335DDB72-B433-E3D2-1827-C7C621D3D7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6.xml><?xml version="1.0" encoding="utf-8"?>
<xdr:wsDr xmlns:xdr="http://schemas.openxmlformats.org/drawingml/2006/spreadsheetDrawing" xmlns:a="http://schemas.openxmlformats.org/drawingml/2006/main">
  <xdr:twoCellAnchor>
    <xdr:from>
      <xdr:col>11</xdr:col>
      <xdr:colOff>2078</xdr:colOff>
      <xdr:row>37</xdr:row>
      <xdr:rowOff>112222</xdr:rowOff>
    </xdr:from>
    <xdr:to>
      <xdr:col>16</xdr:col>
      <xdr:colOff>9004</xdr:colOff>
      <xdr:row>50</xdr:row>
      <xdr:rowOff>153786</xdr:rowOff>
    </xdr:to>
    <xdr:graphicFrame macro="">
      <xdr:nvGraphicFramePr>
        <xdr:cNvPr id="2" name="Chart 1">
          <a:extLst>
            <a:ext uri="{FF2B5EF4-FFF2-40B4-BE49-F238E27FC236}">
              <a16:creationId xmlns:a16="http://schemas.microsoft.com/office/drawing/2014/main" id="{1CB9BDC3-E725-41F6-A9E2-5F3E3D1417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7.xml><?xml version="1.0" encoding="utf-8"?>
<xdr:wsDr xmlns:xdr="http://schemas.openxmlformats.org/drawingml/2006/spreadsheetDrawing" xmlns:a="http://schemas.openxmlformats.org/drawingml/2006/main">
  <xdr:twoCellAnchor>
    <xdr:from>
      <xdr:col>6</xdr:col>
      <xdr:colOff>28864</xdr:colOff>
      <xdr:row>32</xdr:row>
      <xdr:rowOff>31173</xdr:rowOff>
    </xdr:from>
    <xdr:to>
      <xdr:col>10</xdr:col>
      <xdr:colOff>236682</xdr:colOff>
      <xdr:row>45</xdr:row>
      <xdr:rowOff>72737</xdr:rowOff>
    </xdr:to>
    <xdr:graphicFrame macro="">
      <xdr:nvGraphicFramePr>
        <xdr:cNvPr id="2" name="Chart 1">
          <a:extLst>
            <a:ext uri="{FF2B5EF4-FFF2-40B4-BE49-F238E27FC236}">
              <a16:creationId xmlns:a16="http://schemas.microsoft.com/office/drawing/2014/main" id="{C4FF26AE-7235-4CFD-971B-119C63A16C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8.xml><?xml version="1.0" encoding="utf-8"?>
<xdr:wsDr xmlns:xdr="http://schemas.openxmlformats.org/drawingml/2006/spreadsheetDrawing" xmlns:a="http://schemas.openxmlformats.org/drawingml/2006/main">
  <xdr:twoCellAnchor>
    <xdr:from>
      <xdr:col>6</xdr:col>
      <xdr:colOff>28864</xdr:colOff>
      <xdr:row>32</xdr:row>
      <xdr:rowOff>31173</xdr:rowOff>
    </xdr:from>
    <xdr:to>
      <xdr:col>10</xdr:col>
      <xdr:colOff>236682</xdr:colOff>
      <xdr:row>45</xdr:row>
      <xdr:rowOff>72737</xdr:rowOff>
    </xdr:to>
    <xdr:graphicFrame macro="">
      <xdr:nvGraphicFramePr>
        <xdr:cNvPr id="2" name="Chart 1">
          <a:extLst>
            <a:ext uri="{FF2B5EF4-FFF2-40B4-BE49-F238E27FC236}">
              <a16:creationId xmlns:a16="http://schemas.microsoft.com/office/drawing/2014/main" id="{F4C00E37-A5C4-493A-8D8F-EE1A41F454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9.xml><?xml version="1.0" encoding="utf-8"?>
<xdr:wsDr xmlns:xdr="http://schemas.openxmlformats.org/drawingml/2006/spreadsheetDrawing" xmlns:a="http://schemas.openxmlformats.org/drawingml/2006/main">
  <xdr:twoCellAnchor editAs="oneCell">
    <xdr:from>
      <xdr:col>6</xdr:col>
      <xdr:colOff>0</xdr:colOff>
      <xdr:row>34</xdr:row>
      <xdr:rowOff>0</xdr:rowOff>
    </xdr:from>
    <xdr:to>
      <xdr:col>10</xdr:col>
      <xdr:colOff>213360</xdr:colOff>
      <xdr:row>47</xdr:row>
      <xdr:rowOff>83821</xdr:rowOff>
    </xdr:to>
    <xdr:pic>
      <xdr:nvPicPr>
        <xdr:cNvPr id="26625" name="Picture 1">
          <a:extLst>
            <a:ext uri="{FF2B5EF4-FFF2-40B4-BE49-F238E27FC236}">
              <a16:creationId xmlns:a16="http://schemas.microsoft.com/office/drawing/2014/main" id="{3B164FD5-A275-FD1D-E0F1-3BB35BC908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358640" y="6705600"/>
          <a:ext cx="3009900" cy="26593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819150</xdr:colOff>
      <xdr:row>33</xdr:row>
      <xdr:rowOff>200025</xdr:rowOff>
    </xdr:from>
    <xdr:to>
      <xdr:col>17</xdr:col>
      <xdr:colOff>561975</xdr:colOff>
      <xdr:row>47</xdr:row>
      <xdr:rowOff>133350</xdr:rowOff>
    </xdr:to>
    <xdr:graphicFrame macro="">
      <xdr:nvGraphicFramePr>
        <xdr:cNvPr id="2" name="Chart 1">
          <a:extLst>
            <a:ext uri="{FF2B5EF4-FFF2-40B4-BE49-F238E27FC236}">
              <a16:creationId xmlns:a16="http://schemas.microsoft.com/office/drawing/2014/main" id="{7A4A9C91-F36E-0040-F8D3-AB64845A95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0.xml><?xml version="1.0" encoding="utf-8"?>
<xdr:wsDr xmlns:xdr="http://schemas.openxmlformats.org/drawingml/2006/spreadsheetDrawing" xmlns:a="http://schemas.openxmlformats.org/drawingml/2006/main">
  <xdr:twoCellAnchor>
    <xdr:from>
      <xdr:col>11</xdr:col>
      <xdr:colOff>9698</xdr:colOff>
      <xdr:row>33</xdr:row>
      <xdr:rowOff>124691</xdr:rowOff>
    </xdr:from>
    <xdr:to>
      <xdr:col>16</xdr:col>
      <xdr:colOff>44334</xdr:colOff>
      <xdr:row>46</xdr:row>
      <xdr:rowOff>166255</xdr:rowOff>
    </xdr:to>
    <xdr:graphicFrame macro="">
      <xdr:nvGraphicFramePr>
        <xdr:cNvPr id="2" name="Chart 1">
          <a:extLst>
            <a:ext uri="{FF2B5EF4-FFF2-40B4-BE49-F238E27FC236}">
              <a16:creationId xmlns:a16="http://schemas.microsoft.com/office/drawing/2014/main" id="{E8708C46-D007-44AD-A85D-3BBB86033C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1.xml><?xml version="1.0" encoding="utf-8"?>
<xdr:wsDr xmlns:xdr="http://schemas.openxmlformats.org/drawingml/2006/spreadsheetDrawing" xmlns:a="http://schemas.openxmlformats.org/drawingml/2006/main">
  <xdr:twoCellAnchor>
    <xdr:from>
      <xdr:col>4</xdr:col>
      <xdr:colOff>621146</xdr:colOff>
      <xdr:row>34</xdr:row>
      <xdr:rowOff>12698</xdr:rowOff>
    </xdr:from>
    <xdr:to>
      <xdr:col>9</xdr:col>
      <xdr:colOff>901700</xdr:colOff>
      <xdr:row>47</xdr:row>
      <xdr:rowOff>19627</xdr:rowOff>
    </xdr:to>
    <xdr:graphicFrame macro="">
      <xdr:nvGraphicFramePr>
        <xdr:cNvPr id="2" name="Chart 1">
          <a:extLst>
            <a:ext uri="{FF2B5EF4-FFF2-40B4-BE49-F238E27FC236}">
              <a16:creationId xmlns:a16="http://schemas.microsoft.com/office/drawing/2014/main" id="{5F3CB61D-F2E5-4385-9121-CD49D50D3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2.xml><?xml version="1.0" encoding="utf-8"?>
<xdr:wsDr xmlns:xdr="http://schemas.openxmlformats.org/drawingml/2006/spreadsheetDrawing" xmlns:a="http://schemas.openxmlformats.org/drawingml/2006/main">
  <xdr:twoCellAnchor>
    <xdr:from>
      <xdr:col>4</xdr:col>
      <xdr:colOff>621146</xdr:colOff>
      <xdr:row>34</xdr:row>
      <xdr:rowOff>12698</xdr:rowOff>
    </xdr:from>
    <xdr:to>
      <xdr:col>9</xdr:col>
      <xdr:colOff>901700</xdr:colOff>
      <xdr:row>47</xdr:row>
      <xdr:rowOff>19627</xdr:rowOff>
    </xdr:to>
    <xdr:graphicFrame macro="">
      <xdr:nvGraphicFramePr>
        <xdr:cNvPr id="2" name="Chart 1">
          <a:extLst>
            <a:ext uri="{FF2B5EF4-FFF2-40B4-BE49-F238E27FC236}">
              <a16:creationId xmlns:a16="http://schemas.microsoft.com/office/drawing/2014/main" id="{879B1918-917F-487E-A540-A8487D9ACF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3.xml><?xml version="1.0" encoding="utf-8"?>
<xdr:wsDr xmlns:xdr="http://schemas.openxmlformats.org/drawingml/2006/spreadsheetDrawing" xmlns:a="http://schemas.openxmlformats.org/drawingml/2006/main">
  <xdr:twoCellAnchor editAs="oneCell">
    <xdr:from>
      <xdr:col>4</xdr:col>
      <xdr:colOff>0</xdr:colOff>
      <xdr:row>36</xdr:row>
      <xdr:rowOff>0</xdr:rowOff>
    </xdr:from>
    <xdr:to>
      <xdr:col>9</xdr:col>
      <xdr:colOff>335280</xdr:colOff>
      <xdr:row>49</xdr:row>
      <xdr:rowOff>45720</xdr:rowOff>
    </xdr:to>
    <xdr:pic>
      <xdr:nvPicPr>
        <xdr:cNvPr id="29697" name="Picture 1">
          <a:extLst>
            <a:ext uri="{FF2B5EF4-FFF2-40B4-BE49-F238E27FC236}">
              <a16:creationId xmlns:a16="http://schemas.microsoft.com/office/drawing/2014/main" id="{35106A4E-1946-F49F-B86B-E339EBAD30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0940" y="7223760"/>
          <a:ext cx="4396740" cy="26593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781050</xdr:colOff>
      <xdr:row>35</xdr:row>
      <xdr:rowOff>161925</xdr:rowOff>
    </xdr:from>
    <xdr:to>
      <xdr:col>14</xdr:col>
      <xdr:colOff>647700</xdr:colOff>
      <xdr:row>49</xdr:row>
      <xdr:rowOff>57150</xdr:rowOff>
    </xdr:to>
    <xdr:graphicFrame macro="">
      <xdr:nvGraphicFramePr>
        <xdr:cNvPr id="2" name="Chart 1">
          <a:extLst>
            <a:ext uri="{FF2B5EF4-FFF2-40B4-BE49-F238E27FC236}">
              <a16:creationId xmlns:a16="http://schemas.microsoft.com/office/drawing/2014/main" id="{0641E2E1-0D5E-5075-028F-468A34AC5C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4.xml><?xml version="1.0" encoding="utf-8"?>
<xdr:wsDr xmlns:xdr="http://schemas.openxmlformats.org/drawingml/2006/spreadsheetDrawing" xmlns:a="http://schemas.openxmlformats.org/drawingml/2006/main">
  <xdr:twoCellAnchor>
    <xdr:from>
      <xdr:col>10</xdr:col>
      <xdr:colOff>3464</xdr:colOff>
      <xdr:row>35</xdr:row>
      <xdr:rowOff>116378</xdr:rowOff>
    </xdr:from>
    <xdr:to>
      <xdr:col>16</xdr:col>
      <xdr:colOff>18011</xdr:colOff>
      <xdr:row>48</xdr:row>
      <xdr:rowOff>123307</xdr:rowOff>
    </xdr:to>
    <xdr:graphicFrame macro="">
      <xdr:nvGraphicFramePr>
        <xdr:cNvPr id="2" name="Chart 1">
          <a:extLst>
            <a:ext uri="{FF2B5EF4-FFF2-40B4-BE49-F238E27FC236}">
              <a16:creationId xmlns:a16="http://schemas.microsoft.com/office/drawing/2014/main" id="{C4C4ACCD-84C9-4EFE-B9AC-5F596C7CC2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onnor Guarino" refreshedDate="45438.906960879627" createdVersion="8" refreshedVersion="8" minRefreshableVersion="3" recordCount="69" xr:uid="{2C0F7DED-1610-413F-9454-989FC5020DF4}">
  <cacheSource type="worksheet">
    <worksheetSource ref="B9:E78" sheet="PivotPerson"/>
  </cacheSource>
  <cacheFields count="4">
    <cacheField name="Date" numFmtId="15">
      <sharedItems containsSemiMixedTypes="0" containsNonDate="0" containsDate="1" containsString="0" minDate="2020-01-02T00:00:00" maxDate="2020-04-30T00:00:00"/>
    </cacheField>
    <cacheField name="Salesperson" numFmtId="0">
      <sharedItems count="4">
        <s v="Jill Wells"/>
        <s v="Ralph Corner"/>
        <s v="Joe Tanner"/>
        <s v="Terri Gardner"/>
      </sharedItems>
    </cacheField>
    <cacheField name="Vehicle ID" numFmtId="0">
      <sharedItems/>
    </cacheField>
    <cacheField name="Vehicle Type" numFmtId="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onnor Guarino" refreshedDate="45438.9108037037" createdVersion="8" refreshedVersion="8" minRefreshableVersion="3" recordCount="69" xr:uid="{74E9F4E2-CB38-46FD-BE08-141644765550}">
  <cacheSource type="worksheet">
    <worksheetSource ref="B9:E78" sheet="PivotType"/>
  </cacheSource>
  <cacheFields count="4">
    <cacheField name="Date" numFmtId="15">
      <sharedItems containsSemiMixedTypes="0" containsNonDate="0" containsDate="1" containsString="0" minDate="2020-01-02T00:00:00" maxDate="2020-04-30T00:00:00"/>
    </cacheField>
    <cacheField name="Salesperson" numFmtId="0">
      <sharedItems/>
    </cacheField>
    <cacheField name="Vehicle ID" numFmtId="0">
      <sharedItems/>
    </cacheField>
    <cacheField name="Vehicle Type" numFmtId="0">
      <sharedItems count="2">
        <s v="New"/>
        <s v="Used"/>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onnor Guarino" refreshedDate="45438.912052314816" createdVersion="8" refreshedVersion="8" minRefreshableVersion="3" recordCount="69" xr:uid="{36200642-072D-48F6-904A-D63CDA7D0A24}">
  <cacheSource type="worksheet">
    <worksheetSource ref="A8:D77" sheet="PivotBoth"/>
  </cacheSource>
  <cacheFields count="4">
    <cacheField name="Date" numFmtId="15">
      <sharedItems containsSemiMixedTypes="0" containsNonDate="0" containsDate="1" containsString="0" minDate="2020-01-02T00:00:00" maxDate="2020-04-30T00:00:00"/>
    </cacheField>
    <cacheField name="Salesperson" numFmtId="0">
      <sharedItems count="4">
        <s v="Jill Wells"/>
        <s v="Ralph Corner"/>
        <s v="Joe Tanner"/>
        <s v="Terri Gardner"/>
      </sharedItems>
    </cacheField>
    <cacheField name="Vehicle ID" numFmtId="0">
      <sharedItems/>
    </cacheField>
    <cacheField name="Vehicle Type" numFmtId="0">
      <sharedItems count="2">
        <s v="New"/>
        <s v="Used"/>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9">
  <r>
    <d v="2020-01-02T00:00:00"/>
    <x v="0"/>
    <s v="V52759"/>
    <s v="New"/>
  </r>
  <r>
    <d v="2020-01-07T00:00:00"/>
    <x v="1"/>
    <s v="V34648"/>
    <s v="Used"/>
  </r>
  <r>
    <d v="2020-01-07T00:00:00"/>
    <x v="0"/>
    <s v="V76332"/>
    <s v="New"/>
  </r>
  <r>
    <d v="2020-01-09T00:00:00"/>
    <x v="0"/>
    <s v="V59562"/>
    <s v="New"/>
  </r>
  <r>
    <d v="2020-01-15T00:00:00"/>
    <x v="2"/>
    <s v="V23566"/>
    <s v="New"/>
  </r>
  <r>
    <d v="2020-01-17T00:00:00"/>
    <x v="0"/>
    <s v="V21336"/>
    <s v="New"/>
  </r>
  <r>
    <d v="2020-01-17T00:00:00"/>
    <x v="2"/>
    <s v="V22331"/>
    <s v="Used"/>
  </r>
  <r>
    <d v="2020-01-17T00:00:00"/>
    <x v="1"/>
    <s v="V19576"/>
    <s v="Used"/>
  </r>
  <r>
    <d v="2020-01-19T00:00:00"/>
    <x v="3"/>
    <s v="V10029"/>
    <s v="Used"/>
  </r>
  <r>
    <d v="2020-01-19T00:00:00"/>
    <x v="3"/>
    <s v="V37440"/>
    <s v="Used"/>
  </r>
  <r>
    <d v="2020-01-21T00:00:00"/>
    <x v="3"/>
    <s v="V25799"/>
    <s v="Used"/>
  </r>
  <r>
    <d v="2020-01-22T00:00:00"/>
    <x v="1"/>
    <s v="V53507"/>
    <s v="New"/>
  </r>
  <r>
    <d v="2020-01-22T00:00:00"/>
    <x v="1"/>
    <s v="V79529"/>
    <s v="New"/>
  </r>
  <r>
    <d v="2020-01-23T00:00:00"/>
    <x v="0"/>
    <s v="V63419"/>
    <s v="New"/>
  </r>
  <r>
    <d v="2020-01-26T00:00:00"/>
    <x v="1"/>
    <s v="V42681"/>
    <s v="Used"/>
  </r>
  <r>
    <d v="2020-01-26T00:00:00"/>
    <x v="0"/>
    <s v="V99288"/>
    <s v="New"/>
  </r>
  <r>
    <d v="2020-01-27T00:00:00"/>
    <x v="2"/>
    <s v="V41571"/>
    <s v="Used"/>
  </r>
  <r>
    <d v="2020-01-30T00:00:00"/>
    <x v="1"/>
    <s v="V19767"/>
    <s v="New"/>
  </r>
  <r>
    <d v="2020-02-01T00:00:00"/>
    <x v="1"/>
    <s v="V45841"/>
    <s v="Used"/>
  </r>
  <r>
    <d v="2020-02-02T00:00:00"/>
    <x v="0"/>
    <s v="V17283"/>
    <s v="New"/>
  </r>
  <r>
    <d v="2020-02-05T00:00:00"/>
    <x v="1"/>
    <s v="V97821"/>
    <s v="Used"/>
  </r>
  <r>
    <d v="2020-02-09T00:00:00"/>
    <x v="2"/>
    <s v="V13838"/>
    <s v="Used"/>
  </r>
  <r>
    <d v="2020-02-09T00:00:00"/>
    <x v="2"/>
    <s v="V96949"/>
    <s v="Used"/>
  </r>
  <r>
    <d v="2020-02-10T00:00:00"/>
    <x v="0"/>
    <s v="V37242"/>
    <s v="New"/>
  </r>
  <r>
    <d v="2020-02-11T00:00:00"/>
    <x v="3"/>
    <s v="V85451"/>
    <s v="New"/>
  </r>
  <r>
    <d v="2020-02-12T00:00:00"/>
    <x v="0"/>
    <s v="V45450"/>
    <s v="New"/>
  </r>
  <r>
    <d v="2020-02-15T00:00:00"/>
    <x v="3"/>
    <s v="V68890"/>
    <s v="Used"/>
  </r>
  <r>
    <d v="2020-02-15T00:00:00"/>
    <x v="1"/>
    <s v="V77449"/>
    <s v="Used"/>
  </r>
  <r>
    <d v="2020-02-20T00:00:00"/>
    <x v="0"/>
    <s v="V10790"/>
    <s v="New"/>
  </r>
  <r>
    <d v="2020-02-20T00:00:00"/>
    <x v="1"/>
    <s v="V73765"/>
    <s v="New"/>
  </r>
  <r>
    <d v="2020-02-20T00:00:00"/>
    <x v="2"/>
    <s v="V91440"/>
    <s v="Used"/>
  </r>
  <r>
    <d v="2020-02-23T00:00:00"/>
    <x v="3"/>
    <s v="V27755"/>
    <s v="Used"/>
  </r>
  <r>
    <d v="2020-02-24T00:00:00"/>
    <x v="1"/>
    <s v="V17693"/>
    <s v="New"/>
  </r>
  <r>
    <d v="2020-02-25T00:00:00"/>
    <x v="2"/>
    <s v="V64668"/>
    <s v="New"/>
  </r>
  <r>
    <d v="2020-02-27T00:00:00"/>
    <x v="1"/>
    <s v="V32468"/>
    <s v="Used"/>
  </r>
  <r>
    <d v="2020-03-06T00:00:00"/>
    <x v="2"/>
    <s v="V28631"/>
    <s v="New"/>
  </r>
  <r>
    <d v="2020-03-08T00:00:00"/>
    <x v="3"/>
    <s v="V51809"/>
    <s v="New"/>
  </r>
  <r>
    <d v="2020-03-09T00:00:00"/>
    <x v="0"/>
    <s v="V18106"/>
    <s v="New"/>
  </r>
  <r>
    <d v="2020-03-11T00:00:00"/>
    <x v="0"/>
    <s v="V13491"/>
    <s v="New"/>
  </r>
  <r>
    <d v="2020-03-11T00:00:00"/>
    <x v="0"/>
    <s v="V34321"/>
    <s v="New"/>
  </r>
  <r>
    <d v="2020-03-13T00:00:00"/>
    <x v="1"/>
    <s v="V51694"/>
    <s v="Used"/>
  </r>
  <r>
    <d v="2020-03-14T00:00:00"/>
    <x v="3"/>
    <s v="V56153"/>
    <s v="Used"/>
  </r>
  <r>
    <d v="2020-03-17T00:00:00"/>
    <x v="3"/>
    <s v="V91712"/>
    <s v="Used"/>
  </r>
  <r>
    <d v="2020-03-17T00:00:00"/>
    <x v="1"/>
    <s v="V27019"/>
    <s v="New"/>
  </r>
  <r>
    <d v="2020-03-20T00:00:00"/>
    <x v="2"/>
    <s v="V55339"/>
    <s v="Used"/>
  </r>
  <r>
    <d v="2020-03-23T00:00:00"/>
    <x v="3"/>
    <s v="V10234"/>
    <s v="Used"/>
  </r>
  <r>
    <d v="2020-03-23T00:00:00"/>
    <x v="2"/>
    <s v="V52661"/>
    <s v="Used"/>
  </r>
  <r>
    <d v="2020-03-28T00:00:00"/>
    <x v="3"/>
    <s v="V49923"/>
    <s v="New"/>
  </r>
  <r>
    <d v="2020-03-28T00:00:00"/>
    <x v="2"/>
    <s v="V46763"/>
    <s v="Used"/>
  </r>
  <r>
    <d v="2020-03-29T00:00:00"/>
    <x v="3"/>
    <s v="V94403"/>
    <s v="Used"/>
  </r>
  <r>
    <d v="2020-03-29T00:00:00"/>
    <x v="0"/>
    <s v="V67476"/>
    <s v="New"/>
  </r>
  <r>
    <d v="2020-03-29T00:00:00"/>
    <x v="3"/>
    <s v="V96509"/>
    <s v="Used"/>
  </r>
  <r>
    <d v="2020-03-30T00:00:00"/>
    <x v="0"/>
    <s v="V22411"/>
    <s v="New"/>
  </r>
  <r>
    <d v="2020-04-01T00:00:00"/>
    <x v="2"/>
    <s v="V55923"/>
    <s v="Used"/>
  </r>
  <r>
    <d v="2020-04-02T00:00:00"/>
    <x v="1"/>
    <s v="V99616"/>
    <s v="Used"/>
  </r>
  <r>
    <d v="2020-04-02T00:00:00"/>
    <x v="2"/>
    <s v="V97477"/>
    <s v="Used"/>
  </r>
  <r>
    <d v="2020-04-03T00:00:00"/>
    <x v="3"/>
    <s v="V13825"/>
    <s v="Used"/>
  </r>
  <r>
    <d v="2020-04-04T00:00:00"/>
    <x v="2"/>
    <s v="V64875"/>
    <s v="New"/>
  </r>
  <r>
    <d v="2020-04-10T00:00:00"/>
    <x v="3"/>
    <s v="V36014"/>
    <s v="Used"/>
  </r>
  <r>
    <d v="2020-04-10T00:00:00"/>
    <x v="1"/>
    <s v="V77147"/>
    <s v="Used"/>
  </r>
  <r>
    <d v="2020-04-11T00:00:00"/>
    <x v="2"/>
    <s v="V18780"/>
    <s v="Used"/>
  </r>
  <r>
    <d v="2020-04-11T00:00:00"/>
    <x v="2"/>
    <s v="V74483"/>
    <s v="New"/>
  </r>
  <r>
    <d v="2020-04-14T00:00:00"/>
    <x v="3"/>
    <s v="V90833"/>
    <s v="Used"/>
  </r>
  <r>
    <d v="2020-04-20T00:00:00"/>
    <x v="3"/>
    <s v="V27249"/>
    <s v="New"/>
  </r>
  <r>
    <d v="2020-04-21T00:00:00"/>
    <x v="1"/>
    <s v="V27317"/>
    <s v="New"/>
  </r>
  <r>
    <d v="2020-04-22T00:00:00"/>
    <x v="2"/>
    <s v="V41184"/>
    <s v="Used"/>
  </r>
  <r>
    <d v="2020-04-23T00:00:00"/>
    <x v="2"/>
    <s v="V37732"/>
    <s v="Used"/>
  </r>
  <r>
    <d v="2020-04-26T00:00:00"/>
    <x v="3"/>
    <s v="V73873"/>
    <s v="New"/>
  </r>
  <r>
    <d v="2020-04-29T00:00:00"/>
    <x v="0"/>
    <s v="V87892"/>
    <s v="New"/>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9">
  <r>
    <d v="2020-01-02T00:00:00"/>
    <s v="Jill Wells"/>
    <s v="V52759"/>
    <x v="0"/>
  </r>
  <r>
    <d v="2020-01-07T00:00:00"/>
    <s v="Ralph Corner"/>
    <s v="V34648"/>
    <x v="1"/>
  </r>
  <r>
    <d v="2020-01-07T00:00:00"/>
    <s v="Jill Wells"/>
    <s v="V76332"/>
    <x v="0"/>
  </r>
  <r>
    <d v="2020-01-09T00:00:00"/>
    <s v="Jill Wells"/>
    <s v="V59562"/>
    <x v="0"/>
  </r>
  <r>
    <d v="2020-01-15T00:00:00"/>
    <s v="Joe Tanner"/>
    <s v="V23566"/>
    <x v="0"/>
  </r>
  <r>
    <d v="2020-01-17T00:00:00"/>
    <s v="Jill Wells"/>
    <s v="V21336"/>
    <x v="0"/>
  </r>
  <r>
    <d v="2020-01-17T00:00:00"/>
    <s v="Joe Tanner"/>
    <s v="V22331"/>
    <x v="1"/>
  </r>
  <r>
    <d v="2020-01-17T00:00:00"/>
    <s v="Ralph Corner"/>
    <s v="V19576"/>
    <x v="1"/>
  </r>
  <r>
    <d v="2020-01-19T00:00:00"/>
    <s v="Terri Gardner"/>
    <s v="V10029"/>
    <x v="1"/>
  </r>
  <r>
    <d v="2020-01-19T00:00:00"/>
    <s v="Terri Gardner"/>
    <s v="V37440"/>
    <x v="1"/>
  </r>
  <r>
    <d v="2020-01-21T00:00:00"/>
    <s v="Terri Gardner"/>
    <s v="V25799"/>
    <x v="1"/>
  </r>
  <r>
    <d v="2020-01-22T00:00:00"/>
    <s v="Ralph Corner"/>
    <s v="V53507"/>
    <x v="0"/>
  </r>
  <r>
    <d v="2020-01-22T00:00:00"/>
    <s v="Ralph Corner"/>
    <s v="V79529"/>
    <x v="0"/>
  </r>
  <r>
    <d v="2020-01-23T00:00:00"/>
    <s v="Jill Wells"/>
    <s v="V63419"/>
    <x v="0"/>
  </r>
  <r>
    <d v="2020-01-26T00:00:00"/>
    <s v="Ralph Corner"/>
    <s v="V42681"/>
    <x v="1"/>
  </r>
  <r>
    <d v="2020-01-26T00:00:00"/>
    <s v="Jill Wells"/>
    <s v="V99288"/>
    <x v="0"/>
  </r>
  <r>
    <d v="2020-01-27T00:00:00"/>
    <s v="Joe Tanner"/>
    <s v="V41571"/>
    <x v="1"/>
  </r>
  <r>
    <d v="2020-01-30T00:00:00"/>
    <s v="Ralph Corner"/>
    <s v="V19767"/>
    <x v="0"/>
  </r>
  <r>
    <d v="2020-02-01T00:00:00"/>
    <s v="Ralph Corner"/>
    <s v="V45841"/>
    <x v="1"/>
  </r>
  <r>
    <d v="2020-02-02T00:00:00"/>
    <s v="Jill Wells"/>
    <s v="V17283"/>
    <x v="0"/>
  </r>
  <r>
    <d v="2020-02-05T00:00:00"/>
    <s v="Ralph Corner"/>
    <s v="V97821"/>
    <x v="1"/>
  </r>
  <r>
    <d v="2020-02-09T00:00:00"/>
    <s v="Joe Tanner"/>
    <s v="V13838"/>
    <x v="1"/>
  </r>
  <r>
    <d v="2020-02-09T00:00:00"/>
    <s v="Joe Tanner"/>
    <s v="V96949"/>
    <x v="1"/>
  </r>
  <r>
    <d v="2020-02-10T00:00:00"/>
    <s v="Jill Wells"/>
    <s v="V37242"/>
    <x v="0"/>
  </r>
  <r>
    <d v="2020-02-11T00:00:00"/>
    <s v="Terri Gardner"/>
    <s v="V85451"/>
    <x v="0"/>
  </r>
  <r>
    <d v="2020-02-12T00:00:00"/>
    <s v="Jill Wells"/>
    <s v="V45450"/>
    <x v="0"/>
  </r>
  <r>
    <d v="2020-02-15T00:00:00"/>
    <s v="Terri Gardner"/>
    <s v="V68890"/>
    <x v="1"/>
  </r>
  <r>
    <d v="2020-02-15T00:00:00"/>
    <s v="Ralph Corner"/>
    <s v="V77449"/>
    <x v="1"/>
  </r>
  <r>
    <d v="2020-02-20T00:00:00"/>
    <s v="Jill Wells"/>
    <s v="V10790"/>
    <x v="0"/>
  </r>
  <r>
    <d v="2020-02-20T00:00:00"/>
    <s v="Ralph Corner"/>
    <s v="V73765"/>
    <x v="0"/>
  </r>
  <r>
    <d v="2020-02-20T00:00:00"/>
    <s v="Joe Tanner"/>
    <s v="V91440"/>
    <x v="1"/>
  </r>
  <r>
    <d v="2020-02-23T00:00:00"/>
    <s v="Terri Gardner"/>
    <s v="V27755"/>
    <x v="1"/>
  </r>
  <r>
    <d v="2020-02-24T00:00:00"/>
    <s v="Ralph Corner"/>
    <s v="V17693"/>
    <x v="0"/>
  </r>
  <r>
    <d v="2020-02-25T00:00:00"/>
    <s v="Joe Tanner"/>
    <s v="V64668"/>
    <x v="0"/>
  </r>
  <r>
    <d v="2020-02-27T00:00:00"/>
    <s v="Ralph Corner"/>
    <s v="V32468"/>
    <x v="1"/>
  </r>
  <r>
    <d v="2020-03-06T00:00:00"/>
    <s v="Joe Tanner"/>
    <s v="V28631"/>
    <x v="0"/>
  </r>
  <r>
    <d v="2020-03-08T00:00:00"/>
    <s v="Terri Gardner"/>
    <s v="V51809"/>
    <x v="0"/>
  </r>
  <r>
    <d v="2020-03-09T00:00:00"/>
    <s v="Jill Wells"/>
    <s v="V18106"/>
    <x v="0"/>
  </r>
  <r>
    <d v="2020-03-11T00:00:00"/>
    <s v="Jill Wells"/>
    <s v="V13491"/>
    <x v="0"/>
  </r>
  <r>
    <d v="2020-03-11T00:00:00"/>
    <s v="Jill Wells"/>
    <s v="V34321"/>
    <x v="0"/>
  </r>
  <r>
    <d v="2020-03-13T00:00:00"/>
    <s v="Ralph Corner"/>
    <s v="V51694"/>
    <x v="1"/>
  </r>
  <r>
    <d v="2020-03-14T00:00:00"/>
    <s v="Terri Gardner"/>
    <s v="V56153"/>
    <x v="1"/>
  </r>
  <r>
    <d v="2020-03-17T00:00:00"/>
    <s v="Terri Gardner"/>
    <s v="V91712"/>
    <x v="1"/>
  </r>
  <r>
    <d v="2020-03-17T00:00:00"/>
    <s v="Ralph Corner"/>
    <s v="V27019"/>
    <x v="0"/>
  </r>
  <r>
    <d v="2020-03-20T00:00:00"/>
    <s v="Joe Tanner"/>
    <s v="V55339"/>
    <x v="1"/>
  </r>
  <r>
    <d v="2020-03-23T00:00:00"/>
    <s v="Terri Gardner"/>
    <s v="V10234"/>
    <x v="1"/>
  </r>
  <r>
    <d v="2020-03-23T00:00:00"/>
    <s v="Joe Tanner"/>
    <s v="V52661"/>
    <x v="1"/>
  </r>
  <r>
    <d v="2020-03-28T00:00:00"/>
    <s v="Terri Gardner"/>
    <s v="V49923"/>
    <x v="0"/>
  </r>
  <r>
    <d v="2020-03-28T00:00:00"/>
    <s v="Joe Tanner"/>
    <s v="V46763"/>
    <x v="1"/>
  </r>
  <r>
    <d v="2020-03-29T00:00:00"/>
    <s v="Terri Gardner"/>
    <s v="V94403"/>
    <x v="1"/>
  </r>
  <r>
    <d v="2020-03-29T00:00:00"/>
    <s v="Jill Wells"/>
    <s v="V67476"/>
    <x v="0"/>
  </r>
  <r>
    <d v="2020-03-29T00:00:00"/>
    <s v="Terri Gardner"/>
    <s v="V96509"/>
    <x v="1"/>
  </r>
  <r>
    <d v="2020-03-30T00:00:00"/>
    <s v="Jill Wells"/>
    <s v="V22411"/>
    <x v="0"/>
  </r>
  <r>
    <d v="2020-04-01T00:00:00"/>
    <s v="Joe Tanner"/>
    <s v="V55923"/>
    <x v="1"/>
  </r>
  <r>
    <d v="2020-04-02T00:00:00"/>
    <s v="Ralph Corner"/>
    <s v="V99616"/>
    <x v="1"/>
  </r>
  <r>
    <d v="2020-04-02T00:00:00"/>
    <s v="Joe Tanner"/>
    <s v="V97477"/>
    <x v="1"/>
  </r>
  <r>
    <d v="2020-04-03T00:00:00"/>
    <s v="Terri Gardner"/>
    <s v="V13825"/>
    <x v="1"/>
  </r>
  <r>
    <d v="2020-04-04T00:00:00"/>
    <s v="Joe Tanner"/>
    <s v="V64875"/>
    <x v="0"/>
  </r>
  <r>
    <d v="2020-04-10T00:00:00"/>
    <s v="Terri Gardner"/>
    <s v="V36014"/>
    <x v="1"/>
  </r>
  <r>
    <d v="2020-04-10T00:00:00"/>
    <s v="Ralph Corner"/>
    <s v="V77147"/>
    <x v="1"/>
  </r>
  <r>
    <d v="2020-04-11T00:00:00"/>
    <s v="Joe Tanner"/>
    <s v="V18780"/>
    <x v="1"/>
  </r>
  <r>
    <d v="2020-04-11T00:00:00"/>
    <s v="Joe Tanner"/>
    <s v="V74483"/>
    <x v="0"/>
  </r>
  <r>
    <d v="2020-04-14T00:00:00"/>
    <s v="Terri Gardner"/>
    <s v="V90833"/>
    <x v="1"/>
  </r>
  <r>
    <d v="2020-04-20T00:00:00"/>
    <s v="Terri Gardner"/>
    <s v="V27249"/>
    <x v="0"/>
  </r>
  <r>
    <d v="2020-04-21T00:00:00"/>
    <s v="Ralph Corner"/>
    <s v="V27317"/>
    <x v="0"/>
  </r>
  <r>
    <d v="2020-04-22T00:00:00"/>
    <s v="Joe Tanner"/>
    <s v="V41184"/>
    <x v="1"/>
  </r>
  <r>
    <d v="2020-04-23T00:00:00"/>
    <s v="Joe Tanner"/>
    <s v="V37732"/>
    <x v="1"/>
  </r>
  <r>
    <d v="2020-04-26T00:00:00"/>
    <s v="Terri Gardner"/>
    <s v="V73873"/>
    <x v="0"/>
  </r>
  <r>
    <d v="2020-04-29T00:00:00"/>
    <s v="Jill Wells"/>
    <s v="V87892"/>
    <x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9">
  <r>
    <d v="2020-01-02T00:00:00"/>
    <x v="0"/>
    <s v="V52759"/>
    <x v="0"/>
  </r>
  <r>
    <d v="2020-01-07T00:00:00"/>
    <x v="1"/>
    <s v="V34648"/>
    <x v="1"/>
  </r>
  <r>
    <d v="2020-01-07T00:00:00"/>
    <x v="0"/>
    <s v="V76332"/>
    <x v="0"/>
  </r>
  <r>
    <d v="2020-01-09T00:00:00"/>
    <x v="0"/>
    <s v="V59562"/>
    <x v="0"/>
  </r>
  <r>
    <d v="2020-01-15T00:00:00"/>
    <x v="2"/>
    <s v="V23566"/>
    <x v="0"/>
  </r>
  <r>
    <d v="2020-01-17T00:00:00"/>
    <x v="0"/>
    <s v="V21336"/>
    <x v="0"/>
  </r>
  <r>
    <d v="2020-01-17T00:00:00"/>
    <x v="2"/>
    <s v="V22331"/>
    <x v="1"/>
  </r>
  <r>
    <d v="2020-01-17T00:00:00"/>
    <x v="1"/>
    <s v="V19576"/>
    <x v="1"/>
  </r>
  <r>
    <d v="2020-01-19T00:00:00"/>
    <x v="3"/>
    <s v="V10029"/>
    <x v="1"/>
  </r>
  <r>
    <d v="2020-01-19T00:00:00"/>
    <x v="3"/>
    <s v="V37440"/>
    <x v="1"/>
  </r>
  <r>
    <d v="2020-01-21T00:00:00"/>
    <x v="3"/>
    <s v="V25799"/>
    <x v="1"/>
  </r>
  <r>
    <d v="2020-01-22T00:00:00"/>
    <x v="1"/>
    <s v="V53507"/>
    <x v="0"/>
  </r>
  <r>
    <d v="2020-01-22T00:00:00"/>
    <x v="1"/>
    <s v="V79529"/>
    <x v="0"/>
  </r>
  <r>
    <d v="2020-01-23T00:00:00"/>
    <x v="0"/>
    <s v="V63419"/>
    <x v="0"/>
  </r>
  <r>
    <d v="2020-01-26T00:00:00"/>
    <x v="1"/>
    <s v="V42681"/>
    <x v="1"/>
  </r>
  <r>
    <d v="2020-01-26T00:00:00"/>
    <x v="0"/>
    <s v="V99288"/>
    <x v="0"/>
  </r>
  <r>
    <d v="2020-01-27T00:00:00"/>
    <x v="2"/>
    <s v="V41571"/>
    <x v="1"/>
  </r>
  <r>
    <d v="2020-01-30T00:00:00"/>
    <x v="1"/>
    <s v="V19767"/>
    <x v="0"/>
  </r>
  <r>
    <d v="2020-02-01T00:00:00"/>
    <x v="1"/>
    <s v="V45841"/>
    <x v="1"/>
  </r>
  <r>
    <d v="2020-02-02T00:00:00"/>
    <x v="0"/>
    <s v="V17283"/>
    <x v="0"/>
  </r>
  <r>
    <d v="2020-02-05T00:00:00"/>
    <x v="1"/>
    <s v="V97821"/>
    <x v="1"/>
  </r>
  <r>
    <d v="2020-02-09T00:00:00"/>
    <x v="2"/>
    <s v="V13838"/>
    <x v="1"/>
  </r>
  <r>
    <d v="2020-02-09T00:00:00"/>
    <x v="2"/>
    <s v="V96949"/>
    <x v="1"/>
  </r>
  <r>
    <d v="2020-02-10T00:00:00"/>
    <x v="0"/>
    <s v="V37242"/>
    <x v="0"/>
  </r>
  <r>
    <d v="2020-02-11T00:00:00"/>
    <x v="3"/>
    <s v="V85451"/>
    <x v="0"/>
  </r>
  <r>
    <d v="2020-02-12T00:00:00"/>
    <x v="0"/>
    <s v="V45450"/>
    <x v="0"/>
  </r>
  <r>
    <d v="2020-02-15T00:00:00"/>
    <x v="3"/>
    <s v="V68890"/>
    <x v="1"/>
  </r>
  <r>
    <d v="2020-02-15T00:00:00"/>
    <x v="1"/>
    <s v="V77449"/>
    <x v="1"/>
  </r>
  <r>
    <d v="2020-02-20T00:00:00"/>
    <x v="0"/>
    <s v="V10790"/>
    <x v="0"/>
  </r>
  <r>
    <d v="2020-02-20T00:00:00"/>
    <x v="1"/>
    <s v="V73765"/>
    <x v="0"/>
  </r>
  <r>
    <d v="2020-02-20T00:00:00"/>
    <x v="2"/>
    <s v="V91440"/>
    <x v="1"/>
  </r>
  <r>
    <d v="2020-02-23T00:00:00"/>
    <x v="3"/>
    <s v="V27755"/>
    <x v="1"/>
  </r>
  <r>
    <d v="2020-02-24T00:00:00"/>
    <x v="1"/>
    <s v="V17693"/>
    <x v="0"/>
  </r>
  <r>
    <d v="2020-02-25T00:00:00"/>
    <x v="2"/>
    <s v="V64668"/>
    <x v="0"/>
  </r>
  <r>
    <d v="2020-02-27T00:00:00"/>
    <x v="1"/>
    <s v="V32468"/>
    <x v="1"/>
  </r>
  <r>
    <d v="2020-03-06T00:00:00"/>
    <x v="2"/>
    <s v="V28631"/>
    <x v="0"/>
  </r>
  <r>
    <d v="2020-03-08T00:00:00"/>
    <x v="3"/>
    <s v="V51809"/>
    <x v="0"/>
  </r>
  <r>
    <d v="2020-03-09T00:00:00"/>
    <x v="0"/>
    <s v="V18106"/>
    <x v="0"/>
  </r>
  <r>
    <d v="2020-03-11T00:00:00"/>
    <x v="0"/>
    <s v="V13491"/>
    <x v="0"/>
  </r>
  <r>
    <d v="2020-03-11T00:00:00"/>
    <x v="0"/>
    <s v="V34321"/>
    <x v="0"/>
  </r>
  <r>
    <d v="2020-03-13T00:00:00"/>
    <x v="1"/>
    <s v="V51694"/>
    <x v="1"/>
  </r>
  <r>
    <d v="2020-03-14T00:00:00"/>
    <x v="3"/>
    <s v="V56153"/>
    <x v="1"/>
  </r>
  <r>
    <d v="2020-03-17T00:00:00"/>
    <x v="3"/>
    <s v="V91712"/>
    <x v="1"/>
  </r>
  <r>
    <d v="2020-03-17T00:00:00"/>
    <x v="1"/>
    <s v="V27019"/>
    <x v="0"/>
  </r>
  <r>
    <d v="2020-03-20T00:00:00"/>
    <x v="2"/>
    <s v="V55339"/>
    <x v="1"/>
  </r>
  <r>
    <d v="2020-03-23T00:00:00"/>
    <x v="3"/>
    <s v="V10234"/>
    <x v="1"/>
  </r>
  <r>
    <d v="2020-03-23T00:00:00"/>
    <x v="2"/>
    <s v="V52661"/>
    <x v="1"/>
  </r>
  <r>
    <d v="2020-03-28T00:00:00"/>
    <x v="3"/>
    <s v="V49923"/>
    <x v="0"/>
  </r>
  <r>
    <d v="2020-03-28T00:00:00"/>
    <x v="2"/>
    <s v="V46763"/>
    <x v="1"/>
  </r>
  <r>
    <d v="2020-03-29T00:00:00"/>
    <x v="3"/>
    <s v="V94403"/>
    <x v="1"/>
  </r>
  <r>
    <d v="2020-03-29T00:00:00"/>
    <x v="0"/>
    <s v="V67476"/>
    <x v="0"/>
  </r>
  <r>
    <d v="2020-03-29T00:00:00"/>
    <x v="3"/>
    <s v="V96509"/>
    <x v="1"/>
  </r>
  <r>
    <d v="2020-03-30T00:00:00"/>
    <x v="0"/>
    <s v="V22411"/>
    <x v="0"/>
  </r>
  <r>
    <d v="2020-04-01T00:00:00"/>
    <x v="2"/>
    <s v="V55923"/>
    <x v="1"/>
  </r>
  <r>
    <d v="2020-04-02T00:00:00"/>
    <x v="1"/>
    <s v="V99616"/>
    <x v="1"/>
  </r>
  <r>
    <d v="2020-04-02T00:00:00"/>
    <x v="2"/>
    <s v="V97477"/>
    <x v="1"/>
  </r>
  <r>
    <d v="2020-04-03T00:00:00"/>
    <x v="3"/>
    <s v="V13825"/>
    <x v="1"/>
  </r>
  <r>
    <d v="2020-04-04T00:00:00"/>
    <x v="2"/>
    <s v="V64875"/>
    <x v="0"/>
  </r>
  <r>
    <d v="2020-04-10T00:00:00"/>
    <x v="3"/>
    <s v="V36014"/>
    <x v="1"/>
  </r>
  <r>
    <d v="2020-04-10T00:00:00"/>
    <x v="1"/>
    <s v="V77147"/>
    <x v="1"/>
  </r>
  <r>
    <d v="2020-04-11T00:00:00"/>
    <x v="2"/>
    <s v="V18780"/>
    <x v="1"/>
  </r>
  <r>
    <d v="2020-04-11T00:00:00"/>
    <x v="2"/>
    <s v="V74483"/>
    <x v="0"/>
  </r>
  <r>
    <d v="2020-04-14T00:00:00"/>
    <x v="3"/>
    <s v="V90833"/>
    <x v="1"/>
  </r>
  <r>
    <d v="2020-04-20T00:00:00"/>
    <x v="3"/>
    <s v="V27249"/>
    <x v="0"/>
  </r>
  <r>
    <d v="2020-04-21T00:00:00"/>
    <x v="1"/>
    <s v="V27317"/>
    <x v="0"/>
  </r>
  <r>
    <d v="2020-04-22T00:00:00"/>
    <x v="2"/>
    <s v="V41184"/>
    <x v="1"/>
  </r>
  <r>
    <d v="2020-04-23T00:00:00"/>
    <x v="2"/>
    <s v="V37732"/>
    <x v="1"/>
  </r>
  <r>
    <d v="2020-04-26T00:00:00"/>
    <x v="3"/>
    <s v="V73873"/>
    <x v="0"/>
  </r>
  <r>
    <d v="2020-04-29T00:00:00"/>
    <x v="0"/>
    <s v="V87892"/>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37C4936-0864-4CA1-AB2B-C19C5E85448C}" name="PivotTable2" cacheId="10"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chartFormat="1">
  <location ref="L13:N18" firstHeaderRow="0" firstDataRow="1" firstDataCol="1"/>
  <pivotFields count="4">
    <pivotField compact="0" numFmtId="15" showAll="0"/>
    <pivotField axis="axisRow" compact="0" showAll="0">
      <items count="5">
        <item x="0"/>
        <item x="2"/>
        <item x="1"/>
        <item x="3"/>
        <item t="default"/>
      </items>
    </pivotField>
    <pivotField dataField="1" compact="0" showAll="0"/>
    <pivotField compact="0" showAll="0"/>
  </pivotFields>
  <rowFields count="1">
    <field x="1"/>
  </rowFields>
  <rowItems count="5">
    <i>
      <x/>
    </i>
    <i>
      <x v="1"/>
    </i>
    <i>
      <x v="2"/>
    </i>
    <i>
      <x v="3"/>
    </i>
    <i t="grand">
      <x/>
    </i>
  </rowItems>
  <colFields count="1">
    <field x="-2"/>
  </colFields>
  <colItems count="2">
    <i>
      <x/>
    </i>
    <i i="1">
      <x v="1"/>
    </i>
  </colItems>
  <dataFields count="2">
    <dataField name="Frequency" fld="2" subtotal="count" baseField="1" baseItem="0"/>
    <dataField name="% of Total" fld="2" subtotal="count" showDataAs="percentOfCol" baseField="1" baseItem="0" numFmtId="9"/>
  </dataFields>
  <chartFormats count="10">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10">
      <pivotArea type="data" outline="0" fieldPosition="0">
        <references count="2">
          <reference field="4294967294" count="1" selected="0">
            <x v="0"/>
          </reference>
          <reference field="1" count="1" selected="0">
            <x v="0"/>
          </reference>
        </references>
      </pivotArea>
    </chartFormat>
    <chartFormat chart="0" format="11">
      <pivotArea type="data" outline="0" fieldPosition="0">
        <references count="2">
          <reference field="4294967294" count="1" selected="0">
            <x v="0"/>
          </reference>
          <reference field="1" count="1" selected="0">
            <x v="1"/>
          </reference>
        </references>
      </pivotArea>
    </chartFormat>
    <chartFormat chart="0" format="12">
      <pivotArea type="data" outline="0" fieldPosition="0">
        <references count="2">
          <reference field="4294967294" count="1" selected="0">
            <x v="0"/>
          </reference>
          <reference field="1" count="1" selected="0">
            <x v="2"/>
          </reference>
        </references>
      </pivotArea>
    </chartFormat>
    <chartFormat chart="0" format="13">
      <pivotArea type="data" outline="0" fieldPosition="0">
        <references count="2">
          <reference field="4294967294" count="1" selected="0">
            <x v="0"/>
          </reference>
          <reference field="1" count="1" selected="0">
            <x v="3"/>
          </reference>
        </references>
      </pivotArea>
    </chartFormat>
    <chartFormat chart="0" format="14">
      <pivotArea type="data" outline="0" fieldPosition="0">
        <references count="2">
          <reference field="4294967294" count="1" selected="0">
            <x v="1"/>
          </reference>
          <reference field="1" count="1" selected="0">
            <x v="0"/>
          </reference>
        </references>
      </pivotArea>
    </chartFormat>
    <chartFormat chart="0" format="15">
      <pivotArea type="data" outline="0" fieldPosition="0">
        <references count="2">
          <reference field="4294967294" count="1" selected="0">
            <x v="1"/>
          </reference>
          <reference field="1" count="1" selected="0">
            <x v="1"/>
          </reference>
        </references>
      </pivotArea>
    </chartFormat>
    <chartFormat chart="0" format="16">
      <pivotArea type="data" outline="0" fieldPosition="0">
        <references count="2">
          <reference field="4294967294" count="1" selected="0">
            <x v="1"/>
          </reference>
          <reference field="1" count="1" selected="0">
            <x v="2"/>
          </reference>
        </references>
      </pivotArea>
    </chartFormat>
    <chartFormat chart="0" format="17">
      <pivotArea type="data" outline="0" fieldPosition="0">
        <references count="2">
          <reference field="4294967294" count="1" selected="0">
            <x v="1"/>
          </reference>
          <reference field="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5C42CCF-ED42-46ED-B35C-9BAE86DFCF0B}" name="PivotTable4"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rowHeaderCaption="Vehicle Type">
  <location ref="L13:N16" firstHeaderRow="0" firstDataRow="1" firstDataCol="1"/>
  <pivotFields count="4">
    <pivotField numFmtId="15" showAll="0"/>
    <pivotField showAll="0"/>
    <pivotField dataField="1" showAll="0"/>
    <pivotField axis="axisRow" showAll="0">
      <items count="3">
        <item x="0"/>
        <item x="1"/>
        <item t="default"/>
      </items>
    </pivotField>
  </pivotFields>
  <rowFields count="1">
    <field x="3"/>
  </rowFields>
  <rowItems count="3">
    <i>
      <x/>
    </i>
    <i>
      <x v="1"/>
    </i>
    <i t="grand">
      <x/>
    </i>
  </rowItems>
  <colFields count="1">
    <field x="-2"/>
  </colFields>
  <colItems count="2">
    <i>
      <x/>
    </i>
    <i i="1">
      <x v="1"/>
    </i>
  </colItems>
  <dataFields count="2">
    <dataField name="Frequency" fld="2" subtotal="count" baseField="3" baseItem="0"/>
    <dataField name="% of Total" fld="2" subtotal="count" showDataAs="percentOfCol" baseField="3" baseItem="0" numFmtId="9"/>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6">
      <pivotArea type="data" outline="0" fieldPosition="0">
        <references count="2">
          <reference field="4294967294" count="1" selected="0">
            <x v="0"/>
          </reference>
          <reference field="3" count="1" selected="0">
            <x v="0"/>
          </reference>
        </references>
      </pivotArea>
    </chartFormat>
    <chartFormat chart="0" format="7">
      <pivotArea type="data" outline="0" fieldPosition="0">
        <references count="2">
          <reference field="4294967294" count="1" selected="0">
            <x v="0"/>
          </reference>
          <reference field="3" count="1" selected="0">
            <x v="1"/>
          </reference>
        </references>
      </pivotArea>
    </chartFormat>
    <chartFormat chart="0" format="8">
      <pivotArea type="data" outline="0" fieldPosition="0">
        <references count="2">
          <reference field="4294967294" count="1" selected="0">
            <x v="1"/>
          </reference>
          <reference field="3" count="1" selected="0">
            <x v="0"/>
          </reference>
        </references>
      </pivotArea>
    </chartFormat>
    <chartFormat chart="0" format="9">
      <pivotArea type="data" outline="0" fieldPosition="0">
        <references count="2">
          <reference field="4294967294" count="1" selected="0">
            <x v="1"/>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46C4E14-CD82-4B76-B554-0728D4DA0A1A}" name="PivotTable5"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rowHeaderCaption="Salesperson" colHeaderCaption="Vehicle Type">
  <location ref="L12:O18" firstHeaderRow="1" firstDataRow="2" firstDataCol="1"/>
  <pivotFields count="4">
    <pivotField numFmtId="15" showAll="0"/>
    <pivotField axis="axisRow" showAll="0">
      <items count="5">
        <item x="0"/>
        <item x="2"/>
        <item x="1"/>
        <item x="3"/>
        <item t="default"/>
      </items>
    </pivotField>
    <pivotField dataField="1" showAll="0"/>
    <pivotField axis="axisCol" showAll="0">
      <items count="3">
        <item x="0"/>
        <item x="1"/>
        <item t="default"/>
      </items>
    </pivotField>
  </pivotFields>
  <rowFields count="1">
    <field x="1"/>
  </rowFields>
  <rowItems count="5">
    <i>
      <x/>
    </i>
    <i>
      <x v="1"/>
    </i>
    <i>
      <x v="2"/>
    </i>
    <i>
      <x v="3"/>
    </i>
    <i t="grand">
      <x/>
    </i>
  </rowItems>
  <colFields count="1">
    <field x="3"/>
  </colFields>
  <colItems count="3">
    <i>
      <x/>
    </i>
    <i>
      <x v="1"/>
    </i>
    <i t="grand">
      <x/>
    </i>
  </colItems>
  <dataFields count="1">
    <dataField name="Frequency" fld="2" subtotal="count" baseField="0" baseItem="0"/>
  </dataFields>
  <chartFormats count="2">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8.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7.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22.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11.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15.xml"/><Relationship Id="rId1" Type="http://schemas.openxmlformats.org/officeDocument/2006/relationships/pivotTable" Target="../pivotTables/pivotTable1.xml"/><Relationship Id="rId4" Type="http://schemas.openxmlformats.org/officeDocument/2006/relationships/comments" Target="../comments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30.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19.xml"/><Relationship Id="rId1" Type="http://schemas.openxmlformats.org/officeDocument/2006/relationships/pivotTable" Target="../pivotTables/pivotTable2.xml"/><Relationship Id="rId4" Type="http://schemas.openxmlformats.org/officeDocument/2006/relationships/comments" Target="../comments7.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34.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23.xml"/><Relationship Id="rId1" Type="http://schemas.openxmlformats.org/officeDocument/2006/relationships/pivotTable" Target="../pivotTables/pivotTable3.xml"/><Relationship Id="rId4" Type="http://schemas.openxmlformats.org/officeDocument/2006/relationships/comments" Target="../comments8.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2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C7E49-01F3-4D80-9F7B-9E3F39D783E5}">
  <sheetPr codeName="Sheet91">
    <tabColor rgb="FFFFFF00"/>
  </sheetPr>
  <dimension ref="A1:G53"/>
  <sheetViews>
    <sheetView topLeftCell="A25" zoomScale="160" zoomScaleNormal="160" workbookViewId="0">
      <selection activeCell="F37" sqref="F37"/>
    </sheetView>
  </sheetViews>
  <sheetFormatPr defaultColWidth="8.7109375" defaultRowHeight="15" x14ac:dyDescent="0.25"/>
  <cols>
    <col min="1" max="1" width="30.7109375" customWidth="1"/>
    <col min="2" max="2" width="53.7109375" bestFit="1" customWidth="1"/>
    <col min="4" max="4" width="10.42578125" bestFit="1" customWidth="1"/>
  </cols>
  <sheetData>
    <row r="1" spans="1:7" ht="27" customHeight="1" x14ac:dyDescent="0.25"/>
    <row r="2" spans="1:7" ht="27" customHeight="1" x14ac:dyDescent="0.25"/>
    <row r="3" spans="1:7" ht="15.75" x14ac:dyDescent="0.25">
      <c r="A3" s="52" t="s">
        <v>129</v>
      </c>
      <c r="B3" s="52" t="s">
        <v>130</v>
      </c>
      <c r="D3" s="53"/>
    </row>
    <row r="4" spans="1:7" x14ac:dyDescent="0.25">
      <c r="A4" s="54" t="s">
        <v>131</v>
      </c>
      <c r="B4" t="s">
        <v>132</v>
      </c>
    </row>
    <row r="5" spans="1:7" x14ac:dyDescent="0.25">
      <c r="A5" s="54" t="s">
        <v>133</v>
      </c>
      <c r="B5" t="s">
        <v>134</v>
      </c>
    </row>
    <row r="6" spans="1:7" x14ac:dyDescent="0.25">
      <c r="A6" s="54" t="s">
        <v>135</v>
      </c>
      <c r="B6" t="s">
        <v>136</v>
      </c>
    </row>
    <row r="7" spans="1:7" x14ac:dyDescent="0.25">
      <c r="A7" s="54" t="s">
        <v>137</v>
      </c>
      <c r="B7" t="s">
        <v>138</v>
      </c>
    </row>
    <row r="8" spans="1:7" x14ac:dyDescent="0.25">
      <c r="A8" s="54" t="s">
        <v>139</v>
      </c>
      <c r="B8" t="s">
        <v>140</v>
      </c>
    </row>
    <row r="9" spans="1:7" x14ac:dyDescent="0.25">
      <c r="A9" s="54" t="s">
        <v>141</v>
      </c>
      <c r="B9" t="s">
        <v>142</v>
      </c>
      <c r="G9" s="55"/>
    </row>
    <row r="10" spans="1:7" x14ac:dyDescent="0.25">
      <c r="A10" s="54" t="s">
        <v>143</v>
      </c>
      <c r="B10" t="s">
        <v>144</v>
      </c>
    </row>
    <row r="11" spans="1:7" x14ac:dyDescent="0.25">
      <c r="A11" s="54" t="s">
        <v>145</v>
      </c>
      <c r="B11" t="s">
        <v>146</v>
      </c>
    </row>
    <row r="12" spans="1:7" x14ac:dyDescent="0.25">
      <c r="A12" s="54" t="s">
        <v>147</v>
      </c>
      <c r="B12" t="s">
        <v>148</v>
      </c>
    </row>
    <row r="13" spans="1:7" x14ac:dyDescent="0.25">
      <c r="A13" s="54" t="s">
        <v>149</v>
      </c>
      <c r="B13" t="s">
        <v>150</v>
      </c>
    </row>
    <row r="14" spans="1:7" x14ac:dyDescent="0.25">
      <c r="A14" t="s">
        <v>151</v>
      </c>
      <c r="B14" t="s">
        <v>152</v>
      </c>
    </row>
    <row r="15" spans="1:7" x14ac:dyDescent="0.25">
      <c r="A15" t="s">
        <v>153</v>
      </c>
      <c r="B15" t="s">
        <v>154</v>
      </c>
    </row>
    <row r="16" spans="1:7" x14ac:dyDescent="0.25">
      <c r="A16" t="s">
        <v>155</v>
      </c>
      <c r="B16" t="s">
        <v>156</v>
      </c>
    </row>
    <row r="17" spans="1:2" x14ac:dyDescent="0.25">
      <c r="A17" t="s">
        <v>157</v>
      </c>
      <c r="B17" t="s">
        <v>158</v>
      </c>
    </row>
    <row r="18" spans="1:2" x14ac:dyDescent="0.25">
      <c r="A18" t="s">
        <v>159</v>
      </c>
      <c r="B18" t="s">
        <v>160</v>
      </c>
    </row>
    <row r="19" spans="1:2" x14ac:dyDescent="0.25">
      <c r="A19" t="s">
        <v>161</v>
      </c>
      <c r="B19" t="s">
        <v>162</v>
      </c>
    </row>
    <row r="20" spans="1:2" x14ac:dyDescent="0.25">
      <c r="A20" t="s">
        <v>163</v>
      </c>
      <c r="B20" t="s">
        <v>164</v>
      </c>
    </row>
    <row r="21" spans="1:2" x14ac:dyDescent="0.25">
      <c r="A21" t="s">
        <v>165</v>
      </c>
      <c r="B21" t="s">
        <v>166</v>
      </c>
    </row>
    <row r="22" spans="1:2" x14ac:dyDescent="0.25">
      <c r="A22" t="s">
        <v>167</v>
      </c>
      <c r="B22" t="s">
        <v>168</v>
      </c>
    </row>
    <row r="23" spans="1:2" x14ac:dyDescent="0.25">
      <c r="A23" t="s">
        <v>169</v>
      </c>
      <c r="B23" t="s">
        <v>170</v>
      </c>
    </row>
    <row r="24" spans="1:2" x14ac:dyDescent="0.25">
      <c r="A24" t="s">
        <v>171</v>
      </c>
      <c r="B24" t="s">
        <v>172</v>
      </c>
    </row>
    <row r="25" spans="1:2" x14ac:dyDescent="0.25">
      <c r="A25" t="s">
        <v>173</v>
      </c>
      <c r="B25" t="s">
        <v>174</v>
      </c>
    </row>
    <row r="26" spans="1:2" x14ac:dyDescent="0.25">
      <c r="A26" t="s">
        <v>175</v>
      </c>
      <c r="B26" t="s">
        <v>176</v>
      </c>
    </row>
    <row r="27" spans="1:2" x14ac:dyDescent="0.25">
      <c r="A27" t="s">
        <v>177</v>
      </c>
      <c r="B27" t="s">
        <v>178</v>
      </c>
    </row>
    <row r="28" spans="1:2" x14ac:dyDescent="0.25">
      <c r="A28" t="s">
        <v>179</v>
      </c>
      <c r="B28" t="s">
        <v>180</v>
      </c>
    </row>
    <row r="29" spans="1:2" x14ac:dyDescent="0.25">
      <c r="A29" t="s">
        <v>181</v>
      </c>
      <c r="B29" t="s">
        <v>182</v>
      </c>
    </row>
    <row r="30" spans="1:2" x14ac:dyDescent="0.25">
      <c r="A30" t="s">
        <v>183</v>
      </c>
      <c r="B30" t="s">
        <v>184</v>
      </c>
    </row>
    <row r="31" spans="1:2" x14ac:dyDescent="0.25">
      <c r="A31" t="s">
        <v>185</v>
      </c>
      <c r="B31" t="s">
        <v>186</v>
      </c>
    </row>
    <row r="32" spans="1:2" x14ac:dyDescent="0.25">
      <c r="A32" t="s">
        <v>187</v>
      </c>
      <c r="B32" t="s">
        <v>188</v>
      </c>
    </row>
    <row r="33" spans="1:2" x14ac:dyDescent="0.25">
      <c r="A33" s="54" t="s">
        <v>189</v>
      </c>
      <c r="B33" t="s">
        <v>190</v>
      </c>
    </row>
    <row r="34" spans="1:2" x14ac:dyDescent="0.25">
      <c r="A34" s="54" t="s">
        <v>191</v>
      </c>
      <c r="B34" t="s">
        <v>192</v>
      </c>
    </row>
    <row r="35" spans="1:2" x14ac:dyDescent="0.25">
      <c r="A35" t="s">
        <v>193</v>
      </c>
      <c r="B35" t="s">
        <v>194</v>
      </c>
    </row>
    <row r="36" spans="1:2" x14ac:dyDescent="0.25">
      <c r="A36" t="s">
        <v>195</v>
      </c>
      <c r="B36" t="s">
        <v>196</v>
      </c>
    </row>
    <row r="37" spans="1:2" x14ac:dyDescent="0.25">
      <c r="A37" t="s">
        <v>197</v>
      </c>
      <c r="B37" t="s">
        <v>198</v>
      </c>
    </row>
    <row r="38" spans="1:2" x14ac:dyDescent="0.25">
      <c r="A38" t="s">
        <v>199</v>
      </c>
      <c r="B38" t="s">
        <v>200</v>
      </c>
    </row>
    <row r="39" spans="1:2" x14ac:dyDescent="0.25">
      <c r="A39" t="s">
        <v>201</v>
      </c>
      <c r="B39" t="s">
        <v>202</v>
      </c>
    </row>
    <row r="40" spans="1:2" x14ac:dyDescent="0.25">
      <c r="A40" t="s">
        <v>203</v>
      </c>
      <c r="B40" t="s">
        <v>204</v>
      </c>
    </row>
    <row r="41" spans="1:2" x14ac:dyDescent="0.25">
      <c r="A41" t="s">
        <v>205</v>
      </c>
      <c r="B41" t="s">
        <v>206</v>
      </c>
    </row>
    <row r="42" spans="1:2" x14ac:dyDescent="0.25">
      <c r="A42" t="s">
        <v>207</v>
      </c>
      <c r="B42" t="s">
        <v>208</v>
      </c>
    </row>
    <row r="43" spans="1:2" x14ac:dyDescent="0.25">
      <c r="A43" s="54" t="s">
        <v>209</v>
      </c>
      <c r="B43" t="s">
        <v>210</v>
      </c>
    </row>
    <row r="44" spans="1:2" x14ac:dyDescent="0.25">
      <c r="A44" t="s">
        <v>211</v>
      </c>
      <c r="B44" t="s">
        <v>212</v>
      </c>
    </row>
    <row r="45" spans="1:2" x14ac:dyDescent="0.25">
      <c r="A45" t="s">
        <v>213</v>
      </c>
      <c r="B45" t="s">
        <v>214</v>
      </c>
    </row>
    <row r="46" spans="1:2" x14ac:dyDescent="0.25">
      <c r="A46" t="s">
        <v>215</v>
      </c>
      <c r="B46" t="s">
        <v>216</v>
      </c>
    </row>
    <row r="47" spans="1:2" x14ac:dyDescent="0.25">
      <c r="A47" t="s">
        <v>217</v>
      </c>
      <c r="B47" t="s">
        <v>218</v>
      </c>
    </row>
    <row r="48" spans="1:2" x14ac:dyDescent="0.25">
      <c r="A48" t="s">
        <v>219</v>
      </c>
      <c r="B48" t="s">
        <v>220</v>
      </c>
    </row>
    <row r="49" spans="1:2" x14ac:dyDescent="0.25">
      <c r="A49" t="s">
        <v>221</v>
      </c>
      <c r="B49" t="s">
        <v>222</v>
      </c>
    </row>
    <row r="50" spans="1:2" x14ac:dyDescent="0.25">
      <c r="A50" t="s">
        <v>223</v>
      </c>
      <c r="B50" t="s">
        <v>224</v>
      </c>
    </row>
    <row r="51" spans="1:2" x14ac:dyDescent="0.25">
      <c r="A51" t="s">
        <v>225</v>
      </c>
      <c r="B51" t="s">
        <v>226</v>
      </c>
    </row>
    <row r="52" spans="1:2" x14ac:dyDescent="0.25">
      <c r="A52" t="s">
        <v>227</v>
      </c>
      <c r="B52" t="s">
        <v>228</v>
      </c>
    </row>
    <row r="53" spans="1:2" x14ac:dyDescent="0.25">
      <c r="A53" t="s">
        <v>229</v>
      </c>
      <c r="B53" t="s">
        <v>230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53C57-6F85-4072-B9ED-62955760F767}">
  <sheetPr codeName="Sheet11">
    <tabColor rgb="FFFFC000"/>
  </sheetPr>
  <dimension ref="A1:N44"/>
  <sheetViews>
    <sheetView zoomScale="103" workbookViewId="0">
      <selection activeCell="B10" sqref="B10"/>
    </sheetView>
  </sheetViews>
  <sheetFormatPr defaultColWidth="10.7109375" defaultRowHeight="18.75" x14ac:dyDescent="0.25"/>
  <cols>
    <col min="1" max="1" width="10.140625" style="60" customWidth="1"/>
    <col min="2" max="14" width="72" style="60" customWidth="1"/>
    <col min="15" max="16384" width="10.7109375" style="60"/>
  </cols>
  <sheetData>
    <row r="1" spans="1:14" s="58" customFormat="1" ht="34.15" customHeight="1" x14ac:dyDescent="0.25">
      <c r="A1" s="56" t="s">
        <v>231</v>
      </c>
      <c r="B1" s="57">
        <f ca="1">RANDBETWEEN(3,9)</f>
        <v>9</v>
      </c>
    </row>
    <row r="2" spans="1:14" s="59" customFormat="1" ht="43.15" customHeight="1" x14ac:dyDescent="0.25">
      <c r="A2" s="59" t="s">
        <v>232</v>
      </c>
      <c r="B2" s="56" t="s">
        <v>233</v>
      </c>
      <c r="C2" s="56" t="s">
        <v>234</v>
      </c>
      <c r="D2" s="56" t="s">
        <v>235</v>
      </c>
      <c r="E2" s="56" t="s">
        <v>236</v>
      </c>
      <c r="F2" s="56" t="s">
        <v>237</v>
      </c>
      <c r="G2" s="56" t="s">
        <v>238</v>
      </c>
      <c r="H2" s="56" t="s">
        <v>239</v>
      </c>
      <c r="I2" s="56" t="s">
        <v>240</v>
      </c>
      <c r="J2" s="56" t="s">
        <v>241</v>
      </c>
      <c r="K2" s="56" t="s">
        <v>242</v>
      </c>
      <c r="L2" s="56" t="s">
        <v>243</v>
      </c>
      <c r="M2" s="56" t="s">
        <v>244</v>
      </c>
      <c r="N2" s="56" t="s">
        <v>245</v>
      </c>
    </row>
    <row r="3" spans="1:14" ht="75" customHeight="1" x14ac:dyDescent="0.25">
      <c r="A3" s="59" t="s">
        <v>246</v>
      </c>
      <c r="B3" s="60" t="s">
        <v>247</v>
      </c>
      <c r="C3" s="61" t="s">
        <v>248</v>
      </c>
      <c r="D3" s="61" t="s">
        <v>249</v>
      </c>
      <c r="E3" s="61" t="s">
        <v>250</v>
      </c>
      <c r="F3" s="61" t="s">
        <v>251</v>
      </c>
      <c r="G3" s="61" t="s">
        <v>252</v>
      </c>
      <c r="H3" s="61" t="s">
        <v>253</v>
      </c>
      <c r="I3" s="61" t="s">
        <v>254</v>
      </c>
      <c r="J3" s="61" t="s">
        <v>255</v>
      </c>
      <c r="K3" s="60" t="s">
        <v>256</v>
      </c>
      <c r="L3" s="60" t="s">
        <v>257</v>
      </c>
      <c r="M3" s="60" t="s">
        <v>258</v>
      </c>
      <c r="N3" s="60" t="s">
        <v>259</v>
      </c>
    </row>
    <row r="4" spans="1:14" ht="75" customHeight="1" x14ac:dyDescent="0.25">
      <c r="A4" s="59" t="s">
        <v>260</v>
      </c>
      <c r="B4" s="60" t="s">
        <v>261</v>
      </c>
      <c r="C4" s="61" t="s">
        <v>262</v>
      </c>
      <c r="D4" s="61" t="s">
        <v>263</v>
      </c>
      <c r="E4" s="61" t="s">
        <v>264</v>
      </c>
      <c r="F4" s="62" t="s">
        <v>265</v>
      </c>
      <c r="G4" s="62" t="s">
        <v>266</v>
      </c>
      <c r="H4" s="62" t="s">
        <v>267</v>
      </c>
      <c r="I4" s="62" t="s">
        <v>268</v>
      </c>
      <c r="J4" s="62" t="s">
        <v>269</v>
      </c>
      <c r="K4" s="60" t="s">
        <v>270</v>
      </c>
      <c r="L4" s="60" t="s">
        <v>271</v>
      </c>
      <c r="M4" s="60" t="s">
        <v>272</v>
      </c>
      <c r="N4" s="60" t="s">
        <v>273</v>
      </c>
    </row>
    <row r="5" spans="1:14" ht="75" customHeight="1" x14ac:dyDescent="0.25">
      <c r="B5" s="60" t="s">
        <v>274</v>
      </c>
      <c r="C5" s="61" t="s">
        <v>275</v>
      </c>
      <c r="D5" s="61" t="s">
        <v>276</v>
      </c>
      <c r="E5" s="61" t="s">
        <v>277</v>
      </c>
      <c r="F5" s="62" t="s">
        <v>278</v>
      </c>
      <c r="G5" s="62" t="s">
        <v>279</v>
      </c>
      <c r="H5" s="62" t="s">
        <v>280</v>
      </c>
      <c r="I5" s="62" t="s">
        <v>280</v>
      </c>
      <c r="J5" s="62" t="s">
        <v>281</v>
      </c>
      <c r="K5" s="60" t="s">
        <v>282</v>
      </c>
      <c r="L5" s="60" t="s">
        <v>283</v>
      </c>
      <c r="M5" s="60" t="s">
        <v>284</v>
      </c>
      <c r="N5" s="60" t="s">
        <v>285</v>
      </c>
    </row>
    <row r="6" spans="1:14" ht="75" customHeight="1" x14ac:dyDescent="0.25">
      <c r="B6" s="60" t="s">
        <v>286</v>
      </c>
      <c r="C6" s="61" t="s">
        <v>287</v>
      </c>
      <c r="D6" s="61" t="s">
        <v>288</v>
      </c>
      <c r="E6" s="61" t="s">
        <v>289</v>
      </c>
      <c r="F6" s="62" t="s">
        <v>290</v>
      </c>
      <c r="G6" s="62" t="s">
        <v>291</v>
      </c>
      <c r="H6" s="62" t="s">
        <v>292</v>
      </c>
      <c r="I6" s="62" t="s">
        <v>293</v>
      </c>
      <c r="J6" s="62" t="s">
        <v>294</v>
      </c>
      <c r="K6" s="60" t="s">
        <v>295</v>
      </c>
      <c r="L6" s="60" t="s">
        <v>296</v>
      </c>
      <c r="M6" s="60" t="s">
        <v>297</v>
      </c>
      <c r="N6" s="60" t="s">
        <v>298</v>
      </c>
    </row>
    <row r="7" spans="1:14" ht="75" customHeight="1" x14ac:dyDescent="0.25">
      <c r="B7" s="60" t="s">
        <v>299</v>
      </c>
      <c r="C7" s="61" t="s">
        <v>300</v>
      </c>
      <c r="D7" s="61" t="s">
        <v>301</v>
      </c>
      <c r="E7" s="61" t="s">
        <v>302</v>
      </c>
      <c r="F7" s="62" t="s">
        <v>303</v>
      </c>
      <c r="G7" s="62" t="s">
        <v>304</v>
      </c>
      <c r="H7" s="62" t="s">
        <v>305</v>
      </c>
      <c r="I7" s="62" t="s">
        <v>306</v>
      </c>
      <c r="J7" s="62" t="s">
        <v>307</v>
      </c>
      <c r="K7" s="60" t="s">
        <v>308</v>
      </c>
      <c r="L7" s="60" t="s">
        <v>309</v>
      </c>
      <c r="M7" s="60" t="s">
        <v>310</v>
      </c>
      <c r="N7" s="60" t="s">
        <v>311</v>
      </c>
    </row>
    <row r="8" spans="1:14" ht="75" customHeight="1" x14ac:dyDescent="0.25">
      <c r="B8" s="60" t="s">
        <v>312</v>
      </c>
      <c r="C8" s="61" t="s">
        <v>313</v>
      </c>
      <c r="D8" s="61" t="s">
        <v>314</v>
      </c>
      <c r="E8" s="61" t="s">
        <v>315</v>
      </c>
      <c r="F8" s="62" t="s">
        <v>316</v>
      </c>
      <c r="G8" s="62" t="s">
        <v>317</v>
      </c>
      <c r="H8" s="62" t="s">
        <v>318</v>
      </c>
      <c r="I8" s="62" t="s">
        <v>318</v>
      </c>
      <c r="J8" s="62" t="s">
        <v>319</v>
      </c>
      <c r="K8" s="60" t="s">
        <v>320</v>
      </c>
      <c r="L8" s="60" t="s">
        <v>321</v>
      </c>
      <c r="M8" s="60" t="s">
        <v>322</v>
      </c>
      <c r="N8" s="60" t="s">
        <v>323</v>
      </c>
    </row>
    <row r="9" spans="1:14" ht="75" customHeight="1" x14ac:dyDescent="0.25">
      <c r="B9" s="60" t="s">
        <v>324</v>
      </c>
      <c r="C9" s="61" t="s">
        <v>325</v>
      </c>
      <c r="D9" s="61" t="s">
        <v>326</v>
      </c>
      <c r="E9" s="61" t="s">
        <v>327</v>
      </c>
      <c r="F9" s="61" t="s">
        <v>328</v>
      </c>
      <c r="G9" s="61" t="s">
        <v>329</v>
      </c>
      <c r="H9" s="61" t="s">
        <v>330</v>
      </c>
      <c r="I9" s="61" t="s">
        <v>330</v>
      </c>
      <c r="J9" s="61" t="s">
        <v>331</v>
      </c>
      <c r="K9" s="60" t="s">
        <v>332</v>
      </c>
      <c r="L9" s="60" t="s">
        <v>333</v>
      </c>
      <c r="M9" s="60" t="s">
        <v>334</v>
      </c>
      <c r="N9" s="60" t="s">
        <v>335</v>
      </c>
    </row>
    <row r="10" spans="1:14" ht="75" customHeight="1" x14ac:dyDescent="0.25">
      <c r="B10" s="60" t="s">
        <v>336</v>
      </c>
      <c r="C10" s="61" t="s">
        <v>337</v>
      </c>
      <c r="D10" s="61" t="s">
        <v>338</v>
      </c>
      <c r="E10" s="61" t="s">
        <v>339</v>
      </c>
      <c r="F10" s="62" t="s">
        <v>340</v>
      </c>
      <c r="G10" s="62" t="s">
        <v>341</v>
      </c>
      <c r="H10" s="62" t="s">
        <v>342</v>
      </c>
      <c r="I10" s="62" t="s">
        <v>342</v>
      </c>
      <c r="J10" s="62" t="s">
        <v>343</v>
      </c>
      <c r="K10" s="60" t="s">
        <v>344</v>
      </c>
      <c r="L10" s="60" t="s">
        <v>345</v>
      </c>
      <c r="M10" s="60" t="s">
        <v>346</v>
      </c>
      <c r="N10" s="60" t="s">
        <v>347</v>
      </c>
    </row>
    <row r="11" spans="1:14" ht="75" customHeight="1" x14ac:dyDescent="0.25">
      <c r="C11" s="61"/>
      <c r="D11" s="61"/>
      <c r="E11" s="61"/>
      <c r="F11" s="62"/>
      <c r="G11" s="62"/>
      <c r="H11" s="62"/>
      <c r="I11" s="62"/>
      <c r="J11" s="62"/>
      <c r="K11" s="62"/>
    </row>
    <row r="12" spans="1:14" ht="75" customHeight="1" x14ac:dyDescent="0.25">
      <c r="C12" s="61"/>
      <c r="D12" s="61"/>
      <c r="E12" s="61"/>
      <c r="F12" s="62"/>
      <c r="G12" s="62"/>
      <c r="H12" s="62"/>
      <c r="I12" s="62"/>
      <c r="J12" s="62"/>
    </row>
    <row r="13" spans="1:14" ht="75" customHeight="1" x14ac:dyDescent="0.25">
      <c r="C13" s="61"/>
      <c r="D13" s="61"/>
      <c r="E13" s="61"/>
      <c r="F13" s="62"/>
      <c r="G13" s="62"/>
      <c r="H13" s="62"/>
      <c r="I13" s="62"/>
      <c r="J13" s="62"/>
    </row>
    <row r="14" spans="1:14" ht="75" customHeight="1" x14ac:dyDescent="0.25">
      <c r="C14" s="61"/>
      <c r="D14" s="61"/>
      <c r="E14" s="61"/>
      <c r="F14" s="62"/>
      <c r="G14" s="62"/>
      <c r="H14" s="62"/>
      <c r="I14" s="62"/>
      <c r="J14" s="62"/>
    </row>
    <row r="15" spans="1:14" ht="75" customHeight="1" x14ac:dyDescent="0.25">
      <c r="C15" s="61"/>
      <c r="D15" s="61"/>
      <c r="E15" s="61"/>
      <c r="F15" s="62"/>
      <c r="G15" s="62"/>
      <c r="H15" s="62"/>
      <c r="I15" s="62"/>
      <c r="J15" s="62"/>
    </row>
    <row r="16" spans="1:14" x14ac:dyDescent="0.25">
      <c r="A16" s="61"/>
      <c r="B16" s="61"/>
      <c r="C16" s="61"/>
      <c r="D16" s="61"/>
      <c r="E16" s="61"/>
      <c r="F16" s="62"/>
      <c r="G16" s="62"/>
      <c r="H16" s="62"/>
      <c r="I16" s="62"/>
      <c r="J16" s="62"/>
    </row>
    <row r="17" spans="1:5" x14ac:dyDescent="0.25">
      <c r="A17" s="61"/>
      <c r="B17" s="61"/>
      <c r="C17" s="61"/>
      <c r="D17" s="61"/>
      <c r="E17" s="61"/>
    </row>
    <row r="18" spans="1:5" x14ac:dyDescent="0.25">
      <c r="A18" s="61"/>
      <c r="B18" s="61"/>
      <c r="C18" s="61"/>
      <c r="D18" s="61"/>
      <c r="E18" s="61"/>
    </row>
    <row r="19" spans="1:5" x14ac:dyDescent="0.25">
      <c r="A19" s="61"/>
      <c r="B19" s="61"/>
      <c r="C19" s="61"/>
      <c r="D19" s="61"/>
      <c r="E19" s="61"/>
    </row>
    <row r="20" spans="1:5" x14ac:dyDescent="0.25">
      <c r="A20" s="61"/>
      <c r="B20" s="61"/>
      <c r="C20" s="61"/>
      <c r="D20" s="61"/>
      <c r="E20" s="61"/>
    </row>
    <row r="21" spans="1:5" x14ac:dyDescent="0.25">
      <c r="A21" s="61"/>
      <c r="B21" s="61"/>
      <c r="C21" s="61"/>
      <c r="D21" s="61"/>
      <c r="E21" s="61"/>
    </row>
    <row r="22" spans="1:5" x14ac:dyDescent="0.25">
      <c r="A22" s="61"/>
      <c r="B22" s="61"/>
      <c r="C22" s="61"/>
      <c r="D22" s="61"/>
      <c r="E22" s="61"/>
    </row>
    <row r="23" spans="1:5" x14ac:dyDescent="0.25">
      <c r="A23" s="61"/>
      <c r="B23" s="61"/>
      <c r="C23" s="61"/>
      <c r="D23" s="61"/>
      <c r="E23" s="61"/>
    </row>
    <row r="24" spans="1:5" x14ac:dyDescent="0.25">
      <c r="A24" s="61"/>
      <c r="B24" s="61"/>
      <c r="C24" s="61"/>
      <c r="D24" s="61"/>
      <c r="E24" s="61"/>
    </row>
    <row r="25" spans="1:5" x14ac:dyDescent="0.25">
      <c r="A25" s="61"/>
      <c r="B25" s="61"/>
      <c r="C25" s="61"/>
      <c r="D25" s="61"/>
      <c r="E25" s="61"/>
    </row>
    <row r="26" spans="1:5" x14ac:dyDescent="0.25">
      <c r="A26" s="61"/>
      <c r="B26" s="61"/>
      <c r="C26" s="61"/>
      <c r="D26" s="61"/>
      <c r="E26" s="61"/>
    </row>
    <row r="27" spans="1:5" x14ac:dyDescent="0.25">
      <c r="A27" s="61"/>
      <c r="B27" s="61"/>
      <c r="C27" s="61"/>
      <c r="D27" s="61"/>
      <c r="E27" s="61"/>
    </row>
    <row r="28" spans="1:5" x14ac:dyDescent="0.25">
      <c r="A28" s="61"/>
      <c r="B28" s="61"/>
      <c r="C28" s="61"/>
      <c r="D28" s="61"/>
      <c r="E28" s="61"/>
    </row>
    <row r="29" spans="1:5" x14ac:dyDescent="0.25">
      <c r="A29" s="61"/>
      <c r="B29" s="61"/>
      <c r="C29" s="61"/>
      <c r="D29" s="61"/>
      <c r="E29" s="61"/>
    </row>
    <row r="30" spans="1:5" x14ac:dyDescent="0.25">
      <c r="A30" s="61"/>
      <c r="B30" s="61"/>
      <c r="C30" s="61"/>
      <c r="D30" s="61"/>
      <c r="E30" s="61"/>
    </row>
    <row r="31" spans="1:5" x14ac:dyDescent="0.25">
      <c r="A31" s="61"/>
      <c r="B31" s="61"/>
      <c r="C31" s="61"/>
      <c r="D31" s="61"/>
      <c r="E31" s="61"/>
    </row>
    <row r="32" spans="1:5" x14ac:dyDescent="0.25">
      <c r="A32" s="61"/>
      <c r="B32" s="61"/>
      <c r="C32" s="61"/>
      <c r="D32" s="61"/>
      <c r="E32" s="61"/>
    </row>
    <row r="33" spans="1:5" x14ac:dyDescent="0.25">
      <c r="A33" s="61"/>
      <c r="B33" s="61"/>
      <c r="C33" s="61"/>
      <c r="D33" s="61"/>
      <c r="E33" s="61"/>
    </row>
    <row r="34" spans="1:5" x14ac:dyDescent="0.25">
      <c r="A34" s="61"/>
      <c r="B34" s="61"/>
      <c r="C34" s="61"/>
      <c r="D34" s="61"/>
      <c r="E34" s="61"/>
    </row>
    <row r="35" spans="1:5" x14ac:dyDescent="0.25">
      <c r="A35" s="61"/>
      <c r="B35" s="61"/>
      <c r="C35" s="61"/>
      <c r="D35" s="61"/>
      <c r="E35" s="61"/>
    </row>
    <row r="36" spans="1:5" x14ac:dyDescent="0.25">
      <c r="A36" s="61"/>
      <c r="B36" s="61"/>
      <c r="C36" s="61"/>
      <c r="D36" s="61"/>
      <c r="E36" s="61"/>
    </row>
    <row r="37" spans="1:5" x14ac:dyDescent="0.25">
      <c r="A37" s="61"/>
      <c r="B37" s="61"/>
      <c r="C37" s="61"/>
      <c r="D37" s="61"/>
      <c r="E37" s="61"/>
    </row>
    <row r="38" spans="1:5" x14ac:dyDescent="0.25">
      <c r="A38" s="61"/>
      <c r="B38" s="61"/>
      <c r="C38" s="61"/>
      <c r="D38" s="61"/>
      <c r="E38" s="61"/>
    </row>
    <row r="39" spans="1:5" x14ac:dyDescent="0.25">
      <c r="A39" s="61"/>
      <c r="B39" s="61"/>
      <c r="C39" s="61"/>
      <c r="D39" s="61"/>
      <c r="E39" s="61"/>
    </row>
    <row r="40" spans="1:5" x14ac:dyDescent="0.25">
      <c r="A40" s="61"/>
      <c r="B40" s="61"/>
      <c r="C40" s="61"/>
      <c r="D40" s="61"/>
      <c r="E40" s="61"/>
    </row>
    <row r="41" spans="1:5" x14ac:dyDescent="0.25">
      <c r="A41" s="61"/>
      <c r="B41" s="61"/>
      <c r="C41" s="61"/>
      <c r="D41" s="61"/>
      <c r="E41" s="61"/>
    </row>
    <row r="42" spans="1:5" x14ac:dyDescent="0.25">
      <c r="A42" s="61"/>
      <c r="B42" s="61"/>
      <c r="C42" s="61"/>
      <c r="D42" s="61"/>
      <c r="E42" s="61"/>
    </row>
    <row r="43" spans="1:5" x14ac:dyDescent="0.25">
      <c r="A43" s="61"/>
      <c r="B43" s="61"/>
      <c r="C43" s="61"/>
      <c r="D43" s="61"/>
      <c r="E43" s="61"/>
    </row>
    <row r="44" spans="1:5" x14ac:dyDescent="0.25">
      <c r="C44" s="61"/>
      <c r="D44" s="61"/>
      <c r="E44" s="6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33565-DFCF-4ADD-968B-79DF01CFEC3D}">
  <sheetPr codeName="Sheet6">
    <tabColor rgb="FFD9BF91"/>
  </sheetPr>
  <dimension ref="A1:Z133"/>
  <sheetViews>
    <sheetView showGridLines="0" tabSelected="1" zoomScaleNormal="100" workbookViewId="0">
      <selection activeCell="AA3" sqref="AA3"/>
    </sheetView>
  </sheetViews>
  <sheetFormatPr defaultColWidth="10.7109375" defaultRowHeight="21" x14ac:dyDescent="0.35"/>
  <cols>
    <col min="1" max="1" width="4.140625" style="140" customWidth="1"/>
    <col min="2" max="2" width="27.28515625" style="139" customWidth="1"/>
    <col min="3" max="3" width="27.28515625" style="140" customWidth="1"/>
    <col min="4" max="4" width="35.7109375" style="140" customWidth="1"/>
    <col min="5" max="5" width="44.7109375" style="140" customWidth="1"/>
    <col min="6" max="6" width="10" style="143" customWidth="1"/>
    <col min="7" max="7" width="10.7109375" style="143"/>
    <col min="8" max="8" width="10.7109375" style="140" customWidth="1"/>
    <col min="9" max="9" width="24.140625" style="140" customWidth="1"/>
    <col min="10" max="16384" width="10.7109375" style="140"/>
  </cols>
  <sheetData>
    <row r="1" spans="1:26" x14ac:dyDescent="0.35">
      <c r="A1" s="144"/>
      <c r="B1" s="145"/>
      <c r="C1" s="144"/>
      <c r="D1" s="144"/>
      <c r="E1" s="144"/>
      <c r="F1" s="144"/>
      <c r="G1" s="144"/>
      <c r="H1" s="144"/>
      <c r="I1" s="144"/>
      <c r="J1" s="144"/>
      <c r="K1" s="144"/>
      <c r="L1" s="144"/>
      <c r="M1" s="144"/>
      <c r="N1" s="144"/>
      <c r="O1" s="144"/>
      <c r="P1" s="144"/>
      <c r="Q1" s="144"/>
      <c r="R1" s="144"/>
      <c r="S1" s="144"/>
      <c r="T1" s="144"/>
      <c r="U1" s="144"/>
      <c r="V1" s="144"/>
      <c r="W1" s="144"/>
      <c r="X1" s="144"/>
      <c r="Y1" s="144"/>
      <c r="Z1" s="144"/>
    </row>
    <row r="2" spans="1:26" ht="26.25" x14ac:dyDescent="0.4">
      <c r="A2" s="144"/>
      <c r="B2" s="146" t="s">
        <v>348</v>
      </c>
      <c r="C2" s="147"/>
      <c r="D2" s="148"/>
      <c r="E2" s="149"/>
      <c r="F2" s="149"/>
      <c r="G2" s="147"/>
      <c r="H2" s="147"/>
      <c r="I2" s="150" t="str">
        <f ca="1">$B$40+$B$30&amp;"/"&amp;$C$40+$C$30</f>
        <v>74/104</v>
      </c>
      <c r="J2" s="144"/>
      <c r="K2" s="144"/>
      <c r="L2" s="144"/>
      <c r="M2" s="144"/>
      <c r="N2" s="144"/>
      <c r="O2" s="144"/>
      <c r="P2" s="144"/>
      <c r="Q2" s="144"/>
      <c r="R2" s="144"/>
      <c r="S2" s="144"/>
      <c r="T2" s="144"/>
      <c r="U2" s="144"/>
      <c r="V2" s="144"/>
      <c r="W2" s="144"/>
      <c r="X2" s="144"/>
      <c r="Y2" s="144"/>
      <c r="Z2" s="144"/>
    </row>
    <row r="3" spans="1:26" x14ac:dyDescent="0.35">
      <c r="A3" s="144"/>
      <c r="B3" s="151" t="s">
        <v>349</v>
      </c>
      <c r="C3" s="152"/>
      <c r="D3" s="153"/>
      <c r="E3" s="154"/>
      <c r="F3" s="154"/>
      <c r="G3" s="152"/>
      <c r="H3" s="152"/>
      <c r="I3" s="155">
        <f ca="1">($B$40+$B$30)/($C$40+$C$30)</f>
        <v>0.71153846153846156</v>
      </c>
      <c r="J3" s="144"/>
      <c r="K3" s="144"/>
      <c r="L3" s="144"/>
      <c r="M3" s="144"/>
      <c r="N3" s="144"/>
      <c r="O3" s="144"/>
      <c r="P3" s="144"/>
      <c r="Q3" s="144"/>
      <c r="R3" s="144"/>
      <c r="S3" s="144"/>
      <c r="T3" s="144"/>
      <c r="U3" s="144"/>
      <c r="V3" s="144"/>
      <c r="W3" s="144"/>
      <c r="X3" s="144"/>
      <c r="Y3" s="144"/>
      <c r="Z3" s="144"/>
    </row>
    <row r="4" spans="1:26" x14ac:dyDescent="0.35">
      <c r="A4" s="144"/>
      <c r="B4" s="156" t="s">
        <v>350</v>
      </c>
      <c r="C4" s="157"/>
      <c r="D4" s="157"/>
      <c r="E4" s="158" t="str">
        <f ca="1">IFERROR(_xlfn.CONCAT("Excel version: ",INFO("release")),"Excel version: Invalid")</f>
        <v>Excel version: 16.0</v>
      </c>
      <c r="F4" s="159" t="str" cm="1">
        <f t="array" aca="1" ref="F4" ca="1">IFERROR(IF(OR(ISERROR(_xlfn.RANDARRAY()), ISERROR(INFO("osversion"))), "Error: Please use Office 2021 desktop version or newer", _xlfn.CONCAT("Operating system: ", INFO("osversion"))),"Error: Please use Office 2021 desktop version or newer")</f>
        <v>Operating system: Windows (64-bit) NT 10.00</v>
      </c>
      <c r="G4" s="159"/>
      <c r="H4" s="157"/>
      <c r="I4" s="144"/>
      <c r="J4" s="144"/>
      <c r="K4" s="144"/>
      <c r="L4" s="144"/>
      <c r="M4" s="144"/>
      <c r="N4" s="144"/>
      <c r="O4" s="144"/>
      <c r="P4" s="144"/>
      <c r="Q4" s="144"/>
      <c r="R4" s="144"/>
      <c r="S4" s="144"/>
      <c r="T4" s="144"/>
      <c r="U4" s="144"/>
      <c r="V4" s="144"/>
      <c r="W4" s="144"/>
      <c r="X4" s="144"/>
      <c r="Y4" s="144"/>
      <c r="Z4" s="144"/>
    </row>
    <row r="5" spans="1:26" ht="24" customHeight="1" x14ac:dyDescent="0.35">
      <c r="A5" s="144"/>
      <c r="B5" s="156"/>
      <c r="C5" s="157"/>
      <c r="D5" s="157"/>
      <c r="E5" s="160"/>
      <c r="F5" s="160"/>
      <c r="G5" s="46"/>
      <c r="H5" s="157"/>
      <c r="I5" s="144"/>
      <c r="J5" s="144"/>
      <c r="K5" s="144"/>
      <c r="L5" s="144"/>
      <c r="M5" s="144"/>
      <c r="N5" s="144"/>
      <c r="O5" s="144"/>
      <c r="P5" s="144"/>
      <c r="Q5" s="144"/>
      <c r="R5" s="144"/>
      <c r="S5" s="144"/>
      <c r="T5" s="144"/>
      <c r="U5" s="144"/>
      <c r="V5" s="144"/>
      <c r="W5" s="144"/>
      <c r="X5" s="144"/>
      <c r="Y5" s="144"/>
      <c r="Z5" s="144"/>
    </row>
    <row r="6" spans="1:26" ht="25.9" customHeight="1" x14ac:dyDescent="0.35">
      <c r="A6" s="144"/>
      <c r="B6" s="145" t="s">
        <v>398</v>
      </c>
      <c r="C6" s="144"/>
      <c r="D6" s="144"/>
      <c r="E6" s="144"/>
      <c r="F6" s="144"/>
      <c r="G6" s="144"/>
      <c r="H6" s="144"/>
      <c r="I6" s="161" t="s">
        <v>374</v>
      </c>
      <c r="J6" s="144"/>
      <c r="K6" s="144"/>
      <c r="L6" s="144"/>
      <c r="M6" s="144"/>
      <c r="N6" s="144"/>
      <c r="O6" s="144"/>
      <c r="P6" s="144"/>
      <c r="Q6" s="144"/>
      <c r="R6" s="144"/>
      <c r="S6" s="144"/>
      <c r="T6" s="144"/>
      <c r="U6" s="144"/>
      <c r="V6" s="144"/>
      <c r="W6" s="144"/>
      <c r="X6" s="144"/>
      <c r="Y6" s="144"/>
      <c r="Z6" s="144"/>
    </row>
    <row r="7" spans="1:26" ht="24" customHeight="1" x14ac:dyDescent="0.35">
      <c r="A7" s="144"/>
      <c r="B7" s="145" t="s">
        <v>389</v>
      </c>
      <c r="C7" s="144"/>
      <c r="D7" s="144"/>
      <c r="E7" s="144"/>
      <c r="F7" s="144"/>
      <c r="G7" s="144"/>
      <c r="H7" s="144"/>
      <c r="I7" s="162" t="s">
        <v>386</v>
      </c>
      <c r="J7" s="144"/>
      <c r="K7" s="144"/>
      <c r="L7" s="144"/>
      <c r="M7" s="144"/>
      <c r="N7" s="144"/>
      <c r="O7" s="144"/>
      <c r="P7" s="144"/>
      <c r="Q7" s="144"/>
      <c r="R7" s="144"/>
      <c r="S7" s="144"/>
      <c r="T7" s="144"/>
      <c r="U7" s="144"/>
      <c r="V7" s="144"/>
      <c r="W7" s="144"/>
      <c r="X7" s="144"/>
      <c r="Y7" s="144"/>
      <c r="Z7" s="144"/>
    </row>
    <row r="8" spans="1:26" ht="28.9" customHeight="1" x14ac:dyDescent="0.55000000000000004">
      <c r="A8" s="144"/>
      <c r="B8" s="145" t="s">
        <v>387</v>
      </c>
      <c r="C8" s="163" t="str">
        <f ca="1">IF(OR($E$4="Excel version: Invalid", $F$4="Error: Please use Office 2021 desktop version or newer"), "****Error: Please use Office 2021 desktop version or newer****", "")</f>
        <v/>
      </c>
      <c r="D8" s="164"/>
      <c r="E8" s="144"/>
      <c r="F8" s="144"/>
      <c r="G8" s="144"/>
      <c r="H8" s="144"/>
      <c r="I8" s="165">
        <v>45435</v>
      </c>
      <c r="J8" s="144"/>
      <c r="K8" s="144"/>
      <c r="L8" s="144"/>
      <c r="M8" s="144"/>
      <c r="N8" s="144"/>
      <c r="O8" s="144"/>
      <c r="P8" s="144"/>
      <c r="Q8" s="144"/>
      <c r="R8" s="144"/>
      <c r="S8" s="144"/>
      <c r="T8" s="144"/>
      <c r="U8" s="144"/>
      <c r="V8" s="144"/>
      <c r="W8" s="144"/>
      <c r="X8" s="144"/>
      <c r="Y8" s="144"/>
      <c r="Z8" s="144"/>
    </row>
    <row r="9" spans="1:26" ht="22.15" customHeight="1" x14ac:dyDescent="0.35">
      <c r="A9" s="144"/>
      <c r="B9" s="145" t="s">
        <v>388</v>
      </c>
      <c r="C9" s="144"/>
      <c r="D9" s="144"/>
      <c r="E9" s="144"/>
      <c r="F9" s="144"/>
      <c r="G9" s="144"/>
      <c r="H9" s="144"/>
      <c r="I9" s="144"/>
      <c r="J9" s="144"/>
      <c r="K9" s="144"/>
      <c r="L9" s="144"/>
      <c r="M9" s="144"/>
      <c r="N9" s="144"/>
      <c r="O9" s="144"/>
      <c r="P9" s="144"/>
      <c r="Q9" s="144"/>
      <c r="R9" s="144"/>
      <c r="S9" s="144"/>
      <c r="T9" s="144"/>
      <c r="U9" s="144"/>
      <c r="V9" s="144"/>
      <c r="W9" s="144"/>
      <c r="X9" s="144"/>
      <c r="Y9" s="144"/>
      <c r="Z9" s="144"/>
    </row>
    <row r="10" spans="1:26" x14ac:dyDescent="0.35">
      <c r="A10" s="144"/>
      <c r="B10" s="145"/>
      <c r="C10" s="144"/>
      <c r="D10" s="144"/>
      <c r="E10" s="144"/>
      <c r="F10" s="144"/>
      <c r="G10" s="144"/>
      <c r="H10" s="144"/>
      <c r="I10" s="144"/>
      <c r="J10" s="144"/>
      <c r="K10" s="144"/>
      <c r="L10" s="144"/>
      <c r="M10" s="144"/>
      <c r="N10" s="144"/>
      <c r="O10" s="144"/>
      <c r="P10" s="144"/>
      <c r="Q10" s="144"/>
      <c r="R10" s="144"/>
      <c r="S10" s="144"/>
      <c r="T10" s="144"/>
      <c r="U10" s="144"/>
      <c r="V10" s="144"/>
      <c r="W10" s="144"/>
      <c r="X10" s="144"/>
      <c r="Y10" s="144"/>
      <c r="Z10" s="144"/>
    </row>
    <row r="11" spans="1:26" ht="22.9" customHeight="1" thickBot="1" x14ac:dyDescent="0.4">
      <c r="A11" s="144"/>
      <c r="B11" s="166"/>
      <c r="C11" s="167"/>
      <c r="D11" s="167"/>
      <c r="E11" s="167"/>
      <c r="F11" s="167"/>
      <c r="G11" s="167"/>
      <c r="H11" s="167"/>
      <c r="I11" s="168"/>
      <c r="J11" s="144"/>
      <c r="K11" s="144"/>
      <c r="L11" s="144"/>
      <c r="M11" s="144"/>
      <c r="N11" s="144"/>
      <c r="O11" s="144"/>
      <c r="P11" s="144"/>
      <c r="Q11" s="144"/>
      <c r="R11" s="144"/>
      <c r="S11" s="144"/>
      <c r="T11" s="144"/>
      <c r="U11" s="144"/>
      <c r="V11" s="144"/>
      <c r="W11" s="144"/>
      <c r="X11" s="144"/>
      <c r="Y11" s="144"/>
      <c r="Z11" s="144"/>
    </row>
    <row r="12" spans="1:26" ht="22.5" thickTop="1" thickBot="1" x14ac:dyDescent="0.4">
      <c r="A12" s="144"/>
      <c r="B12" s="169" t="s">
        <v>351</v>
      </c>
      <c r="C12" s="144"/>
      <c r="D12" s="144"/>
      <c r="E12" s="144"/>
      <c r="F12" s="170">
        <v>1</v>
      </c>
      <c r="G12" s="170">
        <v>1</v>
      </c>
      <c r="H12" s="171">
        <v>2</v>
      </c>
      <c r="I12" s="172"/>
      <c r="J12" s="144"/>
      <c r="K12" s="144"/>
      <c r="L12" s="144"/>
      <c r="M12" s="144"/>
      <c r="N12" s="144"/>
      <c r="O12" s="144"/>
      <c r="P12" s="144"/>
      <c r="Q12" s="144"/>
      <c r="R12" s="144"/>
      <c r="S12" s="144"/>
      <c r="T12" s="144"/>
      <c r="U12" s="144"/>
      <c r="V12" s="144"/>
      <c r="W12" s="144"/>
      <c r="X12" s="144"/>
      <c r="Y12" s="144"/>
      <c r="Z12" s="144"/>
    </row>
    <row r="13" spans="1:26" ht="21.75" thickTop="1" x14ac:dyDescent="0.35">
      <c r="A13" s="144"/>
      <c r="B13" s="169"/>
      <c r="C13" s="144"/>
      <c r="D13" s="144"/>
      <c r="E13" s="144"/>
      <c r="F13" s="144"/>
      <c r="G13" s="144"/>
      <c r="H13" s="144"/>
      <c r="I13" s="172"/>
      <c r="J13" s="144"/>
      <c r="K13" s="144"/>
      <c r="L13" s="144"/>
      <c r="M13" s="144"/>
      <c r="N13" s="144"/>
      <c r="O13" s="144"/>
      <c r="P13" s="144"/>
      <c r="Q13" s="144"/>
      <c r="R13" s="144"/>
      <c r="S13" s="144"/>
      <c r="T13" s="144"/>
      <c r="U13" s="144"/>
      <c r="V13" s="144"/>
      <c r="W13" s="144"/>
      <c r="X13" s="144"/>
      <c r="Y13" s="144"/>
      <c r="Z13" s="144"/>
    </row>
    <row r="14" spans="1:26" x14ac:dyDescent="0.35">
      <c r="A14" s="144"/>
      <c r="B14" s="169" t="s">
        <v>352</v>
      </c>
      <c r="C14" s="144"/>
      <c r="D14" s="144"/>
      <c r="E14" s="144"/>
      <c r="F14" s="173"/>
      <c r="G14" s="144"/>
      <c r="H14" s="144"/>
      <c r="I14" s="172"/>
      <c r="J14" s="144"/>
      <c r="K14" s="144"/>
      <c r="L14" s="144"/>
      <c r="M14" s="144"/>
      <c r="N14" s="144"/>
      <c r="O14" s="144"/>
      <c r="P14" s="144"/>
      <c r="Q14" s="144"/>
      <c r="R14" s="144"/>
      <c r="S14" s="144"/>
      <c r="T14" s="144"/>
      <c r="U14" s="144"/>
      <c r="V14" s="144"/>
      <c r="W14" s="144"/>
      <c r="X14" s="144"/>
      <c r="Y14" s="144"/>
      <c r="Z14" s="144"/>
    </row>
    <row r="15" spans="1:26" x14ac:dyDescent="0.35">
      <c r="A15" s="144"/>
      <c r="B15" s="169"/>
      <c r="C15" s="144"/>
      <c r="D15" s="144"/>
      <c r="E15" s="144"/>
      <c r="F15" s="173"/>
      <c r="G15" s="144"/>
      <c r="H15" s="144"/>
      <c r="I15" s="172"/>
      <c r="J15" s="144"/>
      <c r="K15" s="144"/>
      <c r="L15" s="144"/>
      <c r="M15" s="144"/>
      <c r="N15" s="144"/>
      <c r="O15" s="144"/>
      <c r="P15" s="144"/>
      <c r="Q15" s="144"/>
      <c r="R15" s="144"/>
      <c r="S15" s="144"/>
      <c r="T15" s="144"/>
      <c r="U15" s="144"/>
      <c r="V15" s="144"/>
      <c r="W15" s="144"/>
      <c r="X15" s="144"/>
      <c r="Y15" s="144"/>
      <c r="Z15" s="144"/>
    </row>
    <row r="16" spans="1:26" x14ac:dyDescent="0.35">
      <c r="A16" s="144"/>
      <c r="B16" s="169" t="s">
        <v>353</v>
      </c>
      <c r="C16" s="144"/>
      <c r="D16" s="144"/>
      <c r="E16" s="157"/>
      <c r="F16" s="174">
        <v>5</v>
      </c>
      <c r="G16" s="144"/>
      <c r="H16" s="144"/>
      <c r="I16" s="172"/>
      <c r="J16" s="144"/>
      <c r="K16" s="144"/>
      <c r="L16" s="144"/>
      <c r="M16" s="144"/>
      <c r="N16" s="144"/>
      <c r="O16" s="144"/>
      <c r="P16" s="144"/>
      <c r="Q16" s="144"/>
      <c r="R16" s="144"/>
      <c r="S16" s="144"/>
      <c r="T16" s="144"/>
      <c r="U16" s="144"/>
      <c r="V16" s="144"/>
      <c r="W16" s="144"/>
      <c r="X16" s="144"/>
      <c r="Y16" s="144"/>
      <c r="Z16" s="144"/>
    </row>
    <row r="17" spans="1:26" ht="22.9" customHeight="1" x14ac:dyDescent="0.35">
      <c r="A17" s="144"/>
      <c r="B17" s="175"/>
      <c r="C17" s="176"/>
      <c r="D17" s="176"/>
      <c r="E17" s="176"/>
      <c r="F17" s="176"/>
      <c r="G17" s="176"/>
      <c r="H17" s="176"/>
      <c r="I17" s="177"/>
      <c r="J17" s="144"/>
      <c r="K17" s="144"/>
      <c r="L17" s="144"/>
      <c r="M17" s="144"/>
      <c r="N17" s="144"/>
      <c r="O17" s="144"/>
      <c r="P17" s="144"/>
      <c r="Q17" s="144"/>
      <c r="R17" s="144"/>
      <c r="S17" s="144"/>
      <c r="T17" s="144"/>
      <c r="U17" s="144"/>
      <c r="V17" s="144"/>
      <c r="W17" s="144"/>
      <c r="X17" s="144"/>
      <c r="Y17" s="144"/>
      <c r="Z17" s="144"/>
    </row>
    <row r="18" spans="1:26" x14ac:dyDescent="0.35">
      <c r="A18" s="144"/>
      <c r="B18" s="145"/>
      <c r="C18" s="144"/>
      <c r="D18" s="144"/>
      <c r="E18"/>
      <c r="F18" s="144"/>
      <c r="G18" s="144"/>
      <c r="H18" s="144"/>
      <c r="I18" s="144"/>
      <c r="J18" s="144"/>
      <c r="K18" s="144"/>
      <c r="L18" s="144"/>
      <c r="M18" s="144"/>
      <c r="N18" s="144"/>
      <c r="O18" s="144"/>
      <c r="P18" s="144"/>
      <c r="Q18" s="144"/>
      <c r="R18" s="144"/>
      <c r="S18" s="144"/>
      <c r="T18" s="144"/>
      <c r="U18" s="144"/>
      <c r="V18" s="144"/>
      <c r="W18" s="144"/>
      <c r="X18" s="144"/>
      <c r="Y18" s="144"/>
      <c r="Z18" s="144"/>
    </row>
    <row r="19" spans="1:26" x14ac:dyDescent="0.35">
      <c r="A19" s="144"/>
      <c r="B19" s="145" t="s">
        <v>354</v>
      </c>
      <c r="C19" s="144"/>
      <c r="D19" s="144"/>
      <c r="E19" s="144"/>
      <c r="F19" s="144"/>
      <c r="G19" s="144"/>
      <c r="H19" s="144"/>
      <c r="I19" s="144"/>
      <c r="J19" s="144"/>
      <c r="K19" s="144"/>
      <c r="L19" s="144"/>
      <c r="M19" s="144"/>
      <c r="N19" s="144"/>
      <c r="O19" s="144"/>
      <c r="P19" s="144"/>
      <c r="Q19" s="144"/>
      <c r="R19" s="144"/>
      <c r="S19" s="144"/>
      <c r="T19" s="144"/>
      <c r="U19" s="144"/>
      <c r="V19" s="144"/>
      <c r="W19" s="144"/>
      <c r="X19" s="144"/>
      <c r="Y19" s="144"/>
      <c r="Z19" s="144"/>
    </row>
    <row r="20" spans="1:26" x14ac:dyDescent="0.35">
      <c r="A20" s="144"/>
      <c r="B20" s="178" t="s">
        <v>355</v>
      </c>
      <c r="C20" s="178" t="s">
        <v>356</v>
      </c>
      <c r="D20" s="178" t="s">
        <v>357</v>
      </c>
      <c r="E20" s="178" t="s">
        <v>358</v>
      </c>
      <c r="F20"/>
      <c r="G20" s="144"/>
      <c r="H20" s="144"/>
      <c r="I20" s="144"/>
      <c r="J20" s="144"/>
      <c r="K20" s="144"/>
      <c r="L20" s="144"/>
      <c r="M20" s="144"/>
      <c r="N20" s="144"/>
      <c r="O20" s="144"/>
      <c r="P20" s="144"/>
      <c r="Q20" s="144"/>
      <c r="R20" s="144"/>
      <c r="S20" s="144"/>
      <c r="T20" s="144"/>
      <c r="U20" s="144"/>
      <c r="V20" s="144"/>
      <c r="W20" s="144"/>
      <c r="X20" s="144"/>
      <c r="Y20" s="144"/>
      <c r="Z20" s="144"/>
    </row>
    <row r="21" spans="1:26" x14ac:dyDescent="0.35">
      <c r="A21" s="144"/>
      <c r="B21" s="179">
        <f ca="1">QuestionsSC!$A$2</f>
        <v>10</v>
      </c>
      <c r="C21" s="179">
        <f>QuestionsSC!$B$2</f>
        <v>10</v>
      </c>
      <c r="D21" s="179" t="s">
        <v>3</v>
      </c>
      <c r="E21" s="179"/>
      <c r="F21" s="189" t="str" cm="1">
        <f t="array" ref="F21">_xlfn.IFS(ROW(Questions!A100)&lt;100,"A row has been deleted",COLUMN(Questions!BB1)&lt;54,"A column has been deleted",ROW(Questions!A100)&gt;100,"A row has been inserted",COLUMN(Questions!BB1)&gt;54,"A column has been inserted",TRUE=TRUE,"")</f>
        <v/>
      </c>
      <c r="G21" s="189"/>
      <c r="H21" s="189"/>
      <c r="I21" s="144"/>
      <c r="J21" s="144"/>
      <c r="K21" s="144"/>
      <c r="L21" s="144"/>
      <c r="M21" s="144"/>
      <c r="N21" s="144"/>
      <c r="O21" s="144"/>
      <c r="P21" s="144"/>
      <c r="Q21" s="144"/>
      <c r="R21" s="144"/>
      <c r="S21" s="144"/>
      <c r="T21" s="144"/>
      <c r="U21" s="144"/>
      <c r="V21" s="144"/>
      <c r="W21" s="144"/>
      <c r="X21" s="144"/>
      <c r="Y21" s="144"/>
      <c r="Z21" s="144"/>
    </row>
    <row r="22" spans="1:26" x14ac:dyDescent="0.35">
      <c r="A22" s="144"/>
      <c r="B22" s="179">
        <f ca="1">DatatypesSC!$A$2</f>
        <v>11</v>
      </c>
      <c r="C22" s="179">
        <f>DatatypesSC!$B$2</f>
        <v>11</v>
      </c>
      <c r="D22" s="179" t="s">
        <v>377</v>
      </c>
      <c r="E22" s="179"/>
      <c r="F22" s="189" t="str" cm="1">
        <f t="array" ref="F22">_xlfn.IFS(ROW(Datatypes!A100)&lt;100,"A row has been deleted",COLUMN(Datatypes!BB1)&lt;54,"A column has been deleted",ROW(Datatypes!A100)&gt;100,"A row has been inserted",COLUMN(Datatypes!BB1)&gt;54,"A column has been inserted",TRUE=TRUE,"")</f>
        <v/>
      </c>
      <c r="G22" s="189"/>
      <c r="H22" s="189"/>
      <c r="I22" s="144"/>
      <c r="J22" s="144"/>
      <c r="K22" s="144"/>
      <c r="L22" s="144"/>
      <c r="M22" s="144"/>
      <c r="N22" s="144"/>
      <c r="O22" s="144"/>
      <c r="P22" s="144"/>
      <c r="Q22" s="144"/>
      <c r="R22" s="144"/>
      <c r="S22" s="144"/>
      <c r="T22" s="144"/>
      <c r="U22" s="144"/>
      <c r="V22" s="144"/>
      <c r="W22" s="144"/>
      <c r="X22" s="144"/>
      <c r="Y22" s="144"/>
      <c r="Z22" s="144"/>
    </row>
    <row r="23" spans="1:26" x14ac:dyDescent="0.35">
      <c r="A23" s="144"/>
      <c r="B23" s="179">
        <f ca="1">FormulaPersonSC!$A$2</f>
        <v>10</v>
      </c>
      <c r="C23" s="179">
        <f>FormulaPersonSC!$B$2</f>
        <v>10</v>
      </c>
      <c r="D23" s="179" t="s">
        <v>379</v>
      </c>
      <c r="E23" s="179"/>
      <c r="F23" s="189" t="str" cm="1">
        <f t="array" ref="F23">_xlfn.IFS(ROW(FormulaPerson!A100)&lt;100,"A row has been deleted",COLUMN(FormulaPerson!BB1)&lt;54,"A column has been deleted",ROW(FormulaPerson!A100)&gt;100,"A row has been inserted",COLUMN(FormulaPerson!BB1)&gt;54,"A column has been inserted",TRUE=TRUE,"")</f>
        <v/>
      </c>
      <c r="G23" s="189"/>
      <c r="H23" s="189"/>
      <c r="I23" s="144"/>
      <c r="J23" s="144"/>
      <c r="K23" s="144"/>
      <c r="L23" s="144"/>
      <c r="M23" s="144"/>
      <c r="N23" s="144"/>
      <c r="O23" s="144"/>
      <c r="P23" s="144"/>
      <c r="Q23" s="144"/>
      <c r="R23" s="144"/>
      <c r="S23" s="144"/>
      <c r="T23" s="144"/>
      <c r="U23" s="144"/>
      <c r="V23" s="144"/>
      <c r="W23" s="144"/>
      <c r="X23" s="144"/>
      <c r="Y23" s="144"/>
      <c r="Z23" s="144"/>
    </row>
    <row r="24" spans="1:26" x14ac:dyDescent="0.35">
      <c r="A24" s="144"/>
      <c r="B24" s="179">
        <f ca="1">FormulaTypeSC!$A$2</f>
        <v>9</v>
      </c>
      <c r="C24" s="179">
        <f>FormulaTypeSC!$B$2</f>
        <v>9</v>
      </c>
      <c r="D24" s="179" t="s">
        <v>380</v>
      </c>
      <c r="E24" s="179"/>
      <c r="F24" s="189" t="str" cm="1">
        <f t="array" ref="F24">_xlfn.IFS(ROW(FormulaType!A100)&lt;100,"A row has been deleted",COLUMN(FormulaType!BB1)&lt;54,"A column has been deleted",ROW(FormulaType!A100)&gt;100,"A row has been inserted",COLUMN(FormulaType!BB1)&gt;54,"A column has been inserted",TRUE=TRUE,"")</f>
        <v/>
      </c>
      <c r="G24" s="189"/>
      <c r="H24" s="189"/>
      <c r="I24" s="144"/>
      <c r="J24" s="144"/>
      <c r="K24" s="144"/>
      <c r="L24" s="144"/>
      <c r="M24" s="144"/>
      <c r="N24" s="144"/>
      <c r="O24" s="144"/>
      <c r="P24" s="144"/>
      <c r="Q24" s="144"/>
      <c r="R24" s="144"/>
      <c r="S24" s="144"/>
      <c r="T24" s="144"/>
      <c r="U24" s="144"/>
      <c r="V24" s="144"/>
      <c r="W24" s="144"/>
      <c r="X24" s="144"/>
      <c r="Y24" s="144"/>
      <c r="Z24" s="144"/>
    </row>
    <row r="25" spans="1:26" x14ac:dyDescent="0.35">
      <c r="A25" s="144"/>
      <c r="B25" s="179">
        <f ca="1">FormulaBothSC!$A$2</f>
        <v>14</v>
      </c>
      <c r="C25" s="179">
        <f>FormulaBothSC!$B$2</f>
        <v>14</v>
      </c>
      <c r="D25" s="179" t="s">
        <v>381</v>
      </c>
      <c r="E25" s="179"/>
      <c r="F25" s="189" t="str" cm="1">
        <f t="array" ref="F25">_xlfn.IFS(ROW(FormulaBoth!A100)&lt;100,"A row has been deleted",COLUMN(FormulaBoth!BB1)&lt;54,"A column has been deleted",ROW(FormulaBoth!A100)&gt;100,"A row has been inserted",COLUMN(FormulaBoth!BB1)&gt;54,"A column has been inserted",TRUE=TRUE,"")</f>
        <v/>
      </c>
      <c r="G25" s="189"/>
      <c r="H25" s="189"/>
      <c r="I25" s="144"/>
      <c r="J25" s="144"/>
      <c r="K25" s="144"/>
      <c r="L25" s="144"/>
      <c r="M25" s="144"/>
      <c r="N25" s="144"/>
      <c r="O25" s="144"/>
      <c r="P25" s="144"/>
      <c r="Q25" s="144"/>
      <c r="R25" s="144"/>
      <c r="S25" s="144"/>
      <c r="T25" s="144"/>
      <c r="U25" s="144"/>
      <c r="V25" s="144"/>
      <c r="W25" s="144"/>
      <c r="X25" s="144"/>
      <c r="Y25" s="144"/>
      <c r="Z25" s="144"/>
    </row>
    <row r="26" spans="1:26" x14ac:dyDescent="0.35">
      <c r="A26" s="144"/>
      <c r="B26" s="179">
        <f ca="1">PivotPersonSC!$A$2</f>
        <v>6</v>
      </c>
      <c r="C26" s="179">
        <f>PivotPersonSC!$B$2</f>
        <v>6</v>
      </c>
      <c r="D26" s="179" t="s">
        <v>383</v>
      </c>
      <c r="E26" s="179"/>
      <c r="F26" s="189" t="str" cm="1">
        <f t="array" ref="F26">_xlfn.IFS(ROW(PivotPerson!A100)&lt;100,"A row has been deleted",COLUMN(PivotPerson!BB1)&lt;54,"A column has been deleted",ROW(PivotPerson!A100)&gt;100,"A row has been inserted",COLUMN(PivotPerson!BB1)&gt;54,"A column has been inserted",TRUE=TRUE,"")</f>
        <v/>
      </c>
      <c r="G26" s="189"/>
      <c r="H26" s="189"/>
      <c r="I26" s="144"/>
      <c r="J26" s="144"/>
      <c r="K26" s="144"/>
      <c r="L26" s="144"/>
      <c r="M26" s="144"/>
      <c r="N26" s="144"/>
      <c r="O26" s="144"/>
      <c r="P26" s="144"/>
      <c r="Q26" s="144"/>
      <c r="R26" s="144"/>
      <c r="S26" s="144"/>
      <c r="T26" s="144"/>
      <c r="U26" s="144"/>
      <c r="V26" s="144"/>
      <c r="W26" s="144"/>
      <c r="X26" s="144"/>
      <c r="Y26" s="144"/>
      <c r="Z26" s="144"/>
    </row>
    <row r="27" spans="1:26" x14ac:dyDescent="0.35">
      <c r="A27" s="144"/>
      <c r="B27" s="180">
        <f ca="1">PivotTypeSC!$A$2</f>
        <v>6</v>
      </c>
      <c r="C27" s="180">
        <f>PivotTypeSC!$B$2</f>
        <v>6</v>
      </c>
      <c r="D27" s="180" t="s">
        <v>384</v>
      </c>
      <c r="E27" s="180"/>
      <c r="F27" s="189" t="str" cm="1">
        <f t="array" ref="F27">_xlfn.IFS(ROW(PivotType!A100)&lt;100,"A row has been deleted",COLUMN(PivotType!BB1)&lt;54,"A column has been deleted",ROW(PivotType!A100)&gt;100,"A row has been inserted",COLUMN(PivotType!BB1)&gt;54,"A column has been inserted",TRUE=TRUE,"")</f>
        <v/>
      </c>
      <c r="G27" s="189"/>
      <c r="H27" s="189"/>
      <c r="I27" s="144"/>
      <c r="J27" s="144"/>
      <c r="K27" s="144"/>
      <c r="L27" s="144"/>
      <c r="M27" s="144"/>
      <c r="N27" s="144"/>
      <c r="O27" s="144"/>
      <c r="P27" s="144"/>
      <c r="Q27" s="144"/>
      <c r="R27" s="144"/>
      <c r="S27" s="144"/>
      <c r="T27" s="144"/>
      <c r="U27" s="144"/>
      <c r="V27" s="144"/>
      <c r="W27" s="144"/>
      <c r="X27" s="144"/>
      <c r="Y27" s="144"/>
      <c r="Z27" s="144"/>
    </row>
    <row r="28" spans="1:26" x14ac:dyDescent="0.35">
      <c r="A28" s="144"/>
      <c r="B28" s="180">
        <f ca="1">PivotBothSC!$A$2</f>
        <v>8</v>
      </c>
      <c r="C28" s="180">
        <f>PivotBothSC!$B$2</f>
        <v>8</v>
      </c>
      <c r="D28" s="180" t="s">
        <v>385</v>
      </c>
      <c r="E28" s="180"/>
      <c r="F28" s="189" t="str" cm="1">
        <f t="array" ref="F28">_xlfn.IFS(ROW(PivotBoth!A100)&lt;100,"A row has been deleted",COLUMN(PivotBoth!BB1)&lt;54,"A column has been deleted",ROW(PivotBoth!A100)&gt;100,"A row has been inserted",COLUMN(PivotBoth!BB1)&gt;54,"A column has been inserted",TRUE=TRUE,"")</f>
        <v/>
      </c>
      <c r="G28" s="189"/>
      <c r="H28" s="189"/>
      <c r="I28" s="144"/>
      <c r="J28" s="144"/>
      <c r="K28" s="144"/>
      <c r="L28" s="144"/>
      <c r="M28" s="144"/>
      <c r="N28" s="144"/>
      <c r="O28" s="144"/>
      <c r="P28" s="144"/>
      <c r="Q28" s="144"/>
      <c r="R28" s="144"/>
      <c r="S28" s="144"/>
      <c r="T28" s="144"/>
      <c r="U28" s="144"/>
      <c r="V28" s="144"/>
      <c r="W28" s="144"/>
      <c r="X28" s="144"/>
      <c r="Y28" s="144"/>
      <c r="Z28" s="144"/>
    </row>
    <row r="29" spans="1:26" x14ac:dyDescent="0.35">
      <c r="A29" s="144"/>
      <c r="B29" s="156"/>
      <c r="C29" s="2"/>
      <c r="D29" s="2"/>
      <c r="E29" s="2"/>
      <c r="F29" s="189"/>
      <c r="G29" s="189"/>
      <c r="H29" s="189"/>
      <c r="I29" s="144"/>
      <c r="J29" s="144"/>
      <c r="K29" s="144"/>
      <c r="L29" s="144"/>
      <c r="M29" s="144"/>
      <c r="N29" s="144"/>
      <c r="O29" s="144"/>
      <c r="P29" s="144"/>
      <c r="Q29" s="144"/>
      <c r="R29" s="144"/>
      <c r="S29" s="144"/>
      <c r="T29" s="144"/>
      <c r="U29" s="144"/>
      <c r="V29" s="144"/>
      <c r="W29" s="144"/>
      <c r="X29" s="144"/>
      <c r="Y29" s="144"/>
      <c r="Z29" s="144"/>
    </row>
    <row r="30" spans="1:26" x14ac:dyDescent="0.35">
      <c r="A30" s="144"/>
      <c r="B30" s="181">
        <f ca="1">SUM(B21:B28)</f>
        <v>74</v>
      </c>
      <c r="C30" s="181">
        <f>SUM(C21:C28)</f>
        <v>74</v>
      </c>
      <c r="D30" s="182">
        <f ca="1">IFERROR(ROUNDUP($B$30/$C$30,3),0)</f>
        <v>1</v>
      </c>
      <c r="E30" s="2"/>
      <c r="F30" s="189"/>
      <c r="G30" s="189"/>
      <c r="H30" s="189"/>
      <c r="I30" s="144"/>
      <c r="J30" s="144"/>
      <c r="K30" s="144"/>
      <c r="L30" s="144"/>
      <c r="M30" s="144"/>
      <c r="N30" s="144"/>
      <c r="O30" s="144"/>
      <c r="P30" s="144"/>
      <c r="Q30" s="144"/>
      <c r="R30" s="144"/>
      <c r="S30" s="144"/>
      <c r="T30" s="144"/>
      <c r="U30" s="144"/>
      <c r="V30" s="144"/>
      <c r="W30" s="144"/>
      <c r="X30" s="144"/>
      <c r="Y30" s="144"/>
      <c r="Z30" s="144"/>
    </row>
    <row r="31" spans="1:26" x14ac:dyDescent="0.35">
      <c r="A31" s="144"/>
      <c r="B31" s="156"/>
      <c r="C31" s="2"/>
      <c r="D31" s="2"/>
      <c r="E31" s="2"/>
      <c r="F31" s="189"/>
      <c r="G31" s="189"/>
      <c r="H31" s="189"/>
      <c r="I31" s="144"/>
      <c r="J31" s="144"/>
      <c r="K31" s="144"/>
      <c r="L31" s="144"/>
      <c r="M31" s="144"/>
      <c r="N31" s="144"/>
      <c r="O31" s="144"/>
      <c r="P31" s="144"/>
      <c r="Q31" s="144"/>
      <c r="R31" s="144"/>
      <c r="S31" s="144"/>
      <c r="T31" s="144"/>
      <c r="U31" s="144"/>
      <c r="V31" s="144"/>
      <c r="W31" s="144"/>
      <c r="X31" s="144"/>
      <c r="Y31" s="144"/>
      <c r="Z31" s="144"/>
    </row>
    <row r="32" spans="1:26" x14ac:dyDescent="0.35">
      <c r="A32" s="144"/>
      <c r="B32" s="183" t="s">
        <v>391</v>
      </c>
      <c r="C32" s="2"/>
      <c r="D32" s="2"/>
      <c r="E32" s="2"/>
      <c r="F32" s="189"/>
      <c r="G32" s="189"/>
      <c r="H32" s="189"/>
      <c r="I32" s="144"/>
      <c r="J32" s="144"/>
      <c r="K32" s="144"/>
      <c r="L32" s="144"/>
      <c r="M32" s="144"/>
      <c r="N32" s="144"/>
      <c r="O32" s="144"/>
      <c r="P32" s="144"/>
      <c r="Q32" s="144"/>
      <c r="R32" s="144"/>
      <c r="S32" s="144"/>
      <c r="T32" s="144"/>
      <c r="U32" s="144"/>
      <c r="V32" s="144"/>
      <c r="W32" s="144"/>
      <c r="X32" s="144"/>
      <c r="Y32" s="144"/>
      <c r="Z32" s="144"/>
    </row>
    <row r="33" spans="1:26" x14ac:dyDescent="0.35">
      <c r="A33" s="144"/>
      <c r="B33" s="180">
        <v>0</v>
      </c>
      <c r="C33" s="180">
        <v>5</v>
      </c>
      <c r="D33" s="180" t="s">
        <v>390</v>
      </c>
      <c r="E33" s="180"/>
      <c r="F33" s="189"/>
      <c r="G33" s="189"/>
      <c r="H33" s="189"/>
      <c r="I33" s="144"/>
      <c r="J33" s="144"/>
      <c r="K33" s="144"/>
      <c r="L33" s="144"/>
      <c r="M33" s="144"/>
      <c r="N33" s="144"/>
      <c r="O33" s="144"/>
      <c r="P33" s="144"/>
      <c r="Q33" s="144"/>
      <c r="R33" s="144"/>
      <c r="S33" s="144"/>
      <c r="T33" s="144"/>
      <c r="U33" s="144"/>
      <c r="V33" s="144"/>
      <c r="W33" s="144"/>
      <c r="X33" s="144"/>
      <c r="Y33" s="144"/>
      <c r="Z33" s="144"/>
    </row>
    <row r="34" spans="1:26" x14ac:dyDescent="0.35">
      <c r="A34" s="144"/>
      <c r="B34" s="180">
        <v>0</v>
      </c>
      <c r="C34" s="180">
        <v>5</v>
      </c>
      <c r="D34" s="180" t="s">
        <v>392</v>
      </c>
      <c r="E34" s="180"/>
      <c r="F34" s="189"/>
      <c r="G34" s="189"/>
      <c r="H34" s="189"/>
      <c r="I34" s="144"/>
      <c r="J34" s="144"/>
      <c r="K34" s="144"/>
      <c r="L34" s="144"/>
      <c r="M34" s="144"/>
      <c r="N34" s="144"/>
      <c r="O34" s="144"/>
      <c r="P34" s="144"/>
      <c r="Q34" s="144"/>
      <c r="R34" s="144"/>
      <c r="S34" s="144"/>
      <c r="T34" s="144"/>
      <c r="U34" s="144"/>
      <c r="V34" s="144"/>
      <c r="W34" s="144"/>
      <c r="X34" s="144"/>
      <c r="Y34" s="144"/>
      <c r="Z34" s="144"/>
    </row>
    <row r="35" spans="1:26" x14ac:dyDescent="0.35">
      <c r="A35" s="144"/>
      <c r="B35" s="180">
        <v>0</v>
      </c>
      <c r="C35" s="180">
        <v>5</v>
      </c>
      <c r="D35" s="180" t="s">
        <v>393</v>
      </c>
      <c r="E35" s="180"/>
      <c r="F35" s="189"/>
      <c r="G35" s="189"/>
      <c r="H35" s="189"/>
      <c r="I35" s="144"/>
      <c r="J35" s="144"/>
      <c r="K35" s="144"/>
      <c r="L35" s="144"/>
      <c r="M35" s="144"/>
      <c r="N35" s="144"/>
      <c r="O35" s="144"/>
      <c r="P35" s="144"/>
      <c r="Q35" s="144"/>
      <c r="R35" s="144"/>
      <c r="S35" s="144"/>
      <c r="T35" s="144"/>
      <c r="U35" s="144"/>
      <c r="V35" s="144"/>
      <c r="W35" s="144"/>
      <c r="X35" s="144"/>
      <c r="Y35" s="144"/>
      <c r="Z35" s="144"/>
    </row>
    <row r="36" spans="1:26" x14ac:dyDescent="0.35">
      <c r="A36" s="144"/>
      <c r="B36" s="180">
        <v>0</v>
      </c>
      <c r="C36" s="180">
        <v>5</v>
      </c>
      <c r="D36" s="180" t="s">
        <v>394</v>
      </c>
      <c r="E36" s="180"/>
      <c r="F36" s="189"/>
      <c r="G36" s="189"/>
      <c r="H36" s="189"/>
      <c r="I36" s="144"/>
      <c r="J36" s="144"/>
      <c r="K36" s="144"/>
      <c r="L36" s="144"/>
      <c r="M36" s="144"/>
      <c r="N36" s="144"/>
      <c r="O36" s="144"/>
      <c r="P36" s="144"/>
      <c r="Q36" s="144"/>
      <c r="R36" s="144"/>
      <c r="S36" s="144"/>
      <c r="T36" s="144"/>
      <c r="U36" s="144"/>
      <c r="V36" s="144"/>
      <c r="W36" s="144"/>
      <c r="X36" s="144"/>
      <c r="Y36" s="144"/>
      <c r="Z36" s="144"/>
    </row>
    <row r="37" spans="1:26" x14ac:dyDescent="0.35">
      <c r="A37" s="144"/>
      <c r="B37" s="180">
        <v>0</v>
      </c>
      <c r="C37" s="180">
        <v>5</v>
      </c>
      <c r="D37" s="180" t="s">
        <v>395</v>
      </c>
      <c r="E37" s="180"/>
      <c r="F37" s="189"/>
      <c r="G37" s="189"/>
      <c r="H37" s="189"/>
      <c r="I37" s="144"/>
      <c r="J37" s="144"/>
      <c r="K37" s="144"/>
      <c r="L37" s="144"/>
      <c r="M37" s="144"/>
      <c r="N37" s="144"/>
      <c r="O37" s="144"/>
      <c r="P37" s="144"/>
      <c r="Q37" s="144"/>
      <c r="R37" s="144"/>
      <c r="S37" s="144"/>
      <c r="T37" s="144"/>
      <c r="U37" s="144"/>
      <c r="V37" s="144"/>
      <c r="W37" s="144"/>
      <c r="X37" s="144"/>
      <c r="Y37" s="144"/>
      <c r="Z37" s="144"/>
    </row>
    <row r="38" spans="1:26" x14ac:dyDescent="0.35">
      <c r="A38" s="144"/>
      <c r="B38" s="180">
        <v>0</v>
      </c>
      <c r="C38" s="180">
        <v>5</v>
      </c>
      <c r="D38" s="180" t="s">
        <v>396</v>
      </c>
      <c r="E38" s="180"/>
      <c r="F38" s="189"/>
      <c r="G38" s="189"/>
      <c r="H38" s="189"/>
      <c r="I38" s="144"/>
      <c r="J38" s="144"/>
      <c r="K38" s="144"/>
      <c r="L38" s="144"/>
      <c r="M38" s="144"/>
      <c r="N38" s="144"/>
      <c r="O38" s="144"/>
      <c r="P38" s="144"/>
      <c r="Q38" s="144"/>
      <c r="R38" s="144"/>
      <c r="S38" s="144"/>
      <c r="T38" s="144"/>
      <c r="U38" s="144"/>
      <c r="V38" s="144"/>
      <c r="W38" s="144"/>
      <c r="X38" s="144"/>
      <c r="Y38" s="144"/>
      <c r="Z38" s="144"/>
    </row>
    <row r="39" spans="1:26" x14ac:dyDescent="0.35">
      <c r="A39" s="144"/>
      <c r="B39" s="156"/>
      <c r="C39" s="2"/>
      <c r="D39" s="2"/>
      <c r="E39" s="2"/>
      <c r="F39" s="189"/>
      <c r="G39" s="189"/>
      <c r="H39" s="189"/>
      <c r="I39" s="144"/>
      <c r="J39" s="144"/>
      <c r="K39" s="144"/>
      <c r="L39" s="144"/>
      <c r="M39" s="144"/>
      <c r="N39" s="144"/>
      <c r="O39" s="144"/>
      <c r="P39" s="144"/>
      <c r="Q39" s="144"/>
      <c r="R39" s="144"/>
      <c r="S39" s="144"/>
      <c r="T39" s="144"/>
      <c r="U39" s="144"/>
      <c r="V39" s="144"/>
      <c r="W39" s="144"/>
      <c r="X39" s="144"/>
      <c r="Y39" s="144"/>
      <c r="Z39" s="144"/>
    </row>
    <row r="40" spans="1:26" x14ac:dyDescent="0.35">
      <c r="A40" s="144"/>
      <c r="B40" s="181">
        <f>SUM(B33:B38)</f>
        <v>0</v>
      </c>
      <c r="C40" s="181">
        <f>SUM(C33:C38)</f>
        <v>30</v>
      </c>
      <c r="D40" s="182">
        <f>IFERROR(ROUNDUP($B$40/$C$40,3),0)</f>
        <v>0</v>
      </c>
      <c r="E40" s="2"/>
      <c r="F40" s="189"/>
      <c r="G40" s="189"/>
      <c r="H40" s="189"/>
      <c r="I40" s="144"/>
      <c r="J40" s="144"/>
      <c r="K40" s="144"/>
      <c r="L40" s="144"/>
      <c r="M40" s="144"/>
      <c r="N40" s="144"/>
      <c r="O40" s="144"/>
      <c r="P40" s="144"/>
      <c r="Q40" s="144"/>
      <c r="R40" s="144"/>
      <c r="S40" s="144"/>
      <c r="T40" s="144"/>
      <c r="U40" s="144"/>
      <c r="V40" s="144"/>
      <c r="W40" s="144"/>
      <c r="X40" s="144"/>
      <c r="Y40" s="144"/>
      <c r="Z40" s="144"/>
    </row>
    <row r="41" spans="1:26" x14ac:dyDescent="0.35">
      <c r="A41" s="144"/>
      <c r="B41" s="156"/>
      <c r="C41" s="2"/>
      <c r="D41" s="2"/>
      <c r="E41" s="2"/>
      <c r="F41" s="189"/>
      <c r="G41" s="189"/>
      <c r="H41" s="189"/>
      <c r="I41" s="144"/>
      <c r="J41" s="144"/>
      <c r="K41" s="144"/>
      <c r="L41" s="144"/>
      <c r="M41" s="144"/>
      <c r="N41" s="144"/>
      <c r="O41" s="144"/>
      <c r="P41" s="144"/>
      <c r="Q41" s="144"/>
      <c r="R41" s="144"/>
      <c r="S41" s="144"/>
      <c r="T41" s="144"/>
      <c r="U41" s="144"/>
      <c r="V41" s="144"/>
      <c r="W41" s="144"/>
      <c r="X41" s="144"/>
      <c r="Y41" s="144"/>
      <c r="Z41" s="144"/>
    </row>
    <row r="42" spans="1:26" x14ac:dyDescent="0.35">
      <c r="A42" s="144"/>
      <c r="B42" s="156"/>
      <c r="C42" s="2"/>
      <c r="D42" s="2"/>
      <c r="E42" s="2"/>
      <c r="F42" s="189"/>
      <c r="G42" s="189"/>
      <c r="H42" s="189"/>
      <c r="I42" s="144"/>
      <c r="J42" s="144"/>
      <c r="K42" s="144"/>
      <c r="L42" s="144"/>
      <c r="M42" s="144"/>
      <c r="N42" s="144"/>
      <c r="O42" s="144"/>
      <c r="P42" s="144"/>
      <c r="Q42" s="144"/>
      <c r="R42" s="144"/>
      <c r="S42" s="144"/>
      <c r="T42" s="144"/>
      <c r="U42" s="144"/>
      <c r="V42" s="144"/>
      <c r="W42" s="144"/>
      <c r="X42" s="144"/>
      <c r="Y42" s="144"/>
      <c r="Z42" s="144"/>
    </row>
    <row r="43" spans="1:26" x14ac:dyDescent="0.35">
      <c r="A43" s="144"/>
      <c r="B43" s="156"/>
      <c r="C43" s="2"/>
      <c r="D43" s="2"/>
      <c r="E43" s="2"/>
      <c r="F43" s="189"/>
      <c r="G43" s="189"/>
      <c r="H43" s="189"/>
      <c r="I43" s="144"/>
      <c r="J43" s="144"/>
      <c r="K43" s="144"/>
      <c r="L43" s="144"/>
      <c r="M43" s="144"/>
      <c r="N43" s="144"/>
      <c r="O43" s="144"/>
      <c r="P43" s="144"/>
      <c r="Q43" s="144"/>
      <c r="R43" s="144"/>
      <c r="S43" s="144"/>
      <c r="T43" s="144"/>
      <c r="U43" s="144"/>
      <c r="V43" s="144"/>
      <c r="W43" s="144"/>
      <c r="X43" s="144"/>
      <c r="Y43" s="144"/>
      <c r="Z43" s="144"/>
    </row>
    <row r="44" spans="1:26" x14ac:dyDescent="0.35">
      <c r="A44" s="144"/>
      <c r="B44" s="156"/>
      <c r="C44" s="2"/>
      <c r="D44" s="2"/>
      <c r="E44" s="2"/>
      <c r="F44" s="189"/>
      <c r="G44" s="189"/>
      <c r="H44" s="189"/>
      <c r="I44" s="144"/>
      <c r="J44" s="144"/>
      <c r="K44" s="144"/>
      <c r="L44" s="144"/>
      <c r="M44" s="144"/>
      <c r="N44" s="144"/>
      <c r="O44" s="144"/>
      <c r="P44" s="144"/>
      <c r="Q44" s="144"/>
      <c r="R44" s="144"/>
      <c r="S44" s="144"/>
      <c r="T44" s="144"/>
      <c r="U44" s="144"/>
      <c r="V44" s="144"/>
      <c r="W44" s="144"/>
      <c r="X44" s="144"/>
      <c r="Y44" s="144"/>
      <c r="Z44" s="144"/>
    </row>
    <row r="45" spans="1:26" x14ac:dyDescent="0.35">
      <c r="A45" s="144"/>
      <c r="B45" s="156"/>
      <c r="C45" s="2"/>
      <c r="D45" s="2"/>
      <c r="E45" s="2"/>
      <c r="F45" s="189"/>
      <c r="G45" s="189"/>
      <c r="H45" s="189"/>
      <c r="I45" s="144"/>
      <c r="J45" s="144"/>
      <c r="K45" s="144"/>
      <c r="L45" s="144"/>
      <c r="M45" s="144"/>
      <c r="N45" s="144"/>
      <c r="O45" s="144"/>
      <c r="P45" s="144"/>
      <c r="Q45" s="144"/>
      <c r="R45" s="144"/>
      <c r="S45" s="144"/>
      <c r="T45" s="144"/>
      <c r="U45" s="144"/>
      <c r="V45" s="144"/>
      <c r="W45" s="144"/>
      <c r="X45" s="144"/>
      <c r="Y45" s="144"/>
      <c r="Z45" s="144"/>
    </row>
    <row r="46" spans="1:26" x14ac:dyDescent="0.35">
      <c r="A46" s="144"/>
      <c r="B46" s="156"/>
      <c r="C46" s="2"/>
      <c r="D46" s="2"/>
      <c r="E46" s="2"/>
      <c r="F46" s="189"/>
      <c r="G46" s="189"/>
      <c r="H46" s="189"/>
      <c r="I46" s="144"/>
      <c r="J46" s="144"/>
      <c r="K46" s="144"/>
      <c r="L46" s="144"/>
      <c r="M46" s="144"/>
      <c r="N46" s="144"/>
      <c r="O46" s="144"/>
      <c r="P46" s="144"/>
      <c r="Q46" s="144"/>
      <c r="R46" s="144"/>
      <c r="S46" s="144"/>
      <c r="T46" s="144"/>
      <c r="U46" s="144"/>
      <c r="V46" s="144"/>
      <c r="W46" s="144"/>
      <c r="X46" s="144"/>
      <c r="Y46" s="144"/>
      <c r="Z46" s="144"/>
    </row>
    <row r="47" spans="1:26" x14ac:dyDescent="0.35">
      <c r="A47" s="144"/>
      <c r="B47" s="156"/>
      <c r="C47" s="2"/>
      <c r="D47" s="2"/>
      <c r="E47" s="2"/>
      <c r="F47" s="189"/>
      <c r="G47" s="189"/>
      <c r="H47" s="189"/>
      <c r="I47" s="144"/>
      <c r="J47" s="144"/>
      <c r="K47" s="144"/>
      <c r="L47" s="144"/>
      <c r="M47" s="144"/>
      <c r="N47" s="144"/>
      <c r="O47" s="144"/>
      <c r="P47" s="144"/>
      <c r="Q47" s="144"/>
      <c r="R47" s="144"/>
      <c r="S47" s="144"/>
      <c r="T47" s="144"/>
      <c r="U47" s="144"/>
      <c r="V47" s="144"/>
      <c r="W47" s="144"/>
      <c r="X47" s="144"/>
      <c r="Y47" s="144"/>
      <c r="Z47" s="144"/>
    </row>
    <row r="48" spans="1:26" x14ac:dyDescent="0.35">
      <c r="A48" s="144"/>
      <c r="B48" s="156"/>
      <c r="C48" s="2"/>
      <c r="D48" s="2"/>
      <c r="E48" s="2"/>
      <c r="F48" s="189"/>
      <c r="G48" s="189"/>
      <c r="H48" s="189"/>
      <c r="I48" s="144"/>
      <c r="J48" s="144"/>
      <c r="K48" s="144"/>
      <c r="L48" s="144"/>
      <c r="M48" s="144"/>
      <c r="N48" s="144"/>
      <c r="O48" s="144"/>
      <c r="P48" s="144"/>
      <c r="Q48" s="144"/>
      <c r="R48" s="144"/>
      <c r="S48" s="144"/>
      <c r="T48" s="144"/>
      <c r="U48" s="144"/>
      <c r="V48" s="144"/>
      <c r="W48" s="144"/>
      <c r="X48" s="144"/>
      <c r="Y48" s="144"/>
      <c r="Z48" s="144"/>
    </row>
    <row r="49" spans="1:26" x14ac:dyDescent="0.35">
      <c r="A49" s="144"/>
      <c r="B49" s="156"/>
      <c r="C49" s="2"/>
      <c r="D49" s="2"/>
      <c r="E49" s="2"/>
      <c r="F49" s="189"/>
      <c r="G49" s="189"/>
      <c r="H49" s="189"/>
      <c r="I49" s="144"/>
      <c r="J49" s="144"/>
      <c r="K49" s="144"/>
      <c r="L49" s="144"/>
      <c r="M49" s="144"/>
      <c r="N49" s="144"/>
      <c r="O49" s="144"/>
      <c r="P49" s="144"/>
      <c r="Q49" s="144"/>
      <c r="R49" s="144"/>
      <c r="S49" s="144"/>
      <c r="T49" s="144"/>
      <c r="U49" s="144"/>
      <c r="V49" s="144"/>
      <c r="W49" s="144"/>
      <c r="X49" s="144"/>
      <c r="Y49" s="144"/>
      <c r="Z49" s="144"/>
    </row>
    <row r="50" spans="1:26" x14ac:dyDescent="0.35">
      <c r="A50" s="144"/>
      <c r="B50" s="156" t="s">
        <v>397</v>
      </c>
      <c r="C50" s="2"/>
      <c r="D50" s="2"/>
      <c r="E50" s="2"/>
      <c r="F50" s="189"/>
      <c r="G50" s="189"/>
      <c r="H50" s="189"/>
      <c r="I50" s="144"/>
      <c r="J50" s="144"/>
      <c r="K50" s="144"/>
      <c r="L50" s="144"/>
      <c r="M50" s="144"/>
      <c r="N50" s="144"/>
      <c r="O50" s="144"/>
      <c r="P50" s="144"/>
      <c r="Q50" s="144"/>
      <c r="R50" s="144"/>
      <c r="S50" s="144"/>
      <c r="T50" s="144"/>
      <c r="U50" s="144"/>
      <c r="V50" s="144"/>
      <c r="W50" s="144"/>
      <c r="X50" s="144"/>
      <c r="Y50" s="144"/>
      <c r="Z50" s="144"/>
    </row>
    <row r="51" spans="1:26" x14ac:dyDescent="0.35">
      <c r="B51" s="141"/>
      <c r="C51" s="142"/>
      <c r="D51" s="142"/>
      <c r="E51" s="142"/>
      <c r="F51" s="188"/>
      <c r="G51" s="188"/>
      <c r="H51" s="188"/>
    </row>
    <row r="52" spans="1:26" x14ac:dyDescent="0.35">
      <c r="B52" s="141"/>
      <c r="C52" s="142"/>
      <c r="D52" s="142"/>
      <c r="E52" s="142"/>
      <c r="F52" s="188"/>
      <c r="G52" s="188"/>
      <c r="H52" s="188"/>
    </row>
    <row r="53" spans="1:26" x14ac:dyDescent="0.35">
      <c r="B53" s="141"/>
      <c r="C53" s="142"/>
      <c r="D53" s="142"/>
      <c r="E53" s="142"/>
      <c r="F53" s="188"/>
      <c r="G53" s="188"/>
      <c r="H53" s="188"/>
    </row>
    <row r="54" spans="1:26" x14ac:dyDescent="0.35">
      <c r="B54" s="141"/>
      <c r="C54" s="142"/>
      <c r="D54" s="142"/>
      <c r="E54" s="142"/>
      <c r="F54" s="188"/>
      <c r="G54" s="188"/>
      <c r="H54" s="188"/>
    </row>
    <row r="55" spans="1:26" x14ac:dyDescent="0.35">
      <c r="B55" s="141"/>
      <c r="C55" s="142"/>
      <c r="D55" s="142"/>
      <c r="E55" s="142"/>
      <c r="F55" s="188"/>
      <c r="G55" s="188"/>
      <c r="H55" s="188"/>
    </row>
    <row r="56" spans="1:26" x14ac:dyDescent="0.35">
      <c r="B56" s="141"/>
      <c r="C56" s="142"/>
      <c r="D56" s="142"/>
      <c r="E56" s="142"/>
      <c r="F56" s="188"/>
      <c r="G56" s="188"/>
      <c r="H56" s="188"/>
    </row>
    <row r="57" spans="1:26" x14ac:dyDescent="0.35">
      <c r="B57" s="141"/>
      <c r="C57" s="142"/>
      <c r="D57" s="142"/>
      <c r="E57" s="142"/>
      <c r="F57" s="188"/>
      <c r="G57" s="188"/>
      <c r="H57" s="188"/>
    </row>
    <row r="58" spans="1:26" x14ac:dyDescent="0.35">
      <c r="B58" s="141"/>
      <c r="C58" s="142"/>
      <c r="D58" s="142"/>
      <c r="E58" s="142"/>
      <c r="F58" s="188"/>
      <c r="G58" s="188"/>
      <c r="H58" s="188"/>
    </row>
    <row r="59" spans="1:26" x14ac:dyDescent="0.35">
      <c r="B59" s="141"/>
      <c r="C59" s="142"/>
      <c r="D59" s="142"/>
      <c r="E59" s="142"/>
      <c r="F59" s="188"/>
      <c r="G59" s="188"/>
      <c r="H59" s="188"/>
    </row>
    <row r="60" spans="1:26" x14ac:dyDescent="0.35">
      <c r="B60" s="141"/>
      <c r="C60" s="142"/>
      <c r="D60" s="142"/>
      <c r="E60" s="142"/>
      <c r="F60" s="188"/>
      <c r="G60" s="188"/>
      <c r="H60" s="188"/>
    </row>
    <row r="61" spans="1:26" x14ac:dyDescent="0.35">
      <c r="B61" s="141"/>
      <c r="C61" s="142"/>
      <c r="D61" s="142"/>
      <c r="E61" s="142"/>
      <c r="F61" s="188"/>
      <c r="G61" s="188"/>
      <c r="H61" s="188"/>
    </row>
    <row r="62" spans="1:26" x14ac:dyDescent="0.35">
      <c r="B62" s="141"/>
      <c r="C62" s="142"/>
      <c r="D62" s="142"/>
      <c r="E62" s="142"/>
      <c r="F62" s="188"/>
      <c r="G62" s="188"/>
      <c r="H62" s="188"/>
    </row>
    <row r="63" spans="1:26" x14ac:dyDescent="0.35">
      <c r="B63" s="141"/>
      <c r="C63" s="142"/>
      <c r="D63" s="142"/>
      <c r="E63" s="142"/>
      <c r="F63" s="188"/>
      <c r="G63" s="188"/>
      <c r="H63" s="188"/>
    </row>
    <row r="64" spans="1:26" x14ac:dyDescent="0.35">
      <c r="B64" s="141"/>
      <c r="C64" s="142"/>
      <c r="D64" s="142"/>
      <c r="E64" s="142"/>
      <c r="F64" s="188"/>
      <c r="G64" s="188"/>
      <c r="H64" s="188"/>
    </row>
    <row r="65" spans="2:8" x14ac:dyDescent="0.35">
      <c r="B65" s="141"/>
      <c r="C65" s="142"/>
      <c r="D65" s="142"/>
      <c r="E65" s="142"/>
      <c r="F65" s="188"/>
      <c r="G65" s="188"/>
      <c r="H65" s="188"/>
    </row>
    <row r="66" spans="2:8" x14ac:dyDescent="0.35">
      <c r="B66" s="141"/>
      <c r="C66" s="142"/>
      <c r="D66" s="142"/>
      <c r="E66" s="142"/>
      <c r="F66" s="188"/>
      <c r="G66" s="188"/>
      <c r="H66" s="188"/>
    </row>
    <row r="67" spans="2:8" x14ac:dyDescent="0.35">
      <c r="B67" s="141"/>
      <c r="C67" s="142"/>
      <c r="D67" s="142"/>
      <c r="E67" s="142"/>
      <c r="F67" s="188"/>
      <c r="G67" s="188"/>
      <c r="H67" s="188"/>
    </row>
    <row r="68" spans="2:8" x14ac:dyDescent="0.35">
      <c r="B68" s="141"/>
      <c r="C68" s="142"/>
      <c r="D68" s="142"/>
      <c r="E68" s="142"/>
      <c r="F68" s="188"/>
      <c r="G68" s="188"/>
      <c r="H68" s="188"/>
    </row>
    <row r="69" spans="2:8" x14ac:dyDescent="0.35">
      <c r="B69" s="141"/>
      <c r="C69" s="142"/>
      <c r="D69" s="142"/>
      <c r="E69" s="142"/>
      <c r="F69" s="188"/>
      <c r="G69" s="188"/>
      <c r="H69" s="188"/>
    </row>
    <row r="70" spans="2:8" x14ac:dyDescent="0.35">
      <c r="B70" s="141"/>
      <c r="C70" s="142"/>
      <c r="D70" s="142"/>
      <c r="E70" s="142"/>
      <c r="F70" s="188"/>
      <c r="G70" s="188"/>
      <c r="H70" s="188"/>
    </row>
    <row r="71" spans="2:8" x14ac:dyDescent="0.35">
      <c r="B71" s="141"/>
      <c r="C71" s="142"/>
      <c r="D71" s="142"/>
      <c r="E71" s="142"/>
      <c r="F71" s="188"/>
      <c r="G71" s="188"/>
      <c r="H71" s="188"/>
    </row>
    <row r="72" spans="2:8" x14ac:dyDescent="0.35">
      <c r="B72" s="141"/>
      <c r="C72" s="142"/>
      <c r="D72" s="142"/>
      <c r="E72" s="142"/>
      <c r="F72" s="188"/>
      <c r="G72" s="188"/>
      <c r="H72" s="188"/>
    </row>
    <row r="73" spans="2:8" x14ac:dyDescent="0.35">
      <c r="B73" s="141"/>
      <c r="C73" s="142"/>
      <c r="D73" s="142"/>
      <c r="E73" s="142"/>
      <c r="F73" s="188"/>
      <c r="G73" s="188"/>
      <c r="H73" s="188"/>
    </row>
    <row r="74" spans="2:8" x14ac:dyDescent="0.35">
      <c r="B74" s="141"/>
      <c r="C74" s="142"/>
      <c r="D74" s="142"/>
      <c r="E74" s="142"/>
      <c r="F74" s="188"/>
      <c r="G74" s="188"/>
      <c r="H74" s="188"/>
    </row>
    <row r="75" spans="2:8" x14ac:dyDescent="0.35">
      <c r="B75" s="141"/>
      <c r="C75" s="142"/>
      <c r="D75" s="142"/>
      <c r="E75" s="142"/>
      <c r="F75" s="188"/>
      <c r="G75" s="188"/>
      <c r="H75" s="188"/>
    </row>
    <row r="76" spans="2:8" x14ac:dyDescent="0.35">
      <c r="B76" s="141"/>
      <c r="C76" s="142"/>
      <c r="D76" s="142"/>
      <c r="E76" s="142"/>
      <c r="F76" s="188"/>
      <c r="G76" s="188"/>
      <c r="H76" s="188"/>
    </row>
    <row r="77" spans="2:8" x14ac:dyDescent="0.35">
      <c r="B77" s="141"/>
      <c r="C77" s="142"/>
      <c r="D77" s="142"/>
      <c r="E77" s="142"/>
      <c r="F77" s="188"/>
      <c r="G77" s="188"/>
      <c r="H77" s="188"/>
    </row>
    <row r="78" spans="2:8" x14ac:dyDescent="0.35">
      <c r="B78" s="141"/>
      <c r="C78" s="142"/>
      <c r="D78" s="142"/>
      <c r="E78" s="142"/>
      <c r="F78" s="188"/>
      <c r="G78" s="188"/>
      <c r="H78" s="188"/>
    </row>
    <row r="79" spans="2:8" x14ac:dyDescent="0.35">
      <c r="B79" s="141"/>
      <c r="C79" s="142"/>
      <c r="D79" s="142"/>
      <c r="E79" s="142"/>
      <c r="F79" s="188"/>
      <c r="G79" s="188"/>
      <c r="H79" s="188"/>
    </row>
    <row r="80" spans="2:8" x14ac:dyDescent="0.35">
      <c r="B80" s="141"/>
      <c r="C80" s="142"/>
      <c r="D80" s="142"/>
      <c r="E80" s="142"/>
      <c r="F80" s="188"/>
      <c r="G80" s="188"/>
      <c r="H80" s="188"/>
    </row>
    <row r="81" spans="2:8" x14ac:dyDescent="0.35">
      <c r="B81" s="141"/>
      <c r="C81" s="142"/>
      <c r="D81" s="142"/>
      <c r="E81" s="142"/>
      <c r="F81" s="188"/>
      <c r="G81" s="188"/>
      <c r="H81" s="188"/>
    </row>
    <row r="82" spans="2:8" x14ac:dyDescent="0.35">
      <c r="B82" s="141"/>
      <c r="C82" s="142"/>
      <c r="D82" s="142"/>
      <c r="E82" s="142"/>
      <c r="F82" s="188"/>
      <c r="G82" s="188"/>
      <c r="H82" s="188"/>
    </row>
    <row r="83" spans="2:8" x14ac:dyDescent="0.35">
      <c r="B83" s="141"/>
      <c r="C83" s="142"/>
      <c r="D83" s="142"/>
      <c r="E83" s="142"/>
      <c r="F83" s="188"/>
      <c r="G83" s="188"/>
      <c r="H83" s="188"/>
    </row>
    <row r="84" spans="2:8" x14ac:dyDescent="0.35">
      <c r="B84" s="141"/>
      <c r="C84" s="142"/>
      <c r="D84" s="142"/>
      <c r="E84" s="142"/>
      <c r="F84" s="188"/>
      <c r="G84" s="188"/>
      <c r="H84" s="188"/>
    </row>
    <row r="85" spans="2:8" x14ac:dyDescent="0.35">
      <c r="B85" s="141"/>
      <c r="C85" s="142"/>
      <c r="D85" s="142"/>
      <c r="E85" s="142"/>
      <c r="F85" s="188"/>
      <c r="G85" s="188"/>
      <c r="H85" s="188"/>
    </row>
    <row r="86" spans="2:8" x14ac:dyDescent="0.35">
      <c r="B86" s="141"/>
      <c r="C86" s="142"/>
      <c r="D86" s="142"/>
      <c r="E86" s="142"/>
      <c r="F86" s="188"/>
      <c r="G86" s="188"/>
      <c r="H86" s="188"/>
    </row>
    <row r="87" spans="2:8" x14ac:dyDescent="0.35">
      <c r="B87" s="141"/>
      <c r="C87" s="142"/>
      <c r="D87" s="142"/>
      <c r="E87" s="142"/>
      <c r="F87" s="188"/>
      <c r="G87" s="188"/>
      <c r="H87" s="188"/>
    </row>
    <row r="88" spans="2:8" x14ac:dyDescent="0.35">
      <c r="B88" s="141"/>
      <c r="C88" s="142"/>
      <c r="D88" s="142"/>
      <c r="E88" s="142"/>
      <c r="F88" s="188"/>
      <c r="G88" s="188"/>
      <c r="H88" s="188"/>
    </row>
    <row r="89" spans="2:8" x14ac:dyDescent="0.35">
      <c r="B89" s="141"/>
      <c r="C89" s="142"/>
      <c r="D89" s="142"/>
      <c r="E89" s="142"/>
      <c r="F89" s="188"/>
      <c r="G89" s="188"/>
      <c r="H89" s="188"/>
    </row>
    <row r="90" spans="2:8" x14ac:dyDescent="0.35">
      <c r="B90" s="141"/>
      <c r="C90" s="142"/>
      <c r="D90" s="142"/>
      <c r="E90" s="142"/>
      <c r="F90" s="188"/>
      <c r="G90" s="188"/>
      <c r="H90" s="188"/>
    </row>
    <row r="91" spans="2:8" x14ac:dyDescent="0.35">
      <c r="B91" s="141"/>
      <c r="C91" s="142"/>
      <c r="D91" s="142"/>
      <c r="E91" s="142"/>
      <c r="F91" s="188"/>
      <c r="G91" s="188"/>
      <c r="H91" s="188"/>
    </row>
    <row r="92" spans="2:8" x14ac:dyDescent="0.35">
      <c r="B92" s="141"/>
      <c r="C92" s="142"/>
      <c r="D92" s="142"/>
      <c r="E92" s="142"/>
      <c r="F92" s="188"/>
      <c r="G92" s="188"/>
      <c r="H92" s="188"/>
    </row>
    <row r="93" spans="2:8" x14ac:dyDescent="0.35">
      <c r="B93" s="141"/>
      <c r="C93" s="142"/>
      <c r="D93" s="142"/>
      <c r="E93" s="142"/>
      <c r="F93" s="188"/>
      <c r="G93" s="188"/>
      <c r="H93" s="188"/>
    </row>
    <row r="94" spans="2:8" x14ac:dyDescent="0.35">
      <c r="B94" s="141"/>
      <c r="C94" s="142"/>
      <c r="D94" s="142"/>
      <c r="E94" s="142"/>
      <c r="F94" s="188"/>
      <c r="G94" s="188"/>
      <c r="H94" s="188"/>
    </row>
    <row r="95" spans="2:8" x14ac:dyDescent="0.35">
      <c r="B95" s="141"/>
      <c r="C95" s="142"/>
      <c r="D95" s="142"/>
      <c r="E95" s="142"/>
      <c r="F95" s="188"/>
      <c r="G95" s="188"/>
      <c r="H95" s="188"/>
    </row>
    <row r="96" spans="2:8" x14ac:dyDescent="0.35">
      <c r="B96" s="141"/>
      <c r="C96" s="142"/>
      <c r="D96" s="142"/>
      <c r="E96" s="142"/>
      <c r="F96" s="188"/>
      <c r="G96" s="188"/>
      <c r="H96" s="188"/>
    </row>
    <row r="97" spans="2:8" x14ac:dyDescent="0.35">
      <c r="B97" s="141"/>
      <c r="C97" s="142"/>
      <c r="D97" s="142"/>
      <c r="E97" s="142"/>
      <c r="F97" s="188"/>
      <c r="G97" s="188"/>
      <c r="H97" s="188"/>
    </row>
    <row r="98" spans="2:8" x14ac:dyDescent="0.35">
      <c r="B98" s="141"/>
      <c r="C98" s="142"/>
      <c r="D98" s="142"/>
      <c r="E98" s="142"/>
      <c r="F98" s="188"/>
      <c r="G98" s="188"/>
      <c r="H98" s="188"/>
    </row>
    <row r="99" spans="2:8" x14ac:dyDescent="0.35">
      <c r="B99" s="141"/>
      <c r="C99" s="142"/>
      <c r="D99" s="142"/>
      <c r="E99" s="142"/>
      <c r="F99" s="188"/>
      <c r="G99" s="188"/>
      <c r="H99" s="188"/>
    </row>
    <row r="100" spans="2:8" x14ac:dyDescent="0.35">
      <c r="B100" s="141"/>
      <c r="C100" s="142"/>
      <c r="D100" s="142"/>
      <c r="E100" s="142"/>
      <c r="F100" s="188"/>
      <c r="G100" s="188"/>
      <c r="H100" s="188"/>
    </row>
    <row r="101" spans="2:8" x14ac:dyDescent="0.35">
      <c r="B101" s="141"/>
      <c r="C101" s="142"/>
      <c r="D101" s="142"/>
      <c r="E101" s="142"/>
      <c r="F101" s="188"/>
      <c r="G101" s="188"/>
      <c r="H101" s="188"/>
    </row>
    <row r="102" spans="2:8" x14ac:dyDescent="0.35">
      <c r="B102" s="141"/>
      <c r="C102" s="142"/>
      <c r="D102" s="142"/>
      <c r="E102" s="142"/>
      <c r="F102" s="188"/>
      <c r="G102" s="188"/>
      <c r="H102" s="188"/>
    </row>
    <row r="103" spans="2:8" x14ac:dyDescent="0.35">
      <c r="B103" s="141"/>
      <c r="C103" s="142"/>
      <c r="D103" s="142"/>
      <c r="E103" s="142"/>
      <c r="F103" s="188"/>
      <c r="G103" s="188"/>
      <c r="H103" s="188"/>
    </row>
    <row r="104" spans="2:8" x14ac:dyDescent="0.35">
      <c r="B104" s="141"/>
      <c r="C104" s="142"/>
      <c r="D104" s="142"/>
      <c r="E104" s="142"/>
      <c r="F104" s="188"/>
      <c r="G104" s="188"/>
      <c r="H104" s="188"/>
    </row>
    <row r="105" spans="2:8" x14ac:dyDescent="0.35">
      <c r="B105" s="141"/>
      <c r="C105" s="142"/>
      <c r="D105" s="142"/>
      <c r="E105" s="142"/>
      <c r="F105" s="188"/>
      <c r="G105" s="188"/>
      <c r="H105" s="188"/>
    </row>
    <row r="106" spans="2:8" x14ac:dyDescent="0.35">
      <c r="B106" s="141"/>
      <c r="C106" s="142"/>
      <c r="D106" s="142"/>
      <c r="E106" s="142"/>
      <c r="F106" s="188"/>
      <c r="G106" s="188"/>
      <c r="H106" s="188"/>
    </row>
    <row r="107" spans="2:8" x14ac:dyDescent="0.35">
      <c r="B107" s="141"/>
      <c r="C107" s="142"/>
      <c r="D107" s="142"/>
      <c r="E107" s="142"/>
      <c r="F107" s="188"/>
      <c r="G107" s="188"/>
      <c r="H107" s="188"/>
    </row>
    <row r="108" spans="2:8" x14ac:dyDescent="0.35">
      <c r="B108" s="141"/>
      <c r="C108" s="142"/>
      <c r="D108" s="142"/>
      <c r="E108" s="142"/>
      <c r="F108" s="188"/>
      <c r="G108" s="188"/>
      <c r="H108" s="188"/>
    </row>
    <row r="109" spans="2:8" x14ac:dyDescent="0.35">
      <c r="B109" s="141"/>
      <c r="C109" s="142"/>
      <c r="D109" s="142"/>
      <c r="E109" s="142"/>
      <c r="F109" s="188"/>
      <c r="G109" s="188"/>
      <c r="H109" s="188"/>
    </row>
    <row r="110" spans="2:8" x14ac:dyDescent="0.35">
      <c r="B110" s="141"/>
      <c r="C110" s="142"/>
      <c r="D110" s="142"/>
      <c r="E110" s="142"/>
      <c r="F110" s="188"/>
      <c r="G110" s="188"/>
      <c r="H110" s="188"/>
    </row>
    <row r="111" spans="2:8" x14ac:dyDescent="0.35">
      <c r="B111" s="141"/>
      <c r="C111" s="142"/>
      <c r="D111" s="142"/>
      <c r="E111" s="142"/>
      <c r="F111" s="188"/>
      <c r="G111" s="188"/>
      <c r="H111" s="188"/>
    </row>
    <row r="112" spans="2:8" x14ac:dyDescent="0.35">
      <c r="B112" s="141"/>
      <c r="C112" s="142"/>
      <c r="D112" s="142"/>
      <c r="E112" s="142"/>
      <c r="F112" s="188"/>
      <c r="G112" s="188"/>
      <c r="H112" s="188"/>
    </row>
    <row r="113" spans="2:8" x14ac:dyDescent="0.35">
      <c r="B113" s="141"/>
      <c r="C113" s="142"/>
      <c r="D113" s="142"/>
      <c r="E113" s="142"/>
      <c r="F113" s="188"/>
      <c r="G113" s="188"/>
      <c r="H113" s="188"/>
    </row>
    <row r="114" spans="2:8" x14ac:dyDescent="0.35">
      <c r="B114" s="141"/>
      <c r="C114" s="142"/>
      <c r="D114" s="142"/>
      <c r="E114" s="142"/>
      <c r="F114" s="188"/>
      <c r="G114" s="188"/>
      <c r="H114" s="188"/>
    </row>
    <row r="115" spans="2:8" x14ac:dyDescent="0.35">
      <c r="B115" s="141"/>
      <c r="C115" s="142"/>
      <c r="D115" s="142"/>
      <c r="E115" s="142"/>
      <c r="F115" s="188"/>
      <c r="G115" s="188"/>
      <c r="H115" s="188"/>
    </row>
    <row r="116" spans="2:8" x14ac:dyDescent="0.35">
      <c r="B116" s="141"/>
      <c r="C116" s="142"/>
      <c r="D116" s="142"/>
      <c r="E116" s="142"/>
      <c r="F116" s="188"/>
      <c r="G116" s="188"/>
      <c r="H116" s="188"/>
    </row>
    <row r="117" spans="2:8" x14ac:dyDescent="0.35">
      <c r="B117" s="141"/>
      <c r="C117" s="142"/>
      <c r="D117" s="142"/>
      <c r="E117" s="142"/>
      <c r="F117" s="188"/>
      <c r="G117" s="188"/>
      <c r="H117" s="188"/>
    </row>
    <row r="118" spans="2:8" x14ac:dyDescent="0.35">
      <c r="B118" s="141"/>
      <c r="C118" s="142"/>
      <c r="D118" s="142"/>
      <c r="E118" s="142"/>
      <c r="F118" s="188"/>
      <c r="G118" s="188"/>
      <c r="H118" s="188"/>
    </row>
    <row r="119" spans="2:8" x14ac:dyDescent="0.35">
      <c r="B119" s="141"/>
      <c r="C119" s="142"/>
      <c r="D119" s="142"/>
      <c r="E119" s="142"/>
      <c r="F119" s="188"/>
      <c r="G119" s="188"/>
      <c r="H119" s="188"/>
    </row>
    <row r="120" spans="2:8" x14ac:dyDescent="0.35">
      <c r="B120" s="141"/>
      <c r="C120" s="142"/>
      <c r="D120" s="142"/>
      <c r="E120" s="142"/>
      <c r="F120" s="188"/>
      <c r="G120" s="188"/>
      <c r="H120" s="188"/>
    </row>
    <row r="121" spans="2:8" x14ac:dyDescent="0.35">
      <c r="B121" s="141"/>
      <c r="C121" s="142"/>
      <c r="D121" s="142"/>
      <c r="E121" s="142"/>
      <c r="F121" s="188"/>
      <c r="G121" s="188"/>
      <c r="H121" s="188"/>
    </row>
    <row r="122" spans="2:8" x14ac:dyDescent="0.35">
      <c r="B122" s="141"/>
      <c r="C122" s="142"/>
      <c r="D122" s="142"/>
      <c r="E122" s="142"/>
      <c r="F122" s="188"/>
      <c r="G122" s="188"/>
      <c r="H122" s="188"/>
    </row>
    <row r="123" spans="2:8" x14ac:dyDescent="0.35">
      <c r="B123" s="141"/>
      <c r="C123" s="142"/>
      <c r="D123" s="142"/>
      <c r="E123" s="142"/>
      <c r="F123" s="188"/>
      <c r="G123" s="188"/>
      <c r="H123" s="188"/>
    </row>
    <row r="124" spans="2:8" x14ac:dyDescent="0.35">
      <c r="B124" s="141"/>
      <c r="C124" s="142"/>
      <c r="D124" s="142"/>
      <c r="E124" s="142"/>
      <c r="F124" s="188"/>
      <c r="G124" s="188"/>
      <c r="H124" s="188"/>
    </row>
    <row r="125" spans="2:8" x14ac:dyDescent="0.35">
      <c r="B125" s="141"/>
      <c r="C125" s="142"/>
      <c r="D125" s="142"/>
      <c r="E125" s="142"/>
      <c r="F125" s="188"/>
      <c r="G125" s="188"/>
      <c r="H125" s="188"/>
    </row>
    <row r="126" spans="2:8" x14ac:dyDescent="0.35">
      <c r="B126" s="141"/>
      <c r="C126" s="142"/>
      <c r="D126" s="142"/>
      <c r="E126" s="142"/>
      <c r="F126" s="188"/>
      <c r="G126" s="188"/>
      <c r="H126" s="188"/>
    </row>
    <row r="127" spans="2:8" x14ac:dyDescent="0.35">
      <c r="B127" s="141"/>
      <c r="C127" s="142"/>
      <c r="D127" s="142"/>
      <c r="E127" s="142"/>
      <c r="F127" s="188"/>
      <c r="G127" s="188"/>
      <c r="H127" s="188"/>
    </row>
    <row r="128" spans="2:8" x14ac:dyDescent="0.35">
      <c r="B128" s="141"/>
      <c r="C128" s="142"/>
      <c r="D128" s="142"/>
      <c r="E128" s="142"/>
      <c r="F128" s="188"/>
      <c r="G128" s="188"/>
      <c r="H128" s="188"/>
    </row>
    <row r="129" spans="2:8" x14ac:dyDescent="0.35">
      <c r="B129" s="141"/>
      <c r="C129" s="142"/>
      <c r="D129" s="142"/>
      <c r="E129" s="142"/>
      <c r="F129" s="188"/>
      <c r="G129" s="188"/>
      <c r="H129" s="188"/>
    </row>
    <row r="130" spans="2:8" x14ac:dyDescent="0.35">
      <c r="B130" s="141"/>
      <c r="C130" s="142"/>
      <c r="D130" s="142"/>
      <c r="E130" s="142"/>
      <c r="F130" s="188"/>
      <c r="G130" s="188"/>
      <c r="H130" s="188"/>
    </row>
    <row r="131" spans="2:8" x14ac:dyDescent="0.35">
      <c r="B131" s="141"/>
      <c r="C131" s="142"/>
      <c r="D131" s="142"/>
      <c r="E131" s="142"/>
    </row>
    <row r="132" spans="2:8" x14ac:dyDescent="0.35">
      <c r="B132" s="141"/>
      <c r="C132" s="142"/>
      <c r="D132" s="142"/>
      <c r="E132" s="142"/>
    </row>
    <row r="133" spans="2:8" x14ac:dyDescent="0.35">
      <c r="B133" s="141"/>
      <c r="C133" s="142"/>
      <c r="D133" s="142"/>
      <c r="E133" s="142"/>
    </row>
  </sheetData>
  <sheetProtection algorithmName="SHA-512" hashValue="y+Hz9f+3IvEWwjDrUJHsJY9rjYUYiUgB24+rjCCcSZGmR7flu30DR49uYuxxP5iH6QdeDK0s29Q6kOEzXIJ7rw==" saltValue="Dc0Bw8S8+ECEe74Qu97USg==" spinCount="100000" sheet="1" objects="1" scenarios="1" selectLockedCells="1"/>
  <mergeCells count="110">
    <mergeCell ref="F27:H27"/>
    <mergeCell ref="F28:H28"/>
    <mergeCell ref="F29:H29"/>
    <mergeCell ref="F30:H30"/>
    <mergeCell ref="F31:H31"/>
    <mergeCell ref="F32:H32"/>
    <mergeCell ref="F21:H21"/>
    <mergeCell ref="F22:H22"/>
    <mergeCell ref="F23:H23"/>
    <mergeCell ref="F24:H24"/>
    <mergeCell ref="F25:H25"/>
    <mergeCell ref="F26:H26"/>
    <mergeCell ref="F39:H39"/>
    <mergeCell ref="F40:H40"/>
    <mergeCell ref="F41:H41"/>
    <mergeCell ref="F42:H42"/>
    <mergeCell ref="F43:H43"/>
    <mergeCell ref="F44:H44"/>
    <mergeCell ref="F33:H33"/>
    <mergeCell ref="F34:H34"/>
    <mergeCell ref="F35:H35"/>
    <mergeCell ref="F36:H36"/>
    <mergeCell ref="F37:H37"/>
    <mergeCell ref="F38:H38"/>
    <mergeCell ref="F51:H51"/>
    <mergeCell ref="F52:H52"/>
    <mergeCell ref="F53:H53"/>
    <mergeCell ref="F54:H54"/>
    <mergeCell ref="F55:H55"/>
    <mergeCell ref="F56:H56"/>
    <mergeCell ref="F45:H45"/>
    <mergeCell ref="F46:H46"/>
    <mergeCell ref="F47:H47"/>
    <mergeCell ref="F48:H48"/>
    <mergeCell ref="F49:H49"/>
    <mergeCell ref="F50:H50"/>
    <mergeCell ref="F63:H63"/>
    <mergeCell ref="F64:H64"/>
    <mergeCell ref="F65:H65"/>
    <mergeCell ref="F66:H66"/>
    <mergeCell ref="F67:H67"/>
    <mergeCell ref="F68:H68"/>
    <mergeCell ref="F57:H57"/>
    <mergeCell ref="F58:H58"/>
    <mergeCell ref="F59:H59"/>
    <mergeCell ref="F60:H60"/>
    <mergeCell ref="F61:H61"/>
    <mergeCell ref="F62:H62"/>
    <mergeCell ref="F75:H75"/>
    <mergeCell ref="F76:H76"/>
    <mergeCell ref="F77:H77"/>
    <mergeCell ref="F78:H78"/>
    <mergeCell ref="F79:H79"/>
    <mergeCell ref="F80:H80"/>
    <mergeCell ref="F69:H69"/>
    <mergeCell ref="F70:H70"/>
    <mergeCell ref="F71:H71"/>
    <mergeCell ref="F72:H72"/>
    <mergeCell ref="F73:H73"/>
    <mergeCell ref="F74:H74"/>
    <mergeCell ref="F87:H87"/>
    <mergeCell ref="F88:H88"/>
    <mergeCell ref="F89:H89"/>
    <mergeCell ref="F90:H90"/>
    <mergeCell ref="F91:H91"/>
    <mergeCell ref="F92:H92"/>
    <mergeCell ref="F81:H81"/>
    <mergeCell ref="F82:H82"/>
    <mergeCell ref="F83:H83"/>
    <mergeCell ref="F84:H84"/>
    <mergeCell ref="F85:H85"/>
    <mergeCell ref="F86:H86"/>
    <mergeCell ref="F99:H99"/>
    <mergeCell ref="F100:H100"/>
    <mergeCell ref="F101:H101"/>
    <mergeCell ref="F102:H102"/>
    <mergeCell ref="F103:H103"/>
    <mergeCell ref="F104:H104"/>
    <mergeCell ref="F93:H93"/>
    <mergeCell ref="F94:H94"/>
    <mergeCell ref="F95:H95"/>
    <mergeCell ref="F96:H96"/>
    <mergeCell ref="F97:H97"/>
    <mergeCell ref="F98:H98"/>
    <mergeCell ref="F111:H111"/>
    <mergeCell ref="F112:H112"/>
    <mergeCell ref="F113:H113"/>
    <mergeCell ref="F114:H114"/>
    <mergeCell ref="F115:H115"/>
    <mergeCell ref="F116:H116"/>
    <mergeCell ref="F105:H105"/>
    <mergeCell ref="F106:H106"/>
    <mergeCell ref="F107:H107"/>
    <mergeCell ref="F108:H108"/>
    <mergeCell ref="F109:H109"/>
    <mergeCell ref="F110:H110"/>
    <mergeCell ref="F129:H129"/>
    <mergeCell ref="F130:H130"/>
    <mergeCell ref="F123:H123"/>
    <mergeCell ref="F124:H124"/>
    <mergeCell ref="F125:H125"/>
    <mergeCell ref="F126:H126"/>
    <mergeCell ref="F127:H127"/>
    <mergeCell ref="F128:H128"/>
    <mergeCell ref="F117:H117"/>
    <mergeCell ref="F118:H118"/>
    <mergeCell ref="F119:H119"/>
    <mergeCell ref="F120:H120"/>
    <mergeCell ref="F121:H121"/>
    <mergeCell ref="F122:H122"/>
  </mergeCells>
  <conditionalFormatting sqref="A1:XFD1048576">
    <cfRule type="expression" dxfId="340" priority="9">
      <formula>$E$4="Excel version: Invalid"</formula>
    </cfRule>
    <cfRule type="expression" dxfId="339" priority="10" stopIfTrue="1">
      <formula>$F$4="Error: Please use Office 2021 desktop version or newer"</formula>
    </cfRule>
  </conditionalFormatting>
  <conditionalFormatting sqref="B21:F21">
    <cfRule type="expression" dxfId="338" priority="8" stopIfTrue="1">
      <formula>$F$21&lt;&gt;""</formula>
    </cfRule>
  </conditionalFormatting>
  <conditionalFormatting sqref="B22:F22">
    <cfRule type="expression" dxfId="337" priority="7" stopIfTrue="1">
      <formula>$F$22&lt;&gt;""</formula>
    </cfRule>
  </conditionalFormatting>
  <conditionalFormatting sqref="B23:F23">
    <cfRule type="expression" dxfId="336" priority="6" stopIfTrue="1">
      <formula>$F$23&lt;&gt;""</formula>
    </cfRule>
  </conditionalFormatting>
  <conditionalFormatting sqref="B24:F24">
    <cfRule type="expression" dxfId="335" priority="5" stopIfTrue="1">
      <formula>$F$24&lt;&gt;""</formula>
    </cfRule>
  </conditionalFormatting>
  <conditionalFormatting sqref="B25:F25">
    <cfRule type="expression" dxfId="334" priority="4" stopIfTrue="1">
      <formula>$F$25&lt;&gt;""</formula>
    </cfRule>
  </conditionalFormatting>
  <conditionalFormatting sqref="B26:F26">
    <cfRule type="expression" dxfId="333" priority="3" stopIfTrue="1">
      <formula>$F$26&lt;&gt;""</formula>
    </cfRule>
  </conditionalFormatting>
  <conditionalFormatting sqref="B27:F27">
    <cfRule type="expression" dxfId="332" priority="2" stopIfTrue="1">
      <formula>$F$27&lt;&gt;""</formula>
    </cfRule>
  </conditionalFormatting>
  <conditionalFormatting sqref="B28:F28">
    <cfRule type="expression" dxfId="331" priority="1" stopIfTrue="1">
      <formula>$F$28&lt;&gt;""</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DEEC5-F7A6-43DD-B882-CE6EB02FECFD}">
  <sheetPr>
    <tabColor rgb="FF4FADEA"/>
  </sheetPr>
  <dimension ref="B3:F51"/>
  <sheetViews>
    <sheetView topLeftCell="B1" zoomScaleNormal="100" workbookViewId="0">
      <selection activeCell="C19" sqref="C19"/>
    </sheetView>
  </sheetViews>
  <sheetFormatPr defaultColWidth="10.7109375" defaultRowHeight="8.25" x14ac:dyDescent="0.15"/>
  <cols>
    <col min="1" max="1" width="1.7109375" style="85" customWidth="1"/>
    <col min="2" max="2" width="93.28515625" style="86" customWidth="1"/>
    <col min="3" max="3" width="13.7109375" style="85" customWidth="1"/>
    <col min="4" max="4" width="9.7109375" style="85" customWidth="1"/>
    <col min="5" max="16384" width="10.7109375" style="85"/>
  </cols>
  <sheetData>
    <row r="3" spans="2:6" ht="7.9" customHeight="1" x14ac:dyDescent="0.15"/>
    <row r="4" spans="2:6" x14ac:dyDescent="0.15">
      <c r="B4" s="99">
        <v>0</v>
      </c>
    </row>
    <row r="5" spans="2:6" x14ac:dyDescent="0.15">
      <c r="B5" s="94">
        <v>0</v>
      </c>
    </row>
    <row r="6" spans="2:6" x14ac:dyDescent="0.15">
      <c r="B6" s="95">
        <v>0</v>
      </c>
    </row>
    <row r="7" spans="2:6" x14ac:dyDescent="0.15">
      <c r="B7" s="99"/>
    </row>
    <row r="9" spans="2:6" x14ac:dyDescent="0.15">
      <c r="B9" s="100">
        <v>0</v>
      </c>
      <c r="C9" s="100">
        <v>0</v>
      </c>
      <c r="D9" s="84"/>
      <c r="F9" s="84"/>
    </row>
    <row r="10" spans="2:6" ht="81.400000000000006" customHeight="1" x14ac:dyDescent="0.15">
      <c r="B10" s="101">
        <v>0</v>
      </c>
      <c r="C10" s="102">
        <v>0</v>
      </c>
      <c r="E10" s="84"/>
    </row>
    <row r="11" spans="2:6" x14ac:dyDescent="0.15">
      <c r="B11" s="101">
        <v>0</v>
      </c>
      <c r="C11" s="102">
        <v>0</v>
      </c>
    </row>
    <row r="12" spans="2:6" x14ac:dyDescent="0.15">
      <c r="B12" s="101">
        <v>0</v>
      </c>
      <c r="C12" s="102">
        <v>0</v>
      </c>
    </row>
    <row r="13" spans="2:6" x14ac:dyDescent="0.15">
      <c r="B13" s="101">
        <v>0</v>
      </c>
      <c r="C13" s="102">
        <v>0</v>
      </c>
    </row>
    <row r="14" spans="2:6" x14ac:dyDescent="0.15">
      <c r="B14" s="101">
        <v>0</v>
      </c>
      <c r="C14" s="102">
        <v>0</v>
      </c>
    </row>
    <row r="15" spans="2:6" x14ac:dyDescent="0.15">
      <c r="B15" s="84"/>
      <c r="C15" s="103">
        <v>5</v>
      </c>
      <c r="D15" s="85">
        <v>0</v>
      </c>
    </row>
    <row r="16" spans="2:6" ht="66" customHeight="1" x14ac:dyDescent="0.15">
      <c r="B16" s="101">
        <v>0</v>
      </c>
      <c r="C16" s="102">
        <v>0</v>
      </c>
      <c r="F16" s="84"/>
    </row>
    <row r="17" spans="2:6" ht="71.650000000000006" customHeight="1" x14ac:dyDescent="0.15">
      <c r="B17" s="101">
        <v>0</v>
      </c>
      <c r="C17" s="102">
        <v>0</v>
      </c>
    </row>
    <row r="18" spans="2:6" ht="75" customHeight="1" x14ac:dyDescent="0.15">
      <c r="B18" s="101">
        <v>0</v>
      </c>
      <c r="C18" s="102">
        <v>0</v>
      </c>
    </row>
    <row r="19" spans="2:6" ht="99.4" customHeight="1" x14ac:dyDescent="0.15">
      <c r="B19" s="101">
        <v>0</v>
      </c>
      <c r="C19" s="102">
        <v>0</v>
      </c>
    </row>
    <row r="20" spans="2:6" x14ac:dyDescent="0.15">
      <c r="B20" s="101">
        <v>0</v>
      </c>
      <c r="C20" s="102">
        <v>0</v>
      </c>
      <c r="D20" s="87"/>
    </row>
    <row r="21" spans="2:6" s="87" customFormat="1" ht="68.650000000000006" customHeight="1" x14ac:dyDescent="0.15">
      <c r="B21" s="88"/>
      <c r="C21" s="103">
        <v>5</v>
      </c>
      <c r="D21" s="85">
        <v>0</v>
      </c>
      <c r="E21" s="85"/>
    </row>
    <row r="22" spans="2:6" ht="16.149999999999999" customHeight="1" x14ac:dyDescent="0.15">
      <c r="B22" s="89"/>
    </row>
    <row r="23" spans="2:6" ht="16.149999999999999" customHeight="1" x14ac:dyDescent="0.15">
      <c r="B23" s="85"/>
    </row>
    <row r="24" spans="2:6" ht="16.149999999999999" customHeight="1" x14ac:dyDescent="0.15">
      <c r="B24" s="85"/>
      <c r="C24" s="87"/>
      <c r="D24" s="90"/>
    </row>
    <row r="25" spans="2:6" x14ac:dyDescent="0.15">
      <c r="B25" s="85"/>
    </row>
    <row r="26" spans="2:6" s="87" customFormat="1" x14ac:dyDescent="0.15">
      <c r="B26" s="85"/>
      <c r="C26" s="85"/>
      <c r="D26" s="85"/>
      <c r="F26" s="85"/>
    </row>
    <row r="27" spans="2:6" ht="16.149999999999999" customHeight="1" x14ac:dyDescent="0.15"/>
    <row r="28" spans="2:6" ht="16.149999999999999" customHeight="1" x14ac:dyDescent="0.15"/>
    <row r="29" spans="2:6" ht="16.149999999999999" customHeight="1" x14ac:dyDescent="0.15">
      <c r="C29" s="87"/>
      <c r="D29" s="87"/>
    </row>
    <row r="31" spans="2:6" s="87" customFormat="1" x14ac:dyDescent="0.15">
      <c r="B31" s="86"/>
      <c r="C31" s="85"/>
      <c r="D31" s="85"/>
      <c r="F31" s="85"/>
    </row>
    <row r="32" spans="2:6" ht="16.149999999999999" customHeight="1" x14ac:dyDescent="0.15"/>
    <row r="33" spans="2:6" ht="16.149999999999999" customHeight="1" x14ac:dyDescent="0.15"/>
    <row r="34" spans="2:6" ht="16.149999999999999" customHeight="1" x14ac:dyDescent="0.15">
      <c r="C34" s="87"/>
      <c r="D34" s="87"/>
    </row>
    <row r="36" spans="2:6" s="87" customFormat="1" ht="16.149999999999999" customHeight="1" x14ac:dyDescent="0.15">
      <c r="B36" s="86"/>
      <c r="C36" s="84"/>
      <c r="F36" s="85"/>
    </row>
    <row r="37" spans="2:6" x14ac:dyDescent="0.15">
      <c r="C37" s="84"/>
    </row>
    <row r="38" spans="2:6" x14ac:dyDescent="0.15">
      <c r="C38" s="84"/>
    </row>
    <row r="39" spans="2:6" x14ac:dyDescent="0.15">
      <c r="C39" s="84"/>
    </row>
    <row r="40" spans="2:6" x14ac:dyDescent="0.15">
      <c r="C40" s="84"/>
    </row>
    <row r="41" spans="2:6" s="87" customFormat="1" x14ac:dyDescent="0.15">
      <c r="B41" s="86"/>
      <c r="C41" s="84"/>
      <c r="F41" s="85"/>
    </row>
    <row r="42" spans="2:6" x14ac:dyDescent="0.15">
      <c r="C42" s="84"/>
    </row>
    <row r="43" spans="2:6" ht="16.149999999999999" customHeight="1" x14ac:dyDescent="0.15"/>
    <row r="44" spans="2:6" ht="16.149999999999999" customHeight="1" x14ac:dyDescent="0.15">
      <c r="C44" s="87"/>
      <c r="D44" s="87"/>
    </row>
    <row r="46" spans="2:6" s="87" customFormat="1" x14ac:dyDescent="0.15">
      <c r="B46" s="86"/>
      <c r="C46" s="85"/>
      <c r="D46" s="85"/>
      <c r="F46" s="85"/>
    </row>
    <row r="49" spans="2:4" x14ac:dyDescent="0.15">
      <c r="C49" s="91"/>
      <c r="D49" s="91"/>
    </row>
    <row r="51" spans="2:4" s="91" customFormat="1" x14ac:dyDescent="0.15">
      <c r="B51" s="86"/>
      <c r="C51" s="85"/>
      <c r="D51" s="8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4A756-726B-47DA-85F6-A16746332A3B}">
  <sheetPr>
    <tabColor rgb="FF4FADEA"/>
  </sheetPr>
  <dimension ref="A1:I51"/>
  <sheetViews>
    <sheetView topLeftCell="B1" zoomScaleNormal="100" workbookViewId="0">
      <selection activeCell="C15" sqref="C15"/>
    </sheetView>
  </sheetViews>
  <sheetFormatPr defaultColWidth="10.7109375" defaultRowHeight="8.25" x14ac:dyDescent="0.15"/>
  <cols>
    <col min="1" max="1" width="1.7109375" style="85" customWidth="1"/>
    <col min="2" max="2" width="93.28515625" style="86" customWidth="1"/>
    <col min="3" max="3" width="13.7109375" style="85" customWidth="1"/>
    <col min="4" max="4" width="9.7109375" style="85" customWidth="1"/>
    <col min="5" max="16384" width="10.7109375" style="85"/>
  </cols>
  <sheetData>
    <row r="1" spans="1:9" x14ac:dyDescent="0.15">
      <c r="I1" s="85" t="s">
        <v>374</v>
      </c>
    </row>
    <row r="2" spans="1:9" x14ac:dyDescent="0.15">
      <c r="A2" s="85">
        <f ca="1">IF(Questions!$D$2="DRAGGING CELLS IS NOT PERMITTED. PLEASE UNDO LAST ACTION!!",0,IF(Questions!$P$1&lt;&gt;"Feedback OFF",IF(Scoreboard!$F$21="",SUMIFS(QuestionsPT!A3:$AL$21, QuestionsPT!A3:$AL$21, "&gt;0", QuestionsSC!A3:$AL$21, "PerfectMsg")+ABS(SUMIFS(QuestionsPT!A3:$AL$21, QuestionsPT!A3:$AL$21, "&lt;0", QuestionsSC!A3:$AL$21, "PerfectMsg")),0),0))</f>
        <v>10</v>
      </c>
      <c r="B2" s="104">
        <f>SUMIF(QuestionsPT!A3:$AL$21,"&gt;0")</f>
        <v>10</v>
      </c>
    </row>
    <row r="3" spans="1:9" ht="7.9" customHeight="1" x14ac:dyDescent="0.15"/>
    <row r="4" spans="1:9" x14ac:dyDescent="0.15">
      <c r="B4" s="99">
        <v>0</v>
      </c>
    </row>
    <row r="5" spans="1:9" x14ac:dyDescent="0.15">
      <c r="B5" s="94">
        <v>0</v>
      </c>
    </row>
    <row r="6" spans="1:9" x14ac:dyDescent="0.15">
      <c r="B6" s="95">
        <v>0</v>
      </c>
    </row>
    <row r="7" spans="1:9" x14ac:dyDescent="0.15">
      <c r="B7" s="99"/>
    </row>
    <row r="9" spans="1:9" x14ac:dyDescent="0.15">
      <c r="B9" s="100">
        <v>0</v>
      </c>
      <c r="C9" s="100">
        <v>0</v>
      </c>
      <c r="D9" s="84"/>
      <c r="F9" s="84"/>
    </row>
    <row r="10" spans="1:9" ht="81.400000000000006" customHeight="1" x14ac:dyDescent="0.15">
      <c r="B10" s="101">
        <v>0</v>
      </c>
      <c r="C10" s="102"/>
      <c r="E10" s="84"/>
    </row>
    <row r="11" spans="1:9" x14ac:dyDescent="0.15">
      <c r="B11" s="101">
        <v>0</v>
      </c>
      <c r="C11" s="102"/>
    </row>
    <row r="12" spans="1:9" x14ac:dyDescent="0.15">
      <c r="B12" s="101">
        <v>0</v>
      </c>
      <c r="C12" s="102"/>
    </row>
    <row r="13" spans="1:9" x14ac:dyDescent="0.15">
      <c r="B13" s="101">
        <v>0</v>
      </c>
      <c r="C13" s="102"/>
    </row>
    <row r="14" spans="1:9" x14ac:dyDescent="0.15">
      <c r="B14" s="101">
        <v>0</v>
      </c>
      <c r="C14" s="102"/>
    </row>
    <row r="15" spans="1:9" x14ac:dyDescent="0.15">
      <c r="B15" s="84"/>
      <c r="C15" s="103" t="str">
        <f ca="1">_xlfn.IFS(ISBLANK(Questions!C15),"",IF(NOT(ISNA('#_Questions'!C15)),IF(ISNA(Questions!C15),TRUE,FALSE),FALSE),"StuNAMsg",IF(AND(ISNA('#_Questions'!C15),ISNA(Questions!C15)),TRUE,FALSE),"PerfectMsg",IF(NOT(ISERROR('#_Questions'!C15)),IF(ISERROR(Questions!C15),TRUE,FALSE),FALSE),"StuErrorMsg",IF(TYPE('#_Questions'!C15)&lt;&gt;TYPE(Questions!C15),TRUE,FALSE),"WrongTypeMsg",IF(_xlfn.ISFORMULA('#_Questions'!C15),IF(NOT(_xlfn.ISFORMULA(Questions!C15)),TRUE),FALSE),"MissingFormulaMsg",IF(NOT(AND(ISNUMBER(FIND("[",_xlfn.FORMULATEXT('#_Questions'!C15))),ISNUMBER(FIND("!",_xlfn.FORMULATEXT('#_Questions'!C15))))),AND(ISNUMBER(FIND("[",_xlfn.FORMULATEXT(Questions!C15))),ISNUMBER(FIND("!",_xlfn.FORMULATEXT(Questions!C15)))),FALSE),"ExternalRefsMsg",IF(ISNUMBER('#_Questions'!C15),IF(ABS('#_Questions'!C15-Questions!C15)&gt;0.00001,TRUE,FALSE),IF('#_Questions'!C15&lt;&gt;Questions!C15,TRUE,FALSE)),IF(ISNUMBER('#_Questions'!C15),IF('#_Questions'!C15&gt;Questions!C15,"TooLow","TooHigh"),"WrongAnswer"),NOT(_xlfn.ISFORMULA('#_Questions'!C15)),IF(_xlfn.IFS(ISTEXT('#_Questions'!C15),FALSE,ISLOGICAL('#_Questions'!C15),FALSE,SUBSTITUTE(CELL("format",'#_Questions'!C15),"-","")=SUBSTITUTE(CELL("format",Questions!C15),"-",""),FALSE,CELL("format",'#_Questions'!C15)="G",FALSE,AND(CELL("format",'#_Questions'!C15)="F0",CELL("format",Questions!C15)="G"),FALSE,TRUE,IFERROR(IF(MATCH(CELL("format",'#_Questions'!C15)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Questions!C15),_xlfn.FORMULATEXT(Questions!C15),Questions!C15),"9","#"),"8","#"),"7","#"),"6","#"),"5","#"),"4","#"),"3","#"),"2","#"),"1","#"),"0","#"),"$","")," ",""),",","@"),"&gt;","@"),"&lt;","@"),"=","@"),")","@"),"(","@"),"^","@"),"/","@"),"+","@"),"*","@"),"-","@"))-LEN(SUBSTITUTE(SUBSTITUTE(SUBSTITUTE(SUBSTITUTE(SUBSTITUTE(SUBSTITUTE(SUBSTITUTE(SUBSTITUTE(SUBSTITUTE(SUBSTITUTE(SUBSTITUTE(SUBSTITUTE(SUBSTITUTE(SUBSTITUTE(SUBSTITUTE(SUBSTITUTE(SUBSTITUTE(SUBSTITUTE(SUBSTITUTE(SUBSTITUTE(SUBSTITUTE(SUBSTITUTE(SUBSTITUTE(SUBSTITUTE(IF(_xlfn.ISFORMULA(Questions!C15),_xlfn.FORMULATEXT(Questions!C15),Questions!C15),"9","#"),"8","#"),"7","#"),"6","#"),"5","#"),"4","#"),"3","#"),"2","#"),"1","#"),"0","#"),"$","")," ",""),",","@"),"&gt;","@"),"&lt;","@"),"=","@"),")","@"),"(","@"),"^","@"),"/","@"),"+","@"),"*","@"),"-","@"),"@#","")))/2&gt;(LEN(SUBSTITUTE(SUBSTITUTE(SUBSTITUTE(SUBSTITUTE(SUBSTITUTE(SUBSTITUTE(SUBSTITUTE(SUBSTITUTE(SUBSTITUTE(SUBSTITUTE(SUBSTITUTE(SUBSTITUTE(SUBSTITUTE(SUBSTITUTE(SUBSTITUTE(SUBSTITUTE(SUBSTITUTE(SUBSTITUTE(SUBSTITUTE(SUBSTITUTE(SUBSTITUTE(SUBSTITUTE(SUBSTITUTE(IF(_xlfn.ISFORMULA('#_Questions'!C15),_xlfn.FORMULATEXT('#_Questions'!C15),'#_Questions'!C15),"9","#"),"8","#"),"7","#"),"6","#"),"5","#"),"4","#"),"3","#"),"2","#"),"1","#"),"0","#"),"$","")," ",""),",","@"),"&gt;","@"),"&lt;","@"),"=","@"),")","@"),"(","@"),"^","@"),"/","@"),"+","@"),"*","@"),"-","@"))-LEN(SUBSTITUTE(SUBSTITUTE(SUBSTITUTE(SUBSTITUTE(SUBSTITUTE(SUBSTITUTE(SUBSTITUTE(SUBSTITUTE(SUBSTITUTE(SUBSTITUTE(SUBSTITUTE(SUBSTITUTE(SUBSTITUTE(SUBSTITUTE(SUBSTITUTE(SUBSTITUTE(SUBSTITUTE(SUBSTITUTE(SUBSTITUTE(SUBSTITUTE(SUBSTITUTE(SUBSTITUTE(SUBSTITUTE(SUBSTITUTE(IF(_xlfn.ISFORMULA('#_Questions'!C15),_xlfn.FORMULATEXT('#_Questions'!C15),'#_Questions'!C15),"9","#"),"8","#"),"7","#"),"6","#"),"5","#"),"4","#"),"3","#"),"2","#"),"1","#"),"0","#"),"$","")," ",""),",","@"),"&gt;","@"),"&lt;","@"),"=","@"),")","@"),"(","@"),"^","@"),"/","@"),"+","@"),"*","@"),"-","@"),"@#","")))/2,TRUE,FALSE),"HardCodeMsg",IF(LEN(IF(_xlfn.ISFORMULA(Questions!C15),_xlfn.FORMULATEXT(Questions!C15),Questions!C15))-LEN(SUBSTITUTE(IF(_xlfn.ISFORMULA(Questions!C15),_xlfn.FORMULATEXT(Questions!C15),Questions!C15),"""",""))&gt;LEN(IF(_xlfn.ISFORMULA('#_Questions'!C15),_xlfn.FORMULATEXT('#_Questions'!C15),'#_Questions'!C15))-LEN(SUBSTITUTE(IF(_xlfn.ISFORMULA('#_Questions'!C15),_xlfn.FORMULATEXT('#_Questions'!C15),'#_Questions'!C15),"""","")),TRUE,FALSE),"HardQuoteMsg",IF(LEN(IF(_xlfn.ISFORMULA(Questions!C15),_xlfn.FORMULATEXT(Questions!C15),Questions!C15))-LEN(SUBSTITUTE(IF(_xlfn.ISFORMULA(Questions!C15),_xlfn.FORMULATEXT(Questions!C15),Questions!C15),"$",""))&lt;LEN(IF(_xlfn.ISFORMULA('#_Questions'!C15),_xlfn.FORMULATEXT('#_Questions'!C15),'#_Questions'!C15))-LEN(SUBSTITUTE(IF(_xlfn.ISFORMULA('#_Questions'!C15),_xlfn.FORMULATEXT('#_Questions'!C15),'#_Questions'!C15),"$","")),TRUE,FALSE),"MissingAbsMsg",_xlfn.IFS(ISTEXT('#_Questions'!C15),FALSE,ISLOGICAL('#_Questions'!C15),FALSE,SUBSTITUTE(CELL("format",'#_Questions'!C15),"-","")=SUBSTITUTE(CELL("format",Questions!C15),"-",""),FALSE,CELL("format",'#_Questions'!C15)="G",FALSE,AND(CELL("format",'#_Questions'!C15)="F0",CELL("format",Questions!C15)="G"),FALSE,TRUE,IFERROR(IF(MATCH(CELL("format",'#_Questions'!C15),FormatCodes_SFX!$A$4:$A$53,0)&gt;0,TRUE),FALSE),TRUE,TRUE),"FormatMsg",TRUE,"PerfectMsg")</f>
        <v>PerfectMsg</v>
      </c>
      <c r="D15" s="85">
        <v>0</v>
      </c>
    </row>
    <row r="16" spans="1:9" ht="66" customHeight="1" x14ac:dyDescent="0.15">
      <c r="B16" s="101">
        <v>0</v>
      </c>
      <c r="C16" s="102"/>
      <c r="F16" s="84"/>
    </row>
    <row r="17" spans="2:6" ht="71.650000000000006" customHeight="1" x14ac:dyDescent="0.15">
      <c r="B17" s="101">
        <v>0</v>
      </c>
      <c r="C17" s="102"/>
    </row>
    <row r="18" spans="2:6" ht="75" customHeight="1" x14ac:dyDescent="0.15">
      <c r="B18" s="101">
        <v>0</v>
      </c>
      <c r="C18" s="102"/>
    </row>
    <row r="19" spans="2:6" ht="99.4" customHeight="1" x14ac:dyDescent="0.15">
      <c r="B19" s="101">
        <v>0</v>
      </c>
      <c r="C19" s="102"/>
    </row>
    <row r="20" spans="2:6" x14ac:dyDescent="0.15">
      <c r="B20" s="101">
        <v>0</v>
      </c>
      <c r="C20" s="102"/>
      <c r="D20" s="87"/>
    </row>
    <row r="21" spans="2:6" s="87" customFormat="1" ht="68.650000000000006" customHeight="1" x14ac:dyDescent="0.15">
      <c r="B21" s="88"/>
      <c r="C21" s="103" t="str">
        <f ca="1">_xlfn.IFS(ISBLANK(Questions!C21),"",IF(NOT(ISNA('#_Questions'!C21)),IF(ISNA(Questions!C21),TRUE,FALSE),FALSE),"StuNAMsg",IF(AND(ISNA('#_Questions'!C21),ISNA(Questions!C21)),TRUE,FALSE),"PerfectMsg",IF(NOT(ISERROR('#_Questions'!C21)),IF(ISERROR(Questions!C21),TRUE,FALSE),FALSE),"StuErrorMsg",IF(TYPE('#_Questions'!C21)&lt;&gt;TYPE(Questions!C21),TRUE,FALSE),"WrongTypeMsg",IF(_xlfn.ISFORMULA('#_Questions'!C21),IF(NOT(_xlfn.ISFORMULA(Questions!C21)),TRUE),FALSE),"MissingFormulaMsg",IF(NOT(AND(ISNUMBER(FIND("[",_xlfn.FORMULATEXT('#_Questions'!C21))),ISNUMBER(FIND("!",_xlfn.FORMULATEXT('#_Questions'!C21))))),AND(ISNUMBER(FIND("[",_xlfn.FORMULATEXT(Questions!C21))),ISNUMBER(FIND("!",_xlfn.FORMULATEXT(Questions!C21)))),FALSE),"ExternalRefsMsg",IF(ISNUMBER('#_Questions'!C21),IF(ABS('#_Questions'!C21-Questions!C21)&gt;0.00001,TRUE,FALSE),IF('#_Questions'!C21&lt;&gt;Questions!C21,TRUE,FALSE)),IF(ISNUMBER('#_Questions'!C21),IF('#_Questions'!C21&gt;Questions!C21,"TooLow","TooHigh"),"WrongAnswer"),NOT(_xlfn.ISFORMULA('#_Questions'!C21)),IF(_xlfn.IFS(ISTEXT('#_Questions'!C21),FALSE,ISLOGICAL('#_Questions'!C21),FALSE,SUBSTITUTE(CELL("format",'#_Questions'!C21),"-","")=SUBSTITUTE(CELL("format",Questions!C21),"-",""),FALSE,CELL("format",'#_Questions'!C21)="G",FALSE,AND(CELL("format",'#_Questions'!C21)="F0",CELL("format",Questions!C21)="G"),FALSE,TRUE,IFERROR(IF(MATCH(CELL("format",'#_Questions'!C21)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Questions!C21),_xlfn.FORMULATEXT(Questions!C21),Questions!C21),"9","#"),"8","#"),"7","#"),"6","#"),"5","#"),"4","#"),"3","#"),"2","#"),"1","#"),"0","#"),"$","")," ",""),",","@"),"&gt;","@"),"&lt;","@"),"=","@"),")","@"),"(","@"),"^","@"),"/","@"),"+","@"),"*","@"),"-","@"))-LEN(SUBSTITUTE(SUBSTITUTE(SUBSTITUTE(SUBSTITUTE(SUBSTITUTE(SUBSTITUTE(SUBSTITUTE(SUBSTITUTE(SUBSTITUTE(SUBSTITUTE(SUBSTITUTE(SUBSTITUTE(SUBSTITUTE(SUBSTITUTE(SUBSTITUTE(SUBSTITUTE(SUBSTITUTE(SUBSTITUTE(SUBSTITUTE(SUBSTITUTE(SUBSTITUTE(SUBSTITUTE(SUBSTITUTE(SUBSTITUTE(IF(_xlfn.ISFORMULA(Questions!C21),_xlfn.FORMULATEXT(Questions!C21),Questions!C21),"9","#"),"8","#"),"7","#"),"6","#"),"5","#"),"4","#"),"3","#"),"2","#"),"1","#"),"0","#"),"$","")," ",""),",","@"),"&gt;","@"),"&lt;","@"),"=","@"),")","@"),"(","@"),"^","@"),"/","@"),"+","@"),"*","@"),"-","@"),"@#","")))/2&gt;(LEN(SUBSTITUTE(SUBSTITUTE(SUBSTITUTE(SUBSTITUTE(SUBSTITUTE(SUBSTITUTE(SUBSTITUTE(SUBSTITUTE(SUBSTITUTE(SUBSTITUTE(SUBSTITUTE(SUBSTITUTE(SUBSTITUTE(SUBSTITUTE(SUBSTITUTE(SUBSTITUTE(SUBSTITUTE(SUBSTITUTE(SUBSTITUTE(SUBSTITUTE(SUBSTITUTE(SUBSTITUTE(SUBSTITUTE(IF(_xlfn.ISFORMULA('#_Questions'!C21),_xlfn.FORMULATEXT('#_Questions'!C21),'#_Questions'!C21),"9","#"),"8","#"),"7","#"),"6","#"),"5","#"),"4","#"),"3","#"),"2","#"),"1","#"),"0","#"),"$","")," ",""),",","@"),"&gt;","@"),"&lt;","@"),"=","@"),")","@"),"(","@"),"^","@"),"/","@"),"+","@"),"*","@"),"-","@"))-LEN(SUBSTITUTE(SUBSTITUTE(SUBSTITUTE(SUBSTITUTE(SUBSTITUTE(SUBSTITUTE(SUBSTITUTE(SUBSTITUTE(SUBSTITUTE(SUBSTITUTE(SUBSTITUTE(SUBSTITUTE(SUBSTITUTE(SUBSTITUTE(SUBSTITUTE(SUBSTITUTE(SUBSTITUTE(SUBSTITUTE(SUBSTITUTE(SUBSTITUTE(SUBSTITUTE(SUBSTITUTE(SUBSTITUTE(SUBSTITUTE(IF(_xlfn.ISFORMULA('#_Questions'!C21),_xlfn.FORMULATEXT('#_Questions'!C21),'#_Questions'!C21),"9","#"),"8","#"),"7","#"),"6","#"),"5","#"),"4","#"),"3","#"),"2","#"),"1","#"),"0","#"),"$","")," ",""),",","@"),"&gt;","@"),"&lt;","@"),"=","@"),")","@"),"(","@"),"^","@"),"/","@"),"+","@"),"*","@"),"-","@"),"@#","")))/2,TRUE,FALSE),"HardCodeMsg",IF(LEN(IF(_xlfn.ISFORMULA(Questions!C21),_xlfn.FORMULATEXT(Questions!C21),Questions!C21))-LEN(SUBSTITUTE(IF(_xlfn.ISFORMULA(Questions!C21),_xlfn.FORMULATEXT(Questions!C21),Questions!C21),"""",""))&gt;LEN(IF(_xlfn.ISFORMULA('#_Questions'!C21),_xlfn.FORMULATEXT('#_Questions'!C21),'#_Questions'!C21))-LEN(SUBSTITUTE(IF(_xlfn.ISFORMULA('#_Questions'!C21),_xlfn.FORMULATEXT('#_Questions'!C21),'#_Questions'!C21),"""","")),TRUE,FALSE),"HardQuoteMsg",IF(LEN(IF(_xlfn.ISFORMULA(Questions!C21),_xlfn.FORMULATEXT(Questions!C21),Questions!C21))-LEN(SUBSTITUTE(IF(_xlfn.ISFORMULA(Questions!C21),_xlfn.FORMULATEXT(Questions!C21),Questions!C21),"$",""))&lt;LEN(IF(_xlfn.ISFORMULA('#_Questions'!C21),_xlfn.FORMULATEXT('#_Questions'!C21),'#_Questions'!C21))-LEN(SUBSTITUTE(IF(_xlfn.ISFORMULA('#_Questions'!C21),_xlfn.FORMULATEXT('#_Questions'!C21),'#_Questions'!C21),"$","")),TRUE,FALSE),"MissingAbsMsg",_xlfn.IFS(ISTEXT('#_Questions'!C21),FALSE,ISLOGICAL('#_Questions'!C21),FALSE,SUBSTITUTE(CELL("format",'#_Questions'!C21),"-","")=SUBSTITUTE(CELL("format",Questions!C21),"-",""),FALSE,CELL("format",'#_Questions'!C21)="G",FALSE,AND(CELL("format",'#_Questions'!C21)="F0",CELL("format",Questions!C21)="G"),FALSE,TRUE,IFERROR(IF(MATCH(CELL("format",'#_Questions'!C21),FormatCodes_SFX!$A$4:$A$53,0)&gt;0,TRUE),FALSE),TRUE,TRUE),"FormatMsg",TRUE,"PerfectMsg")</f>
        <v>PerfectMsg</v>
      </c>
      <c r="D21" s="85">
        <v>0</v>
      </c>
      <c r="E21" s="85"/>
    </row>
    <row r="22" spans="2:6" ht="16.149999999999999" customHeight="1" x14ac:dyDescent="0.15">
      <c r="B22" s="89"/>
    </row>
    <row r="23" spans="2:6" ht="16.149999999999999" customHeight="1" x14ac:dyDescent="0.15">
      <c r="B23" s="85"/>
    </row>
    <row r="24" spans="2:6" ht="16.149999999999999" customHeight="1" x14ac:dyDescent="0.15">
      <c r="B24" s="85"/>
      <c r="C24" s="87"/>
      <c r="D24" s="90"/>
    </row>
    <row r="25" spans="2:6" x14ac:dyDescent="0.15">
      <c r="B25" s="85"/>
    </row>
    <row r="26" spans="2:6" s="87" customFormat="1" x14ac:dyDescent="0.15">
      <c r="B26" s="85"/>
      <c r="C26" s="85"/>
      <c r="D26" s="85"/>
      <c r="F26" s="85"/>
    </row>
    <row r="27" spans="2:6" ht="16.149999999999999" customHeight="1" x14ac:dyDescent="0.15"/>
    <row r="28" spans="2:6" ht="16.149999999999999" customHeight="1" x14ac:dyDescent="0.15"/>
    <row r="29" spans="2:6" ht="16.149999999999999" customHeight="1" x14ac:dyDescent="0.15">
      <c r="C29" s="87"/>
      <c r="D29" s="87"/>
    </row>
    <row r="31" spans="2:6" s="87" customFormat="1" x14ac:dyDescent="0.15">
      <c r="B31" s="86"/>
      <c r="C31" s="85"/>
      <c r="D31" s="85"/>
      <c r="F31" s="85"/>
    </row>
    <row r="32" spans="2:6" ht="16.149999999999999" customHeight="1" x14ac:dyDescent="0.15"/>
    <row r="33" spans="2:6" ht="16.149999999999999" customHeight="1" x14ac:dyDescent="0.15"/>
    <row r="34" spans="2:6" ht="16.149999999999999" customHeight="1" x14ac:dyDescent="0.15">
      <c r="C34" s="87"/>
      <c r="D34" s="87"/>
    </row>
    <row r="36" spans="2:6" s="87" customFormat="1" ht="16.149999999999999" customHeight="1" x14ac:dyDescent="0.15">
      <c r="B36" s="86"/>
      <c r="C36" s="84"/>
      <c r="F36" s="85"/>
    </row>
    <row r="37" spans="2:6" x14ac:dyDescent="0.15">
      <c r="C37" s="84"/>
    </row>
    <row r="38" spans="2:6" x14ac:dyDescent="0.15">
      <c r="C38" s="84"/>
    </row>
    <row r="39" spans="2:6" x14ac:dyDescent="0.15">
      <c r="C39" s="84"/>
    </row>
    <row r="40" spans="2:6" x14ac:dyDescent="0.15">
      <c r="C40" s="84"/>
    </row>
    <row r="41" spans="2:6" s="87" customFormat="1" x14ac:dyDescent="0.15">
      <c r="B41" s="86"/>
      <c r="C41" s="84"/>
      <c r="F41" s="85"/>
    </row>
    <row r="42" spans="2:6" x14ac:dyDescent="0.15">
      <c r="C42" s="84"/>
    </row>
    <row r="43" spans="2:6" ht="16.149999999999999" customHeight="1" x14ac:dyDescent="0.15"/>
    <row r="44" spans="2:6" ht="16.149999999999999" customHeight="1" x14ac:dyDescent="0.15">
      <c r="C44" s="87"/>
      <c r="D44" s="87"/>
    </row>
    <row r="46" spans="2:6" s="87" customFormat="1" x14ac:dyDescent="0.15">
      <c r="B46" s="86"/>
      <c r="C46" s="85"/>
      <c r="D46" s="85"/>
      <c r="F46" s="85"/>
    </row>
    <row r="49" spans="2:4" x14ac:dyDescent="0.15">
      <c r="C49" s="91"/>
      <c r="D49" s="91"/>
    </row>
    <row r="51" spans="2:4" s="91" customFormat="1" x14ac:dyDescent="0.15">
      <c r="B51" s="86"/>
      <c r="C51" s="85"/>
      <c r="D51" s="8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6E2D1D-C2F4-4C00-8824-89B467207CFF}">
  <dimension ref="A1:AO51"/>
  <sheetViews>
    <sheetView showGridLines="0" zoomScaleNormal="100" workbookViewId="0">
      <pane ySplit="2" topLeftCell="A3" activePane="bottomLeft" state="frozen"/>
      <selection pane="bottomLeft" activeCell="C20" sqref="C20"/>
    </sheetView>
  </sheetViews>
  <sheetFormatPr defaultColWidth="10.7109375" defaultRowHeight="15.75" x14ac:dyDescent="0.25"/>
  <cols>
    <col min="1" max="1" width="8.7109375" style="2" customWidth="1"/>
    <col min="2" max="2" width="93.28515625" style="1" customWidth="1"/>
    <col min="3" max="3" width="13.7109375" style="2" customWidth="1"/>
    <col min="4" max="4" width="9.7109375" style="2" customWidth="1"/>
    <col min="5" max="16384" width="10.7109375" style="2"/>
  </cols>
  <sheetData>
    <row r="1" spans="1:41" ht="22.15" customHeight="1" x14ac:dyDescent="0.25">
      <c r="A1" s="67" t="s">
        <v>369</v>
      </c>
      <c r="B1" s="67" t="s">
        <v>370</v>
      </c>
      <c r="C1" s="67" t="s">
        <v>371</v>
      </c>
      <c r="D1" s="68" t="str" cm="1">
        <f t="array" aca="1" ref="D1" ca="1">IFERROR(
    _xlfn.LET(
        _xlpm.FileName, MID(CELL("filename", A1), FIND("]", CELL("filename", A1)) + 1, 255),
        _xlpm.DynamicRef, INDIRECT("'#_" &amp; _xlpm.FileName &amp; "'!" &amp; C2),
        IF(
            TYPE(_xlpm.DynamicRef) = 1,
            VLOOKUP(
                CELL("format", _xlpm.DynamicRef),
                FormatCodes_SFX!$A$4:$B$53,
                2,
                FALSE
            ),
            _xlfn.SWITCH(
                TYPE(_xlpm.DynamicRef),
                2, "short text",
                4, "logical",
                16, "error",
                64, "long text",
                "Other"
            )
        )
    ),
    "Error in formula"
)</f>
        <v>error</v>
      </c>
      <c r="E1" s="67"/>
      <c r="F1" s="67"/>
      <c r="G1" s="67"/>
      <c r="H1" s="67"/>
      <c r="I1" s="68" t="str" cm="1">
        <f t="array" ref="I1">_xlfn.IFS(ROW(A100)&lt;100,"Undo deleted row or quit without saving",COLUMN(AZ1)&lt;52,"Undo deleted column or quit without saving",ROW(A100)&gt;100,"Undo inserted row or quit without saving",COLUMN(AZ1)&gt;52,"Undo inserted column or quit without saving",Scoreboard!$F$21&lt;&gt;"","Security compromised: Undo last action or quit without saving",TRUE=TRUE,"Connor Guarino")</f>
        <v>Connor Guarino</v>
      </c>
      <c r="J1" s="68"/>
      <c r="K1" s="68"/>
      <c r="L1" s="68" t="s">
        <v>372</v>
      </c>
      <c r="M1" s="68"/>
      <c r="N1" s="68"/>
      <c r="O1" s="68"/>
      <c r="P1" s="69" t="s">
        <v>373</v>
      </c>
      <c r="Q1" s="68"/>
      <c r="R1" s="68"/>
      <c r="S1" s="105" t="s">
        <v>376</v>
      </c>
      <c r="T1" s="71"/>
      <c r="U1" s="70"/>
      <c r="V1" s="71"/>
      <c r="W1" s="70"/>
      <c r="X1" s="67" t="str">
        <f t="shared" ref="X1:AA2" si="0">A1</f>
        <v>earned</v>
      </c>
      <c r="Y1" s="67" t="str">
        <f t="shared" si="0"/>
        <v>possible</v>
      </c>
      <c r="Z1" s="67" t="str">
        <f t="shared" si="0"/>
        <v>cell</v>
      </c>
      <c r="AA1" s="68" t="str">
        <f t="shared" ca="1" si="0"/>
        <v>error</v>
      </c>
      <c r="AB1" s="67"/>
      <c r="AC1" s="67"/>
      <c r="AD1" s="72"/>
      <c r="AE1" s="72"/>
      <c r="AF1" s="68" t="str">
        <f>I1</f>
        <v>Connor Guarino</v>
      </c>
      <c r="AG1" s="68"/>
      <c r="AH1" s="72"/>
      <c r="AI1" s="72"/>
      <c r="AJ1" s="72"/>
      <c r="AK1" s="72"/>
      <c r="AL1" s="68" t="s">
        <v>372</v>
      </c>
      <c r="AM1" s="72"/>
      <c r="AN1" s="72"/>
      <c r="AO1" s="72"/>
    </row>
    <row r="2" spans="1:41" ht="22.9" customHeight="1" thickBot="1" x14ac:dyDescent="0.55000000000000004">
      <c r="A2" s="73">
        <f ca="1">QuestionsSC!$A$2</f>
        <v>10</v>
      </c>
      <c r="B2" s="74">
        <f>QuestionsSC!$B$2</f>
        <v>10</v>
      </c>
      <c r="C2" s="73" t="str" cm="1">
        <f t="array" aca="1" ref="C2" ca="1">SUBSTITUTE(IF(LEN(CELL("address"))&lt;15,CELL("address"),""),"$","")</f>
        <v/>
      </c>
      <c r="D2" s="75" t="str">
        <f ca="1">IF(ISNUMBER(SEARCH("#REF!",_xlfn.FORMULATEXT(INDIRECT("'QuestionsSC'!"&amp;C2)))),"DRAGGING CELLS IS NOT PERMITTED. PLEASE UNDO LAST ACTION!!",IF($P$1&lt;&gt;"Feedback OFF",IFERROR(HLOOKUP(INDIRECT("'QuestionsSC'!"&amp;C2),Feedback_SFX!$B$2:$N$10,IF($P$1="Feedback ON", 2, Feedback_SFX!B1), FALSE), ""),""))</f>
        <v/>
      </c>
      <c r="E2" s="76"/>
      <c r="F2" s="76"/>
      <c r="G2" s="76"/>
      <c r="H2" s="76"/>
      <c r="I2" s="77"/>
      <c r="J2" s="76"/>
      <c r="K2" s="76"/>
      <c r="L2" s="76"/>
      <c r="M2" s="76"/>
      <c r="N2" s="76"/>
      <c r="O2" s="76"/>
      <c r="P2" s="83" t="str">
        <f ca="1">IF(Scoreboard!$E$4="Excel version: Invalid","****ERROR: Scoreboard requires Excel 365 or 2021 to run****", "")</f>
        <v/>
      </c>
      <c r="Q2" s="76"/>
      <c r="R2" s="76"/>
      <c r="S2" s="78"/>
      <c r="T2" s="79"/>
      <c r="U2" s="80"/>
      <c r="V2" s="79"/>
      <c r="W2" s="80"/>
      <c r="X2" s="81">
        <f t="shared" ca="1" si="0"/>
        <v>10</v>
      </c>
      <c r="Y2" s="81">
        <f t="shared" si="0"/>
        <v>10</v>
      </c>
      <c r="Z2" s="81" t="str">
        <f t="shared" ca="1" si="0"/>
        <v/>
      </c>
      <c r="AA2" s="75" t="str">
        <f t="shared" ca="1" si="0"/>
        <v/>
      </c>
      <c r="AB2" s="76"/>
      <c r="AC2" s="76"/>
      <c r="AD2" s="82"/>
      <c r="AE2" s="82"/>
      <c r="AF2" s="82"/>
      <c r="AG2" s="82"/>
      <c r="AH2" s="82"/>
      <c r="AI2" s="82"/>
      <c r="AJ2" s="82"/>
      <c r="AK2" s="82"/>
      <c r="AL2" s="82"/>
      <c r="AM2" s="82"/>
      <c r="AN2" s="82"/>
      <c r="AO2" s="82"/>
    </row>
    <row r="3" spans="1:41" ht="7.9" customHeight="1" x14ac:dyDescent="0.25"/>
    <row r="4" spans="1:41" ht="18.75" x14ac:dyDescent="0.25">
      <c r="B4" s="3" t="s">
        <v>0</v>
      </c>
      <c r="C4" s="4"/>
      <c r="D4" s="5"/>
    </row>
    <row r="5" spans="1:41" x14ac:dyDescent="0.25">
      <c r="B5" s="6" t="s">
        <v>1</v>
      </c>
      <c r="C5" s="7"/>
      <c r="D5" s="8"/>
    </row>
    <row r="6" spans="1:41" x14ac:dyDescent="0.25">
      <c r="B6" s="9" t="s">
        <v>2</v>
      </c>
      <c r="C6" s="7"/>
      <c r="D6" s="8"/>
    </row>
    <row r="7" spans="1:41" x14ac:dyDescent="0.25">
      <c r="B7" s="10"/>
      <c r="C7" s="11"/>
      <c r="D7" s="12"/>
    </row>
    <row r="9" spans="1:41" ht="18.75" x14ac:dyDescent="0.25">
      <c r="B9" s="13" t="s">
        <v>3</v>
      </c>
      <c r="C9" s="14" t="s">
        <v>4</v>
      </c>
      <c r="D9"/>
      <c r="F9"/>
    </row>
    <row r="10" spans="1:41" ht="81.400000000000006" customHeight="1" x14ac:dyDescent="0.25">
      <c r="B10" s="63" t="s">
        <v>359</v>
      </c>
      <c r="C10" s="64" t="s">
        <v>6</v>
      </c>
      <c r="E10"/>
    </row>
    <row r="11" spans="1:41" ht="63" x14ac:dyDescent="0.25">
      <c r="B11" s="63" t="s">
        <v>360</v>
      </c>
      <c r="C11" s="64" t="s">
        <v>5</v>
      </c>
    </row>
    <row r="12" spans="1:41" ht="63" x14ac:dyDescent="0.25">
      <c r="B12" s="63" t="s">
        <v>361</v>
      </c>
      <c r="C12" s="64" t="s">
        <v>5</v>
      </c>
    </row>
    <row r="13" spans="1:41" ht="63" x14ac:dyDescent="0.25">
      <c r="B13" s="63" t="s">
        <v>362</v>
      </c>
      <c r="C13" s="64" t="s">
        <v>7</v>
      </c>
    </row>
    <row r="14" spans="1:41" ht="78.75" x14ac:dyDescent="0.25">
      <c r="B14" s="63" t="s">
        <v>363</v>
      </c>
      <c r="C14" s="64" t="s">
        <v>7</v>
      </c>
    </row>
    <row r="15" spans="1:41" x14ac:dyDescent="0.25">
      <c r="B15"/>
      <c r="C15" s="65" t="str">
        <f>_xlfn.CONCAT(C10:C14)</f>
        <v>ACCBB</v>
      </c>
      <c r="D15" s="2" t="s">
        <v>8</v>
      </c>
    </row>
    <row r="16" spans="1:41" ht="66" customHeight="1" x14ac:dyDescent="0.25">
      <c r="B16" s="63" t="s">
        <v>364</v>
      </c>
      <c r="C16" s="64" t="s">
        <v>5</v>
      </c>
      <c r="F16"/>
    </row>
    <row r="17" spans="2:6" ht="71.650000000000006" customHeight="1" x14ac:dyDescent="0.25">
      <c r="B17" s="63" t="s">
        <v>365</v>
      </c>
      <c r="C17" s="64" t="s">
        <v>7</v>
      </c>
    </row>
    <row r="18" spans="2:6" ht="75" customHeight="1" x14ac:dyDescent="0.25">
      <c r="B18" s="63" t="s">
        <v>366</v>
      </c>
      <c r="C18" s="64" t="s">
        <v>5</v>
      </c>
    </row>
    <row r="19" spans="2:6" ht="99.4" customHeight="1" x14ac:dyDescent="0.25">
      <c r="B19" s="63" t="s">
        <v>367</v>
      </c>
      <c r="C19" s="64" t="s">
        <v>6</v>
      </c>
    </row>
    <row r="20" spans="2:6" ht="63" x14ac:dyDescent="0.25">
      <c r="B20" s="63" t="s">
        <v>368</v>
      </c>
      <c r="C20" s="64" t="s">
        <v>7</v>
      </c>
      <c r="D20" s="15"/>
    </row>
    <row r="21" spans="2:6" s="15" customFormat="1" ht="68.650000000000006" customHeight="1" x14ac:dyDescent="0.25">
      <c r="B21" s="16"/>
      <c r="C21" s="66" t="str">
        <f>_xlfn.CONCAT(C16:C20)</f>
        <v>CBCAB</v>
      </c>
      <c r="D21" s="2" t="s">
        <v>8</v>
      </c>
      <c r="E21" s="2"/>
    </row>
    <row r="22" spans="2:6" ht="16.149999999999999" customHeight="1" x14ac:dyDescent="0.25">
      <c r="B22" s="17"/>
    </row>
    <row r="23" spans="2:6" ht="16.149999999999999" customHeight="1" x14ac:dyDescent="0.25">
      <c r="B23" s="2"/>
    </row>
    <row r="24" spans="2:6" ht="16.149999999999999" customHeight="1" x14ac:dyDescent="0.25">
      <c r="B24" s="2"/>
      <c r="C24" s="15"/>
      <c r="D24" s="18"/>
    </row>
    <row r="25" spans="2:6" x14ac:dyDescent="0.25">
      <c r="B25" s="2"/>
    </row>
    <row r="26" spans="2:6" s="15" customFormat="1" x14ac:dyDescent="0.25">
      <c r="B26" s="2"/>
      <c r="C26" s="2"/>
      <c r="D26" s="2"/>
      <c r="F26" s="2"/>
    </row>
    <row r="27" spans="2:6" ht="16.149999999999999" customHeight="1" x14ac:dyDescent="0.25"/>
    <row r="28" spans="2:6" ht="16.149999999999999" customHeight="1" x14ac:dyDescent="0.25"/>
    <row r="29" spans="2:6" ht="16.149999999999999" customHeight="1" x14ac:dyDescent="0.25">
      <c r="C29" s="15"/>
      <c r="D29" s="15"/>
    </row>
    <row r="31" spans="2:6" s="15" customFormat="1" x14ac:dyDescent="0.25">
      <c r="B31" s="1"/>
      <c r="C31" s="2"/>
      <c r="D31" s="2"/>
      <c r="F31" s="2"/>
    </row>
    <row r="32" spans="2:6" ht="16.149999999999999" customHeight="1" x14ac:dyDescent="0.25"/>
    <row r="33" spans="2:6" ht="16.149999999999999" customHeight="1" x14ac:dyDescent="0.25"/>
    <row r="34" spans="2:6" ht="16.149999999999999" customHeight="1" x14ac:dyDescent="0.25">
      <c r="C34" s="15"/>
      <c r="D34" s="15"/>
    </row>
    <row r="36" spans="2:6" s="15" customFormat="1" ht="16.149999999999999" customHeight="1" x14ac:dyDescent="0.25">
      <c r="B36" s="1"/>
      <c r="C36"/>
      <c r="F36" s="2"/>
    </row>
    <row r="37" spans="2:6" x14ac:dyDescent="0.25">
      <c r="C37"/>
    </row>
    <row r="38" spans="2:6" x14ac:dyDescent="0.25">
      <c r="C38"/>
    </row>
    <row r="39" spans="2:6" x14ac:dyDescent="0.25">
      <c r="C39"/>
    </row>
    <row r="40" spans="2:6" x14ac:dyDescent="0.25">
      <c r="C40"/>
    </row>
    <row r="41" spans="2:6" s="15" customFormat="1" x14ac:dyDescent="0.25">
      <c r="B41" s="1"/>
      <c r="C41"/>
      <c r="F41" s="2"/>
    </row>
    <row r="42" spans="2:6" x14ac:dyDescent="0.25">
      <c r="C42"/>
    </row>
    <row r="43" spans="2:6" ht="16.149999999999999" customHeight="1" x14ac:dyDescent="0.25"/>
    <row r="44" spans="2:6" ht="16.149999999999999" customHeight="1" x14ac:dyDescent="0.25">
      <c r="C44" s="15"/>
      <c r="D44" s="15"/>
    </row>
    <row r="46" spans="2:6" s="15" customFormat="1" x14ac:dyDescent="0.25">
      <c r="B46" s="1"/>
      <c r="C46" s="2"/>
      <c r="D46" s="2"/>
      <c r="F46" s="2"/>
    </row>
    <row r="49" spans="2:4" x14ac:dyDescent="0.25">
      <c r="C49" s="19"/>
      <c r="D49" s="19"/>
    </row>
    <row r="51" spans="2:4" s="19" customFormat="1" x14ac:dyDescent="0.25">
      <c r="B51" s="1"/>
      <c r="C51" s="2"/>
      <c r="D51" s="2"/>
    </row>
  </sheetData>
  <conditionalFormatting sqref="A1:A2">
    <cfRule type="expression" dxfId="330" priority="12">
      <formula>$A$2/$B$2&gt;=0.076</formula>
    </cfRule>
  </conditionalFormatting>
  <conditionalFormatting sqref="A1:O2 Q1:R1 X1:AO2 P2:R2">
    <cfRule type="expression" dxfId="329" priority="5">
      <formula>$P$1="Feedback OFF"</formula>
    </cfRule>
  </conditionalFormatting>
  <conditionalFormatting sqref="A3:AA100">
    <cfRule type="expression" dxfId="327" priority="2" stopIfTrue="1">
      <formula>$D$2="DRAGGING CELLS IS NOT PERMITTED. PLEASE UNDO LAST ACTION!!"</formula>
    </cfRule>
  </conditionalFormatting>
  <conditionalFormatting sqref="B1:B2">
    <cfRule type="expression" dxfId="322" priority="13">
      <formula>$A$2/$B$2&gt;=0.153</formula>
    </cfRule>
  </conditionalFormatting>
  <conditionalFormatting sqref="C1:C2">
    <cfRule type="expression" dxfId="321" priority="14">
      <formula>$A$2/$B$2&gt;=0.23</formula>
    </cfRule>
  </conditionalFormatting>
  <conditionalFormatting sqref="D1:D2">
    <cfRule type="expression" dxfId="320" priority="15">
      <formula>$A$2/$B$2&gt;=0.307</formula>
    </cfRule>
  </conditionalFormatting>
  <conditionalFormatting sqref="E1:E2">
    <cfRule type="expression" dxfId="319" priority="16">
      <formula>$A$2/$B$2&gt;=0.384</formula>
    </cfRule>
  </conditionalFormatting>
  <conditionalFormatting sqref="F1:F2">
    <cfRule type="expression" dxfId="318" priority="17">
      <formula>$A$2/$B$2&gt;=0.461</formula>
    </cfRule>
  </conditionalFormatting>
  <conditionalFormatting sqref="G1:G2">
    <cfRule type="expression" dxfId="317" priority="18">
      <formula>$A$2/$B$2&gt;=0.538</formula>
    </cfRule>
  </conditionalFormatting>
  <conditionalFormatting sqref="H1:H2">
    <cfRule type="expression" dxfId="316" priority="19">
      <formula>$A$2/$B$2&gt;=0.615</formula>
    </cfRule>
  </conditionalFormatting>
  <conditionalFormatting sqref="I1:P2">
    <cfRule type="expression" dxfId="314" priority="20">
      <formula>$A$2/$B$2&gt;=0.692</formula>
    </cfRule>
  </conditionalFormatting>
  <conditionalFormatting sqref="L1">
    <cfRule type="expression" dxfId="313" priority="8">
      <formula>$A$2/$B$2&gt;=0.846</formula>
    </cfRule>
  </conditionalFormatting>
  <conditionalFormatting sqref="O1">
    <cfRule type="expression" dxfId="312" priority="11">
      <formula>$A$2/$B$2&gt;=0.846</formula>
    </cfRule>
  </conditionalFormatting>
  <conditionalFormatting sqref="P1">
    <cfRule type="expression" dxfId="311" priority="6">
      <formula>$P$1&lt;&gt;""</formula>
    </cfRule>
  </conditionalFormatting>
  <conditionalFormatting sqref="Q1:R2">
    <cfRule type="expression" dxfId="310" priority="7">
      <formula>$A$2/$B$2&gt;=0.846</formula>
    </cfRule>
  </conditionalFormatting>
  <conditionalFormatting sqref="X1:AF1 AH1:AK1 AM1:AO1 X2:AO2">
    <cfRule type="expression" dxfId="309" priority="21">
      <formula>$A$2/$B$2&gt;=1</formula>
    </cfRule>
  </conditionalFormatting>
  <conditionalFormatting sqref="AG1">
    <cfRule type="expression" dxfId="308" priority="10">
      <formula>$A$2/$B$2&gt;=0.846</formula>
    </cfRule>
  </conditionalFormatting>
  <conditionalFormatting sqref="AL1">
    <cfRule type="expression" dxfId="307" priority="9">
      <formula>$A$2/$B$2&gt;=0.846</formula>
    </cfRule>
  </conditionalFormatting>
  <dataValidations count="2">
    <dataValidation type="list" allowBlank="1" showInputMessage="1" showErrorMessage="1" sqref="C16:C20 C10:C14" xr:uid="{E2BE1740-99B8-4429-B7B0-12A31F80AC4E}">
      <formula1>"A, B, C"</formula1>
    </dataValidation>
    <dataValidation type="list" allowBlank="1" showInputMessage="1" showErrorMessage="1" sqref="P1" xr:uid="{D15FD438-62D4-4EAC-AA99-8FE33E378AEE}">
      <formula1>"Feedback ON, Taunting ON, Feedback OFF"</formula1>
    </dataValidation>
  </dataValidations>
  <pageMargins left="0.7" right="0.7" top="0.75" bottom="0.75" header="0.3" footer="0.3"/>
  <legacyDrawing r:id="rId1"/>
  <extLst>
    <ext xmlns:x14="http://schemas.microsoft.com/office/spreadsheetml/2009/9/main" uri="{78C0D931-6437-407d-A8EE-F0AAD7539E65}">
      <x14:conditionalFormattings>
        <x14:conditionalFormatting xmlns:xm="http://schemas.microsoft.com/office/excel/2006/main">
          <x14:cfRule type="expression" priority="1" stopIfTrue="1" id="{357C1CEA-E3FC-49E9-B3D0-8D1B8207ED23}">
            <xm:f>Scoreboard!$E$4="Excel version: Invalid"</xm:f>
            <x14:dxf>
              <font>
                <color rgb="FF9C0006"/>
              </font>
              <fill>
                <patternFill>
                  <fgColor indexed="64"/>
                  <bgColor rgb="FFFFC7CE"/>
                </patternFill>
              </fill>
            </x14:dxf>
          </x14:cfRule>
          <x14:cfRule type="expression" priority="3" stopIfTrue="1" id="{AEA4018C-9302-478A-88B4-BABA9F4B2358}">
            <xm:f>Scoreboard!$F$21&lt;&gt;""</xm:f>
            <x14:dxf>
              <font>
                <color rgb="FF9C0006"/>
              </font>
              <fill>
                <patternFill>
                  <fgColor indexed="64"/>
                  <bgColor rgb="FFFFC7CE"/>
                </patternFill>
              </fill>
            </x14:dxf>
          </x14:cfRule>
          <xm:sqref>A3:AA100</xm:sqref>
        </x14:conditionalFormatting>
        <x14:conditionalFormatting xmlns:xm="http://schemas.microsoft.com/office/excel/2006/main">
          <x14:cfRule type="expression" priority="22" stopIfTrue="1" id="{676D2FEC-757C-4726-8E14-786583C106A7}">
            <xm:f>AND($P$1&lt;&gt;"Feedback OFF",IF(QuestionsSC!A3=Feedback_SFX!$C$2, TRUE, FALSE))</xm:f>
            <x14:dxf>
              <fill>
                <patternFill>
                  <bgColor rgb="FFCEEED0"/>
                </patternFill>
              </fill>
            </x14:dxf>
          </x14:cfRule>
          <x14:cfRule type="expression" priority="23" stopIfTrue="1" id="{3D6EC5F9-7D03-42A5-9FE6-5A9E024D4CC6}">
            <xm:f>AND($P$1&lt;&gt;"Feedback OFF",IF(QuestionsSC!A3=Feedback_SFX!$K$2, TRUE, FALSE))</xm:f>
            <x14:dxf>
              <fill>
                <patternFill>
                  <bgColor rgb="FFFFFF64"/>
                </patternFill>
              </fill>
            </x14:dxf>
          </x14:cfRule>
          <x14:cfRule type="expression" priority="24" stopIfTrue="1" id="{80ACCEAC-127D-48FB-A8B8-79551C209120}">
            <xm:f>AND($P$1&lt;&gt;"Feedback OFF",AND(IF(QuestionsSC!A3&lt;&gt;Feedback_SFX!$C$2, TRUE, FALSE),QuestionsSC!A3&lt;&gt;"",_xlfn.ISFORMULA(QuestionsSC!A3)))</xm:f>
            <x14:dxf>
              <fill>
                <patternFill>
                  <bgColor rgb="FFFF99CC"/>
                </patternFill>
              </fill>
            </x14:dxf>
          </x14:cfRule>
          <xm:sqref>A3:AL21</xm:sqref>
        </x14:conditionalFormatting>
        <x14:conditionalFormatting xmlns:xm="http://schemas.microsoft.com/office/excel/2006/main">
          <x14:cfRule type="expression" priority="4" stopIfTrue="1" id="{643344E8-AEAB-4030-9644-D6D8C2C329D8}">
            <xm:f>Scoreboard!$F$21&lt;&gt;""</xm:f>
            <x14:dxf>
              <font>
                <color rgb="FF9C0006"/>
              </font>
              <fill>
                <patternFill>
                  <fgColor indexed="64"/>
                  <bgColor rgb="FFFFC7CE"/>
                </patternFill>
              </fill>
            </x14:dxf>
          </x14:cfRule>
          <xm:sqref>I1:N1</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801A6-3B85-4766-95D0-C73728392D7E}">
  <sheetPr>
    <tabColor rgb="FF4FADEA"/>
  </sheetPr>
  <dimension ref="A1:AO51"/>
  <sheetViews>
    <sheetView zoomScaleNormal="100" workbookViewId="0">
      <pane ySplit="2" topLeftCell="A3" activePane="bottomLeft" state="frozen"/>
      <selection pane="bottomLeft" activeCell="A3" sqref="A3:XFD3"/>
    </sheetView>
  </sheetViews>
  <sheetFormatPr defaultColWidth="10.7109375" defaultRowHeight="8.25" x14ac:dyDescent="0.15"/>
  <cols>
    <col min="1" max="1" width="1.7109375" style="85" customWidth="1"/>
    <col min="2" max="2" width="93.28515625" style="86" customWidth="1"/>
    <col min="3" max="3" width="13.7109375" style="85" customWidth="1"/>
    <col min="4" max="4" width="9.7109375" style="85" customWidth="1"/>
    <col min="5" max="16384" width="10.7109375" style="85"/>
  </cols>
  <sheetData>
    <row r="1" spans="1:41" ht="22.15" customHeight="1" x14ac:dyDescent="0.15">
      <c r="A1" s="92" t="s">
        <v>369</v>
      </c>
      <c r="B1" s="92" t="s">
        <v>370</v>
      </c>
      <c r="C1" s="92" t="s">
        <v>371</v>
      </c>
      <c r="D1" s="93" t="str" cm="1">
        <f t="array" aca="1" ref="D1" ca="1">IFERROR(
    _xlfn.LET(
        _xlpm.FileName, MID(CELL("filename", A1), FIND("]", CELL("filename", A1)) + 1, 255),
        _xlpm.DynamicRef, INDIRECT("'#_" &amp; _xlpm.FileName &amp; "'!" &amp; C2),
        IF(
            TYPE(_xlpm.DynamicRef) = 1,
            VLOOKUP(
                CELL("format", _xlpm.DynamicRef),
                FormatCodes_SFX!$A$4:$B$53,
                2,
                FALSE
            ),
            _xlfn.SWITCH(
                TYPE(_xlpm.DynamicRef),
                2, "short text",
                4, "logical",
                16, "error",
                64, "long text",
                "Other"
            )
        )
    ),
    "Error in formula"
)</f>
        <v>error</v>
      </c>
      <c r="E1" s="92"/>
      <c r="F1" s="92"/>
      <c r="G1" s="92"/>
      <c r="H1" s="92"/>
      <c r="I1" s="93" t="str">
        <f>QuestionsSC!$I$1</f>
        <v>Connor Guarino</v>
      </c>
      <c r="J1" s="93"/>
      <c r="K1" s="93"/>
      <c r="L1" s="93" t="s">
        <v>372</v>
      </c>
      <c r="M1" s="93"/>
      <c r="N1" s="93"/>
      <c r="O1" s="93"/>
      <c r="P1" s="93" t="s">
        <v>373</v>
      </c>
      <c r="Q1" s="93"/>
      <c r="R1" s="93"/>
      <c r="S1" s="84"/>
      <c r="T1" s="84"/>
      <c r="U1" s="84"/>
      <c r="V1" s="84"/>
      <c r="W1" s="84"/>
      <c r="X1" s="92" t="str">
        <f t="shared" ref="X1:AA2" si="0">A1</f>
        <v>earned</v>
      </c>
      <c r="Y1" s="92" t="str">
        <f t="shared" si="0"/>
        <v>possible</v>
      </c>
      <c r="Z1" s="92" t="str">
        <f t="shared" si="0"/>
        <v>cell</v>
      </c>
      <c r="AA1" s="93" t="str">
        <f t="shared" ca="1" si="0"/>
        <v>error</v>
      </c>
      <c r="AB1" s="92"/>
      <c r="AC1" s="92"/>
      <c r="AD1" s="84"/>
      <c r="AE1" s="84"/>
      <c r="AF1" s="93" t="str">
        <f>I1</f>
        <v>Connor Guarino</v>
      </c>
      <c r="AG1" s="93"/>
      <c r="AH1" s="84"/>
      <c r="AI1" s="84"/>
      <c r="AJ1" s="84"/>
      <c r="AK1" s="84"/>
      <c r="AL1" s="93" t="s">
        <v>372</v>
      </c>
      <c r="AM1" s="84"/>
      <c r="AN1" s="84"/>
      <c r="AO1" s="84"/>
    </row>
    <row r="2" spans="1:41" ht="22.9" customHeight="1" x14ac:dyDescent="0.15">
      <c r="A2" s="92">
        <f ca="1">QuestionsSC!$A$2</f>
        <v>10</v>
      </c>
      <c r="B2" s="96">
        <f>QuestionsSC!$B$2</f>
        <v>10</v>
      </c>
      <c r="C2" s="92" t="str" cm="1">
        <f t="array" aca="1" ref="C2" ca="1">SUBSTITUTE(IF(LEN(CELL("address"))&lt;15,CELL("address"),""),"$","")</f>
        <v/>
      </c>
      <c r="D2" s="93" t="str">
        <f ca="1">IF(ISNUMBER(SEARCH("#REF!",_xlfn.FORMULATEXT(INDIRECT("'QuestionsSC'!"&amp;C2)))),"DRAGGING CELLS IS NOT PERMITTED. PLEASE UNDO LAST ACTION!!",IF($P$1&lt;&gt;"Feedback OFF",IFERROR(HLOOKUP(INDIRECT("'QuestionsSC'!"&amp;C2),Feedback_SFX!$B$2:$N$10,IF($P$1="Feedback ON", 2, Feedback_SFX!B1), FALSE), ""),""))</f>
        <v/>
      </c>
      <c r="E2" s="92"/>
      <c r="F2" s="92"/>
      <c r="G2" s="92"/>
      <c r="H2" s="92"/>
      <c r="I2" s="97"/>
      <c r="J2" s="92"/>
      <c r="K2" s="92"/>
      <c r="L2" s="92"/>
      <c r="M2" s="92"/>
      <c r="N2" s="92"/>
      <c r="O2" s="92"/>
      <c r="P2" s="92"/>
      <c r="Q2" s="92"/>
      <c r="R2" s="92"/>
      <c r="S2" s="84"/>
      <c r="T2" s="84"/>
      <c r="U2" s="84"/>
      <c r="V2" s="84"/>
      <c r="W2" s="84"/>
      <c r="X2" s="98">
        <f t="shared" ca="1" si="0"/>
        <v>10</v>
      </c>
      <c r="Y2" s="98">
        <f t="shared" si="0"/>
        <v>10</v>
      </c>
      <c r="Z2" s="98" t="str">
        <f t="shared" ca="1" si="0"/>
        <v/>
      </c>
      <c r="AA2" s="93" t="str">
        <f t="shared" ca="1" si="0"/>
        <v/>
      </c>
      <c r="AB2" s="92"/>
      <c r="AC2" s="92"/>
      <c r="AD2" s="84"/>
      <c r="AE2" s="84"/>
      <c r="AF2" s="84"/>
      <c r="AG2" s="84"/>
      <c r="AH2" s="84"/>
      <c r="AI2" s="84"/>
      <c r="AJ2" s="84"/>
      <c r="AK2" s="84"/>
      <c r="AL2" s="84"/>
      <c r="AM2" s="84"/>
      <c r="AN2" s="84"/>
      <c r="AO2" s="84"/>
    </row>
    <row r="3" spans="1:41" ht="7.9" customHeight="1" x14ac:dyDescent="0.15"/>
    <row r="4" spans="1:41" x14ac:dyDescent="0.15">
      <c r="B4" s="99" t="s">
        <v>0</v>
      </c>
    </row>
    <row r="5" spans="1:41" x14ac:dyDescent="0.15">
      <c r="B5" s="94" t="s">
        <v>1</v>
      </c>
    </row>
    <row r="6" spans="1:41" x14ac:dyDescent="0.15">
      <c r="B6" s="95" t="s">
        <v>375</v>
      </c>
    </row>
    <row r="7" spans="1:41" x14ac:dyDescent="0.15">
      <c r="B7" s="99"/>
    </row>
    <row r="9" spans="1:41" x14ac:dyDescent="0.15">
      <c r="B9" s="100" t="s">
        <v>3</v>
      </c>
      <c r="C9" s="100" t="s">
        <v>4</v>
      </c>
      <c r="D9" s="84"/>
      <c r="F9" s="84"/>
    </row>
    <row r="10" spans="1:41" ht="81.400000000000006" customHeight="1" x14ac:dyDescent="0.15">
      <c r="B10" s="101" t="s">
        <v>359</v>
      </c>
      <c r="C10" s="102" t="s">
        <v>6</v>
      </c>
      <c r="E10" s="84"/>
    </row>
    <row r="11" spans="1:41" ht="33" x14ac:dyDescent="0.15">
      <c r="B11" s="101" t="s">
        <v>360</v>
      </c>
      <c r="C11" s="102" t="s">
        <v>5</v>
      </c>
    </row>
    <row r="12" spans="1:41" ht="33" x14ac:dyDescent="0.15">
      <c r="B12" s="101" t="s">
        <v>361</v>
      </c>
      <c r="C12" s="102" t="s">
        <v>5</v>
      </c>
    </row>
    <row r="13" spans="1:41" ht="33" x14ac:dyDescent="0.15">
      <c r="B13" s="101" t="s">
        <v>362</v>
      </c>
      <c r="C13" s="102" t="s">
        <v>7</v>
      </c>
    </row>
    <row r="14" spans="1:41" ht="41.25" x14ac:dyDescent="0.15">
      <c r="B14" s="101" t="s">
        <v>363</v>
      </c>
      <c r="C14" s="102" t="s">
        <v>7</v>
      </c>
    </row>
    <row r="15" spans="1:41" x14ac:dyDescent="0.15">
      <c r="B15" s="84"/>
      <c r="C15" s="103" t="str">
        <f>_xlfn.CONCAT(C10:C14)</f>
        <v>ACCBB</v>
      </c>
      <c r="D15" s="85" t="s">
        <v>8</v>
      </c>
    </row>
    <row r="16" spans="1:41" ht="66" customHeight="1" x14ac:dyDescent="0.15">
      <c r="B16" s="101" t="s">
        <v>364</v>
      </c>
      <c r="C16" s="102" t="s">
        <v>5</v>
      </c>
      <c r="F16" s="84"/>
    </row>
    <row r="17" spans="2:6" ht="71.650000000000006" customHeight="1" x14ac:dyDescent="0.15">
      <c r="B17" s="101" t="s">
        <v>365</v>
      </c>
      <c r="C17" s="102" t="s">
        <v>7</v>
      </c>
    </row>
    <row r="18" spans="2:6" ht="75" customHeight="1" x14ac:dyDescent="0.15">
      <c r="B18" s="101" t="s">
        <v>366</v>
      </c>
      <c r="C18" s="102" t="s">
        <v>5</v>
      </c>
    </row>
    <row r="19" spans="2:6" ht="99.4" customHeight="1" x14ac:dyDescent="0.15">
      <c r="B19" s="101" t="s">
        <v>367</v>
      </c>
      <c r="C19" s="102" t="s">
        <v>6</v>
      </c>
    </row>
    <row r="20" spans="2:6" ht="33" x14ac:dyDescent="0.15">
      <c r="B20" s="101" t="s">
        <v>368</v>
      </c>
      <c r="C20" s="102" t="s">
        <v>7</v>
      </c>
      <c r="D20" s="87"/>
    </row>
    <row r="21" spans="2:6" s="87" customFormat="1" ht="68.650000000000006" customHeight="1" x14ac:dyDescent="0.15">
      <c r="B21" s="88"/>
      <c r="C21" s="103" t="str">
        <f>_xlfn.CONCAT(C16:C20)</f>
        <v>CBCAB</v>
      </c>
      <c r="D21" s="85" t="s">
        <v>8</v>
      </c>
      <c r="E21" s="85"/>
    </row>
    <row r="22" spans="2:6" ht="16.149999999999999" customHeight="1" x14ac:dyDescent="0.15">
      <c r="B22" s="89"/>
    </row>
    <row r="23" spans="2:6" ht="16.149999999999999" customHeight="1" x14ac:dyDescent="0.15">
      <c r="B23" s="85"/>
    </row>
    <row r="24" spans="2:6" ht="16.149999999999999" customHeight="1" x14ac:dyDescent="0.15">
      <c r="B24" s="85"/>
      <c r="C24" s="87"/>
      <c r="D24" s="90"/>
    </row>
    <row r="25" spans="2:6" x14ac:dyDescent="0.15">
      <c r="B25" s="85"/>
    </row>
    <row r="26" spans="2:6" s="87" customFormat="1" x14ac:dyDescent="0.15">
      <c r="B26" s="85"/>
      <c r="C26" s="85"/>
      <c r="D26" s="85"/>
      <c r="F26" s="85"/>
    </row>
    <row r="27" spans="2:6" ht="16.149999999999999" customHeight="1" x14ac:dyDescent="0.15"/>
    <row r="28" spans="2:6" ht="16.149999999999999" customHeight="1" x14ac:dyDescent="0.15"/>
    <row r="29" spans="2:6" ht="16.149999999999999" customHeight="1" x14ac:dyDescent="0.15">
      <c r="C29" s="87"/>
      <c r="D29" s="87"/>
    </row>
    <row r="31" spans="2:6" s="87" customFormat="1" x14ac:dyDescent="0.15">
      <c r="B31" s="86"/>
      <c r="C31" s="85"/>
      <c r="D31" s="85"/>
      <c r="F31" s="85"/>
    </row>
    <row r="32" spans="2:6" ht="16.149999999999999" customHeight="1" x14ac:dyDescent="0.15"/>
    <row r="33" spans="2:6" ht="16.149999999999999" customHeight="1" x14ac:dyDescent="0.15"/>
    <row r="34" spans="2:6" ht="16.149999999999999" customHeight="1" x14ac:dyDescent="0.15">
      <c r="C34" s="87"/>
      <c r="D34" s="87"/>
    </row>
    <row r="36" spans="2:6" s="87" customFormat="1" ht="16.149999999999999" customHeight="1" x14ac:dyDescent="0.15">
      <c r="B36" s="86"/>
      <c r="C36" s="84"/>
      <c r="F36" s="85"/>
    </row>
    <row r="37" spans="2:6" x14ac:dyDescent="0.15">
      <c r="C37" s="84"/>
    </row>
    <row r="38" spans="2:6" x14ac:dyDescent="0.15">
      <c r="C38" s="84"/>
    </row>
    <row r="39" spans="2:6" x14ac:dyDescent="0.15">
      <c r="C39" s="84"/>
    </row>
    <row r="40" spans="2:6" x14ac:dyDescent="0.15">
      <c r="C40" s="84"/>
    </row>
    <row r="41" spans="2:6" s="87" customFormat="1" x14ac:dyDescent="0.15">
      <c r="B41" s="86"/>
      <c r="C41" s="84"/>
      <c r="F41" s="85"/>
    </row>
    <row r="42" spans="2:6" x14ac:dyDescent="0.15">
      <c r="C42" s="84"/>
    </row>
    <row r="43" spans="2:6" ht="16.149999999999999" customHeight="1" x14ac:dyDescent="0.15"/>
    <row r="44" spans="2:6" ht="16.149999999999999" customHeight="1" x14ac:dyDescent="0.15">
      <c r="C44" s="87"/>
      <c r="D44" s="87"/>
    </row>
    <row r="46" spans="2:6" s="87" customFormat="1" x14ac:dyDescent="0.15">
      <c r="B46" s="86"/>
      <c r="C46" s="85"/>
      <c r="D46" s="85"/>
      <c r="F46" s="85"/>
    </row>
    <row r="49" spans="2:4" x14ac:dyDescent="0.15">
      <c r="C49" s="91"/>
      <c r="D49" s="91"/>
    </row>
    <row r="51" spans="2:4" s="91" customFormat="1" x14ac:dyDescent="0.15">
      <c r="B51" s="86"/>
      <c r="C51" s="85"/>
      <c r="D51" s="85"/>
    </row>
  </sheetData>
  <conditionalFormatting sqref="A1:A2">
    <cfRule type="expression" dxfId="306" priority="8">
      <formula>$A$2/$B$2&gt;=0.076</formula>
    </cfRule>
  </conditionalFormatting>
  <conditionalFormatting sqref="B1:B2">
    <cfRule type="expression" dxfId="305" priority="9">
      <formula>$A$2/$B$2&gt;=0.153</formula>
    </cfRule>
  </conditionalFormatting>
  <conditionalFormatting sqref="C1:C2">
    <cfRule type="expression" dxfId="304" priority="10">
      <formula>$A$2/$B$2&gt;=0.23</formula>
    </cfRule>
  </conditionalFormatting>
  <conditionalFormatting sqref="D1:D2">
    <cfRule type="expression" dxfId="303" priority="11">
      <formula>$A$2/$B$2&gt;=0.307</formula>
    </cfRule>
  </conditionalFormatting>
  <conditionalFormatting sqref="E1:E2">
    <cfRule type="expression" dxfId="302" priority="12">
      <formula>$A$2/$B$2&gt;=0.384</formula>
    </cfRule>
  </conditionalFormatting>
  <conditionalFormatting sqref="F1:F2">
    <cfRule type="expression" dxfId="301" priority="13">
      <formula>$A$2/$B$2&gt;=0.461</formula>
    </cfRule>
  </conditionalFormatting>
  <conditionalFormatting sqref="G1:G2">
    <cfRule type="expression" dxfId="300" priority="14">
      <formula>$A$2/$B$2&gt;=0.538</formula>
    </cfRule>
  </conditionalFormatting>
  <conditionalFormatting sqref="H1:H2">
    <cfRule type="expression" dxfId="299" priority="15">
      <formula>$A$2/$B$2&gt;=0.615</formula>
    </cfRule>
  </conditionalFormatting>
  <conditionalFormatting sqref="I1:P2">
    <cfRule type="expression" dxfId="298" priority="16">
      <formula>$A$2/$B$2&gt;=0.692</formula>
    </cfRule>
  </conditionalFormatting>
  <conditionalFormatting sqref="L1">
    <cfRule type="expression" dxfId="297" priority="4">
      <formula>$A$2/$B$2&gt;=0.846</formula>
    </cfRule>
  </conditionalFormatting>
  <conditionalFormatting sqref="O1">
    <cfRule type="expression" dxfId="296" priority="7">
      <formula>$A$2/$B$2&gt;=0.846</formula>
    </cfRule>
  </conditionalFormatting>
  <conditionalFormatting sqref="P1">
    <cfRule type="expression" dxfId="295" priority="2">
      <formula>$P$1&lt;&gt;""</formula>
    </cfRule>
  </conditionalFormatting>
  <conditionalFormatting sqref="Q1:R1 A1:O2 X1:AO2 P2:R2">
    <cfRule type="expression" dxfId="294" priority="1">
      <formula>$P$1="Feedback OFF"</formula>
    </cfRule>
  </conditionalFormatting>
  <conditionalFormatting sqref="Q1:R2">
    <cfRule type="expression" dxfId="293" priority="3">
      <formula>$A$2/$B$2&gt;=0.846</formula>
    </cfRule>
  </conditionalFormatting>
  <conditionalFormatting sqref="X1:AF1 AH1:AK1 AM1:AO1 X2:AO2">
    <cfRule type="expression" dxfId="292" priority="17">
      <formula>$A$2/$B$2&gt;=1</formula>
    </cfRule>
  </conditionalFormatting>
  <conditionalFormatting sqref="AG1">
    <cfRule type="expression" dxfId="291" priority="6">
      <formula>$A$2/$B$2&gt;=0.846</formula>
    </cfRule>
  </conditionalFormatting>
  <conditionalFormatting sqref="AL1">
    <cfRule type="expression" dxfId="290" priority="5">
      <formula>$A$2/$B$2&gt;=0.846</formula>
    </cfRule>
  </conditionalFormatting>
  <dataValidations count="2">
    <dataValidation type="list" allowBlank="1" showInputMessage="1" showErrorMessage="1" sqref="C16:C20 C10:C14" xr:uid="{173D2764-B06E-4B9D-B8EB-DC412FDC98D6}">
      <formula1>"A, B, C"</formula1>
    </dataValidation>
    <dataValidation type="list" allowBlank="1" showInputMessage="1" showErrorMessage="1" sqref="P1" xr:uid="{98019CFD-B12F-4024-87FC-77D06927D98C}">
      <formula1>"Feedback ON, Taunting ON, Feedback OFF"</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75F9E-9843-452E-8331-DCACD95CCA1A}">
  <sheetPr>
    <tabColor rgb="FF4FADEA"/>
  </sheetPr>
  <dimension ref="B3:T92"/>
  <sheetViews>
    <sheetView topLeftCell="A3" zoomScale="89" zoomScaleNormal="113" workbookViewId="0">
      <selection activeCell="K10" sqref="K10:N18"/>
    </sheetView>
  </sheetViews>
  <sheetFormatPr defaultColWidth="8.7109375" defaultRowHeight="8.25" x14ac:dyDescent="0.25"/>
  <cols>
    <col min="1" max="1" width="1.140625" style="109" customWidth="1"/>
    <col min="2" max="2" width="12.28515625" style="109" customWidth="1"/>
    <col min="3" max="3" width="13.7109375" style="109" customWidth="1"/>
    <col min="4" max="4" width="14.42578125" style="109" customWidth="1"/>
    <col min="5" max="7" width="15" style="109" customWidth="1"/>
    <col min="8" max="8" width="16.7109375" style="109" customWidth="1"/>
    <col min="9" max="9" width="17.140625" style="109" bestFit="1" customWidth="1"/>
    <col min="10" max="10" width="5.7109375" style="109" customWidth="1"/>
    <col min="11" max="11" width="11.140625" style="109" bestFit="1" customWidth="1"/>
    <col min="12" max="12" width="8.7109375" style="109"/>
    <col min="13" max="13" width="8.85546875" style="109" bestFit="1" customWidth="1"/>
    <col min="14" max="14" width="13.7109375" style="109" customWidth="1"/>
    <col min="15" max="15" width="3.7109375" style="109" customWidth="1"/>
    <col min="16" max="18" width="8.7109375" style="109"/>
    <col min="19" max="19" width="10.28515625" style="109" bestFit="1" customWidth="1"/>
    <col min="20" max="16384" width="8.7109375" style="109"/>
  </cols>
  <sheetData>
    <row r="3" spans="2:20" ht="7.9" customHeight="1" x14ac:dyDescent="0.25"/>
    <row r="4" spans="2:20" x14ac:dyDescent="0.25">
      <c r="B4" s="113">
        <v>0</v>
      </c>
    </row>
    <row r="5" spans="2:20" x14ac:dyDescent="0.25">
      <c r="B5" s="112">
        <v>0</v>
      </c>
    </row>
    <row r="6" spans="2:20" x14ac:dyDescent="0.25">
      <c r="B6" s="112">
        <v>0</v>
      </c>
    </row>
    <row r="7" spans="2:20" x14ac:dyDescent="0.25">
      <c r="B7" s="112"/>
    </row>
    <row r="9" spans="2:20" x14ac:dyDescent="0.25">
      <c r="L9" s="110"/>
      <c r="M9" s="110"/>
      <c r="N9" s="110"/>
      <c r="O9" s="110"/>
      <c r="P9" s="110"/>
      <c r="Q9" s="110"/>
      <c r="R9" s="110"/>
    </row>
    <row r="10" spans="2:20" x14ac:dyDescent="0.15">
      <c r="B10" s="191">
        <v>0</v>
      </c>
      <c r="C10" s="191"/>
      <c r="D10" s="191"/>
      <c r="E10" s="191"/>
      <c r="F10" s="191"/>
      <c r="G10" s="191"/>
      <c r="H10" s="191"/>
      <c r="I10" s="191"/>
      <c r="K10" s="192">
        <v>0</v>
      </c>
      <c r="L10" s="192"/>
      <c r="M10" s="192"/>
      <c r="N10" s="192"/>
      <c r="R10" s="84"/>
      <c r="S10" s="84"/>
      <c r="T10" s="84"/>
    </row>
    <row r="11" spans="2:20" x14ac:dyDescent="0.15">
      <c r="B11" s="114">
        <v>0</v>
      </c>
      <c r="C11" s="114">
        <v>0</v>
      </c>
      <c r="D11" s="114">
        <v>0</v>
      </c>
      <c r="E11" s="114">
        <v>0</v>
      </c>
      <c r="F11" s="114">
        <v>0</v>
      </c>
      <c r="G11" s="114">
        <v>0</v>
      </c>
      <c r="H11" s="114">
        <v>0</v>
      </c>
      <c r="I11" s="114">
        <v>0</v>
      </c>
      <c r="K11" s="192"/>
      <c r="L11" s="192"/>
      <c r="M11" s="192"/>
      <c r="N11" s="192"/>
      <c r="R11" s="84"/>
      <c r="S11" s="84"/>
      <c r="T11" s="84"/>
    </row>
    <row r="12" spans="2:20" x14ac:dyDescent="0.15">
      <c r="B12" s="115">
        <v>0</v>
      </c>
      <c r="C12" s="109">
        <v>0</v>
      </c>
      <c r="D12" s="109">
        <v>0</v>
      </c>
      <c r="E12" s="109">
        <v>0</v>
      </c>
      <c r="F12" s="116">
        <v>0</v>
      </c>
      <c r="G12" s="116">
        <v>0</v>
      </c>
      <c r="H12" s="116">
        <v>0</v>
      </c>
      <c r="I12" s="116">
        <v>0</v>
      </c>
      <c r="K12" s="192"/>
      <c r="L12" s="192"/>
      <c r="M12" s="192"/>
      <c r="N12" s="192"/>
      <c r="R12" s="84"/>
      <c r="S12" s="84"/>
      <c r="T12" s="84"/>
    </row>
    <row r="13" spans="2:20" x14ac:dyDescent="0.15">
      <c r="B13" s="115">
        <v>0</v>
      </c>
      <c r="C13" s="109">
        <v>0</v>
      </c>
      <c r="D13" s="109">
        <v>0</v>
      </c>
      <c r="E13" s="109">
        <v>0</v>
      </c>
      <c r="F13" s="116">
        <v>0</v>
      </c>
      <c r="G13" s="116">
        <v>0</v>
      </c>
      <c r="H13" s="116">
        <v>0</v>
      </c>
      <c r="I13" s="116">
        <v>0</v>
      </c>
      <c r="K13" s="190">
        <v>0</v>
      </c>
      <c r="L13" s="190"/>
      <c r="M13" s="190"/>
      <c r="N13" s="109">
        <v>0</v>
      </c>
      <c r="Q13" s="84"/>
      <c r="R13" s="84"/>
      <c r="S13" s="84"/>
      <c r="T13" s="84"/>
    </row>
    <row r="14" spans="2:20" x14ac:dyDescent="0.15">
      <c r="B14" s="115">
        <v>0</v>
      </c>
      <c r="C14" s="109">
        <v>0</v>
      </c>
      <c r="D14" s="109">
        <v>0</v>
      </c>
      <c r="E14" s="109">
        <v>0</v>
      </c>
      <c r="F14" s="116">
        <v>0</v>
      </c>
      <c r="G14" s="116">
        <v>0</v>
      </c>
      <c r="H14" s="116">
        <v>0</v>
      </c>
      <c r="I14" s="116">
        <v>0</v>
      </c>
      <c r="K14" s="190">
        <v>0</v>
      </c>
      <c r="L14" s="190"/>
      <c r="M14" s="190"/>
      <c r="N14" s="109">
        <v>0</v>
      </c>
      <c r="R14" s="84"/>
      <c r="S14" s="84"/>
      <c r="T14" s="84"/>
    </row>
    <row r="15" spans="2:20" x14ac:dyDescent="0.25">
      <c r="B15" s="115">
        <v>0</v>
      </c>
      <c r="C15" s="109">
        <v>0</v>
      </c>
      <c r="D15" s="109">
        <v>0</v>
      </c>
      <c r="E15" s="109">
        <v>0</v>
      </c>
      <c r="F15" s="116">
        <v>0</v>
      </c>
      <c r="G15" s="116">
        <v>0</v>
      </c>
      <c r="H15" s="116">
        <v>0</v>
      </c>
      <c r="I15" s="116">
        <v>0</v>
      </c>
      <c r="K15" s="190">
        <v>0</v>
      </c>
      <c r="L15" s="190"/>
      <c r="M15" s="190"/>
      <c r="N15" s="109">
        <v>0</v>
      </c>
    </row>
    <row r="16" spans="2:20" x14ac:dyDescent="0.25">
      <c r="B16" s="115">
        <v>0</v>
      </c>
      <c r="C16" s="109">
        <v>0</v>
      </c>
      <c r="D16" s="109">
        <v>0</v>
      </c>
      <c r="E16" s="109">
        <v>0</v>
      </c>
      <c r="F16" s="116">
        <v>0</v>
      </c>
      <c r="G16" s="116">
        <v>0</v>
      </c>
      <c r="H16" s="116">
        <v>0</v>
      </c>
      <c r="I16" s="116">
        <v>0</v>
      </c>
      <c r="K16" s="190">
        <v>0</v>
      </c>
      <c r="L16" s="190"/>
      <c r="M16" s="190"/>
      <c r="N16" s="109">
        <v>0</v>
      </c>
    </row>
    <row r="17" spans="2:18" x14ac:dyDescent="0.15">
      <c r="B17" s="115">
        <v>0</v>
      </c>
      <c r="C17" s="109">
        <v>0</v>
      </c>
      <c r="D17" s="109">
        <v>0</v>
      </c>
      <c r="E17" s="109">
        <v>0</v>
      </c>
      <c r="F17" s="116">
        <v>0</v>
      </c>
      <c r="G17" s="116">
        <v>0</v>
      </c>
      <c r="H17" s="116">
        <v>0</v>
      </c>
      <c r="I17" s="116">
        <v>0</v>
      </c>
      <c r="K17" s="190">
        <v>0</v>
      </c>
      <c r="L17" s="190"/>
      <c r="M17" s="190"/>
      <c r="N17" s="109">
        <v>0</v>
      </c>
      <c r="R17" s="84"/>
    </row>
    <row r="18" spans="2:18" x14ac:dyDescent="0.15">
      <c r="B18" s="115">
        <v>0</v>
      </c>
      <c r="C18" s="109">
        <v>0</v>
      </c>
      <c r="D18" s="109">
        <v>0</v>
      </c>
      <c r="E18" s="109">
        <v>0</v>
      </c>
      <c r="F18" s="116">
        <v>0</v>
      </c>
      <c r="G18" s="116">
        <v>0</v>
      </c>
      <c r="H18" s="116">
        <v>0</v>
      </c>
      <c r="I18" s="116">
        <v>0</v>
      </c>
      <c r="K18" s="190">
        <v>0</v>
      </c>
      <c r="L18" s="190"/>
      <c r="M18" s="190"/>
      <c r="N18" s="109">
        <v>0</v>
      </c>
      <c r="R18" s="84"/>
    </row>
    <row r="19" spans="2:18" x14ac:dyDescent="0.15">
      <c r="B19" s="115">
        <v>0</v>
      </c>
      <c r="C19" s="109">
        <v>0</v>
      </c>
      <c r="D19" s="109">
        <v>0</v>
      </c>
      <c r="E19" s="109">
        <v>0</v>
      </c>
      <c r="F19" s="116">
        <v>0</v>
      </c>
      <c r="G19" s="116">
        <v>0</v>
      </c>
      <c r="H19" s="116">
        <v>0</v>
      </c>
      <c r="I19" s="116">
        <v>0</v>
      </c>
      <c r="K19" s="190">
        <v>0</v>
      </c>
      <c r="L19" s="190"/>
      <c r="M19" s="190"/>
      <c r="N19" s="109">
        <v>0</v>
      </c>
      <c r="R19" s="84"/>
    </row>
    <row r="20" spans="2:18" x14ac:dyDescent="0.15">
      <c r="B20" s="115">
        <v>0</v>
      </c>
      <c r="C20" s="109">
        <v>0</v>
      </c>
      <c r="D20" s="109">
        <v>0</v>
      </c>
      <c r="E20" s="109">
        <v>0</v>
      </c>
      <c r="F20" s="116">
        <v>0</v>
      </c>
      <c r="G20" s="116">
        <v>0</v>
      </c>
      <c r="H20" s="116">
        <v>0</v>
      </c>
      <c r="I20" s="116">
        <v>0</v>
      </c>
      <c r="L20" s="117"/>
      <c r="M20" s="118">
        <v>0</v>
      </c>
      <c r="N20" s="119">
        <v>5</v>
      </c>
      <c r="O20" s="109">
        <v>0</v>
      </c>
      <c r="R20" s="84"/>
    </row>
    <row r="21" spans="2:18" x14ac:dyDescent="0.15">
      <c r="B21" s="115">
        <v>0</v>
      </c>
      <c r="C21" s="109">
        <v>0</v>
      </c>
      <c r="D21" s="109">
        <v>0</v>
      </c>
      <c r="E21" s="109">
        <v>0</v>
      </c>
      <c r="F21" s="116">
        <v>0</v>
      </c>
      <c r="G21" s="116">
        <v>0</v>
      </c>
      <c r="H21" s="116">
        <v>0</v>
      </c>
      <c r="I21" s="116">
        <v>0</v>
      </c>
      <c r="R21" s="84"/>
    </row>
    <row r="22" spans="2:18" x14ac:dyDescent="0.15">
      <c r="B22" s="115">
        <v>0</v>
      </c>
      <c r="C22" s="109">
        <v>0</v>
      </c>
      <c r="D22" s="109">
        <v>0</v>
      </c>
      <c r="E22" s="109">
        <v>0</v>
      </c>
      <c r="F22" s="116">
        <v>0</v>
      </c>
      <c r="G22" s="116">
        <v>0</v>
      </c>
      <c r="H22" s="116">
        <v>0</v>
      </c>
      <c r="I22" s="116">
        <v>0</v>
      </c>
      <c r="K22" s="84"/>
      <c r="L22" s="84"/>
      <c r="M22" s="84"/>
      <c r="N22" s="84"/>
      <c r="R22" s="84"/>
    </row>
    <row r="23" spans="2:18" x14ac:dyDescent="0.15">
      <c r="B23" s="115">
        <v>0</v>
      </c>
      <c r="C23" s="109">
        <v>0</v>
      </c>
      <c r="D23" s="109">
        <v>0</v>
      </c>
      <c r="E23" s="109">
        <v>0</v>
      </c>
      <c r="F23" s="116">
        <v>0</v>
      </c>
      <c r="G23" s="116">
        <v>0</v>
      </c>
      <c r="H23" s="116">
        <v>0</v>
      </c>
      <c r="I23" s="116">
        <v>0</v>
      </c>
      <c r="K23" s="84"/>
      <c r="L23" s="84"/>
      <c r="M23" s="84"/>
      <c r="N23" s="84"/>
      <c r="R23" s="84"/>
    </row>
    <row r="24" spans="2:18" x14ac:dyDescent="0.15">
      <c r="B24" s="115">
        <v>0</v>
      </c>
      <c r="C24" s="109">
        <v>0</v>
      </c>
      <c r="D24" s="109">
        <v>0</v>
      </c>
      <c r="E24" s="109">
        <v>0</v>
      </c>
      <c r="F24" s="116">
        <v>0</v>
      </c>
      <c r="G24" s="116">
        <v>0</v>
      </c>
      <c r="H24" s="116">
        <v>0</v>
      </c>
      <c r="I24" s="116">
        <v>0</v>
      </c>
      <c r="K24" s="84"/>
      <c r="L24" s="84"/>
      <c r="M24" s="84"/>
      <c r="N24" s="84"/>
      <c r="R24" s="84"/>
    </row>
    <row r="25" spans="2:18" x14ac:dyDescent="0.15">
      <c r="B25" s="115">
        <v>0</v>
      </c>
      <c r="C25" s="109">
        <v>0</v>
      </c>
      <c r="D25" s="109">
        <v>0</v>
      </c>
      <c r="E25" s="109">
        <v>0</v>
      </c>
      <c r="F25" s="116">
        <v>0</v>
      </c>
      <c r="G25" s="116">
        <v>0</v>
      </c>
      <c r="H25" s="116">
        <v>0</v>
      </c>
      <c r="I25" s="116">
        <v>0</v>
      </c>
      <c r="K25" s="84"/>
      <c r="L25" s="84"/>
      <c r="M25" s="84"/>
      <c r="N25" s="84"/>
      <c r="R25" s="84"/>
    </row>
    <row r="26" spans="2:18" x14ac:dyDescent="0.15">
      <c r="B26" s="115">
        <v>0</v>
      </c>
      <c r="C26" s="109">
        <v>0</v>
      </c>
      <c r="D26" s="109">
        <v>0</v>
      </c>
      <c r="E26" s="109">
        <v>0</v>
      </c>
      <c r="F26" s="116">
        <v>0</v>
      </c>
      <c r="G26" s="116">
        <v>0</v>
      </c>
      <c r="H26" s="116">
        <v>0</v>
      </c>
      <c r="I26" s="116">
        <v>0</v>
      </c>
      <c r="K26" s="84"/>
      <c r="L26" s="84"/>
      <c r="M26" s="84"/>
      <c r="N26" s="84"/>
      <c r="R26" s="84"/>
    </row>
    <row r="27" spans="2:18" x14ac:dyDescent="0.15">
      <c r="B27" s="115">
        <v>0</v>
      </c>
      <c r="C27" s="109">
        <v>0</v>
      </c>
      <c r="D27" s="109">
        <v>0</v>
      </c>
      <c r="E27" s="109">
        <v>0</v>
      </c>
      <c r="F27" s="116">
        <v>0</v>
      </c>
      <c r="G27" s="116">
        <v>0</v>
      </c>
      <c r="H27" s="116">
        <v>0</v>
      </c>
      <c r="I27" s="116">
        <v>0</v>
      </c>
      <c r="K27" s="84"/>
      <c r="L27" s="84"/>
      <c r="M27" s="84"/>
      <c r="N27" s="84"/>
      <c r="R27" s="84"/>
    </row>
    <row r="28" spans="2:18" x14ac:dyDescent="0.15">
      <c r="B28" s="115">
        <v>0</v>
      </c>
      <c r="C28" s="109">
        <v>0</v>
      </c>
      <c r="D28" s="109">
        <v>0</v>
      </c>
      <c r="E28" s="109">
        <v>0</v>
      </c>
      <c r="F28" s="116">
        <v>0</v>
      </c>
      <c r="G28" s="116">
        <v>0</v>
      </c>
      <c r="H28" s="116">
        <v>0</v>
      </c>
      <c r="I28" s="116">
        <v>0</v>
      </c>
      <c r="K28" s="84"/>
      <c r="L28" s="84"/>
      <c r="M28" s="84"/>
      <c r="N28" s="84"/>
      <c r="R28" s="84"/>
    </row>
    <row r="29" spans="2:18" x14ac:dyDescent="0.15">
      <c r="B29" s="115">
        <v>0</v>
      </c>
      <c r="C29" s="109">
        <v>0</v>
      </c>
      <c r="D29" s="109">
        <v>0</v>
      </c>
      <c r="E29" s="109">
        <v>0</v>
      </c>
      <c r="F29" s="116">
        <v>0</v>
      </c>
      <c r="G29" s="116">
        <v>0</v>
      </c>
      <c r="H29" s="116">
        <v>0</v>
      </c>
      <c r="I29" s="116">
        <v>0</v>
      </c>
      <c r="K29" s="84"/>
      <c r="L29" s="84"/>
      <c r="M29" s="84"/>
      <c r="N29" s="84"/>
      <c r="R29" s="84"/>
    </row>
    <row r="30" spans="2:18" ht="15.4" customHeight="1" x14ac:dyDescent="0.15">
      <c r="B30" s="115">
        <v>0</v>
      </c>
      <c r="C30" s="109">
        <v>0</v>
      </c>
      <c r="D30" s="109">
        <v>0</v>
      </c>
      <c r="E30" s="109">
        <v>0</v>
      </c>
      <c r="F30" s="116">
        <v>0</v>
      </c>
      <c r="G30" s="116">
        <v>0</v>
      </c>
      <c r="H30" s="116">
        <v>0</v>
      </c>
      <c r="I30" s="116">
        <v>0</v>
      </c>
      <c r="K30" s="84"/>
      <c r="L30" s="84"/>
      <c r="M30" s="84"/>
      <c r="N30" s="84"/>
      <c r="R30" s="84"/>
    </row>
    <row r="31" spans="2:18" x14ac:dyDescent="0.15">
      <c r="B31" s="115">
        <v>0</v>
      </c>
      <c r="C31" s="109">
        <v>0</v>
      </c>
      <c r="D31" s="109">
        <v>0</v>
      </c>
      <c r="E31" s="109">
        <v>0</v>
      </c>
      <c r="F31" s="116">
        <v>0</v>
      </c>
      <c r="G31" s="116">
        <v>0</v>
      </c>
      <c r="H31" s="116">
        <v>0</v>
      </c>
      <c r="I31" s="116">
        <v>0</v>
      </c>
      <c r="K31" s="84"/>
      <c r="L31" s="84"/>
      <c r="M31" s="84"/>
      <c r="N31" s="84"/>
      <c r="R31" s="84"/>
    </row>
    <row r="32" spans="2:18" x14ac:dyDescent="0.15">
      <c r="B32" s="115">
        <v>0</v>
      </c>
      <c r="C32" s="109">
        <v>0</v>
      </c>
      <c r="D32" s="109">
        <v>0</v>
      </c>
      <c r="E32" s="109">
        <v>0</v>
      </c>
      <c r="F32" s="116">
        <v>0</v>
      </c>
      <c r="G32" s="116">
        <v>0</v>
      </c>
      <c r="H32" s="116">
        <v>0</v>
      </c>
      <c r="I32" s="116">
        <v>0</v>
      </c>
      <c r="K32" s="84"/>
      <c r="L32" s="84"/>
      <c r="M32" s="84"/>
      <c r="N32" s="84"/>
      <c r="R32" s="84"/>
    </row>
    <row r="33" spans="2:18" x14ac:dyDescent="0.15">
      <c r="B33" s="115">
        <v>0</v>
      </c>
      <c r="C33" s="109">
        <v>0</v>
      </c>
      <c r="D33" s="109">
        <v>0</v>
      </c>
      <c r="E33" s="109">
        <v>0</v>
      </c>
      <c r="F33" s="116">
        <v>0</v>
      </c>
      <c r="G33" s="116">
        <v>0</v>
      </c>
      <c r="H33" s="116">
        <v>0</v>
      </c>
      <c r="I33" s="116">
        <v>0</v>
      </c>
      <c r="K33" s="84"/>
      <c r="L33" s="84"/>
      <c r="M33" s="84"/>
      <c r="N33" s="84"/>
      <c r="R33" s="84"/>
    </row>
    <row r="34" spans="2:18" x14ac:dyDescent="0.15">
      <c r="B34" s="115">
        <v>0</v>
      </c>
      <c r="C34" s="109">
        <v>0</v>
      </c>
      <c r="D34" s="109">
        <v>0</v>
      </c>
      <c r="E34" s="109">
        <v>0</v>
      </c>
      <c r="F34" s="116">
        <v>0</v>
      </c>
      <c r="G34" s="116">
        <v>0</v>
      </c>
      <c r="H34" s="116">
        <v>0</v>
      </c>
      <c r="I34" s="116">
        <v>0</v>
      </c>
      <c r="K34" s="84"/>
      <c r="L34" s="84"/>
      <c r="M34" s="84"/>
      <c r="N34" s="84"/>
      <c r="R34" s="84"/>
    </row>
    <row r="35" spans="2:18" x14ac:dyDescent="0.15">
      <c r="B35" s="115">
        <v>0</v>
      </c>
      <c r="C35" s="109">
        <v>0</v>
      </c>
      <c r="D35" s="109">
        <v>0</v>
      </c>
      <c r="E35" s="109">
        <v>0</v>
      </c>
      <c r="F35" s="116">
        <v>0</v>
      </c>
      <c r="G35" s="116">
        <v>0</v>
      </c>
      <c r="H35" s="116">
        <v>0</v>
      </c>
      <c r="I35" s="116">
        <v>0</v>
      </c>
      <c r="K35" s="84"/>
      <c r="L35" s="84"/>
      <c r="M35" s="84"/>
      <c r="N35" s="84"/>
      <c r="R35" s="84"/>
    </row>
    <row r="36" spans="2:18" x14ac:dyDescent="0.15">
      <c r="B36" s="115">
        <v>0</v>
      </c>
      <c r="C36" s="109">
        <v>0</v>
      </c>
      <c r="D36" s="109">
        <v>0</v>
      </c>
      <c r="E36" s="109">
        <v>0</v>
      </c>
      <c r="F36" s="116">
        <v>0</v>
      </c>
      <c r="G36" s="116">
        <v>0</v>
      </c>
      <c r="H36" s="116">
        <v>0</v>
      </c>
      <c r="I36" s="116">
        <v>0</v>
      </c>
      <c r="K36" s="84"/>
      <c r="L36" s="84"/>
      <c r="M36" s="84"/>
      <c r="N36" s="84"/>
      <c r="R36" s="84"/>
    </row>
    <row r="37" spans="2:18" x14ac:dyDescent="0.15">
      <c r="B37" s="115">
        <v>0</v>
      </c>
      <c r="C37" s="109">
        <v>0</v>
      </c>
      <c r="D37" s="109">
        <v>0</v>
      </c>
      <c r="E37" s="109">
        <v>0</v>
      </c>
      <c r="F37" s="116">
        <v>0</v>
      </c>
      <c r="G37" s="116">
        <v>0</v>
      </c>
      <c r="H37" s="116">
        <v>0</v>
      </c>
      <c r="I37" s="116">
        <v>0</v>
      </c>
      <c r="K37" s="84"/>
      <c r="L37" s="84"/>
      <c r="M37" s="84"/>
      <c r="N37" s="84"/>
      <c r="R37" s="84"/>
    </row>
    <row r="38" spans="2:18" x14ac:dyDescent="0.15">
      <c r="B38" s="115">
        <v>0</v>
      </c>
      <c r="C38" s="109">
        <v>0</v>
      </c>
      <c r="D38" s="109">
        <v>0</v>
      </c>
      <c r="E38" s="109">
        <v>0</v>
      </c>
      <c r="F38" s="116">
        <v>0</v>
      </c>
      <c r="G38" s="116">
        <v>0</v>
      </c>
      <c r="H38" s="116">
        <v>0</v>
      </c>
      <c r="I38" s="116">
        <v>0</v>
      </c>
      <c r="K38" s="84"/>
      <c r="L38" s="84"/>
      <c r="M38" s="84"/>
      <c r="N38" s="84"/>
      <c r="R38" s="84"/>
    </row>
    <row r="39" spans="2:18" x14ac:dyDescent="0.15">
      <c r="B39" s="115">
        <v>0</v>
      </c>
      <c r="C39" s="109">
        <v>0</v>
      </c>
      <c r="D39" s="109">
        <v>0</v>
      </c>
      <c r="E39" s="109">
        <v>0</v>
      </c>
      <c r="F39" s="116">
        <v>0</v>
      </c>
      <c r="G39" s="116">
        <v>0</v>
      </c>
      <c r="H39" s="116">
        <v>0</v>
      </c>
      <c r="I39" s="116">
        <v>0</v>
      </c>
      <c r="K39" s="84"/>
      <c r="L39" s="84"/>
      <c r="M39" s="84"/>
      <c r="N39" s="84"/>
      <c r="R39" s="84"/>
    </row>
    <row r="40" spans="2:18" x14ac:dyDescent="0.15">
      <c r="B40" s="115">
        <v>0</v>
      </c>
      <c r="C40" s="109">
        <v>0</v>
      </c>
      <c r="D40" s="109">
        <v>0</v>
      </c>
      <c r="E40" s="109">
        <v>0</v>
      </c>
      <c r="F40" s="116">
        <v>0</v>
      </c>
      <c r="G40" s="116">
        <v>0</v>
      </c>
      <c r="H40" s="116">
        <v>0</v>
      </c>
      <c r="I40" s="116">
        <v>0</v>
      </c>
      <c r="K40" s="84"/>
      <c r="L40" s="84"/>
      <c r="M40" s="84"/>
      <c r="N40" s="84"/>
      <c r="R40" s="84"/>
    </row>
    <row r="41" spans="2:18" x14ac:dyDescent="0.15">
      <c r="B41" s="115">
        <v>0</v>
      </c>
      <c r="C41" s="109">
        <v>0</v>
      </c>
      <c r="D41" s="109">
        <v>0</v>
      </c>
      <c r="E41" s="109">
        <v>0</v>
      </c>
      <c r="F41" s="116">
        <v>0</v>
      </c>
      <c r="G41" s="116">
        <v>0</v>
      </c>
      <c r="H41" s="116">
        <v>0</v>
      </c>
      <c r="I41" s="116">
        <v>0</v>
      </c>
      <c r="K41" s="84"/>
      <c r="L41" s="84"/>
      <c r="M41" s="84"/>
      <c r="N41" s="84"/>
      <c r="R41" s="84"/>
    </row>
    <row r="42" spans="2:18" x14ac:dyDescent="0.15">
      <c r="B42" s="115">
        <v>0</v>
      </c>
      <c r="C42" s="109">
        <v>0</v>
      </c>
      <c r="D42" s="109">
        <v>0</v>
      </c>
      <c r="E42" s="109">
        <v>0</v>
      </c>
      <c r="F42" s="116">
        <v>0</v>
      </c>
      <c r="G42" s="116">
        <v>0</v>
      </c>
      <c r="H42" s="116">
        <v>0</v>
      </c>
      <c r="I42" s="116">
        <v>0</v>
      </c>
      <c r="K42" s="84"/>
      <c r="L42" s="84"/>
      <c r="M42" s="84"/>
      <c r="N42" s="84"/>
      <c r="R42" s="84"/>
    </row>
    <row r="43" spans="2:18" x14ac:dyDescent="0.15">
      <c r="B43" s="115">
        <v>0</v>
      </c>
      <c r="C43" s="109">
        <v>0</v>
      </c>
      <c r="D43" s="109">
        <v>0</v>
      </c>
      <c r="E43" s="109">
        <v>0</v>
      </c>
      <c r="F43" s="116">
        <v>0</v>
      </c>
      <c r="G43" s="116">
        <v>0</v>
      </c>
      <c r="H43" s="116">
        <v>0</v>
      </c>
      <c r="I43" s="116">
        <v>0</v>
      </c>
      <c r="K43" s="84"/>
      <c r="L43" s="84"/>
      <c r="M43" s="84"/>
      <c r="N43" s="84"/>
      <c r="R43" s="84"/>
    </row>
    <row r="44" spans="2:18" x14ac:dyDescent="0.15">
      <c r="B44" s="115">
        <v>0</v>
      </c>
      <c r="C44" s="109">
        <v>0</v>
      </c>
      <c r="D44" s="109">
        <v>0</v>
      </c>
      <c r="E44" s="109">
        <v>0</v>
      </c>
      <c r="F44" s="116">
        <v>0</v>
      </c>
      <c r="G44" s="116">
        <v>0</v>
      </c>
      <c r="H44" s="116">
        <v>0</v>
      </c>
      <c r="I44" s="116">
        <v>0</v>
      </c>
      <c r="K44" s="84"/>
      <c r="L44" s="84"/>
      <c r="M44" s="84"/>
      <c r="N44" s="84"/>
      <c r="R44" s="84"/>
    </row>
    <row r="45" spans="2:18" x14ac:dyDescent="0.15">
      <c r="B45" s="115">
        <v>0</v>
      </c>
      <c r="C45" s="109">
        <v>0</v>
      </c>
      <c r="D45" s="109">
        <v>0</v>
      </c>
      <c r="E45" s="109">
        <v>0</v>
      </c>
      <c r="F45" s="116">
        <v>0</v>
      </c>
      <c r="G45" s="116">
        <v>0</v>
      </c>
      <c r="H45" s="116">
        <v>0</v>
      </c>
      <c r="I45" s="116">
        <v>0</v>
      </c>
      <c r="R45" s="84"/>
    </row>
    <row r="46" spans="2:18" x14ac:dyDescent="0.15">
      <c r="B46" s="115">
        <v>0</v>
      </c>
      <c r="C46" s="109">
        <v>0</v>
      </c>
      <c r="D46" s="109">
        <v>0</v>
      </c>
      <c r="E46" s="109">
        <v>0</v>
      </c>
      <c r="F46" s="116">
        <v>0</v>
      </c>
      <c r="G46" s="116">
        <v>0</v>
      </c>
      <c r="H46" s="116">
        <v>0</v>
      </c>
      <c r="I46" s="116">
        <v>0</v>
      </c>
      <c r="R46" s="84"/>
    </row>
    <row r="47" spans="2:18" x14ac:dyDescent="0.15">
      <c r="B47" s="115">
        <v>0</v>
      </c>
      <c r="C47" s="109">
        <v>0</v>
      </c>
      <c r="D47" s="109">
        <v>0</v>
      </c>
      <c r="E47" s="109">
        <v>0</v>
      </c>
      <c r="F47" s="116">
        <v>0</v>
      </c>
      <c r="G47" s="116">
        <v>0</v>
      </c>
      <c r="H47" s="116">
        <v>0</v>
      </c>
      <c r="I47" s="116">
        <v>0</v>
      </c>
      <c r="R47" s="84"/>
    </row>
    <row r="48" spans="2:18" x14ac:dyDescent="0.15">
      <c r="B48" s="115">
        <v>0</v>
      </c>
      <c r="C48" s="109">
        <v>0</v>
      </c>
      <c r="D48" s="109">
        <v>0</v>
      </c>
      <c r="E48" s="109">
        <v>0</v>
      </c>
      <c r="F48" s="116">
        <v>0</v>
      </c>
      <c r="G48" s="116">
        <v>0</v>
      </c>
      <c r="H48" s="116">
        <v>0</v>
      </c>
      <c r="I48" s="116">
        <v>0</v>
      </c>
      <c r="R48" s="84"/>
    </row>
    <row r="49" spans="2:18" x14ac:dyDescent="0.15">
      <c r="B49" s="115">
        <v>0</v>
      </c>
      <c r="C49" s="109">
        <v>0</v>
      </c>
      <c r="D49" s="109">
        <v>0</v>
      </c>
      <c r="E49" s="109">
        <v>0</v>
      </c>
      <c r="F49" s="116">
        <v>0</v>
      </c>
      <c r="G49" s="116">
        <v>0</v>
      </c>
      <c r="H49" s="116">
        <v>0</v>
      </c>
      <c r="I49" s="116">
        <v>0</v>
      </c>
      <c r="R49" s="84"/>
    </row>
    <row r="50" spans="2:18" x14ac:dyDescent="0.15">
      <c r="B50" s="115">
        <v>0</v>
      </c>
      <c r="C50" s="109">
        <v>0</v>
      </c>
      <c r="D50" s="109">
        <v>0</v>
      </c>
      <c r="E50" s="109">
        <v>0</v>
      </c>
      <c r="F50" s="116">
        <v>0</v>
      </c>
      <c r="G50" s="116">
        <v>0</v>
      </c>
      <c r="H50" s="116">
        <v>0</v>
      </c>
      <c r="I50" s="116">
        <v>0</v>
      </c>
      <c r="R50" s="84"/>
    </row>
    <row r="51" spans="2:18" x14ac:dyDescent="0.15">
      <c r="B51" s="115">
        <v>0</v>
      </c>
      <c r="C51" s="109">
        <v>0</v>
      </c>
      <c r="D51" s="109">
        <v>0</v>
      </c>
      <c r="E51" s="109">
        <v>0</v>
      </c>
      <c r="F51" s="116">
        <v>0</v>
      </c>
      <c r="G51" s="116">
        <v>0</v>
      </c>
      <c r="H51" s="116">
        <v>0</v>
      </c>
      <c r="I51" s="116">
        <v>0</v>
      </c>
      <c r="R51" s="84"/>
    </row>
    <row r="52" spans="2:18" x14ac:dyDescent="0.15">
      <c r="B52" s="115">
        <v>0</v>
      </c>
      <c r="C52" s="109">
        <v>0</v>
      </c>
      <c r="D52" s="109">
        <v>0</v>
      </c>
      <c r="E52" s="109">
        <v>0</v>
      </c>
      <c r="F52" s="116">
        <v>0</v>
      </c>
      <c r="G52" s="116">
        <v>0</v>
      </c>
      <c r="H52" s="116">
        <v>0</v>
      </c>
      <c r="I52" s="116">
        <v>0</v>
      </c>
      <c r="R52" s="84"/>
    </row>
    <row r="53" spans="2:18" x14ac:dyDescent="0.15">
      <c r="B53" s="115">
        <v>0</v>
      </c>
      <c r="C53" s="109">
        <v>0</v>
      </c>
      <c r="D53" s="109">
        <v>0</v>
      </c>
      <c r="E53" s="109">
        <v>0</v>
      </c>
      <c r="F53" s="116">
        <v>0</v>
      </c>
      <c r="G53" s="116">
        <v>0</v>
      </c>
      <c r="H53" s="116">
        <v>0</v>
      </c>
      <c r="I53" s="116">
        <v>0</v>
      </c>
      <c r="R53" s="84"/>
    </row>
    <row r="54" spans="2:18" x14ac:dyDescent="0.15">
      <c r="B54" s="115">
        <v>0</v>
      </c>
      <c r="C54" s="109">
        <v>0</v>
      </c>
      <c r="D54" s="109">
        <v>0</v>
      </c>
      <c r="E54" s="109">
        <v>0</v>
      </c>
      <c r="F54" s="116">
        <v>0</v>
      </c>
      <c r="G54" s="116">
        <v>0</v>
      </c>
      <c r="H54" s="116">
        <v>0</v>
      </c>
      <c r="I54" s="116">
        <v>0</v>
      </c>
      <c r="R54" s="84"/>
    </row>
    <row r="55" spans="2:18" x14ac:dyDescent="0.15">
      <c r="B55" s="115">
        <v>0</v>
      </c>
      <c r="C55" s="109">
        <v>0</v>
      </c>
      <c r="D55" s="109">
        <v>0</v>
      </c>
      <c r="E55" s="109">
        <v>0</v>
      </c>
      <c r="F55" s="116">
        <v>0</v>
      </c>
      <c r="G55" s="116">
        <v>0</v>
      </c>
      <c r="H55" s="116">
        <v>0</v>
      </c>
      <c r="I55" s="116">
        <v>0</v>
      </c>
      <c r="R55" s="84"/>
    </row>
    <row r="56" spans="2:18" x14ac:dyDescent="0.15">
      <c r="B56" s="115">
        <v>0</v>
      </c>
      <c r="C56" s="109">
        <v>0</v>
      </c>
      <c r="D56" s="109">
        <v>0</v>
      </c>
      <c r="E56" s="109">
        <v>0</v>
      </c>
      <c r="F56" s="116">
        <v>0</v>
      </c>
      <c r="G56" s="116">
        <v>0</v>
      </c>
      <c r="H56" s="116">
        <v>0</v>
      </c>
      <c r="I56" s="116">
        <v>0</v>
      </c>
      <c r="R56" s="84"/>
    </row>
    <row r="57" spans="2:18" x14ac:dyDescent="0.15">
      <c r="B57" s="115">
        <v>0</v>
      </c>
      <c r="C57" s="109">
        <v>0</v>
      </c>
      <c r="D57" s="109">
        <v>0</v>
      </c>
      <c r="E57" s="109">
        <v>0</v>
      </c>
      <c r="F57" s="116">
        <v>0</v>
      </c>
      <c r="G57" s="116">
        <v>0</v>
      </c>
      <c r="H57" s="116">
        <v>0</v>
      </c>
      <c r="I57" s="116">
        <v>0</v>
      </c>
      <c r="R57" s="84"/>
    </row>
    <row r="58" spans="2:18" x14ac:dyDescent="0.15">
      <c r="B58" s="115">
        <v>0</v>
      </c>
      <c r="C58" s="109">
        <v>0</v>
      </c>
      <c r="D58" s="109">
        <v>0</v>
      </c>
      <c r="E58" s="109">
        <v>0</v>
      </c>
      <c r="F58" s="116">
        <v>0</v>
      </c>
      <c r="G58" s="116">
        <v>0</v>
      </c>
      <c r="H58" s="116">
        <v>0</v>
      </c>
      <c r="I58" s="116">
        <v>0</v>
      </c>
      <c r="R58" s="84"/>
    </row>
    <row r="59" spans="2:18" x14ac:dyDescent="0.15">
      <c r="B59" s="115">
        <v>0</v>
      </c>
      <c r="C59" s="109">
        <v>0</v>
      </c>
      <c r="D59" s="109">
        <v>0</v>
      </c>
      <c r="E59" s="109">
        <v>0</v>
      </c>
      <c r="F59" s="116">
        <v>0</v>
      </c>
      <c r="G59" s="116">
        <v>0</v>
      </c>
      <c r="H59" s="116">
        <v>0</v>
      </c>
      <c r="I59" s="116">
        <v>0</v>
      </c>
      <c r="R59" s="84"/>
    </row>
    <row r="60" spans="2:18" x14ac:dyDescent="0.15">
      <c r="B60" s="115">
        <v>0</v>
      </c>
      <c r="C60" s="109">
        <v>0</v>
      </c>
      <c r="D60" s="109">
        <v>0</v>
      </c>
      <c r="E60" s="109">
        <v>0</v>
      </c>
      <c r="F60" s="116">
        <v>0</v>
      </c>
      <c r="G60" s="116">
        <v>0</v>
      </c>
      <c r="H60" s="116">
        <v>0</v>
      </c>
      <c r="I60" s="116">
        <v>0</v>
      </c>
      <c r="R60" s="84"/>
    </row>
    <row r="61" spans="2:18" x14ac:dyDescent="0.15">
      <c r="B61" s="115">
        <v>0</v>
      </c>
      <c r="C61" s="109">
        <v>0</v>
      </c>
      <c r="D61" s="109">
        <v>0</v>
      </c>
      <c r="E61" s="109">
        <v>0</v>
      </c>
      <c r="F61" s="116">
        <v>0</v>
      </c>
      <c r="G61" s="116">
        <v>0</v>
      </c>
      <c r="H61" s="116">
        <v>0</v>
      </c>
      <c r="I61" s="116">
        <v>0</v>
      </c>
      <c r="R61" s="84"/>
    </row>
    <row r="62" spans="2:18" x14ac:dyDescent="0.15">
      <c r="B62" s="115">
        <v>0</v>
      </c>
      <c r="C62" s="109">
        <v>0</v>
      </c>
      <c r="D62" s="109">
        <v>0</v>
      </c>
      <c r="E62" s="109">
        <v>0</v>
      </c>
      <c r="F62" s="116">
        <v>0</v>
      </c>
      <c r="G62" s="116">
        <v>0</v>
      </c>
      <c r="H62" s="116">
        <v>0</v>
      </c>
      <c r="I62" s="116">
        <v>0</v>
      </c>
      <c r="R62" s="84"/>
    </row>
    <row r="63" spans="2:18" x14ac:dyDescent="0.15">
      <c r="B63" s="115">
        <v>0</v>
      </c>
      <c r="C63" s="109">
        <v>0</v>
      </c>
      <c r="D63" s="109">
        <v>0</v>
      </c>
      <c r="E63" s="109">
        <v>0</v>
      </c>
      <c r="F63" s="116">
        <v>0</v>
      </c>
      <c r="G63" s="116">
        <v>0</v>
      </c>
      <c r="H63" s="116">
        <v>0</v>
      </c>
      <c r="I63" s="116">
        <v>0</v>
      </c>
      <c r="R63" s="84"/>
    </row>
    <row r="64" spans="2:18" x14ac:dyDescent="0.15">
      <c r="B64" s="115">
        <v>0</v>
      </c>
      <c r="C64" s="109">
        <v>0</v>
      </c>
      <c r="D64" s="109">
        <v>0</v>
      </c>
      <c r="E64" s="109">
        <v>0</v>
      </c>
      <c r="F64" s="116">
        <v>0</v>
      </c>
      <c r="G64" s="116">
        <v>0</v>
      </c>
      <c r="H64" s="116">
        <v>0</v>
      </c>
      <c r="I64" s="116">
        <v>0</v>
      </c>
      <c r="R64" s="84"/>
    </row>
    <row r="65" spans="2:18" x14ac:dyDescent="0.15">
      <c r="B65" s="115">
        <v>0</v>
      </c>
      <c r="C65" s="109">
        <v>0</v>
      </c>
      <c r="D65" s="109">
        <v>0</v>
      </c>
      <c r="E65" s="109">
        <v>0</v>
      </c>
      <c r="F65" s="116">
        <v>0</v>
      </c>
      <c r="G65" s="116">
        <v>0</v>
      </c>
      <c r="H65" s="116">
        <v>0</v>
      </c>
      <c r="I65" s="116">
        <v>0</v>
      </c>
      <c r="R65" s="84"/>
    </row>
    <row r="66" spans="2:18" x14ac:dyDescent="0.15">
      <c r="B66" s="115">
        <v>0</v>
      </c>
      <c r="C66" s="109">
        <v>0</v>
      </c>
      <c r="D66" s="109">
        <v>0</v>
      </c>
      <c r="E66" s="109">
        <v>0</v>
      </c>
      <c r="F66" s="116">
        <v>0</v>
      </c>
      <c r="G66" s="116">
        <v>0</v>
      </c>
      <c r="H66" s="116">
        <v>0</v>
      </c>
      <c r="I66" s="116">
        <v>0</v>
      </c>
      <c r="R66" s="84"/>
    </row>
    <row r="67" spans="2:18" x14ac:dyDescent="0.15">
      <c r="B67" s="115">
        <v>0</v>
      </c>
      <c r="C67" s="109">
        <v>0</v>
      </c>
      <c r="D67" s="109">
        <v>0</v>
      </c>
      <c r="E67" s="109">
        <v>0</v>
      </c>
      <c r="F67" s="116">
        <v>0</v>
      </c>
      <c r="G67" s="116">
        <v>0</v>
      </c>
      <c r="H67" s="116">
        <v>0</v>
      </c>
      <c r="I67" s="116">
        <v>0</v>
      </c>
      <c r="R67" s="84"/>
    </row>
    <row r="68" spans="2:18" x14ac:dyDescent="0.15">
      <c r="B68" s="115">
        <v>0</v>
      </c>
      <c r="C68" s="109">
        <v>0</v>
      </c>
      <c r="D68" s="109">
        <v>0</v>
      </c>
      <c r="E68" s="109">
        <v>0</v>
      </c>
      <c r="F68" s="116">
        <v>0</v>
      </c>
      <c r="G68" s="116">
        <v>0</v>
      </c>
      <c r="H68" s="116">
        <v>0</v>
      </c>
      <c r="I68" s="116">
        <v>0</v>
      </c>
      <c r="R68" s="84"/>
    </row>
    <row r="69" spans="2:18" x14ac:dyDescent="0.15">
      <c r="B69" s="115">
        <v>0</v>
      </c>
      <c r="C69" s="109">
        <v>0</v>
      </c>
      <c r="D69" s="109">
        <v>0</v>
      </c>
      <c r="E69" s="109">
        <v>0</v>
      </c>
      <c r="F69" s="116">
        <v>0</v>
      </c>
      <c r="G69" s="116">
        <v>0</v>
      </c>
      <c r="H69" s="116">
        <v>0</v>
      </c>
      <c r="I69" s="116">
        <v>0</v>
      </c>
      <c r="R69" s="84"/>
    </row>
    <row r="70" spans="2:18" x14ac:dyDescent="0.15">
      <c r="B70" s="115">
        <v>0</v>
      </c>
      <c r="C70" s="109">
        <v>0</v>
      </c>
      <c r="D70" s="109">
        <v>0</v>
      </c>
      <c r="E70" s="109">
        <v>0</v>
      </c>
      <c r="F70" s="116">
        <v>0</v>
      </c>
      <c r="G70" s="116">
        <v>0</v>
      </c>
      <c r="H70" s="116">
        <v>0</v>
      </c>
      <c r="I70" s="116">
        <v>0</v>
      </c>
      <c r="R70" s="84"/>
    </row>
    <row r="71" spans="2:18" x14ac:dyDescent="0.15">
      <c r="B71" s="115">
        <v>0</v>
      </c>
      <c r="C71" s="109">
        <v>0</v>
      </c>
      <c r="D71" s="109">
        <v>0</v>
      </c>
      <c r="E71" s="109">
        <v>0</v>
      </c>
      <c r="F71" s="116">
        <v>0</v>
      </c>
      <c r="G71" s="116">
        <v>0</v>
      </c>
      <c r="H71" s="116">
        <v>0</v>
      </c>
      <c r="I71" s="116">
        <v>0</v>
      </c>
      <c r="R71" s="84"/>
    </row>
    <row r="72" spans="2:18" x14ac:dyDescent="0.15">
      <c r="B72" s="115">
        <v>0</v>
      </c>
      <c r="C72" s="109">
        <v>0</v>
      </c>
      <c r="D72" s="109">
        <v>0</v>
      </c>
      <c r="E72" s="109">
        <v>0</v>
      </c>
      <c r="F72" s="116">
        <v>0</v>
      </c>
      <c r="G72" s="116">
        <v>0</v>
      </c>
      <c r="H72" s="116">
        <v>0</v>
      </c>
      <c r="I72" s="116">
        <v>0</v>
      </c>
      <c r="R72" s="84"/>
    </row>
    <row r="73" spans="2:18" x14ac:dyDescent="0.15">
      <c r="B73" s="115">
        <v>0</v>
      </c>
      <c r="C73" s="109">
        <v>0</v>
      </c>
      <c r="D73" s="109">
        <v>0</v>
      </c>
      <c r="E73" s="109">
        <v>0</v>
      </c>
      <c r="F73" s="116">
        <v>0</v>
      </c>
      <c r="G73" s="116">
        <v>0</v>
      </c>
      <c r="H73" s="116">
        <v>0</v>
      </c>
      <c r="I73" s="116">
        <v>0</v>
      </c>
      <c r="R73" s="84"/>
    </row>
    <row r="74" spans="2:18" x14ac:dyDescent="0.15">
      <c r="B74" s="115">
        <v>0</v>
      </c>
      <c r="C74" s="109">
        <v>0</v>
      </c>
      <c r="D74" s="109">
        <v>0</v>
      </c>
      <c r="E74" s="109">
        <v>0</v>
      </c>
      <c r="F74" s="116">
        <v>0</v>
      </c>
      <c r="G74" s="116">
        <v>0</v>
      </c>
      <c r="H74" s="116">
        <v>0</v>
      </c>
      <c r="I74" s="116">
        <v>0</v>
      </c>
      <c r="R74" s="84"/>
    </row>
    <row r="75" spans="2:18" x14ac:dyDescent="0.15">
      <c r="B75" s="115">
        <v>0</v>
      </c>
      <c r="C75" s="109">
        <v>0</v>
      </c>
      <c r="D75" s="109">
        <v>0</v>
      </c>
      <c r="E75" s="109">
        <v>0</v>
      </c>
      <c r="F75" s="116">
        <v>0</v>
      </c>
      <c r="G75" s="116">
        <v>0</v>
      </c>
      <c r="H75" s="116">
        <v>0</v>
      </c>
      <c r="I75" s="116">
        <v>0</v>
      </c>
      <c r="R75" s="84"/>
    </row>
    <row r="76" spans="2:18" x14ac:dyDescent="0.15">
      <c r="B76" s="115">
        <v>0</v>
      </c>
      <c r="C76" s="109">
        <v>0</v>
      </c>
      <c r="D76" s="109">
        <v>0</v>
      </c>
      <c r="E76" s="109">
        <v>0</v>
      </c>
      <c r="F76" s="116">
        <v>0</v>
      </c>
      <c r="G76" s="116">
        <v>0</v>
      </c>
      <c r="H76" s="116">
        <v>0</v>
      </c>
      <c r="I76" s="116">
        <v>0</v>
      </c>
      <c r="R76" s="84"/>
    </row>
    <row r="77" spans="2:18" x14ac:dyDescent="0.15">
      <c r="B77" s="115">
        <v>0</v>
      </c>
      <c r="C77" s="109">
        <v>0</v>
      </c>
      <c r="D77" s="109">
        <v>0</v>
      </c>
      <c r="E77" s="109">
        <v>0</v>
      </c>
      <c r="F77" s="116">
        <v>0</v>
      </c>
      <c r="G77" s="116">
        <v>0</v>
      </c>
      <c r="H77" s="116">
        <v>0</v>
      </c>
      <c r="I77" s="116">
        <v>0</v>
      </c>
      <c r="R77" s="84"/>
    </row>
    <row r="78" spans="2:18" x14ac:dyDescent="0.15">
      <c r="B78" s="115">
        <v>0</v>
      </c>
      <c r="C78" s="109">
        <v>0</v>
      </c>
      <c r="D78" s="109">
        <v>0</v>
      </c>
      <c r="E78" s="109">
        <v>0</v>
      </c>
      <c r="F78" s="116">
        <v>0</v>
      </c>
      <c r="G78" s="116">
        <v>0</v>
      </c>
      <c r="H78" s="116">
        <v>0</v>
      </c>
      <c r="I78" s="116">
        <v>0</v>
      </c>
      <c r="R78" s="84"/>
    </row>
    <row r="79" spans="2:18" x14ac:dyDescent="0.15">
      <c r="B79" s="115">
        <v>0</v>
      </c>
      <c r="C79" s="109">
        <v>0</v>
      </c>
      <c r="D79" s="109">
        <v>0</v>
      </c>
      <c r="E79" s="109">
        <v>0</v>
      </c>
      <c r="F79" s="116">
        <v>0</v>
      </c>
      <c r="G79" s="116">
        <v>0</v>
      </c>
      <c r="H79" s="116">
        <v>0</v>
      </c>
      <c r="I79" s="116">
        <v>0</v>
      </c>
      <c r="R79" s="84"/>
    </row>
    <row r="80" spans="2:18" x14ac:dyDescent="0.15">
      <c r="B80" s="115">
        <v>0</v>
      </c>
      <c r="C80" s="109">
        <v>0</v>
      </c>
      <c r="D80" s="109">
        <v>0</v>
      </c>
      <c r="E80" s="109">
        <v>0</v>
      </c>
      <c r="F80" s="116">
        <v>0</v>
      </c>
      <c r="G80" s="116">
        <v>0</v>
      </c>
      <c r="H80" s="116">
        <v>0</v>
      </c>
      <c r="I80" s="116">
        <v>0</v>
      </c>
      <c r="R80" s="84"/>
    </row>
    <row r="81" spans="2:18" x14ac:dyDescent="0.15">
      <c r="R81" s="84"/>
    </row>
    <row r="82" spans="2:18" x14ac:dyDescent="0.15">
      <c r="B82" s="109">
        <v>1</v>
      </c>
      <c r="C82" s="109">
        <v>1</v>
      </c>
      <c r="D82" s="109">
        <v>0</v>
      </c>
      <c r="E82" s="109">
        <v>0</v>
      </c>
      <c r="F82" s="109">
        <v>0</v>
      </c>
      <c r="G82" s="109">
        <v>0</v>
      </c>
      <c r="H82" s="109">
        <v>0</v>
      </c>
      <c r="I82" s="109">
        <v>1</v>
      </c>
      <c r="J82" s="111">
        <v>0</v>
      </c>
      <c r="R82" s="84"/>
    </row>
    <row r="83" spans="2:18" x14ac:dyDescent="0.15">
      <c r="R83" s="84"/>
    </row>
    <row r="84" spans="2:18" x14ac:dyDescent="0.15">
      <c r="B84" s="109">
        <v>1</v>
      </c>
      <c r="C84" s="109">
        <v>1</v>
      </c>
      <c r="D84" s="109">
        <v>0</v>
      </c>
      <c r="E84" s="109">
        <v>0</v>
      </c>
      <c r="F84" s="109">
        <v>0</v>
      </c>
      <c r="G84" s="109">
        <v>0</v>
      </c>
      <c r="H84" s="109">
        <v>0</v>
      </c>
      <c r="I84" s="109">
        <v>1</v>
      </c>
      <c r="J84" s="111">
        <v>0</v>
      </c>
      <c r="R84" s="84"/>
    </row>
    <row r="85" spans="2:18" x14ac:dyDescent="0.15">
      <c r="R85" s="84"/>
    </row>
    <row r="92" spans="2:18" ht="31.9" customHeight="1" x14ac:dyDescent="0.25"/>
  </sheetData>
  <mergeCells count="9">
    <mergeCell ref="K17:M17"/>
    <mergeCell ref="K18:M18"/>
    <mergeCell ref="K19:M19"/>
    <mergeCell ref="B10:I10"/>
    <mergeCell ref="K10:N12"/>
    <mergeCell ref="K13:M13"/>
    <mergeCell ref="K14:M14"/>
    <mergeCell ref="K15:M15"/>
    <mergeCell ref="K16:M1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B5239A-75B9-4E3F-9E49-C600419B6DE0}">
  <sheetPr>
    <tabColor rgb="FF4FADEA"/>
  </sheetPr>
  <dimension ref="A1:T92"/>
  <sheetViews>
    <sheetView topLeftCell="A3" zoomScale="89" zoomScaleNormal="113" workbookViewId="0">
      <selection activeCell="N20" sqref="N20"/>
    </sheetView>
  </sheetViews>
  <sheetFormatPr defaultColWidth="8.7109375" defaultRowHeight="8.25" x14ac:dyDescent="0.25"/>
  <cols>
    <col min="1" max="1" width="1.140625" style="109" customWidth="1"/>
    <col min="2" max="2" width="12.28515625" style="109" customWidth="1"/>
    <col min="3" max="3" width="13.7109375" style="109" customWidth="1"/>
    <col min="4" max="4" width="14.42578125" style="109" customWidth="1"/>
    <col min="5" max="7" width="15" style="109" customWidth="1"/>
    <col min="8" max="8" width="16.7109375" style="109" customWidth="1"/>
    <col min="9" max="9" width="17.140625" style="109" bestFit="1" customWidth="1"/>
    <col min="10" max="10" width="5.7109375" style="109" customWidth="1"/>
    <col min="11" max="11" width="11.140625" style="109" bestFit="1" customWidth="1"/>
    <col min="12" max="12" width="8.7109375" style="109"/>
    <col min="13" max="13" width="8.85546875" style="109" bestFit="1" customWidth="1"/>
    <col min="14" max="14" width="13.7109375" style="109" customWidth="1"/>
    <col min="15" max="15" width="3.7109375" style="109" customWidth="1"/>
    <col min="16" max="18" width="8.7109375" style="109"/>
    <col min="19" max="19" width="10.28515625" style="109" bestFit="1" customWidth="1"/>
    <col min="20" max="16384" width="8.7109375" style="109"/>
  </cols>
  <sheetData>
    <row r="1" spans="1:20" x14ac:dyDescent="0.25">
      <c r="I1" s="109" t="s">
        <v>374</v>
      </c>
    </row>
    <row r="2" spans="1:20" x14ac:dyDescent="0.25">
      <c r="A2" s="109">
        <f ca="1">IF(Datatypes!$D$2="DRAGGING CELLS IS NOT PERMITTED. PLEASE UNDO LAST ACTION!!",0,IF(Datatypes!$P$1&lt;&gt;"Feedback OFF",IF(Scoreboard!$F$22="",SUMIFS(DatatypesPT!A3:$AL$84, DatatypesPT!A3:$AL$84, "&gt;0", DatatypesSC!A3:$AL$84, "PerfectMsg")+ABS(SUMIFS(DatatypesPT!A3:$AL$84, DatatypesPT!A3:$AL$84, "&lt;0", DatatypesSC!A3:$AL$84, "PerfectMsg")),0),0))</f>
        <v>11</v>
      </c>
      <c r="B2" s="109">
        <f>SUMIF(DatatypesPT!A3:$AL$84,"&gt;0")</f>
        <v>11</v>
      </c>
    </row>
    <row r="3" spans="1:20" ht="7.9" customHeight="1" x14ac:dyDescent="0.25"/>
    <row r="4" spans="1:20" x14ac:dyDescent="0.25">
      <c r="B4" s="113">
        <v>0</v>
      </c>
    </row>
    <row r="5" spans="1:20" x14ac:dyDescent="0.25">
      <c r="B5" s="112">
        <v>0</v>
      </c>
    </row>
    <row r="6" spans="1:20" x14ac:dyDescent="0.25">
      <c r="B6" s="112">
        <v>0</v>
      </c>
    </row>
    <row r="7" spans="1:20" x14ac:dyDescent="0.25">
      <c r="B7" s="112"/>
    </row>
    <row r="9" spans="1:20" x14ac:dyDescent="0.25">
      <c r="L9" s="110"/>
      <c r="M9" s="110"/>
      <c r="N9" s="110"/>
      <c r="O9" s="110"/>
      <c r="P9" s="110"/>
      <c r="Q9" s="110"/>
      <c r="R9" s="110"/>
    </row>
    <row r="10" spans="1:20" x14ac:dyDescent="0.15">
      <c r="B10" s="191">
        <v>0</v>
      </c>
      <c r="C10" s="191"/>
      <c r="D10" s="191"/>
      <c r="E10" s="191"/>
      <c r="F10" s="191"/>
      <c r="G10" s="191"/>
      <c r="H10" s="191"/>
      <c r="I10" s="191"/>
      <c r="K10" s="192">
        <v>0</v>
      </c>
      <c r="L10" s="192"/>
      <c r="M10" s="192"/>
      <c r="N10" s="192"/>
      <c r="R10" s="84"/>
      <c r="S10" s="84"/>
      <c r="T10" s="84"/>
    </row>
    <row r="11" spans="1:20" x14ac:dyDescent="0.15">
      <c r="B11" s="114">
        <v>0</v>
      </c>
      <c r="C11" s="114">
        <v>0</v>
      </c>
      <c r="D11" s="114">
        <v>0</v>
      </c>
      <c r="E11" s="114">
        <v>0</v>
      </c>
      <c r="F11" s="114">
        <v>0</v>
      </c>
      <c r="G11" s="114">
        <v>0</v>
      </c>
      <c r="H11" s="114">
        <v>0</v>
      </c>
      <c r="I11" s="114">
        <v>0</v>
      </c>
      <c r="K11" s="192"/>
      <c r="L11" s="192"/>
      <c r="M11" s="192"/>
      <c r="N11" s="192"/>
      <c r="R11" s="84"/>
      <c r="S11" s="84"/>
      <c r="T11" s="84"/>
    </row>
    <row r="12" spans="1:20" x14ac:dyDescent="0.15">
      <c r="B12" s="115">
        <v>0</v>
      </c>
      <c r="C12" s="109">
        <v>0</v>
      </c>
      <c r="D12" s="109">
        <v>0</v>
      </c>
      <c r="E12" s="109">
        <v>0</v>
      </c>
      <c r="F12" s="116">
        <v>0</v>
      </c>
      <c r="G12" s="116">
        <v>0</v>
      </c>
      <c r="H12" s="116">
        <v>0</v>
      </c>
      <c r="I12" s="116">
        <v>0</v>
      </c>
      <c r="K12" s="192"/>
      <c r="L12" s="192"/>
      <c r="M12" s="192"/>
      <c r="N12" s="192"/>
      <c r="R12" s="84"/>
      <c r="S12" s="84"/>
      <c r="T12" s="84"/>
    </row>
    <row r="13" spans="1:20" x14ac:dyDescent="0.15">
      <c r="B13" s="115">
        <v>0</v>
      </c>
      <c r="C13" s="109">
        <v>0</v>
      </c>
      <c r="D13" s="109">
        <v>0</v>
      </c>
      <c r="E13" s="109">
        <v>0</v>
      </c>
      <c r="F13" s="116">
        <v>0</v>
      </c>
      <c r="G13" s="116">
        <v>0</v>
      </c>
      <c r="H13" s="116">
        <v>0</v>
      </c>
      <c r="I13" s="116">
        <v>0</v>
      </c>
      <c r="K13" s="190">
        <v>0</v>
      </c>
      <c r="L13" s="190"/>
      <c r="M13" s="190"/>
      <c r="Q13" s="84"/>
      <c r="R13" s="84"/>
      <c r="S13" s="84"/>
      <c r="T13" s="84"/>
    </row>
    <row r="14" spans="1:20" x14ac:dyDescent="0.15">
      <c r="B14" s="115">
        <v>0</v>
      </c>
      <c r="C14" s="109">
        <v>0</v>
      </c>
      <c r="D14" s="109">
        <v>0</v>
      </c>
      <c r="E14" s="109">
        <v>0</v>
      </c>
      <c r="F14" s="116">
        <v>0</v>
      </c>
      <c r="G14" s="116">
        <v>0</v>
      </c>
      <c r="H14" s="116">
        <v>0</v>
      </c>
      <c r="I14" s="116">
        <v>0</v>
      </c>
      <c r="K14" s="190">
        <v>0</v>
      </c>
      <c r="L14" s="190"/>
      <c r="M14" s="190"/>
      <c r="R14" s="84"/>
      <c r="S14" s="84"/>
      <c r="T14" s="84"/>
    </row>
    <row r="15" spans="1:20" x14ac:dyDescent="0.25">
      <c r="B15" s="115">
        <v>0</v>
      </c>
      <c r="C15" s="109">
        <v>0</v>
      </c>
      <c r="D15" s="109">
        <v>0</v>
      </c>
      <c r="E15" s="109">
        <v>0</v>
      </c>
      <c r="F15" s="116">
        <v>0</v>
      </c>
      <c r="G15" s="116">
        <v>0</v>
      </c>
      <c r="H15" s="116">
        <v>0</v>
      </c>
      <c r="I15" s="116">
        <v>0</v>
      </c>
      <c r="K15" s="190">
        <v>0</v>
      </c>
      <c r="L15" s="190"/>
      <c r="M15" s="190"/>
    </row>
    <row r="16" spans="1:20" x14ac:dyDescent="0.25">
      <c r="B16" s="115">
        <v>0</v>
      </c>
      <c r="C16" s="109">
        <v>0</v>
      </c>
      <c r="D16" s="109">
        <v>0</v>
      </c>
      <c r="E16" s="109">
        <v>0</v>
      </c>
      <c r="F16" s="116">
        <v>0</v>
      </c>
      <c r="G16" s="116">
        <v>0</v>
      </c>
      <c r="H16" s="116">
        <v>0</v>
      </c>
      <c r="I16" s="116">
        <v>0</v>
      </c>
      <c r="K16" s="190">
        <v>0</v>
      </c>
      <c r="L16" s="190"/>
      <c r="M16" s="190"/>
    </row>
    <row r="17" spans="2:18" x14ac:dyDescent="0.15">
      <c r="B17" s="115">
        <v>0</v>
      </c>
      <c r="C17" s="109">
        <v>0</v>
      </c>
      <c r="D17" s="109">
        <v>0</v>
      </c>
      <c r="E17" s="109">
        <v>0</v>
      </c>
      <c r="F17" s="116">
        <v>0</v>
      </c>
      <c r="G17" s="116">
        <v>0</v>
      </c>
      <c r="H17" s="116">
        <v>0</v>
      </c>
      <c r="I17" s="116">
        <v>0</v>
      </c>
      <c r="K17" s="190">
        <v>0</v>
      </c>
      <c r="L17" s="190"/>
      <c r="M17" s="190"/>
      <c r="R17" s="84"/>
    </row>
    <row r="18" spans="2:18" x14ac:dyDescent="0.15">
      <c r="B18" s="115">
        <v>0</v>
      </c>
      <c r="C18" s="109">
        <v>0</v>
      </c>
      <c r="D18" s="109">
        <v>0</v>
      </c>
      <c r="E18" s="109">
        <v>0</v>
      </c>
      <c r="F18" s="116">
        <v>0</v>
      </c>
      <c r="G18" s="116">
        <v>0</v>
      </c>
      <c r="H18" s="116">
        <v>0</v>
      </c>
      <c r="I18" s="116">
        <v>0</v>
      </c>
      <c r="K18" s="190">
        <v>0</v>
      </c>
      <c r="L18" s="190"/>
      <c r="M18" s="190"/>
      <c r="R18" s="84"/>
    </row>
    <row r="19" spans="2:18" x14ac:dyDescent="0.15">
      <c r="B19" s="115">
        <v>0</v>
      </c>
      <c r="C19" s="109">
        <v>0</v>
      </c>
      <c r="D19" s="109">
        <v>0</v>
      </c>
      <c r="E19" s="109">
        <v>0</v>
      </c>
      <c r="F19" s="116">
        <v>0</v>
      </c>
      <c r="G19" s="116">
        <v>0</v>
      </c>
      <c r="H19" s="116">
        <v>0</v>
      </c>
      <c r="I19" s="116">
        <v>0</v>
      </c>
      <c r="K19" s="190">
        <v>0</v>
      </c>
      <c r="L19" s="190"/>
      <c r="M19" s="190"/>
      <c r="R19" s="84"/>
    </row>
    <row r="20" spans="2:18" x14ac:dyDescent="0.15">
      <c r="B20" s="115">
        <v>0</v>
      </c>
      <c r="C20" s="109">
        <v>0</v>
      </c>
      <c r="D20" s="109">
        <v>0</v>
      </c>
      <c r="E20" s="109">
        <v>0</v>
      </c>
      <c r="F20" s="116">
        <v>0</v>
      </c>
      <c r="G20" s="116">
        <v>0</v>
      </c>
      <c r="H20" s="116">
        <v>0</v>
      </c>
      <c r="I20" s="116">
        <v>0</v>
      </c>
      <c r="L20" s="117"/>
      <c r="M20" s="118">
        <v>0</v>
      </c>
      <c r="N20" s="119" t="str">
        <f ca="1">_xlfn.IFS(ISBLANK(Datatypes!N20),"",IF(NOT(ISNA('#_Datatypes'!N20)),IF(ISNA(Datatypes!N20),TRUE,FALSE),FALSE),"StuNAMsg",IF(AND(ISNA('#_Datatypes'!N20),ISNA(Datatypes!N20)),TRUE,FALSE),"PerfectMsg",IF(NOT(ISERROR('#_Datatypes'!N20)),IF(ISERROR(Datatypes!N20),TRUE,FALSE),FALSE),"StuErrorMsg",IF(TYPE('#_Datatypes'!N20)&lt;&gt;TYPE(Datatypes!N20),TRUE,FALSE),"WrongTypeMsg",IF(_xlfn.ISFORMULA('#_Datatypes'!N20),IF(NOT(_xlfn.ISFORMULA(Datatypes!N20)),TRUE),FALSE),"MissingFormulaMsg",IF(NOT(AND(ISNUMBER(FIND("[",_xlfn.FORMULATEXT('#_Datatypes'!N20))),ISNUMBER(FIND("!",_xlfn.FORMULATEXT('#_Datatypes'!N20))))),AND(ISNUMBER(FIND("[",_xlfn.FORMULATEXT(Datatypes!N20))),ISNUMBER(FIND("!",_xlfn.FORMULATEXT(Datatypes!N20)))),FALSE),"ExternalRefsMsg",IF(ISNUMBER('#_Datatypes'!N20),IF(ABS('#_Datatypes'!N20-Datatypes!N20)&gt;0.00001,TRUE,FALSE),IF('#_Datatypes'!N20&lt;&gt;Datatypes!N20,TRUE,FALSE)),IF(ISNUMBER('#_Datatypes'!N20),IF('#_Datatypes'!N20&gt;Datatypes!N20,"TooLow","TooHigh"),"WrongAnswer"),NOT(_xlfn.ISFORMULA('#_Datatypes'!N20)),IF(_xlfn.IFS(ISTEXT('#_Datatypes'!N20),FALSE,ISLOGICAL('#_Datatypes'!N20),FALSE,SUBSTITUTE(CELL("format",'#_Datatypes'!N20),"-","")=SUBSTITUTE(CELL("format",Datatypes!N20),"-",""),FALSE,CELL("format",'#_Datatypes'!N20)="G",FALSE,AND(CELL("format",'#_Datatypes'!N20)="F0",CELL("format",Datatypes!N20)="G"),FALSE,TRUE,IFERROR(IF(MATCH(CELL("format",'#_Datatypes'!N20)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atatypes!N20),_xlfn.FORMULATEXT(Datatypes!N20),Datatypes!N20),"9","#"),"8","#"),"7","#"),"6","#"),"5","#"),"4","#"),"3","#"),"2","#"),"1","#"),"0","#"),"$","")," ",""),",","@"),"&gt;","@"),"&lt;","@"),"=","@"),")","@"),"(","@"),"^","@"),"/","@"),"+","@"),"*","@"),"-","@"))-LEN(SUBSTITUTE(SUBSTITUTE(SUBSTITUTE(SUBSTITUTE(SUBSTITUTE(SUBSTITUTE(SUBSTITUTE(SUBSTITUTE(SUBSTITUTE(SUBSTITUTE(SUBSTITUTE(SUBSTITUTE(SUBSTITUTE(SUBSTITUTE(SUBSTITUTE(SUBSTITUTE(SUBSTITUTE(SUBSTITUTE(SUBSTITUTE(SUBSTITUTE(SUBSTITUTE(SUBSTITUTE(SUBSTITUTE(SUBSTITUTE(IF(_xlfn.ISFORMULA(Datatypes!N20),_xlfn.FORMULATEXT(Datatypes!N20),Datatypes!N20),"9","#"),"8","#"),"7","#"),"6","#"),"5","#"),"4","#"),"3","#"),"2","#"),"1","#"),"0","#"),"$","")," ",""),",","@"),"&gt;","@"),"&lt;","@"),"=","@"),")","@"),"(","@"),"^","@"),"/","@"),"+","@"),"*","@"),"-","@"),"@#","")))/2&gt;(LEN(SUBSTITUTE(SUBSTITUTE(SUBSTITUTE(SUBSTITUTE(SUBSTITUTE(SUBSTITUTE(SUBSTITUTE(SUBSTITUTE(SUBSTITUTE(SUBSTITUTE(SUBSTITUTE(SUBSTITUTE(SUBSTITUTE(SUBSTITUTE(SUBSTITUTE(SUBSTITUTE(SUBSTITUTE(SUBSTITUTE(SUBSTITUTE(SUBSTITUTE(SUBSTITUTE(SUBSTITUTE(SUBSTITUTE(IF(_xlfn.ISFORMULA('#_Datatypes'!N20),_xlfn.FORMULATEXT('#_Datatypes'!N20),'#_Datatypes'!N20),"9","#"),"8","#"),"7","#"),"6","#"),"5","#"),"4","#"),"3","#"),"2","#"),"1","#"),"0","#"),"$","")," ",""),",","@"),"&gt;","@"),"&lt;","@"),"=","@"),")","@"),"(","@"),"^","@"),"/","@"),"+","@"),"*","@"),"-","@"))-LEN(SUBSTITUTE(SUBSTITUTE(SUBSTITUTE(SUBSTITUTE(SUBSTITUTE(SUBSTITUTE(SUBSTITUTE(SUBSTITUTE(SUBSTITUTE(SUBSTITUTE(SUBSTITUTE(SUBSTITUTE(SUBSTITUTE(SUBSTITUTE(SUBSTITUTE(SUBSTITUTE(SUBSTITUTE(SUBSTITUTE(SUBSTITUTE(SUBSTITUTE(SUBSTITUTE(SUBSTITUTE(SUBSTITUTE(SUBSTITUTE(IF(_xlfn.ISFORMULA('#_Datatypes'!N20),_xlfn.FORMULATEXT('#_Datatypes'!N20),'#_Datatypes'!N20),"9","#"),"8","#"),"7","#"),"6","#"),"5","#"),"4","#"),"3","#"),"2","#"),"1","#"),"0","#"),"$","")," ",""),",","@"),"&gt;","@"),"&lt;","@"),"=","@"),")","@"),"(","@"),"^","@"),"/","@"),"+","@"),"*","@"),"-","@"),"@#","")))/2,TRUE,FALSE),"HardCodeMsg",IF(LEN(IF(_xlfn.ISFORMULA(Datatypes!N20),_xlfn.FORMULATEXT(Datatypes!N20),Datatypes!N20))-LEN(SUBSTITUTE(IF(_xlfn.ISFORMULA(Datatypes!N20),_xlfn.FORMULATEXT(Datatypes!N20),Datatypes!N20),"""",""))&gt;LEN(IF(_xlfn.ISFORMULA('#_Datatypes'!N20),_xlfn.FORMULATEXT('#_Datatypes'!N20),'#_Datatypes'!N20))-LEN(SUBSTITUTE(IF(_xlfn.ISFORMULA('#_Datatypes'!N20),_xlfn.FORMULATEXT('#_Datatypes'!N20),'#_Datatypes'!N20),"""","")),TRUE,FALSE),"HardQuoteMsg",IF(LEN(IF(_xlfn.ISFORMULA(Datatypes!N20),_xlfn.FORMULATEXT(Datatypes!N20),Datatypes!N20))-LEN(SUBSTITUTE(IF(_xlfn.ISFORMULA(Datatypes!N20),_xlfn.FORMULATEXT(Datatypes!N20),Datatypes!N20),"$",""))&lt;LEN(IF(_xlfn.ISFORMULA('#_Datatypes'!N20),_xlfn.FORMULATEXT('#_Datatypes'!N20),'#_Datatypes'!N20))-LEN(SUBSTITUTE(IF(_xlfn.ISFORMULA('#_Datatypes'!N20),_xlfn.FORMULATEXT('#_Datatypes'!N20),'#_Datatypes'!N20),"$","")),TRUE,FALSE),"MissingAbsMsg",_xlfn.IFS(ISTEXT('#_Datatypes'!N20),FALSE,ISLOGICAL('#_Datatypes'!N20),FALSE,SUBSTITUTE(CELL("format",'#_Datatypes'!N20),"-","")=SUBSTITUTE(CELL("format",Datatypes!N20),"-",""),FALSE,CELL("format",'#_Datatypes'!N20)="G",FALSE,AND(CELL("format",'#_Datatypes'!N20)="F0",CELL("format",Datatypes!N20)="G"),FALSE,TRUE,IFERROR(IF(MATCH(CELL("format",'#_Datatypes'!N20),FormatCodes_SFX!$A$4:$A$53,0)&gt;0,TRUE),FALSE),TRUE,TRUE),"FormatMsg",TRUE,"PerfectMsg")</f>
        <v>PerfectMsg</v>
      </c>
      <c r="O20" s="109">
        <v>0</v>
      </c>
      <c r="R20" s="84"/>
    </row>
    <row r="21" spans="2:18" x14ac:dyDescent="0.15">
      <c r="B21" s="115">
        <v>0</v>
      </c>
      <c r="C21" s="109">
        <v>0</v>
      </c>
      <c r="D21" s="109">
        <v>0</v>
      </c>
      <c r="E21" s="109">
        <v>0</v>
      </c>
      <c r="F21" s="116">
        <v>0</v>
      </c>
      <c r="G21" s="116">
        <v>0</v>
      </c>
      <c r="H21" s="116">
        <v>0</v>
      </c>
      <c r="I21" s="116">
        <v>0</v>
      </c>
      <c r="R21" s="84"/>
    </row>
    <row r="22" spans="2:18" x14ac:dyDescent="0.15">
      <c r="B22" s="115">
        <v>0</v>
      </c>
      <c r="C22" s="109">
        <v>0</v>
      </c>
      <c r="D22" s="109">
        <v>0</v>
      </c>
      <c r="E22" s="109">
        <v>0</v>
      </c>
      <c r="F22" s="116">
        <v>0</v>
      </c>
      <c r="G22" s="116">
        <v>0</v>
      </c>
      <c r="H22" s="116">
        <v>0</v>
      </c>
      <c r="I22" s="116">
        <v>0</v>
      </c>
      <c r="K22" s="84"/>
      <c r="L22" s="84"/>
      <c r="M22" s="84"/>
      <c r="N22" s="84"/>
      <c r="R22" s="84"/>
    </row>
    <row r="23" spans="2:18" x14ac:dyDescent="0.15">
      <c r="B23" s="115">
        <v>0</v>
      </c>
      <c r="C23" s="109">
        <v>0</v>
      </c>
      <c r="D23" s="109">
        <v>0</v>
      </c>
      <c r="E23" s="109">
        <v>0</v>
      </c>
      <c r="F23" s="116">
        <v>0</v>
      </c>
      <c r="G23" s="116">
        <v>0</v>
      </c>
      <c r="H23" s="116">
        <v>0</v>
      </c>
      <c r="I23" s="116">
        <v>0</v>
      </c>
      <c r="K23" s="84"/>
      <c r="L23" s="84"/>
      <c r="M23" s="84"/>
      <c r="N23" s="84"/>
      <c r="R23" s="84"/>
    </row>
    <row r="24" spans="2:18" x14ac:dyDescent="0.15">
      <c r="B24" s="115">
        <v>0</v>
      </c>
      <c r="C24" s="109">
        <v>0</v>
      </c>
      <c r="D24" s="109">
        <v>0</v>
      </c>
      <c r="E24" s="109">
        <v>0</v>
      </c>
      <c r="F24" s="116">
        <v>0</v>
      </c>
      <c r="G24" s="116">
        <v>0</v>
      </c>
      <c r="H24" s="116">
        <v>0</v>
      </c>
      <c r="I24" s="116">
        <v>0</v>
      </c>
      <c r="K24" s="84"/>
      <c r="L24" s="84"/>
      <c r="M24" s="84"/>
      <c r="N24" s="84"/>
      <c r="R24" s="84"/>
    </row>
    <row r="25" spans="2:18" x14ac:dyDescent="0.15">
      <c r="B25" s="115">
        <v>0</v>
      </c>
      <c r="C25" s="109">
        <v>0</v>
      </c>
      <c r="D25" s="109">
        <v>0</v>
      </c>
      <c r="E25" s="109">
        <v>0</v>
      </c>
      <c r="F25" s="116">
        <v>0</v>
      </c>
      <c r="G25" s="116">
        <v>0</v>
      </c>
      <c r="H25" s="116">
        <v>0</v>
      </c>
      <c r="I25" s="116">
        <v>0</v>
      </c>
      <c r="K25" s="84"/>
      <c r="L25" s="84"/>
      <c r="M25" s="84"/>
      <c r="N25" s="84"/>
      <c r="R25" s="84"/>
    </row>
    <row r="26" spans="2:18" x14ac:dyDescent="0.15">
      <c r="B26" s="115">
        <v>0</v>
      </c>
      <c r="C26" s="109">
        <v>0</v>
      </c>
      <c r="D26" s="109">
        <v>0</v>
      </c>
      <c r="E26" s="109">
        <v>0</v>
      </c>
      <c r="F26" s="116">
        <v>0</v>
      </c>
      <c r="G26" s="116">
        <v>0</v>
      </c>
      <c r="H26" s="116">
        <v>0</v>
      </c>
      <c r="I26" s="116">
        <v>0</v>
      </c>
      <c r="K26" s="84"/>
      <c r="L26" s="84"/>
      <c r="M26" s="84"/>
      <c r="N26" s="84"/>
      <c r="R26" s="84"/>
    </row>
    <row r="27" spans="2:18" x14ac:dyDescent="0.15">
      <c r="B27" s="115">
        <v>0</v>
      </c>
      <c r="C27" s="109">
        <v>0</v>
      </c>
      <c r="D27" s="109">
        <v>0</v>
      </c>
      <c r="E27" s="109">
        <v>0</v>
      </c>
      <c r="F27" s="116">
        <v>0</v>
      </c>
      <c r="G27" s="116">
        <v>0</v>
      </c>
      <c r="H27" s="116">
        <v>0</v>
      </c>
      <c r="I27" s="116">
        <v>0</v>
      </c>
      <c r="K27" s="84"/>
      <c r="L27" s="84"/>
      <c r="M27" s="84"/>
      <c r="N27" s="84"/>
      <c r="R27" s="84"/>
    </row>
    <row r="28" spans="2:18" x14ac:dyDescent="0.15">
      <c r="B28" s="115">
        <v>0</v>
      </c>
      <c r="C28" s="109">
        <v>0</v>
      </c>
      <c r="D28" s="109">
        <v>0</v>
      </c>
      <c r="E28" s="109">
        <v>0</v>
      </c>
      <c r="F28" s="116">
        <v>0</v>
      </c>
      <c r="G28" s="116">
        <v>0</v>
      </c>
      <c r="H28" s="116">
        <v>0</v>
      </c>
      <c r="I28" s="116">
        <v>0</v>
      </c>
      <c r="K28" s="84"/>
      <c r="L28" s="84"/>
      <c r="M28" s="84"/>
      <c r="N28" s="84"/>
      <c r="R28" s="84"/>
    </row>
    <row r="29" spans="2:18" x14ac:dyDescent="0.15">
      <c r="B29" s="115">
        <v>0</v>
      </c>
      <c r="C29" s="109">
        <v>0</v>
      </c>
      <c r="D29" s="109">
        <v>0</v>
      </c>
      <c r="E29" s="109">
        <v>0</v>
      </c>
      <c r="F29" s="116">
        <v>0</v>
      </c>
      <c r="G29" s="116">
        <v>0</v>
      </c>
      <c r="H29" s="116">
        <v>0</v>
      </c>
      <c r="I29" s="116">
        <v>0</v>
      </c>
      <c r="K29" s="84"/>
      <c r="L29" s="84"/>
      <c r="M29" s="84"/>
      <c r="N29" s="84"/>
      <c r="R29" s="84"/>
    </row>
    <row r="30" spans="2:18" ht="15.4" customHeight="1" x14ac:dyDescent="0.15">
      <c r="B30" s="115">
        <v>0</v>
      </c>
      <c r="C30" s="109">
        <v>0</v>
      </c>
      <c r="D30" s="109">
        <v>0</v>
      </c>
      <c r="E30" s="109">
        <v>0</v>
      </c>
      <c r="F30" s="116">
        <v>0</v>
      </c>
      <c r="G30" s="116">
        <v>0</v>
      </c>
      <c r="H30" s="116">
        <v>0</v>
      </c>
      <c r="I30" s="116">
        <v>0</v>
      </c>
      <c r="K30" s="84"/>
      <c r="L30" s="84"/>
      <c r="M30" s="84"/>
      <c r="N30" s="84"/>
      <c r="R30" s="84"/>
    </row>
    <row r="31" spans="2:18" x14ac:dyDescent="0.15">
      <c r="B31" s="115">
        <v>0</v>
      </c>
      <c r="C31" s="109">
        <v>0</v>
      </c>
      <c r="D31" s="109">
        <v>0</v>
      </c>
      <c r="E31" s="109">
        <v>0</v>
      </c>
      <c r="F31" s="116">
        <v>0</v>
      </c>
      <c r="G31" s="116">
        <v>0</v>
      </c>
      <c r="H31" s="116">
        <v>0</v>
      </c>
      <c r="I31" s="116">
        <v>0</v>
      </c>
      <c r="K31" s="84"/>
      <c r="L31" s="84"/>
      <c r="M31" s="84"/>
      <c r="N31" s="84"/>
      <c r="R31" s="84"/>
    </row>
    <row r="32" spans="2:18" x14ac:dyDescent="0.15">
      <c r="B32" s="115">
        <v>0</v>
      </c>
      <c r="C32" s="109">
        <v>0</v>
      </c>
      <c r="D32" s="109">
        <v>0</v>
      </c>
      <c r="E32" s="109">
        <v>0</v>
      </c>
      <c r="F32" s="116">
        <v>0</v>
      </c>
      <c r="G32" s="116">
        <v>0</v>
      </c>
      <c r="H32" s="116">
        <v>0</v>
      </c>
      <c r="I32" s="116">
        <v>0</v>
      </c>
      <c r="K32" s="84"/>
      <c r="L32" s="84"/>
      <c r="M32" s="84"/>
      <c r="N32" s="84"/>
      <c r="R32" s="84"/>
    </row>
    <row r="33" spans="2:18" x14ac:dyDescent="0.15">
      <c r="B33" s="115">
        <v>0</v>
      </c>
      <c r="C33" s="109">
        <v>0</v>
      </c>
      <c r="D33" s="109">
        <v>0</v>
      </c>
      <c r="E33" s="109">
        <v>0</v>
      </c>
      <c r="F33" s="116">
        <v>0</v>
      </c>
      <c r="G33" s="116">
        <v>0</v>
      </c>
      <c r="H33" s="116">
        <v>0</v>
      </c>
      <c r="I33" s="116">
        <v>0</v>
      </c>
      <c r="K33" s="84"/>
      <c r="L33" s="84"/>
      <c r="M33" s="84"/>
      <c r="N33" s="84"/>
      <c r="R33" s="84"/>
    </row>
    <row r="34" spans="2:18" x14ac:dyDescent="0.15">
      <c r="B34" s="115">
        <v>0</v>
      </c>
      <c r="C34" s="109">
        <v>0</v>
      </c>
      <c r="D34" s="109">
        <v>0</v>
      </c>
      <c r="E34" s="109">
        <v>0</v>
      </c>
      <c r="F34" s="116">
        <v>0</v>
      </c>
      <c r="G34" s="116">
        <v>0</v>
      </c>
      <c r="H34" s="116">
        <v>0</v>
      </c>
      <c r="I34" s="116">
        <v>0</v>
      </c>
      <c r="K34" s="84"/>
      <c r="L34" s="84"/>
      <c r="M34" s="84"/>
      <c r="N34" s="84"/>
      <c r="R34" s="84"/>
    </row>
    <row r="35" spans="2:18" x14ac:dyDescent="0.15">
      <c r="B35" s="115">
        <v>0</v>
      </c>
      <c r="C35" s="109">
        <v>0</v>
      </c>
      <c r="D35" s="109">
        <v>0</v>
      </c>
      <c r="E35" s="109">
        <v>0</v>
      </c>
      <c r="F35" s="116">
        <v>0</v>
      </c>
      <c r="G35" s="116">
        <v>0</v>
      </c>
      <c r="H35" s="116">
        <v>0</v>
      </c>
      <c r="I35" s="116">
        <v>0</v>
      </c>
      <c r="K35" s="84"/>
      <c r="L35" s="84"/>
      <c r="M35" s="84"/>
      <c r="N35" s="84"/>
      <c r="R35" s="84"/>
    </row>
    <row r="36" spans="2:18" x14ac:dyDescent="0.15">
      <c r="B36" s="115">
        <v>0</v>
      </c>
      <c r="C36" s="109">
        <v>0</v>
      </c>
      <c r="D36" s="109">
        <v>0</v>
      </c>
      <c r="E36" s="109">
        <v>0</v>
      </c>
      <c r="F36" s="116">
        <v>0</v>
      </c>
      <c r="G36" s="116">
        <v>0</v>
      </c>
      <c r="H36" s="116">
        <v>0</v>
      </c>
      <c r="I36" s="116">
        <v>0</v>
      </c>
      <c r="K36" s="84"/>
      <c r="L36" s="84"/>
      <c r="M36" s="84"/>
      <c r="N36" s="84"/>
      <c r="R36" s="84"/>
    </row>
    <row r="37" spans="2:18" x14ac:dyDescent="0.15">
      <c r="B37" s="115">
        <v>0</v>
      </c>
      <c r="C37" s="109">
        <v>0</v>
      </c>
      <c r="D37" s="109">
        <v>0</v>
      </c>
      <c r="E37" s="109">
        <v>0</v>
      </c>
      <c r="F37" s="116">
        <v>0</v>
      </c>
      <c r="G37" s="116">
        <v>0</v>
      </c>
      <c r="H37" s="116">
        <v>0</v>
      </c>
      <c r="I37" s="116">
        <v>0</v>
      </c>
      <c r="K37" s="84"/>
      <c r="L37" s="84"/>
      <c r="M37" s="84"/>
      <c r="N37" s="84"/>
      <c r="R37" s="84"/>
    </row>
    <row r="38" spans="2:18" x14ac:dyDescent="0.15">
      <c r="B38" s="115">
        <v>0</v>
      </c>
      <c r="C38" s="109">
        <v>0</v>
      </c>
      <c r="D38" s="109">
        <v>0</v>
      </c>
      <c r="E38" s="109">
        <v>0</v>
      </c>
      <c r="F38" s="116">
        <v>0</v>
      </c>
      <c r="G38" s="116">
        <v>0</v>
      </c>
      <c r="H38" s="116">
        <v>0</v>
      </c>
      <c r="I38" s="116">
        <v>0</v>
      </c>
      <c r="K38" s="84"/>
      <c r="L38" s="84"/>
      <c r="M38" s="84"/>
      <c r="N38" s="84"/>
      <c r="R38" s="84"/>
    </row>
    <row r="39" spans="2:18" x14ac:dyDescent="0.15">
      <c r="B39" s="115">
        <v>0</v>
      </c>
      <c r="C39" s="109">
        <v>0</v>
      </c>
      <c r="D39" s="109">
        <v>0</v>
      </c>
      <c r="E39" s="109">
        <v>0</v>
      </c>
      <c r="F39" s="116">
        <v>0</v>
      </c>
      <c r="G39" s="116">
        <v>0</v>
      </c>
      <c r="H39" s="116">
        <v>0</v>
      </c>
      <c r="I39" s="116">
        <v>0</v>
      </c>
      <c r="K39" s="84"/>
      <c r="L39" s="84"/>
      <c r="M39" s="84"/>
      <c r="N39" s="84"/>
      <c r="R39" s="84"/>
    </row>
    <row r="40" spans="2:18" x14ac:dyDescent="0.15">
      <c r="B40" s="115">
        <v>0</v>
      </c>
      <c r="C40" s="109">
        <v>0</v>
      </c>
      <c r="D40" s="109">
        <v>0</v>
      </c>
      <c r="E40" s="109">
        <v>0</v>
      </c>
      <c r="F40" s="116">
        <v>0</v>
      </c>
      <c r="G40" s="116">
        <v>0</v>
      </c>
      <c r="H40" s="116">
        <v>0</v>
      </c>
      <c r="I40" s="116">
        <v>0</v>
      </c>
      <c r="K40" s="84"/>
      <c r="L40" s="84"/>
      <c r="M40" s="84"/>
      <c r="N40" s="84"/>
      <c r="R40" s="84"/>
    </row>
    <row r="41" spans="2:18" x14ac:dyDescent="0.15">
      <c r="B41" s="115">
        <v>0</v>
      </c>
      <c r="C41" s="109">
        <v>0</v>
      </c>
      <c r="D41" s="109">
        <v>0</v>
      </c>
      <c r="E41" s="109">
        <v>0</v>
      </c>
      <c r="F41" s="116">
        <v>0</v>
      </c>
      <c r="G41" s="116">
        <v>0</v>
      </c>
      <c r="H41" s="116">
        <v>0</v>
      </c>
      <c r="I41" s="116">
        <v>0</v>
      </c>
      <c r="K41" s="84"/>
      <c r="L41" s="84"/>
      <c r="M41" s="84"/>
      <c r="N41" s="84"/>
      <c r="R41" s="84"/>
    </row>
    <row r="42" spans="2:18" x14ac:dyDescent="0.15">
      <c r="B42" s="115">
        <v>0</v>
      </c>
      <c r="C42" s="109">
        <v>0</v>
      </c>
      <c r="D42" s="109">
        <v>0</v>
      </c>
      <c r="E42" s="109">
        <v>0</v>
      </c>
      <c r="F42" s="116">
        <v>0</v>
      </c>
      <c r="G42" s="116">
        <v>0</v>
      </c>
      <c r="H42" s="116">
        <v>0</v>
      </c>
      <c r="I42" s="116">
        <v>0</v>
      </c>
      <c r="K42" s="84"/>
      <c r="L42" s="84"/>
      <c r="M42" s="84"/>
      <c r="N42" s="84"/>
      <c r="R42" s="84"/>
    </row>
    <row r="43" spans="2:18" x14ac:dyDescent="0.15">
      <c r="B43" s="115">
        <v>0</v>
      </c>
      <c r="C43" s="109">
        <v>0</v>
      </c>
      <c r="D43" s="109">
        <v>0</v>
      </c>
      <c r="E43" s="109">
        <v>0</v>
      </c>
      <c r="F43" s="116">
        <v>0</v>
      </c>
      <c r="G43" s="116">
        <v>0</v>
      </c>
      <c r="H43" s="116">
        <v>0</v>
      </c>
      <c r="I43" s="116">
        <v>0</v>
      </c>
      <c r="K43" s="84"/>
      <c r="L43" s="84"/>
      <c r="M43" s="84"/>
      <c r="N43" s="84"/>
      <c r="R43" s="84"/>
    </row>
    <row r="44" spans="2:18" x14ac:dyDescent="0.15">
      <c r="B44" s="115">
        <v>0</v>
      </c>
      <c r="C44" s="109">
        <v>0</v>
      </c>
      <c r="D44" s="109">
        <v>0</v>
      </c>
      <c r="E44" s="109">
        <v>0</v>
      </c>
      <c r="F44" s="116">
        <v>0</v>
      </c>
      <c r="G44" s="116">
        <v>0</v>
      </c>
      <c r="H44" s="116">
        <v>0</v>
      </c>
      <c r="I44" s="116">
        <v>0</v>
      </c>
      <c r="K44" s="84"/>
      <c r="L44" s="84"/>
      <c r="M44" s="84"/>
      <c r="N44" s="84"/>
      <c r="R44" s="84"/>
    </row>
    <row r="45" spans="2:18" x14ac:dyDescent="0.15">
      <c r="B45" s="115">
        <v>0</v>
      </c>
      <c r="C45" s="109">
        <v>0</v>
      </c>
      <c r="D45" s="109">
        <v>0</v>
      </c>
      <c r="E45" s="109">
        <v>0</v>
      </c>
      <c r="F45" s="116">
        <v>0</v>
      </c>
      <c r="G45" s="116">
        <v>0</v>
      </c>
      <c r="H45" s="116">
        <v>0</v>
      </c>
      <c r="I45" s="116">
        <v>0</v>
      </c>
      <c r="R45" s="84"/>
    </row>
    <row r="46" spans="2:18" x14ac:dyDescent="0.15">
      <c r="B46" s="115">
        <v>0</v>
      </c>
      <c r="C46" s="109">
        <v>0</v>
      </c>
      <c r="D46" s="109">
        <v>0</v>
      </c>
      <c r="E46" s="109">
        <v>0</v>
      </c>
      <c r="F46" s="116">
        <v>0</v>
      </c>
      <c r="G46" s="116">
        <v>0</v>
      </c>
      <c r="H46" s="116">
        <v>0</v>
      </c>
      <c r="I46" s="116">
        <v>0</v>
      </c>
      <c r="R46" s="84"/>
    </row>
    <row r="47" spans="2:18" x14ac:dyDescent="0.15">
      <c r="B47" s="115">
        <v>0</v>
      </c>
      <c r="C47" s="109">
        <v>0</v>
      </c>
      <c r="D47" s="109">
        <v>0</v>
      </c>
      <c r="E47" s="109">
        <v>0</v>
      </c>
      <c r="F47" s="116">
        <v>0</v>
      </c>
      <c r="G47" s="116">
        <v>0</v>
      </c>
      <c r="H47" s="116">
        <v>0</v>
      </c>
      <c r="I47" s="116">
        <v>0</v>
      </c>
      <c r="R47" s="84"/>
    </row>
    <row r="48" spans="2:18" x14ac:dyDescent="0.15">
      <c r="B48" s="115">
        <v>0</v>
      </c>
      <c r="C48" s="109">
        <v>0</v>
      </c>
      <c r="D48" s="109">
        <v>0</v>
      </c>
      <c r="E48" s="109">
        <v>0</v>
      </c>
      <c r="F48" s="116">
        <v>0</v>
      </c>
      <c r="G48" s="116">
        <v>0</v>
      </c>
      <c r="H48" s="116">
        <v>0</v>
      </c>
      <c r="I48" s="116">
        <v>0</v>
      </c>
      <c r="R48" s="84"/>
    </row>
    <row r="49" spans="2:18" x14ac:dyDescent="0.15">
      <c r="B49" s="115">
        <v>0</v>
      </c>
      <c r="C49" s="109">
        <v>0</v>
      </c>
      <c r="D49" s="109">
        <v>0</v>
      </c>
      <c r="E49" s="109">
        <v>0</v>
      </c>
      <c r="F49" s="116">
        <v>0</v>
      </c>
      <c r="G49" s="116">
        <v>0</v>
      </c>
      <c r="H49" s="116">
        <v>0</v>
      </c>
      <c r="I49" s="116">
        <v>0</v>
      </c>
      <c r="R49" s="84"/>
    </row>
    <row r="50" spans="2:18" x14ac:dyDescent="0.15">
      <c r="B50" s="115">
        <v>0</v>
      </c>
      <c r="C50" s="109">
        <v>0</v>
      </c>
      <c r="D50" s="109">
        <v>0</v>
      </c>
      <c r="E50" s="109">
        <v>0</v>
      </c>
      <c r="F50" s="116">
        <v>0</v>
      </c>
      <c r="G50" s="116">
        <v>0</v>
      </c>
      <c r="H50" s="116">
        <v>0</v>
      </c>
      <c r="I50" s="116">
        <v>0</v>
      </c>
      <c r="R50" s="84"/>
    </row>
    <row r="51" spans="2:18" x14ac:dyDescent="0.15">
      <c r="B51" s="115">
        <v>0</v>
      </c>
      <c r="C51" s="109">
        <v>0</v>
      </c>
      <c r="D51" s="109">
        <v>0</v>
      </c>
      <c r="E51" s="109">
        <v>0</v>
      </c>
      <c r="F51" s="116">
        <v>0</v>
      </c>
      <c r="G51" s="116">
        <v>0</v>
      </c>
      <c r="H51" s="116">
        <v>0</v>
      </c>
      <c r="I51" s="116">
        <v>0</v>
      </c>
      <c r="R51" s="84"/>
    </row>
    <row r="52" spans="2:18" x14ac:dyDescent="0.15">
      <c r="B52" s="115">
        <v>0</v>
      </c>
      <c r="C52" s="109">
        <v>0</v>
      </c>
      <c r="D52" s="109">
        <v>0</v>
      </c>
      <c r="E52" s="109">
        <v>0</v>
      </c>
      <c r="F52" s="116">
        <v>0</v>
      </c>
      <c r="G52" s="116">
        <v>0</v>
      </c>
      <c r="H52" s="116">
        <v>0</v>
      </c>
      <c r="I52" s="116">
        <v>0</v>
      </c>
      <c r="R52" s="84"/>
    </row>
    <row r="53" spans="2:18" x14ac:dyDescent="0.15">
      <c r="B53" s="115">
        <v>0</v>
      </c>
      <c r="C53" s="109">
        <v>0</v>
      </c>
      <c r="D53" s="109">
        <v>0</v>
      </c>
      <c r="E53" s="109">
        <v>0</v>
      </c>
      <c r="F53" s="116">
        <v>0</v>
      </c>
      <c r="G53" s="116">
        <v>0</v>
      </c>
      <c r="H53" s="116">
        <v>0</v>
      </c>
      <c r="I53" s="116">
        <v>0</v>
      </c>
      <c r="R53" s="84"/>
    </row>
    <row r="54" spans="2:18" x14ac:dyDescent="0.15">
      <c r="B54" s="115">
        <v>0</v>
      </c>
      <c r="C54" s="109">
        <v>0</v>
      </c>
      <c r="D54" s="109">
        <v>0</v>
      </c>
      <c r="E54" s="109">
        <v>0</v>
      </c>
      <c r="F54" s="116">
        <v>0</v>
      </c>
      <c r="G54" s="116">
        <v>0</v>
      </c>
      <c r="H54" s="116">
        <v>0</v>
      </c>
      <c r="I54" s="116">
        <v>0</v>
      </c>
      <c r="R54" s="84"/>
    </row>
    <row r="55" spans="2:18" x14ac:dyDescent="0.15">
      <c r="B55" s="115">
        <v>0</v>
      </c>
      <c r="C55" s="109">
        <v>0</v>
      </c>
      <c r="D55" s="109">
        <v>0</v>
      </c>
      <c r="E55" s="109">
        <v>0</v>
      </c>
      <c r="F55" s="116">
        <v>0</v>
      </c>
      <c r="G55" s="116">
        <v>0</v>
      </c>
      <c r="H55" s="116">
        <v>0</v>
      </c>
      <c r="I55" s="116">
        <v>0</v>
      </c>
      <c r="R55" s="84"/>
    </row>
    <row r="56" spans="2:18" x14ac:dyDescent="0.15">
      <c r="B56" s="115">
        <v>0</v>
      </c>
      <c r="C56" s="109">
        <v>0</v>
      </c>
      <c r="D56" s="109">
        <v>0</v>
      </c>
      <c r="E56" s="109">
        <v>0</v>
      </c>
      <c r="F56" s="116">
        <v>0</v>
      </c>
      <c r="G56" s="116">
        <v>0</v>
      </c>
      <c r="H56" s="116">
        <v>0</v>
      </c>
      <c r="I56" s="116">
        <v>0</v>
      </c>
      <c r="R56" s="84"/>
    </row>
    <row r="57" spans="2:18" x14ac:dyDescent="0.15">
      <c r="B57" s="115">
        <v>0</v>
      </c>
      <c r="C57" s="109">
        <v>0</v>
      </c>
      <c r="D57" s="109">
        <v>0</v>
      </c>
      <c r="E57" s="109">
        <v>0</v>
      </c>
      <c r="F57" s="116">
        <v>0</v>
      </c>
      <c r="G57" s="116">
        <v>0</v>
      </c>
      <c r="H57" s="116">
        <v>0</v>
      </c>
      <c r="I57" s="116">
        <v>0</v>
      </c>
      <c r="R57" s="84"/>
    </row>
    <row r="58" spans="2:18" x14ac:dyDescent="0.15">
      <c r="B58" s="115">
        <v>0</v>
      </c>
      <c r="C58" s="109">
        <v>0</v>
      </c>
      <c r="D58" s="109">
        <v>0</v>
      </c>
      <c r="E58" s="109">
        <v>0</v>
      </c>
      <c r="F58" s="116">
        <v>0</v>
      </c>
      <c r="G58" s="116">
        <v>0</v>
      </c>
      <c r="H58" s="116">
        <v>0</v>
      </c>
      <c r="I58" s="116">
        <v>0</v>
      </c>
      <c r="R58" s="84"/>
    </row>
    <row r="59" spans="2:18" x14ac:dyDescent="0.15">
      <c r="B59" s="115">
        <v>0</v>
      </c>
      <c r="C59" s="109">
        <v>0</v>
      </c>
      <c r="D59" s="109">
        <v>0</v>
      </c>
      <c r="E59" s="109">
        <v>0</v>
      </c>
      <c r="F59" s="116">
        <v>0</v>
      </c>
      <c r="G59" s="116">
        <v>0</v>
      </c>
      <c r="H59" s="116">
        <v>0</v>
      </c>
      <c r="I59" s="116">
        <v>0</v>
      </c>
      <c r="R59" s="84"/>
    </row>
    <row r="60" spans="2:18" x14ac:dyDescent="0.15">
      <c r="B60" s="115">
        <v>0</v>
      </c>
      <c r="C60" s="109">
        <v>0</v>
      </c>
      <c r="D60" s="109">
        <v>0</v>
      </c>
      <c r="E60" s="109">
        <v>0</v>
      </c>
      <c r="F60" s="116">
        <v>0</v>
      </c>
      <c r="G60" s="116">
        <v>0</v>
      </c>
      <c r="H60" s="116">
        <v>0</v>
      </c>
      <c r="I60" s="116">
        <v>0</v>
      </c>
      <c r="R60" s="84"/>
    </row>
    <row r="61" spans="2:18" x14ac:dyDescent="0.15">
      <c r="B61" s="115">
        <v>0</v>
      </c>
      <c r="C61" s="109">
        <v>0</v>
      </c>
      <c r="D61" s="109">
        <v>0</v>
      </c>
      <c r="E61" s="109">
        <v>0</v>
      </c>
      <c r="F61" s="116">
        <v>0</v>
      </c>
      <c r="G61" s="116">
        <v>0</v>
      </c>
      <c r="H61" s="116">
        <v>0</v>
      </c>
      <c r="I61" s="116">
        <v>0</v>
      </c>
      <c r="R61" s="84"/>
    </row>
    <row r="62" spans="2:18" x14ac:dyDescent="0.15">
      <c r="B62" s="115">
        <v>0</v>
      </c>
      <c r="C62" s="109">
        <v>0</v>
      </c>
      <c r="D62" s="109">
        <v>0</v>
      </c>
      <c r="E62" s="109">
        <v>0</v>
      </c>
      <c r="F62" s="116">
        <v>0</v>
      </c>
      <c r="G62" s="116">
        <v>0</v>
      </c>
      <c r="H62" s="116">
        <v>0</v>
      </c>
      <c r="I62" s="116">
        <v>0</v>
      </c>
      <c r="R62" s="84"/>
    </row>
    <row r="63" spans="2:18" x14ac:dyDescent="0.15">
      <c r="B63" s="115">
        <v>0</v>
      </c>
      <c r="C63" s="109">
        <v>0</v>
      </c>
      <c r="D63" s="109">
        <v>0</v>
      </c>
      <c r="E63" s="109">
        <v>0</v>
      </c>
      <c r="F63" s="116">
        <v>0</v>
      </c>
      <c r="G63" s="116">
        <v>0</v>
      </c>
      <c r="H63" s="116">
        <v>0</v>
      </c>
      <c r="I63" s="116">
        <v>0</v>
      </c>
      <c r="R63" s="84"/>
    </row>
    <row r="64" spans="2:18" x14ac:dyDescent="0.15">
      <c r="B64" s="115">
        <v>0</v>
      </c>
      <c r="C64" s="109">
        <v>0</v>
      </c>
      <c r="D64" s="109">
        <v>0</v>
      </c>
      <c r="E64" s="109">
        <v>0</v>
      </c>
      <c r="F64" s="116">
        <v>0</v>
      </c>
      <c r="G64" s="116">
        <v>0</v>
      </c>
      <c r="H64" s="116">
        <v>0</v>
      </c>
      <c r="I64" s="116">
        <v>0</v>
      </c>
      <c r="R64" s="84"/>
    </row>
    <row r="65" spans="2:18" x14ac:dyDescent="0.15">
      <c r="B65" s="115">
        <v>0</v>
      </c>
      <c r="C65" s="109">
        <v>0</v>
      </c>
      <c r="D65" s="109">
        <v>0</v>
      </c>
      <c r="E65" s="109">
        <v>0</v>
      </c>
      <c r="F65" s="116">
        <v>0</v>
      </c>
      <c r="G65" s="116">
        <v>0</v>
      </c>
      <c r="H65" s="116">
        <v>0</v>
      </c>
      <c r="I65" s="116">
        <v>0</v>
      </c>
      <c r="R65" s="84"/>
    </row>
    <row r="66" spans="2:18" x14ac:dyDescent="0.15">
      <c r="B66" s="115">
        <v>0</v>
      </c>
      <c r="C66" s="109">
        <v>0</v>
      </c>
      <c r="D66" s="109">
        <v>0</v>
      </c>
      <c r="E66" s="109">
        <v>0</v>
      </c>
      <c r="F66" s="116">
        <v>0</v>
      </c>
      <c r="G66" s="116">
        <v>0</v>
      </c>
      <c r="H66" s="116">
        <v>0</v>
      </c>
      <c r="I66" s="116">
        <v>0</v>
      </c>
      <c r="R66" s="84"/>
    </row>
    <row r="67" spans="2:18" x14ac:dyDescent="0.15">
      <c r="B67" s="115">
        <v>0</v>
      </c>
      <c r="C67" s="109">
        <v>0</v>
      </c>
      <c r="D67" s="109">
        <v>0</v>
      </c>
      <c r="E67" s="109">
        <v>0</v>
      </c>
      <c r="F67" s="116">
        <v>0</v>
      </c>
      <c r="G67" s="116">
        <v>0</v>
      </c>
      <c r="H67" s="116">
        <v>0</v>
      </c>
      <c r="I67" s="116">
        <v>0</v>
      </c>
      <c r="R67" s="84"/>
    </row>
    <row r="68" spans="2:18" x14ac:dyDescent="0.15">
      <c r="B68" s="115">
        <v>0</v>
      </c>
      <c r="C68" s="109">
        <v>0</v>
      </c>
      <c r="D68" s="109">
        <v>0</v>
      </c>
      <c r="E68" s="109">
        <v>0</v>
      </c>
      <c r="F68" s="116">
        <v>0</v>
      </c>
      <c r="G68" s="116">
        <v>0</v>
      </c>
      <c r="H68" s="116">
        <v>0</v>
      </c>
      <c r="I68" s="116">
        <v>0</v>
      </c>
      <c r="R68" s="84"/>
    </row>
    <row r="69" spans="2:18" x14ac:dyDescent="0.15">
      <c r="B69" s="115">
        <v>0</v>
      </c>
      <c r="C69" s="109">
        <v>0</v>
      </c>
      <c r="D69" s="109">
        <v>0</v>
      </c>
      <c r="E69" s="109">
        <v>0</v>
      </c>
      <c r="F69" s="116">
        <v>0</v>
      </c>
      <c r="G69" s="116">
        <v>0</v>
      </c>
      <c r="H69" s="116">
        <v>0</v>
      </c>
      <c r="I69" s="116">
        <v>0</v>
      </c>
      <c r="R69" s="84"/>
    </row>
    <row r="70" spans="2:18" x14ac:dyDescent="0.15">
      <c r="B70" s="115">
        <v>0</v>
      </c>
      <c r="C70" s="109">
        <v>0</v>
      </c>
      <c r="D70" s="109">
        <v>0</v>
      </c>
      <c r="E70" s="109">
        <v>0</v>
      </c>
      <c r="F70" s="116">
        <v>0</v>
      </c>
      <c r="G70" s="116">
        <v>0</v>
      </c>
      <c r="H70" s="116">
        <v>0</v>
      </c>
      <c r="I70" s="116">
        <v>0</v>
      </c>
      <c r="R70" s="84"/>
    </row>
    <row r="71" spans="2:18" x14ac:dyDescent="0.15">
      <c r="B71" s="115">
        <v>0</v>
      </c>
      <c r="C71" s="109">
        <v>0</v>
      </c>
      <c r="D71" s="109">
        <v>0</v>
      </c>
      <c r="E71" s="109">
        <v>0</v>
      </c>
      <c r="F71" s="116">
        <v>0</v>
      </c>
      <c r="G71" s="116">
        <v>0</v>
      </c>
      <c r="H71" s="116">
        <v>0</v>
      </c>
      <c r="I71" s="116">
        <v>0</v>
      </c>
      <c r="R71" s="84"/>
    </row>
    <row r="72" spans="2:18" x14ac:dyDescent="0.15">
      <c r="B72" s="115">
        <v>0</v>
      </c>
      <c r="C72" s="109">
        <v>0</v>
      </c>
      <c r="D72" s="109">
        <v>0</v>
      </c>
      <c r="E72" s="109">
        <v>0</v>
      </c>
      <c r="F72" s="116">
        <v>0</v>
      </c>
      <c r="G72" s="116">
        <v>0</v>
      </c>
      <c r="H72" s="116">
        <v>0</v>
      </c>
      <c r="I72" s="116">
        <v>0</v>
      </c>
      <c r="R72" s="84"/>
    </row>
    <row r="73" spans="2:18" x14ac:dyDescent="0.15">
      <c r="B73" s="115">
        <v>0</v>
      </c>
      <c r="C73" s="109">
        <v>0</v>
      </c>
      <c r="D73" s="109">
        <v>0</v>
      </c>
      <c r="E73" s="109">
        <v>0</v>
      </c>
      <c r="F73" s="116">
        <v>0</v>
      </c>
      <c r="G73" s="116">
        <v>0</v>
      </c>
      <c r="H73" s="116">
        <v>0</v>
      </c>
      <c r="I73" s="116">
        <v>0</v>
      </c>
      <c r="R73" s="84"/>
    </row>
    <row r="74" spans="2:18" x14ac:dyDescent="0.15">
      <c r="B74" s="115">
        <v>0</v>
      </c>
      <c r="C74" s="109">
        <v>0</v>
      </c>
      <c r="D74" s="109">
        <v>0</v>
      </c>
      <c r="E74" s="109">
        <v>0</v>
      </c>
      <c r="F74" s="116">
        <v>0</v>
      </c>
      <c r="G74" s="116">
        <v>0</v>
      </c>
      <c r="H74" s="116">
        <v>0</v>
      </c>
      <c r="I74" s="116">
        <v>0</v>
      </c>
      <c r="R74" s="84"/>
    </row>
    <row r="75" spans="2:18" x14ac:dyDescent="0.15">
      <c r="B75" s="115">
        <v>0</v>
      </c>
      <c r="C75" s="109">
        <v>0</v>
      </c>
      <c r="D75" s="109">
        <v>0</v>
      </c>
      <c r="E75" s="109">
        <v>0</v>
      </c>
      <c r="F75" s="116">
        <v>0</v>
      </c>
      <c r="G75" s="116">
        <v>0</v>
      </c>
      <c r="H75" s="116">
        <v>0</v>
      </c>
      <c r="I75" s="116">
        <v>0</v>
      </c>
      <c r="R75" s="84"/>
    </row>
    <row r="76" spans="2:18" x14ac:dyDescent="0.15">
      <c r="B76" s="115">
        <v>0</v>
      </c>
      <c r="C76" s="109">
        <v>0</v>
      </c>
      <c r="D76" s="109">
        <v>0</v>
      </c>
      <c r="E76" s="109">
        <v>0</v>
      </c>
      <c r="F76" s="116">
        <v>0</v>
      </c>
      <c r="G76" s="116">
        <v>0</v>
      </c>
      <c r="H76" s="116">
        <v>0</v>
      </c>
      <c r="I76" s="116">
        <v>0</v>
      </c>
      <c r="R76" s="84"/>
    </row>
    <row r="77" spans="2:18" x14ac:dyDescent="0.15">
      <c r="B77" s="115">
        <v>0</v>
      </c>
      <c r="C77" s="109">
        <v>0</v>
      </c>
      <c r="D77" s="109">
        <v>0</v>
      </c>
      <c r="E77" s="109">
        <v>0</v>
      </c>
      <c r="F77" s="116">
        <v>0</v>
      </c>
      <c r="G77" s="116">
        <v>0</v>
      </c>
      <c r="H77" s="116">
        <v>0</v>
      </c>
      <c r="I77" s="116">
        <v>0</v>
      </c>
      <c r="R77" s="84"/>
    </row>
    <row r="78" spans="2:18" x14ac:dyDescent="0.15">
      <c r="B78" s="115">
        <v>0</v>
      </c>
      <c r="C78" s="109">
        <v>0</v>
      </c>
      <c r="D78" s="109">
        <v>0</v>
      </c>
      <c r="E78" s="109">
        <v>0</v>
      </c>
      <c r="F78" s="116">
        <v>0</v>
      </c>
      <c r="G78" s="116">
        <v>0</v>
      </c>
      <c r="H78" s="116">
        <v>0</v>
      </c>
      <c r="I78" s="116">
        <v>0</v>
      </c>
      <c r="R78" s="84"/>
    </row>
    <row r="79" spans="2:18" x14ac:dyDescent="0.15">
      <c r="B79" s="115">
        <v>0</v>
      </c>
      <c r="C79" s="109">
        <v>0</v>
      </c>
      <c r="D79" s="109">
        <v>0</v>
      </c>
      <c r="E79" s="109">
        <v>0</v>
      </c>
      <c r="F79" s="116">
        <v>0</v>
      </c>
      <c r="G79" s="116">
        <v>0</v>
      </c>
      <c r="H79" s="116">
        <v>0</v>
      </c>
      <c r="I79" s="116">
        <v>0</v>
      </c>
      <c r="R79" s="84"/>
    </row>
    <row r="80" spans="2:18" x14ac:dyDescent="0.15">
      <c r="B80" s="115">
        <v>0</v>
      </c>
      <c r="C80" s="109">
        <v>0</v>
      </c>
      <c r="D80" s="109">
        <v>0</v>
      </c>
      <c r="E80" s="109">
        <v>0</v>
      </c>
      <c r="F80" s="116">
        <v>0</v>
      </c>
      <c r="G80" s="116">
        <v>0</v>
      </c>
      <c r="H80" s="116">
        <v>0</v>
      </c>
      <c r="I80" s="116">
        <v>0</v>
      </c>
      <c r="R80" s="84"/>
    </row>
    <row r="81" spans="2:18" x14ac:dyDescent="0.15">
      <c r="R81" s="84"/>
    </row>
    <row r="82" spans="2:18" x14ac:dyDescent="0.15">
      <c r="B82" s="109" t="str">
        <f ca="1">_xlfn.IFS(ISBLANK(Datatypes!B82),"",IF(NOT(ISNA('#_Datatypes'!B82)),IF(ISNA(Datatypes!B82),TRUE,FALSE),FALSE),"StuNAMsg",IF(AND(ISNA('#_Datatypes'!B82),ISNA(Datatypes!B82)),TRUE,FALSE),"PerfectMsg",IF(NOT(ISERROR('#_Datatypes'!B82)),IF(ISERROR(Datatypes!B82),TRUE,FALSE),FALSE),"StuErrorMsg",IF(TYPE('#_Datatypes'!B82)&lt;&gt;TYPE(Datatypes!B82),TRUE,FALSE),"WrongTypeMsg",IF(_xlfn.ISFORMULA('#_Datatypes'!B82),IF(NOT(_xlfn.ISFORMULA(Datatypes!B82)),TRUE),FALSE),"MissingFormulaMsg",IF(NOT(AND(ISNUMBER(FIND("[",_xlfn.FORMULATEXT('#_Datatypes'!B82))),ISNUMBER(FIND("!",_xlfn.FORMULATEXT('#_Datatypes'!B82))))),AND(ISNUMBER(FIND("[",_xlfn.FORMULATEXT(Datatypes!B82))),ISNUMBER(FIND("!",_xlfn.FORMULATEXT(Datatypes!B82)))),FALSE),"ExternalRefsMsg",IF(ISNUMBER('#_Datatypes'!B82),IF(ABS('#_Datatypes'!B82-Datatypes!B82)&gt;0.00001,TRUE,FALSE),IF('#_Datatypes'!B82&lt;&gt;Datatypes!B82,TRUE,FALSE)),IF(ISNUMBER('#_Datatypes'!B82),IF('#_Datatypes'!B82&gt;Datatypes!B82,"TooLow","TooHigh"),"WrongAnswer"),NOT(_xlfn.ISFORMULA('#_Datatypes'!B82)),IF(_xlfn.IFS(ISTEXT('#_Datatypes'!B82),FALSE,ISLOGICAL('#_Datatypes'!B82),FALSE,SUBSTITUTE(CELL("format",'#_Datatypes'!B82),"-","")=SUBSTITUTE(CELL("format",Datatypes!B82),"-",""),FALSE,CELL("format",'#_Datatypes'!B82)="G",FALSE,AND(CELL("format",'#_Datatypes'!B82)="F0",CELL("format",Datatypes!B82)="G"),FALSE,TRUE,IFERROR(IF(MATCH(CELL("format",'#_Datatypes'!B82)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atatypes!B82),_xlfn.FORMULATEXT(Datatypes!B82),Datatypes!B82),"9","#"),"8","#"),"7","#"),"6","#"),"5","#"),"4","#"),"3","#"),"2","#"),"1","#"),"0","#"),"$","")," ",""),",","@"),"&gt;","@"),"&lt;","@"),"=","@"),")","@"),"(","@"),"^","@"),"/","@"),"+","@"),"*","@"),"-","@"))-LEN(SUBSTITUTE(SUBSTITUTE(SUBSTITUTE(SUBSTITUTE(SUBSTITUTE(SUBSTITUTE(SUBSTITUTE(SUBSTITUTE(SUBSTITUTE(SUBSTITUTE(SUBSTITUTE(SUBSTITUTE(SUBSTITUTE(SUBSTITUTE(SUBSTITUTE(SUBSTITUTE(SUBSTITUTE(SUBSTITUTE(SUBSTITUTE(SUBSTITUTE(SUBSTITUTE(SUBSTITUTE(SUBSTITUTE(SUBSTITUTE(IF(_xlfn.ISFORMULA(Datatypes!B82),_xlfn.FORMULATEXT(Datatypes!B82),Datatypes!B82),"9","#"),"8","#"),"7","#"),"6","#"),"5","#"),"4","#"),"3","#"),"2","#"),"1","#"),"0","#"),"$","")," ",""),",","@"),"&gt;","@"),"&lt;","@"),"=","@"),")","@"),"(","@"),"^","@"),"/","@"),"+","@"),"*","@"),"-","@"),"@#","")))/2&gt;(LEN(SUBSTITUTE(SUBSTITUTE(SUBSTITUTE(SUBSTITUTE(SUBSTITUTE(SUBSTITUTE(SUBSTITUTE(SUBSTITUTE(SUBSTITUTE(SUBSTITUTE(SUBSTITUTE(SUBSTITUTE(SUBSTITUTE(SUBSTITUTE(SUBSTITUTE(SUBSTITUTE(SUBSTITUTE(SUBSTITUTE(SUBSTITUTE(SUBSTITUTE(SUBSTITUTE(SUBSTITUTE(SUBSTITUTE(IF(_xlfn.ISFORMULA('#_Datatypes'!B82),_xlfn.FORMULATEXT('#_Datatypes'!B82),'#_Datatypes'!B82),"9","#"),"8","#"),"7","#"),"6","#"),"5","#"),"4","#"),"3","#"),"2","#"),"1","#"),"0","#"),"$","")," ",""),",","@"),"&gt;","@"),"&lt;","@"),"=","@"),")","@"),"(","@"),"^","@"),"/","@"),"+","@"),"*","@"),"-","@"))-LEN(SUBSTITUTE(SUBSTITUTE(SUBSTITUTE(SUBSTITUTE(SUBSTITUTE(SUBSTITUTE(SUBSTITUTE(SUBSTITUTE(SUBSTITUTE(SUBSTITUTE(SUBSTITUTE(SUBSTITUTE(SUBSTITUTE(SUBSTITUTE(SUBSTITUTE(SUBSTITUTE(SUBSTITUTE(SUBSTITUTE(SUBSTITUTE(SUBSTITUTE(SUBSTITUTE(SUBSTITUTE(SUBSTITUTE(SUBSTITUTE(IF(_xlfn.ISFORMULA('#_Datatypes'!B82),_xlfn.FORMULATEXT('#_Datatypes'!B82),'#_Datatypes'!B82),"9","#"),"8","#"),"7","#"),"6","#"),"5","#"),"4","#"),"3","#"),"2","#"),"1","#"),"0","#"),"$","")," ",""),",","@"),"&gt;","@"),"&lt;","@"),"=","@"),")","@"),"(","@"),"^","@"),"/","@"),"+","@"),"*","@"),"-","@"),"@#","")))/2,TRUE,FALSE),"HardCodeMsg",IF(LEN(IF(_xlfn.ISFORMULA(Datatypes!B82),_xlfn.FORMULATEXT(Datatypes!B82),Datatypes!B82))-LEN(SUBSTITUTE(IF(_xlfn.ISFORMULA(Datatypes!B82),_xlfn.FORMULATEXT(Datatypes!B82),Datatypes!B82),"""",""))&gt;LEN(IF(_xlfn.ISFORMULA('#_Datatypes'!B82),_xlfn.FORMULATEXT('#_Datatypes'!B82),'#_Datatypes'!B82))-LEN(SUBSTITUTE(IF(_xlfn.ISFORMULA('#_Datatypes'!B82),_xlfn.FORMULATEXT('#_Datatypes'!B82),'#_Datatypes'!B82),"""","")),TRUE,FALSE),"HardQuoteMsg",IF(LEN(IF(_xlfn.ISFORMULA(Datatypes!B82),_xlfn.FORMULATEXT(Datatypes!B82),Datatypes!B82))-LEN(SUBSTITUTE(IF(_xlfn.ISFORMULA(Datatypes!B82),_xlfn.FORMULATEXT(Datatypes!B82),Datatypes!B82),"$",""))&lt;LEN(IF(_xlfn.ISFORMULA('#_Datatypes'!B82),_xlfn.FORMULATEXT('#_Datatypes'!B82),'#_Datatypes'!B82))-LEN(SUBSTITUTE(IF(_xlfn.ISFORMULA('#_Datatypes'!B82),_xlfn.FORMULATEXT('#_Datatypes'!B82),'#_Datatypes'!B82),"$","")),TRUE,FALSE),"MissingAbsMsg",_xlfn.IFS(ISTEXT('#_Datatypes'!B82),FALSE,ISLOGICAL('#_Datatypes'!B82),FALSE,SUBSTITUTE(CELL("format",'#_Datatypes'!B82),"-","")=SUBSTITUTE(CELL("format",Datatypes!B82),"-",""),FALSE,CELL("format",'#_Datatypes'!B82)="G",FALSE,AND(CELL("format",'#_Datatypes'!B82)="F0",CELL("format",Datatypes!B82)="G"),FALSE,TRUE,IFERROR(IF(MATCH(CELL("format",'#_Datatypes'!B82),FormatCodes_SFX!$A$4:$A$53,0)&gt;0,TRUE),FALSE),TRUE,TRUE),"FormatMsg",TRUE,"PerfectMsg")</f>
        <v>PerfectMsg</v>
      </c>
      <c r="C82" s="109" t="str">
        <f ca="1">_xlfn.IFS(ISBLANK(Datatypes!C82),"",IF(NOT(ISNA('#_Datatypes'!C82)),IF(ISNA(Datatypes!C82),TRUE,FALSE),FALSE),"StuNAMsg",IF(AND(ISNA('#_Datatypes'!C82),ISNA(Datatypes!C82)),TRUE,FALSE),"PerfectMsg",IF(NOT(ISERROR('#_Datatypes'!C82)),IF(ISERROR(Datatypes!C82),TRUE,FALSE),FALSE),"StuErrorMsg",IF(TYPE('#_Datatypes'!C82)&lt;&gt;TYPE(Datatypes!C82),TRUE,FALSE),"WrongTypeMsg",IF(_xlfn.ISFORMULA('#_Datatypes'!C82),IF(NOT(_xlfn.ISFORMULA(Datatypes!C82)),TRUE),FALSE),"MissingFormulaMsg",IF(NOT(AND(ISNUMBER(FIND("[",_xlfn.FORMULATEXT('#_Datatypes'!C82))),ISNUMBER(FIND("!",_xlfn.FORMULATEXT('#_Datatypes'!C82))))),AND(ISNUMBER(FIND("[",_xlfn.FORMULATEXT(Datatypes!C82))),ISNUMBER(FIND("!",_xlfn.FORMULATEXT(Datatypes!C82)))),FALSE),"ExternalRefsMsg",IF(ISNUMBER('#_Datatypes'!C82),IF(ABS('#_Datatypes'!C82-Datatypes!C82)&gt;0.00001,TRUE,FALSE),IF('#_Datatypes'!C82&lt;&gt;Datatypes!C82,TRUE,FALSE)),IF(ISNUMBER('#_Datatypes'!C82),IF('#_Datatypes'!C82&gt;Datatypes!C82,"TooLow","TooHigh"),"WrongAnswer"),NOT(_xlfn.ISFORMULA('#_Datatypes'!C82)),IF(_xlfn.IFS(ISTEXT('#_Datatypes'!C82),FALSE,ISLOGICAL('#_Datatypes'!C82),FALSE,SUBSTITUTE(CELL("format",'#_Datatypes'!C82),"-","")=SUBSTITUTE(CELL("format",Datatypes!C82),"-",""),FALSE,CELL("format",'#_Datatypes'!C82)="G",FALSE,AND(CELL("format",'#_Datatypes'!C82)="F0",CELL("format",Datatypes!C82)="G"),FALSE,TRUE,IFERROR(IF(MATCH(CELL("format",'#_Datatypes'!C82)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atatypes!C82),_xlfn.FORMULATEXT(Datatypes!C82),Datatypes!C82),"9","#"),"8","#"),"7","#"),"6","#"),"5","#"),"4","#"),"3","#"),"2","#"),"1","#"),"0","#"),"$","")," ",""),",","@"),"&gt;","@"),"&lt;","@"),"=","@"),")","@"),"(","@"),"^","@"),"/","@"),"+","@"),"*","@"),"-","@"))-LEN(SUBSTITUTE(SUBSTITUTE(SUBSTITUTE(SUBSTITUTE(SUBSTITUTE(SUBSTITUTE(SUBSTITUTE(SUBSTITUTE(SUBSTITUTE(SUBSTITUTE(SUBSTITUTE(SUBSTITUTE(SUBSTITUTE(SUBSTITUTE(SUBSTITUTE(SUBSTITUTE(SUBSTITUTE(SUBSTITUTE(SUBSTITUTE(SUBSTITUTE(SUBSTITUTE(SUBSTITUTE(SUBSTITUTE(SUBSTITUTE(IF(_xlfn.ISFORMULA(Datatypes!C82),_xlfn.FORMULATEXT(Datatypes!C82),Datatypes!C82),"9","#"),"8","#"),"7","#"),"6","#"),"5","#"),"4","#"),"3","#"),"2","#"),"1","#"),"0","#"),"$","")," ",""),",","@"),"&gt;","@"),"&lt;","@"),"=","@"),")","@"),"(","@"),"^","@"),"/","@"),"+","@"),"*","@"),"-","@"),"@#","")))/2&gt;(LEN(SUBSTITUTE(SUBSTITUTE(SUBSTITUTE(SUBSTITUTE(SUBSTITUTE(SUBSTITUTE(SUBSTITUTE(SUBSTITUTE(SUBSTITUTE(SUBSTITUTE(SUBSTITUTE(SUBSTITUTE(SUBSTITUTE(SUBSTITUTE(SUBSTITUTE(SUBSTITUTE(SUBSTITUTE(SUBSTITUTE(SUBSTITUTE(SUBSTITUTE(SUBSTITUTE(SUBSTITUTE(SUBSTITUTE(IF(_xlfn.ISFORMULA('#_Datatypes'!C82),_xlfn.FORMULATEXT('#_Datatypes'!C82),'#_Datatypes'!C82),"9","#"),"8","#"),"7","#"),"6","#"),"5","#"),"4","#"),"3","#"),"2","#"),"1","#"),"0","#"),"$","")," ",""),",","@"),"&gt;","@"),"&lt;","@"),"=","@"),")","@"),"(","@"),"^","@"),"/","@"),"+","@"),"*","@"),"-","@"))-LEN(SUBSTITUTE(SUBSTITUTE(SUBSTITUTE(SUBSTITUTE(SUBSTITUTE(SUBSTITUTE(SUBSTITUTE(SUBSTITUTE(SUBSTITUTE(SUBSTITUTE(SUBSTITUTE(SUBSTITUTE(SUBSTITUTE(SUBSTITUTE(SUBSTITUTE(SUBSTITUTE(SUBSTITUTE(SUBSTITUTE(SUBSTITUTE(SUBSTITUTE(SUBSTITUTE(SUBSTITUTE(SUBSTITUTE(SUBSTITUTE(IF(_xlfn.ISFORMULA('#_Datatypes'!C82),_xlfn.FORMULATEXT('#_Datatypes'!C82),'#_Datatypes'!C82),"9","#"),"8","#"),"7","#"),"6","#"),"5","#"),"4","#"),"3","#"),"2","#"),"1","#"),"0","#"),"$","")," ",""),",","@"),"&gt;","@"),"&lt;","@"),"=","@"),")","@"),"(","@"),"^","@"),"/","@"),"+","@"),"*","@"),"-","@"),"@#","")))/2,TRUE,FALSE),"HardCodeMsg",IF(LEN(IF(_xlfn.ISFORMULA(Datatypes!C82),_xlfn.FORMULATEXT(Datatypes!C82),Datatypes!C82))-LEN(SUBSTITUTE(IF(_xlfn.ISFORMULA(Datatypes!C82),_xlfn.FORMULATEXT(Datatypes!C82),Datatypes!C82),"""",""))&gt;LEN(IF(_xlfn.ISFORMULA('#_Datatypes'!C82),_xlfn.FORMULATEXT('#_Datatypes'!C82),'#_Datatypes'!C82))-LEN(SUBSTITUTE(IF(_xlfn.ISFORMULA('#_Datatypes'!C82),_xlfn.FORMULATEXT('#_Datatypes'!C82),'#_Datatypes'!C82),"""","")),TRUE,FALSE),"HardQuoteMsg",IF(LEN(IF(_xlfn.ISFORMULA(Datatypes!C82),_xlfn.FORMULATEXT(Datatypes!C82),Datatypes!C82))-LEN(SUBSTITUTE(IF(_xlfn.ISFORMULA(Datatypes!C82),_xlfn.FORMULATEXT(Datatypes!C82),Datatypes!C82),"$",""))&lt;LEN(IF(_xlfn.ISFORMULA('#_Datatypes'!C82),_xlfn.FORMULATEXT('#_Datatypes'!C82),'#_Datatypes'!C82))-LEN(SUBSTITUTE(IF(_xlfn.ISFORMULA('#_Datatypes'!C82),_xlfn.FORMULATEXT('#_Datatypes'!C82),'#_Datatypes'!C82),"$","")),TRUE,FALSE),"MissingAbsMsg",_xlfn.IFS(ISTEXT('#_Datatypes'!C82),FALSE,ISLOGICAL('#_Datatypes'!C82),FALSE,SUBSTITUTE(CELL("format",'#_Datatypes'!C82),"-","")=SUBSTITUTE(CELL("format",Datatypes!C82),"-",""),FALSE,CELL("format",'#_Datatypes'!C82)="G",FALSE,AND(CELL("format",'#_Datatypes'!C82)="F0",CELL("format",Datatypes!C82)="G"),FALSE,TRUE,IFERROR(IF(MATCH(CELL("format",'#_Datatypes'!C82),FormatCodes_SFX!$A$4:$A$53,0)&gt;0,TRUE),FALSE),TRUE,TRUE),"FormatMsg",TRUE,"PerfectMsg")</f>
        <v>PerfectMsg</v>
      </c>
      <c r="D82" s="109" t="str">
        <f ca="1">_xlfn.IFS(ISBLANK(Datatypes!D82),"",IF(NOT(ISNA('#_Datatypes'!D82)),IF(ISNA(Datatypes!D82),TRUE,FALSE),FALSE),"StuNAMsg",IF(AND(ISNA('#_Datatypes'!D82),ISNA(Datatypes!D82)),TRUE,FALSE),"PerfectMsg",IF(NOT(ISERROR('#_Datatypes'!D82)),IF(ISERROR(Datatypes!D82),TRUE,FALSE),FALSE),"StuErrorMsg",IF(TYPE('#_Datatypes'!D82)&lt;&gt;TYPE(Datatypes!D82),TRUE,FALSE),"WrongTypeMsg",IF(_xlfn.ISFORMULA('#_Datatypes'!D82),IF(NOT(_xlfn.ISFORMULA(Datatypes!D82)),TRUE),FALSE),"MissingFormulaMsg",IF(NOT(AND(ISNUMBER(FIND("[",_xlfn.FORMULATEXT('#_Datatypes'!D82))),ISNUMBER(FIND("!",_xlfn.FORMULATEXT('#_Datatypes'!D82))))),AND(ISNUMBER(FIND("[",_xlfn.FORMULATEXT(Datatypes!D82))),ISNUMBER(FIND("!",_xlfn.FORMULATEXT(Datatypes!D82)))),FALSE),"ExternalRefsMsg",IF(ISNUMBER('#_Datatypes'!D82),IF(ABS('#_Datatypes'!D82-Datatypes!D82)&gt;0.00001,TRUE,FALSE),IF('#_Datatypes'!D82&lt;&gt;Datatypes!D82,TRUE,FALSE)),IF(ISNUMBER('#_Datatypes'!D82),IF('#_Datatypes'!D82&gt;Datatypes!D82,"TooLow","TooHigh"),"WrongAnswer"),NOT(_xlfn.ISFORMULA('#_Datatypes'!D82)),IF(_xlfn.IFS(ISTEXT('#_Datatypes'!D82),FALSE,ISLOGICAL('#_Datatypes'!D82),FALSE,SUBSTITUTE(CELL("format",'#_Datatypes'!D82),"-","")=SUBSTITUTE(CELL("format",Datatypes!D82),"-",""),FALSE,CELL("format",'#_Datatypes'!D82)="G",FALSE,AND(CELL("format",'#_Datatypes'!D82)="F0",CELL("format",Datatypes!D82)="G"),FALSE,TRUE,IFERROR(IF(MATCH(CELL("format",'#_Datatypes'!D82)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atatypes!D82),_xlfn.FORMULATEXT(Datatypes!D82),Datatypes!D82),"9","#"),"8","#"),"7","#"),"6","#"),"5","#"),"4","#"),"3","#"),"2","#"),"1","#"),"0","#"),"$","")," ",""),",","@"),"&gt;","@"),"&lt;","@"),"=","@"),")","@"),"(","@"),"^","@"),"/","@"),"+","@"),"*","@"),"-","@"))-LEN(SUBSTITUTE(SUBSTITUTE(SUBSTITUTE(SUBSTITUTE(SUBSTITUTE(SUBSTITUTE(SUBSTITUTE(SUBSTITUTE(SUBSTITUTE(SUBSTITUTE(SUBSTITUTE(SUBSTITUTE(SUBSTITUTE(SUBSTITUTE(SUBSTITUTE(SUBSTITUTE(SUBSTITUTE(SUBSTITUTE(SUBSTITUTE(SUBSTITUTE(SUBSTITUTE(SUBSTITUTE(SUBSTITUTE(SUBSTITUTE(IF(_xlfn.ISFORMULA(Datatypes!D82),_xlfn.FORMULATEXT(Datatypes!D82),Datatypes!D82),"9","#"),"8","#"),"7","#"),"6","#"),"5","#"),"4","#"),"3","#"),"2","#"),"1","#"),"0","#"),"$","")," ",""),",","@"),"&gt;","@"),"&lt;","@"),"=","@"),")","@"),"(","@"),"^","@"),"/","@"),"+","@"),"*","@"),"-","@"),"@#","")))/2&gt;(LEN(SUBSTITUTE(SUBSTITUTE(SUBSTITUTE(SUBSTITUTE(SUBSTITUTE(SUBSTITUTE(SUBSTITUTE(SUBSTITUTE(SUBSTITUTE(SUBSTITUTE(SUBSTITUTE(SUBSTITUTE(SUBSTITUTE(SUBSTITUTE(SUBSTITUTE(SUBSTITUTE(SUBSTITUTE(SUBSTITUTE(SUBSTITUTE(SUBSTITUTE(SUBSTITUTE(SUBSTITUTE(SUBSTITUTE(IF(_xlfn.ISFORMULA('#_Datatypes'!D82),_xlfn.FORMULATEXT('#_Datatypes'!D82),'#_Datatypes'!D82),"9","#"),"8","#"),"7","#"),"6","#"),"5","#"),"4","#"),"3","#"),"2","#"),"1","#"),"0","#"),"$","")," ",""),",","@"),"&gt;","@"),"&lt;","@"),"=","@"),")","@"),"(","@"),"^","@"),"/","@"),"+","@"),"*","@"),"-","@"))-LEN(SUBSTITUTE(SUBSTITUTE(SUBSTITUTE(SUBSTITUTE(SUBSTITUTE(SUBSTITUTE(SUBSTITUTE(SUBSTITUTE(SUBSTITUTE(SUBSTITUTE(SUBSTITUTE(SUBSTITUTE(SUBSTITUTE(SUBSTITUTE(SUBSTITUTE(SUBSTITUTE(SUBSTITUTE(SUBSTITUTE(SUBSTITUTE(SUBSTITUTE(SUBSTITUTE(SUBSTITUTE(SUBSTITUTE(SUBSTITUTE(IF(_xlfn.ISFORMULA('#_Datatypes'!D82),_xlfn.FORMULATEXT('#_Datatypes'!D82),'#_Datatypes'!D82),"9","#"),"8","#"),"7","#"),"6","#"),"5","#"),"4","#"),"3","#"),"2","#"),"1","#"),"0","#"),"$","")," ",""),",","@"),"&gt;","@"),"&lt;","@"),"=","@"),")","@"),"(","@"),"^","@"),"/","@"),"+","@"),"*","@"),"-","@"),"@#","")))/2,TRUE,FALSE),"HardCodeMsg",IF(LEN(IF(_xlfn.ISFORMULA(Datatypes!D82),_xlfn.FORMULATEXT(Datatypes!D82),Datatypes!D82))-LEN(SUBSTITUTE(IF(_xlfn.ISFORMULA(Datatypes!D82),_xlfn.FORMULATEXT(Datatypes!D82),Datatypes!D82),"""",""))&gt;LEN(IF(_xlfn.ISFORMULA('#_Datatypes'!D82),_xlfn.FORMULATEXT('#_Datatypes'!D82),'#_Datatypes'!D82))-LEN(SUBSTITUTE(IF(_xlfn.ISFORMULA('#_Datatypes'!D82),_xlfn.FORMULATEXT('#_Datatypes'!D82),'#_Datatypes'!D82),"""","")),TRUE,FALSE),"HardQuoteMsg",IF(LEN(IF(_xlfn.ISFORMULA(Datatypes!D82),_xlfn.FORMULATEXT(Datatypes!D82),Datatypes!D82))-LEN(SUBSTITUTE(IF(_xlfn.ISFORMULA(Datatypes!D82),_xlfn.FORMULATEXT(Datatypes!D82),Datatypes!D82),"$",""))&lt;LEN(IF(_xlfn.ISFORMULA('#_Datatypes'!D82),_xlfn.FORMULATEXT('#_Datatypes'!D82),'#_Datatypes'!D82))-LEN(SUBSTITUTE(IF(_xlfn.ISFORMULA('#_Datatypes'!D82),_xlfn.FORMULATEXT('#_Datatypes'!D82),'#_Datatypes'!D82),"$","")),TRUE,FALSE),"MissingAbsMsg",_xlfn.IFS(ISTEXT('#_Datatypes'!D82),FALSE,ISLOGICAL('#_Datatypes'!D82),FALSE,SUBSTITUTE(CELL("format",'#_Datatypes'!D82),"-","")=SUBSTITUTE(CELL("format",Datatypes!D82),"-",""),FALSE,CELL("format",'#_Datatypes'!D82)="G",FALSE,AND(CELL("format",'#_Datatypes'!D82)="F0",CELL("format",Datatypes!D82)="G"),FALSE,TRUE,IFERROR(IF(MATCH(CELL("format",'#_Datatypes'!D82),FormatCodes_SFX!$A$4:$A$53,0)&gt;0,TRUE),FALSE),TRUE,TRUE),"FormatMsg",TRUE,"PerfectMsg")</f>
        <v>PerfectMsg</v>
      </c>
      <c r="E82" s="109" t="str">
        <f ca="1">_xlfn.IFS(ISBLANK(Datatypes!E82),"",IF(NOT(ISNA('#_Datatypes'!E82)),IF(ISNA(Datatypes!E82),TRUE,FALSE),FALSE),"StuNAMsg",IF(AND(ISNA('#_Datatypes'!E82),ISNA(Datatypes!E82)),TRUE,FALSE),"PerfectMsg",IF(NOT(ISERROR('#_Datatypes'!E82)),IF(ISERROR(Datatypes!E82),TRUE,FALSE),FALSE),"StuErrorMsg",IF(TYPE('#_Datatypes'!E82)&lt;&gt;TYPE(Datatypes!E82),TRUE,FALSE),"WrongTypeMsg",IF(_xlfn.ISFORMULA('#_Datatypes'!E82),IF(NOT(_xlfn.ISFORMULA(Datatypes!E82)),TRUE),FALSE),"MissingFormulaMsg",IF(NOT(AND(ISNUMBER(FIND("[",_xlfn.FORMULATEXT('#_Datatypes'!E82))),ISNUMBER(FIND("!",_xlfn.FORMULATEXT('#_Datatypes'!E82))))),AND(ISNUMBER(FIND("[",_xlfn.FORMULATEXT(Datatypes!E82))),ISNUMBER(FIND("!",_xlfn.FORMULATEXT(Datatypes!E82)))),FALSE),"ExternalRefsMsg",IF(ISNUMBER('#_Datatypes'!E82),IF(ABS('#_Datatypes'!E82-Datatypes!E82)&gt;0.00001,TRUE,FALSE),IF('#_Datatypes'!E82&lt;&gt;Datatypes!E82,TRUE,FALSE)),IF(ISNUMBER('#_Datatypes'!E82),IF('#_Datatypes'!E82&gt;Datatypes!E82,"TooLow","TooHigh"),"WrongAnswer"),NOT(_xlfn.ISFORMULA('#_Datatypes'!E82)),IF(_xlfn.IFS(ISTEXT('#_Datatypes'!E82),FALSE,ISLOGICAL('#_Datatypes'!E82),FALSE,SUBSTITUTE(CELL("format",'#_Datatypes'!E82),"-","")=SUBSTITUTE(CELL("format",Datatypes!E82),"-",""),FALSE,CELL("format",'#_Datatypes'!E82)="G",FALSE,AND(CELL("format",'#_Datatypes'!E82)="F0",CELL("format",Datatypes!E82)="G"),FALSE,TRUE,IFERROR(IF(MATCH(CELL("format",'#_Datatypes'!E82)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atatypes!E82),_xlfn.FORMULATEXT(Datatypes!E82),Datatypes!E82),"9","#"),"8","#"),"7","#"),"6","#"),"5","#"),"4","#"),"3","#"),"2","#"),"1","#"),"0","#"),"$","")," ",""),",","@"),"&gt;","@"),"&lt;","@"),"=","@"),")","@"),"(","@"),"^","@"),"/","@"),"+","@"),"*","@"),"-","@"))-LEN(SUBSTITUTE(SUBSTITUTE(SUBSTITUTE(SUBSTITUTE(SUBSTITUTE(SUBSTITUTE(SUBSTITUTE(SUBSTITUTE(SUBSTITUTE(SUBSTITUTE(SUBSTITUTE(SUBSTITUTE(SUBSTITUTE(SUBSTITUTE(SUBSTITUTE(SUBSTITUTE(SUBSTITUTE(SUBSTITUTE(SUBSTITUTE(SUBSTITUTE(SUBSTITUTE(SUBSTITUTE(SUBSTITUTE(SUBSTITUTE(IF(_xlfn.ISFORMULA(Datatypes!E82),_xlfn.FORMULATEXT(Datatypes!E82),Datatypes!E82),"9","#"),"8","#"),"7","#"),"6","#"),"5","#"),"4","#"),"3","#"),"2","#"),"1","#"),"0","#"),"$","")," ",""),",","@"),"&gt;","@"),"&lt;","@"),"=","@"),")","@"),"(","@"),"^","@"),"/","@"),"+","@"),"*","@"),"-","@"),"@#","")))/2&gt;(LEN(SUBSTITUTE(SUBSTITUTE(SUBSTITUTE(SUBSTITUTE(SUBSTITUTE(SUBSTITUTE(SUBSTITUTE(SUBSTITUTE(SUBSTITUTE(SUBSTITUTE(SUBSTITUTE(SUBSTITUTE(SUBSTITUTE(SUBSTITUTE(SUBSTITUTE(SUBSTITUTE(SUBSTITUTE(SUBSTITUTE(SUBSTITUTE(SUBSTITUTE(SUBSTITUTE(SUBSTITUTE(SUBSTITUTE(IF(_xlfn.ISFORMULA('#_Datatypes'!E82),_xlfn.FORMULATEXT('#_Datatypes'!E82),'#_Datatypes'!E82),"9","#"),"8","#"),"7","#"),"6","#"),"5","#"),"4","#"),"3","#"),"2","#"),"1","#"),"0","#"),"$","")," ",""),",","@"),"&gt;","@"),"&lt;","@"),"=","@"),")","@"),"(","@"),"^","@"),"/","@"),"+","@"),"*","@"),"-","@"))-LEN(SUBSTITUTE(SUBSTITUTE(SUBSTITUTE(SUBSTITUTE(SUBSTITUTE(SUBSTITUTE(SUBSTITUTE(SUBSTITUTE(SUBSTITUTE(SUBSTITUTE(SUBSTITUTE(SUBSTITUTE(SUBSTITUTE(SUBSTITUTE(SUBSTITUTE(SUBSTITUTE(SUBSTITUTE(SUBSTITUTE(SUBSTITUTE(SUBSTITUTE(SUBSTITUTE(SUBSTITUTE(SUBSTITUTE(SUBSTITUTE(IF(_xlfn.ISFORMULA('#_Datatypes'!E82),_xlfn.FORMULATEXT('#_Datatypes'!E82),'#_Datatypes'!E82),"9","#"),"8","#"),"7","#"),"6","#"),"5","#"),"4","#"),"3","#"),"2","#"),"1","#"),"0","#"),"$","")," ",""),",","@"),"&gt;","@"),"&lt;","@"),"=","@"),")","@"),"(","@"),"^","@"),"/","@"),"+","@"),"*","@"),"-","@"),"@#","")))/2,TRUE,FALSE),"HardCodeMsg",IF(LEN(IF(_xlfn.ISFORMULA(Datatypes!E82),_xlfn.FORMULATEXT(Datatypes!E82),Datatypes!E82))-LEN(SUBSTITUTE(IF(_xlfn.ISFORMULA(Datatypes!E82),_xlfn.FORMULATEXT(Datatypes!E82),Datatypes!E82),"""",""))&gt;LEN(IF(_xlfn.ISFORMULA('#_Datatypes'!E82),_xlfn.FORMULATEXT('#_Datatypes'!E82),'#_Datatypes'!E82))-LEN(SUBSTITUTE(IF(_xlfn.ISFORMULA('#_Datatypes'!E82),_xlfn.FORMULATEXT('#_Datatypes'!E82),'#_Datatypes'!E82),"""","")),TRUE,FALSE),"HardQuoteMsg",IF(LEN(IF(_xlfn.ISFORMULA(Datatypes!E82),_xlfn.FORMULATEXT(Datatypes!E82),Datatypes!E82))-LEN(SUBSTITUTE(IF(_xlfn.ISFORMULA(Datatypes!E82),_xlfn.FORMULATEXT(Datatypes!E82),Datatypes!E82),"$",""))&lt;LEN(IF(_xlfn.ISFORMULA('#_Datatypes'!E82),_xlfn.FORMULATEXT('#_Datatypes'!E82),'#_Datatypes'!E82))-LEN(SUBSTITUTE(IF(_xlfn.ISFORMULA('#_Datatypes'!E82),_xlfn.FORMULATEXT('#_Datatypes'!E82),'#_Datatypes'!E82),"$","")),TRUE,FALSE),"MissingAbsMsg",_xlfn.IFS(ISTEXT('#_Datatypes'!E82),FALSE,ISLOGICAL('#_Datatypes'!E82),FALSE,SUBSTITUTE(CELL("format",'#_Datatypes'!E82),"-","")=SUBSTITUTE(CELL("format",Datatypes!E82),"-",""),FALSE,CELL("format",'#_Datatypes'!E82)="G",FALSE,AND(CELL("format",'#_Datatypes'!E82)="F0",CELL("format",Datatypes!E82)="G"),FALSE,TRUE,IFERROR(IF(MATCH(CELL("format",'#_Datatypes'!E82),FormatCodes_SFX!$A$4:$A$53,0)&gt;0,TRUE),FALSE),TRUE,TRUE),"FormatMsg",TRUE,"PerfectMsg")</f>
        <v>PerfectMsg</v>
      </c>
      <c r="F82" s="109" t="str">
        <f ca="1">_xlfn.IFS(ISBLANK(Datatypes!F82),"",IF(NOT(ISNA('#_Datatypes'!F82)),IF(ISNA(Datatypes!F82),TRUE,FALSE),FALSE),"StuNAMsg",IF(AND(ISNA('#_Datatypes'!F82),ISNA(Datatypes!F82)),TRUE,FALSE),"PerfectMsg",IF(NOT(ISERROR('#_Datatypes'!F82)),IF(ISERROR(Datatypes!F82),TRUE,FALSE),FALSE),"StuErrorMsg",IF(TYPE('#_Datatypes'!F82)&lt;&gt;TYPE(Datatypes!F82),TRUE,FALSE),"WrongTypeMsg",IF(_xlfn.ISFORMULA('#_Datatypes'!F82),IF(NOT(_xlfn.ISFORMULA(Datatypes!F82)),TRUE),FALSE),"MissingFormulaMsg",IF(NOT(AND(ISNUMBER(FIND("[",_xlfn.FORMULATEXT('#_Datatypes'!F82))),ISNUMBER(FIND("!",_xlfn.FORMULATEXT('#_Datatypes'!F82))))),AND(ISNUMBER(FIND("[",_xlfn.FORMULATEXT(Datatypes!F82))),ISNUMBER(FIND("!",_xlfn.FORMULATEXT(Datatypes!F82)))),FALSE),"ExternalRefsMsg",IF(ISNUMBER('#_Datatypes'!F82),IF(ABS('#_Datatypes'!F82-Datatypes!F82)&gt;0.00001,TRUE,FALSE),IF('#_Datatypes'!F82&lt;&gt;Datatypes!F82,TRUE,FALSE)),IF(ISNUMBER('#_Datatypes'!F82),IF('#_Datatypes'!F82&gt;Datatypes!F82,"TooLow","TooHigh"),"WrongAnswer"),NOT(_xlfn.ISFORMULA('#_Datatypes'!F82)),IF(_xlfn.IFS(ISTEXT('#_Datatypes'!F82),FALSE,ISLOGICAL('#_Datatypes'!F82),FALSE,SUBSTITUTE(CELL("format",'#_Datatypes'!F82),"-","")=SUBSTITUTE(CELL("format",Datatypes!F82),"-",""),FALSE,CELL("format",'#_Datatypes'!F82)="G",FALSE,AND(CELL("format",'#_Datatypes'!F82)="F0",CELL("format",Datatypes!F82)="G"),FALSE,TRUE,IFERROR(IF(MATCH(CELL("format",'#_Datatypes'!F82)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atatypes!F82),_xlfn.FORMULATEXT(Datatypes!F82),Datatypes!F82),"9","#"),"8","#"),"7","#"),"6","#"),"5","#"),"4","#"),"3","#"),"2","#"),"1","#"),"0","#"),"$","")," ",""),",","@"),"&gt;","@"),"&lt;","@"),"=","@"),")","@"),"(","@"),"^","@"),"/","@"),"+","@"),"*","@"),"-","@"))-LEN(SUBSTITUTE(SUBSTITUTE(SUBSTITUTE(SUBSTITUTE(SUBSTITUTE(SUBSTITUTE(SUBSTITUTE(SUBSTITUTE(SUBSTITUTE(SUBSTITUTE(SUBSTITUTE(SUBSTITUTE(SUBSTITUTE(SUBSTITUTE(SUBSTITUTE(SUBSTITUTE(SUBSTITUTE(SUBSTITUTE(SUBSTITUTE(SUBSTITUTE(SUBSTITUTE(SUBSTITUTE(SUBSTITUTE(SUBSTITUTE(IF(_xlfn.ISFORMULA(Datatypes!F82),_xlfn.FORMULATEXT(Datatypes!F82),Datatypes!F82),"9","#"),"8","#"),"7","#"),"6","#"),"5","#"),"4","#"),"3","#"),"2","#"),"1","#"),"0","#"),"$","")," ",""),",","@"),"&gt;","@"),"&lt;","@"),"=","@"),")","@"),"(","@"),"^","@"),"/","@"),"+","@"),"*","@"),"-","@"),"@#","")))/2&gt;(LEN(SUBSTITUTE(SUBSTITUTE(SUBSTITUTE(SUBSTITUTE(SUBSTITUTE(SUBSTITUTE(SUBSTITUTE(SUBSTITUTE(SUBSTITUTE(SUBSTITUTE(SUBSTITUTE(SUBSTITUTE(SUBSTITUTE(SUBSTITUTE(SUBSTITUTE(SUBSTITUTE(SUBSTITUTE(SUBSTITUTE(SUBSTITUTE(SUBSTITUTE(SUBSTITUTE(SUBSTITUTE(SUBSTITUTE(IF(_xlfn.ISFORMULA('#_Datatypes'!F82),_xlfn.FORMULATEXT('#_Datatypes'!F82),'#_Datatypes'!F82),"9","#"),"8","#"),"7","#"),"6","#"),"5","#"),"4","#"),"3","#"),"2","#"),"1","#"),"0","#"),"$","")," ",""),",","@"),"&gt;","@"),"&lt;","@"),"=","@"),")","@"),"(","@"),"^","@"),"/","@"),"+","@"),"*","@"),"-","@"))-LEN(SUBSTITUTE(SUBSTITUTE(SUBSTITUTE(SUBSTITUTE(SUBSTITUTE(SUBSTITUTE(SUBSTITUTE(SUBSTITUTE(SUBSTITUTE(SUBSTITUTE(SUBSTITUTE(SUBSTITUTE(SUBSTITUTE(SUBSTITUTE(SUBSTITUTE(SUBSTITUTE(SUBSTITUTE(SUBSTITUTE(SUBSTITUTE(SUBSTITUTE(SUBSTITUTE(SUBSTITUTE(SUBSTITUTE(SUBSTITUTE(IF(_xlfn.ISFORMULA('#_Datatypes'!F82),_xlfn.FORMULATEXT('#_Datatypes'!F82),'#_Datatypes'!F82),"9","#"),"8","#"),"7","#"),"6","#"),"5","#"),"4","#"),"3","#"),"2","#"),"1","#"),"0","#"),"$","")," ",""),",","@"),"&gt;","@"),"&lt;","@"),"=","@"),")","@"),"(","@"),"^","@"),"/","@"),"+","@"),"*","@"),"-","@"),"@#","")))/2,TRUE,FALSE),"HardCodeMsg",IF(LEN(IF(_xlfn.ISFORMULA(Datatypes!F82),_xlfn.FORMULATEXT(Datatypes!F82),Datatypes!F82))-LEN(SUBSTITUTE(IF(_xlfn.ISFORMULA(Datatypes!F82),_xlfn.FORMULATEXT(Datatypes!F82),Datatypes!F82),"""",""))&gt;LEN(IF(_xlfn.ISFORMULA('#_Datatypes'!F82),_xlfn.FORMULATEXT('#_Datatypes'!F82),'#_Datatypes'!F82))-LEN(SUBSTITUTE(IF(_xlfn.ISFORMULA('#_Datatypes'!F82),_xlfn.FORMULATEXT('#_Datatypes'!F82),'#_Datatypes'!F82),"""","")),TRUE,FALSE),"HardQuoteMsg",IF(LEN(IF(_xlfn.ISFORMULA(Datatypes!F82),_xlfn.FORMULATEXT(Datatypes!F82),Datatypes!F82))-LEN(SUBSTITUTE(IF(_xlfn.ISFORMULA(Datatypes!F82),_xlfn.FORMULATEXT(Datatypes!F82),Datatypes!F82),"$",""))&lt;LEN(IF(_xlfn.ISFORMULA('#_Datatypes'!F82),_xlfn.FORMULATEXT('#_Datatypes'!F82),'#_Datatypes'!F82))-LEN(SUBSTITUTE(IF(_xlfn.ISFORMULA('#_Datatypes'!F82),_xlfn.FORMULATEXT('#_Datatypes'!F82),'#_Datatypes'!F82),"$","")),TRUE,FALSE),"MissingAbsMsg",_xlfn.IFS(ISTEXT('#_Datatypes'!F82),FALSE,ISLOGICAL('#_Datatypes'!F82),FALSE,SUBSTITUTE(CELL("format",'#_Datatypes'!F82),"-","")=SUBSTITUTE(CELL("format",Datatypes!F82),"-",""),FALSE,CELL("format",'#_Datatypes'!F82)="G",FALSE,AND(CELL("format",'#_Datatypes'!F82)="F0",CELL("format",Datatypes!F82)="G"),FALSE,TRUE,IFERROR(IF(MATCH(CELL("format",'#_Datatypes'!F82),FormatCodes_SFX!$A$4:$A$53,0)&gt;0,TRUE),FALSE),TRUE,TRUE),"FormatMsg",TRUE,"PerfectMsg")</f>
        <v>PerfectMsg</v>
      </c>
      <c r="G82" s="109" t="str">
        <f ca="1">_xlfn.IFS(ISBLANK(Datatypes!G82),"",IF(NOT(ISNA('#_Datatypes'!G82)),IF(ISNA(Datatypes!G82),TRUE,FALSE),FALSE),"StuNAMsg",IF(AND(ISNA('#_Datatypes'!G82),ISNA(Datatypes!G82)),TRUE,FALSE),"PerfectMsg",IF(NOT(ISERROR('#_Datatypes'!G82)),IF(ISERROR(Datatypes!G82),TRUE,FALSE),FALSE),"StuErrorMsg",IF(TYPE('#_Datatypes'!G82)&lt;&gt;TYPE(Datatypes!G82),TRUE,FALSE),"WrongTypeMsg",IF(_xlfn.ISFORMULA('#_Datatypes'!G82),IF(NOT(_xlfn.ISFORMULA(Datatypes!G82)),TRUE),FALSE),"MissingFormulaMsg",IF(NOT(AND(ISNUMBER(FIND("[",_xlfn.FORMULATEXT('#_Datatypes'!G82))),ISNUMBER(FIND("!",_xlfn.FORMULATEXT('#_Datatypes'!G82))))),AND(ISNUMBER(FIND("[",_xlfn.FORMULATEXT(Datatypes!G82))),ISNUMBER(FIND("!",_xlfn.FORMULATEXT(Datatypes!G82)))),FALSE),"ExternalRefsMsg",IF(ISNUMBER('#_Datatypes'!G82),IF(ABS('#_Datatypes'!G82-Datatypes!G82)&gt;0.00001,TRUE,FALSE),IF('#_Datatypes'!G82&lt;&gt;Datatypes!G82,TRUE,FALSE)),IF(ISNUMBER('#_Datatypes'!G82),IF('#_Datatypes'!G82&gt;Datatypes!G82,"TooLow","TooHigh"),"WrongAnswer"),NOT(_xlfn.ISFORMULA('#_Datatypes'!G82)),IF(_xlfn.IFS(ISTEXT('#_Datatypes'!G82),FALSE,ISLOGICAL('#_Datatypes'!G82),FALSE,SUBSTITUTE(CELL("format",'#_Datatypes'!G82),"-","")=SUBSTITUTE(CELL("format",Datatypes!G82),"-",""),FALSE,CELL("format",'#_Datatypes'!G82)="G",FALSE,AND(CELL("format",'#_Datatypes'!G82)="F0",CELL("format",Datatypes!G82)="G"),FALSE,TRUE,IFERROR(IF(MATCH(CELL("format",'#_Datatypes'!G82)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atatypes!G82),_xlfn.FORMULATEXT(Datatypes!G82),Datatypes!G82),"9","#"),"8","#"),"7","#"),"6","#"),"5","#"),"4","#"),"3","#"),"2","#"),"1","#"),"0","#"),"$","")," ",""),",","@"),"&gt;","@"),"&lt;","@"),"=","@"),")","@"),"(","@"),"^","@"),"/","@"),"+","@"),"*","@"),"-","@"))-LEN(SUBSTITUTE(SUBSTITUTE(SUBSTITUTE(SUBSTITUTE(SUBSTITUTE(SUBSTITUTE(SUBSTITUTE(SUBSTITUTE(SUBSTITUTE(SUBSTITUTE(SUBSTITUTE(SUBSTITUTE(SUBSTITUTE(SUBSTITUTE(SUBSTITUTE(SUBSTITUTE(SUBSTITUTE(SUBSTITUTE(SUBSTITUTE(SUBSTITUTE(SUBSTITUTE(SUBSTITUTE(SUBSTITUTE(SUBSTITUTE(IF(_xlfn.ISFORMULA(Datatypes!G82),_xlfn.FORMULATEXT(Datatypes!G82),Datatypes!G82),"9","#"),"8","#"),"7","#"),"6","#"),"5","#"),"4","#"),"3","#"),"2","#"),"1","#"),"0","#"),"$","")," ",""),",","@"),"&gt;","@"),"&lt;","@"),"=","@"),")","@"),"(","@"),"^","@"),"/","@"),"+","@"),"*","@"),"-","@"),"@#","")))/2&gt;(LEN(SUBSTITUTE(SUBSTITUTE(SUBSTITUTE(SUBSTITUTE(SUBSTITUTE(SUBSTITUTE(SUBSTITUTE(SUBSTITUTE(SUBSTITUTE(SUBSTITUTE(SUBSTITUTE(SUBSTITUTE(SUBSTITUTE(SUBSTITUTE(SUBSTITUTE(SUBSTITUTE(SUBSTITUTE(SUBSTITUTE(SUBSTITUTE(SUBSTITUTE(SUBSTITUTE(SUBSTITUTE(SUBSTITUTE(IF(_xlfn.ISFORMULA('#_Datatypes'!G82),_xlfn.FORMULATEXT('#_Datatypes'!G82),'#_Datatypes'!G82),"9","#"),"8","#"),"7","#"),"6","#"),"5","#"),"4","#"),"3","#"),"2","#"),"1","#"),"0","#"),"$","")," ",""),",","@"),"&gt;","@"),"&lt;","@"),"=","@"),")","@"),"(","@"),"^","@"),"/","@"),"+","@"),"*","@"),"-","@"))-LEN(SUBSTITUTE(SUBSTITUTE(SUBSTITUTE(SUBSTITUTE(SUBSTITUTE(SUBSTITUTE(SUBSTITUTE(SUBSTITUTE(SUBSTITUTE(SUBSTITUTE(SUBSTITUTE(SUBSTITUTE(SUBSTITUTE(SUBSTITUTE(SUBSTITUTE(SUBSTITUTE(SUBSTITUTE(SUBSTITUTE(SUBSTITUTE(SUBSTITUTE(SUBSTITUTE(SUBSTITUTE(SUBSTITUTE(SUBSTITUTE(IF(_xlfn.ISFORMULA('#_Datatypes'!G82),_xlfn.FORMULATEXT('#_Datatypes'!G82),'#_Datatypes'!G82),"9","#"),"8","#"),"7","#"),"6","#"),"5","#"),"4","#"),"3","#"),"2","#"),"1","#"),"0","#"),"$","")," ",""),",","@"),"&gt;","@"),"&lt;","@"),"=","@"),")","@"),"(","@"),"^","@"),"/","@"),"+","@"),"*","@"),"-","@"),"@#","")))/2,TRUE,FALSE),"HardCodeMsg",IF(LEN(IF(_xlfn.ISFORMULA(Datatypes!G82),_xlfn.FORMULATEXT(Datatypes!G82),Datatypes!G82))-LEN(SUBSTITUTE(IF(_xlfn.ISFORMULA(Datatypes!G82),_xlfn.FORMULATEXT(Datatypes!G82),Datatypes!G82),"""",""))&gt;LEN(IF(_xlfn.ISFORMULA('#_Datatypes'!G82),_xlfn.FORMULATEXT('#_Datatypes'!G82),'#_Datatypes'!G82))-LEN(SUBSTITUTE(IF(_xlfn.ISFORMULA('#_Datatypes'!G82),_xlfn.FORMULATEXT('#_Datatypes'!G82),'#_Datatypes'!G82),"""","")),TRUE,FALSE),"HardQuoteMsg",IF(LEN(IF(_xlfn.ISFORMULA(Datatypes!G82),_xlfn.FORMULATEXT(Datatypes!G82),Datatypes!G82))-LEN(SUBSTITUTE(IF(_xlfn.ISFORMULA(Datatypes!G82),_xlfn.FORMULATEXT(Datatypes!G82),Datatypes!G82),"$",""))&lt;LEN(IF(_xlfn.ISFORMULA('#_Datatypes'!G82),_xlfn.FORMULATEXT('#_Datatypes'!G82),'#_Datatypes'!G82))-LEN(SUBSTITUTE(IF(_xlfn.ISFORMULA('#_Datatypes'!G82),_xlfn.FORMULATEXT('#_Datatypes'!G82),'#_Datatypes'!G82),"$","")),TRUE,FALSE),"MissingAbsMsg",_xlfn.IFS(ISTEXT('#_Datatypes'!G82),FALSE,ISLOGICAL('#_Datatypes'!G82),FALSE,SUBSTITUTE(CELL("format",'#_Datatypes'!G82),"-","")=SUBSTITUTE(CELL("format",Datatypes!G82),"-",""),FALSE,CELL("format",'#_Datatypes'!G82)="G",FALSE,AND(CELL("format",'#_Datatypes'!G82)="F0",CELL("format",Datatypes!G82)="G"),FALSE,TRUE,IFERROR(IF(MATCH(CELL("format",'#_Datatypes'!G82),FormatCodes_SFX!$A$4:$A$53,0)&gt;0,TRUE),FALSE),TRUE,TRUE),"FormatMsg",TRUE,"PerfectMsg")</f>
        <v>PerfectMsg</v>
      </c>
      <c r="H82" s="109" t="str">
        <f ca="1">_xlfn.IFS(ISBLANK(Datatypes!H82),"",IF(NOT(ISNA('#_Datatypes'!H82)),IF(ISNA(Datatypes!H82),TRUE,FALSE),FALSE),"StuNAMsg",IF(AND(ISNA('#_Datatypes'!H82),ISNA(Datatypes!H82)),TRUE,FALSE),"PerfectMsg",IF(NOT(ISERROR('#_Datatypes'!H82)),IF(ISERROR(Datatypes!H82),TRUE,FALSE),FALSE),"StuErrorMsg",IF(TYPE('#_Datatypes'!H82)&lt;&gt;TYPE(Datatypes!H82),TRUE,FALSE),"WrongTypeMsg",IF(_xlfn.ISFORMULA('#_Datatypes'!H82),IF(NOT(_xlfn.ISFORMULA(Datatypes!H82)),TRUE),FALSE),"MissingFormulaMsg",IF(NOT(AND(ISNUMBER(FIND("[",_xlfn.FORMULATEXT('#_Datatypes'!H82))),ISNUMBER(FIND("!",_xlfn.FORMULATEXT('#_Datatypes'!H82))))),AND(ISNUMBER(FIND("[",_xlfn.FORMULATEXT(Datatypes!H82))),ISNUMBER(FIND("!",_xlfn.FORMULATEXT(Datatypes!H82)))),FALSE),"ExternalRefsMsg",IF(ISNUMBER('#_Datatypes'!H82),IF(ABS('#_Datatypes'!H82-Datatypes!H82)&gt;0.00001,TRUE,FALSE),IF('#_Datatypes'!H82&lt;&gt;Datatypes!H82,TRUE,FALSE)),IF(ISNUMBER('#_Datatypes'!H82),IF('#_Datatypes'!H82&gt;Datatypes!H82,"TooLow","TooHigh"),"WrongAnswer"),NOT(_xlfn.ISFORMULA('#_Datatypes'!H82)),IF(_xlfn.IFS(ISTEXT('#_Datatypes'!H82),FALSE,ISLOGICAL('#_Datatypes'!H82),FALSE,SUBSTITUTE(CELL("format",'#_Datatypes'!H82),"-","")=SUBSTITUTE(CELL("format",Datatypes!H82),"-",""),FALSE,CELL("format",'#_Datatypes'!H82)="G",FALSE,AND(CELL("format",'#_Datatypes'!H82)="F0",CELL("format",Datatypes!H82)="G"),FALSE,TRUE,IFERROR(IF(MATCH(CELL("format",'#_Datatypes'!H82)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atatypes!H82),_xlfn.FORMULATEXT(Datatypes!H82),Datatypes!H82),"9","#"),"8","#"),"7","#"),"6","#"),"5","#"),"4","#"),"3","#"),"2","#"),"1","#"),"0","#"),"$","")," ",""),",","@"),"&gt;","@"),"&lt;","@"),"=","@"),")","@"),"(","@"),"^","@"),"/","@"),"+","@"),"*","@"),"-","@"))-LEN(SUBSTITUTE(SUBSTITUTE(SUBSTITUTE(SUBSTITUTE(SUBSTITUTE(SUBSTITUTE(SUBSTITUTE(SUBSTITUTE(SUBSTITUTE(SUBSTITUTE(SUBSTITUTE(SUBSTITUTE(SUBSTITUTE(SUBSTITUTE(SUBSTITUTE(SUBSTITUTE(SUBSTITUTE(SUBSTITUTE(SUBSTITUTE(SUBSTITUTE(SUBSTITUTE(SUBSTITUTE(SUBSTITUTE(SUBSTITUTE(IF(_xlfn.ISFORMULA(Datatypes!H82),_xlfn.FORMULATEXT(Datatypes!H82),Datatypes!H82),"9","#"),"8","#"),"7","#"),"6","#"),"5","#"),"4","#"),"3","#"),"2","#"),"1","#"),"0","#"),"$","")," ",""),",","@"),"&gt;","@"),"&lt;","@"),"=","@"),")","@"),"(","@"),"^","@"),"/","@"),"+","@"),"*","@"),"-","@"),"@#","")))/2&gt;(LEN(SUBSTITUTE(SUBSTITUTE(SUBSTITUTE(SUBSTITUTE(SUBSTITUTE(SUBSTITUTE(SUBSTITUTE(SUBSTITUTE(SUBSTITUTE(SUBSTITUTE(SUBSTITUTE(SUBSTITUTE(SUBSTITUTE(SUBSTITUTE(SUBSTITUTE(SUBSTITUTE(SUBSTITUTE(SUBSTITUTE(SUBSTITUTE(SUBSTITUTE(SUBSTITUTE(SUBSTITUTE(SUBSTITUTE(IF(_xlfn.ISFORMULA('#_Datatypes'!H82),_xlfn.FORMULATEXT('#_Datatypes'!H82),'#_Datatypes'!H82),"9","#"),"8","#"),"7","#"),"6","#"),"5","#"),"4","#"),"3","#"),"2","#"),"1","#"),"0","#"),"$","")," ",""),",","@"),"&gt;","@"),"&lt;","@"),"=","@"),")","@"),"(","@"),"^","@"),"/","@"),"+","@"),"*","@"),"-","@"))-LEN(SUBSTITUTE(SUBSTITUTE(SUBSTITUTE(SUBSTITUTE(SUBSTITUTE(SUBSTITUTE(SUBSTITUTE(SUBSTITUTE(SUBSTITUTE(SUBSTITUTE(SUBSTITUTE(SUBSTITUTE(SUBSTITUTE(SUBSTITUTE(SUBSTITUTE(SUBSTITUTE(SUBSTITUTE(SUBSTITUTE(SUBSTITUTE(SUBSTITUTE(SUBSTITUTE(SUBSTITUTE(SUBSTITUTE(SUBSTITUTE(IF(_xlfn.ISFORMULA('#_Datatypes'!H82),_xlfn.FORMULATEXT('#_Datatypes'!H82),'#_Datatypes'!H82),"9","#"),"8","#"),"7","#"),"6","#"),"5","#"),"4","#"),"3","#"),"2","#"),"1","#"),"0","#"),"$","")," ",""),",","@"),"&gt;","@"),"&lt;","@"),"=","@"),")","@"),"(","@"),"^","@"),"/","@"),"+","@"),"*","@"),"-","@"),"@#","")))/2,TRUE,FALSE),"HardCodeMsg",IF(LEN(IF(_xlfn.ISFORMULA(Datatypes!H82),_xlfn.FORMULATEXT(Datatypes!H82),Datatypes!H82))-LEN(SUBSTITUTE(IF(_xlfn.ISFORMULA(Datatypes!H82),_xlfn.FORMULATEXT(Datatypes!H82),Datatypes!H82),"""",""))&gt;LEN(IF(_xlfn.ISFORMULA('#_Datatypes'!H82),_xlfn.FORMULATEXT('#_Datatypes'!H82),'#_Datatypes'!H82))-LEN(SUBSTITUTE(IF(_xlfn.ISFORMULA('#_Datatypes'!H82),_xlfn.FORMULATEXT('#_Datatypes'!H82),'#_Datatypes'!H82),"""","")),TRUE,FALSE),"HardQuoteMsg",IF(LEN(IF(_xlfn.ISFORMULA(Datatypes!H82),_xlfn.FORMULATEXT(Datatypes!H82),Datatypes!H82))-LEN(SUBSTITUTE(IF(_xlfn.ISFORMULA(Datatypes!H82),_xlfn.FORMULATEXT(Datatypes!H82),Datatypes!H82),"$",""))&lt;LEN(IF(_xlfn.ISFORMULA('#_Datatypes'!H82),_xlfn.FORMULATEXT('#_Datatypes'!H82),'#_Datatypes'!H82))-LEN(SUBSTITUTE(IF(_xlfn.ISFORMULA('#_Datatypes'!H82),_xlfn.FORMULATEXT('#_Datatypes'!H82),'#_Datatypes'!H82),"$","")),TRUE,FALSE),"MissingAbsMsg",_xlfn.IFS(ISTEXT('#_Datatypes'!H82),FALSE,ISLOGICAL('#_Datatypes'!H82),FALSE,SUBSTITUTE(CELL("format",'#_Datatypes'!H82),"-","")=SUBSTITUTE(CELL("format",Datatypes!H82),"-",""),FALSE,CELL("format",'#_Datatypes'!H82)="G",FALSE,AND(CELL("format",'#_Datatypes'!H82)="F0",CELL("format",Datatypes!H82)="G"),FALSE,TRUE,IFERROR(IF(MATCH(CELL("format",'#_Datatypes'!H82),FormatCodes_SFX!$A$4:$A$53,0)&gt;0,TRUE),FALSE),TRUE,TRUE),"FormatMsg",TRUE,"PerfectMsg")</f>
        <v>PerfectMsg</v>
      </c>
      <c r="I82" s="109" t="str">
        <f ca="1">_xlfn.IFS(ISBLANK(Datatypes!I82),"",IF(NOT(ISNA('#_Datatypes'!I82)),IF(ISNA(Datatypes!I82),TRUE,FALSE),FALSE),"StuNAMsg",IF(AND(ISNA('#_Datatypes'!I82),ISNA(Datatypes!I82)),TRUE,FALSE),"PerfectMsg",IF(NOT(ISERROR('#_Datatypes'!I82)),IF(ISERROR(Datatypes!I82),TRUE,FALSE),FALSE),"StuErrorMsg",IF(TYPE('#_Datatypes'!I82)&lt;&gt;TYPE(Datatypes!I82),TRUE,FALSE),"WrongTypeMsg",IF(_xlfn.ISFORMULA('#_Datatypes'!I82),IF(NOT(_xlfn.ISFORMULA(Datatypes!I82)),TRUE),FALSE),"MissingFormulaMsg",IF(NOT(AND(ISNUMBER(FIND("[",_xlfn.FORMULATEXT('#_Datatypes'!I82))),ISNUMBER(FIND("!",_xlfn.FORMULATEXT('#_Datatypes'!I82))))),AND(ISNUMBER(FIND("[",_xlfn.FORMULATEXT(Datatypes!I82))),ISNUMBER(FIND("!",_xlfn.FORMULATEXT(Datatypes!I82)))),FALSE),"ExternalRefsMsg",IF(ISNUMBER('#_Datatypes'!I82),IF(ABS('#_Datatypes'!I82-Datatypes!I82)&gt;0.00001,TRUE,FALSE),IF('#_Datatypes'!I82&lt;&gt;Datatypes!I82,TRUE,FALSE)),IF(ISNUMBER('#_Datatypes'!I82),IF('#_Datatypes'!I82&gt;Datatypes!I82,"TooLow","TooHigh"),"WrongAnswer"),NOT(_xlfn.ISFORMULA('#_Datatypes'!I82)),IF(_xlfn.IFS(ISTEXT('#_Datatypes'!I82),FALSE,ISLOGICAL('#_Datatypes'!I82),FALSE,SUBSTITUTE(CELL("format",'#_Datatypes'!I82),"-","")=SUBSTITUTE(CELL("format",Datatypes!I82),"-",""),FALSE,CELL("format",'#_Datatypes'!I82)="G",FALSE,AND(CELL("format",'#_Datatypes'!I82)="F0",CELL("format",Datatypes!I82)="G"),FALSE,TRUE,IFERROR(IF(MATCH(CELL("format",'#_Datatypes'!I82)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atatypes!I82),_xlfn.FORMULATEXT(Datatypes!I82),Datatypes!I82),"9","#"),"8","#"),"7","#"),"6","#"),"5","#"),"4","#"),"3","#"),"2","#"),"1","#"),"0","#"),"$","")," ",""),",","@"),"&gt;","@"),"&lt;","@"),"=","@"),")","@"),"(","@"),"^","@"),"/","@"),"+","@"),"*","@"),"-","@"))-LEN(SUBSTITUTE(SUBSTITUTE(SUBSTITUTE(SUBSTITUTE(SUBSTITUTE(SUBSTITUTE(SUBSTITUTE(SUBSTITUTE(SUBSTITUTE(SUBSTITUTE(SUBSTITUTE(SUBSTITUTE(SUBSTITUTE(SUBSTITUTE(SUBSTITUTE(SUBSTITUTE(SUBSTITUTE(SUBSTITUTE(SUBSTITUTE(SUBSTITUTE(SUBSTITUTE(SUBSTITUTE(SUBSTITUTE(SUBSTITUTE(IF(_xlfn.ISFORMULA(Datatypes!I82),_xlfn.FORMULATEXT(Datatypes!I82),Datatypes!I82),"9","#"),"8","#"),"7","#"),"6","#"),"5","#"),"4","#"),"3","#"),"2","#"),"1","#"),"0","#"),"$","")," ",""),",","@"),"&gt;","@"),"&lt;","@"),"=","@"),")","@"),"(","@"),"^","@"),"/","@"),"+","@"),"*","@"),"-","@"),"@#","")))/2&gt;(LEN(SUBSTITUTE(SUBSTITUTE(SUBSTITUTE(SUBSTITUTE(SUBSTITUTE(SUBSTITUTE(SUBSTITUTE(SUBSTITUTE(SUBSTITUTE(SUBSTITUTE(SUBSTITUTE(SUBSTITUTE(SUBSTITUTE(SUBSTITUTE(SUBSTITUTE(SUBSTITUTE(SUBSTITUTE(SUBSTITUTE(SUBSTITUTE(SUBSTITUTE(SUBSTITUTE(SUBSTITUTE(SUBSTITUTE(IF(_xlfn.ISFORMULA('#_Datatypes'!I82),_xlfn.FORMULATEXT('#_Datatypes'!I82),'#_Datatypes'!I82),"9","#"),"8","#"),"7","#"),"6","#"),"5","#"),"4","#"),"3","#"),"2","#"),"1","#"),"0","#"),"$","")," ",""),",","@"),"&gt;","@"),"&lt;","@"),"=","@"),")","@"),"(","@"),"^","@"),"/","@"),"+","@"),"*","@"),"-","@"))-LEN(SUBSTITUTE(SUBSTITUTE(SUBSTITUTE(SUBSTITUTE(SUBSTITUTE(SUBSTITUTE(SUBSTITUTE(SUBSTITUTE(SUBSTITUTE(SUBSTITUTE(SUBSTITUTE(SUBSTITUTE(SUBSTITUTE(SUBSTITUTE(SUBSTITUTE(SUBSTITUTE(SUBSTITUTE(SUBSTITUTE(SUBSTITUTE(SUBSTITUTE(SUBSTITUTE(SUBSTITUTE(SUBSTITUTE(SUBSTITUTE(IF(_xlfn.ISFORMULA('#_Datatypes'!I82),_xlfn.FORMULATEXT('#_Datatypes'!I82),'#_Datatypes'!I82),"9","#"),"8","#"),"7","#"),"6","#"),"5","#"),"4","#"),"3","#"),"2","#"),"1","#"),"0","#"),"$","")," ",""),",","@"),"&gt;","@"),"&lt;","@"),"=","@"),")","@"),"(","@"),"^","@"),"/","@"),"+","@"),"*","@"),"-","@"),"@#","")))/2,TRUE,FALSE),"HardCodeMsg",IF(LEN(IF(_xlfn.ISFORMULA(Datatypes!I82),_xlfn.FORMULATEXT(Datatypes!I82),Datatypes!I82))-LEN(SUBSTITUTE(IF(_xlfn.ISFORMULA(Datatypes!I82),_xlfn.FORMULATEXT(Datatypes!I82),Datatypes!I82),"""",""))&gt;LEN(IF(_xlfn.ISFORMULA('#_Datatypes'!I82),_xlfn.FORMULATEXT('#_Datatypes'!I82),'#_Datatypes'!I82))-LEN(SUBSTITUTE(IF(_xlfn.ISFORMULA('#_Datatypes'!I82),_xlfn.FORMULATEXT('#_Datatypes'!I82),'#_Datatypes'!I82),"""","")),TRUE,FALSE),"HardQuoteMsg",IF(LEN(IF(_xlfn.ISFORMULA(Datatypes!I82),_xlfn.FORMULATEXT(Datatypes!I82),Datatypes!I82))-LEN(SUBSTITUTE(IF(_xlfn.ISFORMULA(Datatypes!I82),_xlfn.FORMULATEXT(Datatypes!I82),Datatypes!I82),"$",""))&lt;LEN(IF(_xlfn.ISFORMULA('#_Datatypes'!I82),_xlfn.FORMULATEXT('#_Datatypes'!I82),'#_Datatypes'!I82))-LEN(SUBSTITUTE(IF(_xlfn.ISFORMULA('#_Datatypes'!I82),_xlfn.FORMULATEXT('#_Datatypes'!I82),'#_Datatypes'!I82),"$","")),TRUE,FALSE),"MissingAbsMsg",_xlfn.IFS(ISTEXT('#_Datatypes'!I82),FALSE,ISLOGICAL('#_Datatypes'!I82),FALSE,SUBSTITUTE(CELL("format",'#_Datatypes'!I82),"-","")=SUBSTITUTE(CELL("format",Datatypes!I82),"-",""),FALSE,CELL("format",'#_Datatypes'!I82)="G",FALSE,AND(CELL("format",'#_Datatypes'!I82)="F0",CELL("format",Datatypes!I82)="G"),FALSE,TRUE,IFERROR(IF(MATCH(CELL("format",'#_Datatypes'!I82),FormatCodes_SFX!$A$4:$A$53,0)&gt;0,TRUE),FALSE),TRUE,TRUE),"FormatMsg",TRUE,"PerfectMsg")</f>
        <v>PerfectMsg</v>
      </c>
      <c r="J82" s="111">
        <v>0</v>
      </c>
      <c r="R82" s="84"/>
    </row>
    <row r="83" spans="2:18" x14ac:dyDescent="0.15">
      <c r="R83" s="84"/>
    </row>
    <row r="84" spans="2:18" x14ac:dyDescent="0.15">
      <c r="B84" s="109" t="str">
        <f ca="1">_xlfn.IFS(ISBLANK(Datatypes!B84),"",IF(NOT(ISNA('#_Datatypes'!B84)),IF(ISNA(Datatypes!B84),TRUE,FALSE),FALSE),"StuNAMsg",IF(AND(ISNA('#_Datatypes'!B84),ISNA(Datatypes!B84)),TRUE,FALSE),"PerfectMsg",IF(NOT(ISERROR('#_Datatypes'!B84)),IF(ISERROR(Datatypes!B84),TRUE,FALSE),FALSE),"StuErrorMsg",IF(TYPE('#_Datatypes'!B84)&lt;&gt;TYPE(Datatypes!B84),TRUE,FALSE),"WrongTypeMsg",IF(_xlfn.ISFORMULA('#_Datatypes'!B84),IF(NOT(_xlfn.ISFORMULA(Datatypes!B84)),TRUE),FALSE),"MissingFormulaMsg",IF(NOT(AND(ISNUMBER(FIND("[",_xlfn.FORMULATEXT('#_Datatypes'!B84))),ISNUMBER(FIND("!",_xlfn.FORMULATEXT('#_Datatypes'!B84))))),AND(ISNUMBER(FIND("[",_xlfn.FORMULATEXT(Datatypes!B84))),ISNUMBER(FIND("!",_xlfn.FORMULATEXT(Datatypes!B84)))),FALSE),"ExternalRefsMsg",IF(ISNUMBER('#_Datatypes'!B84),IF(ABS('#_Datatypes'!B84-Datatypes!B84)&gt;0.00001,TRUE,FALSE),IF('#_Datatypes'!B84&lt;&gt;Datatypes!B84,TRUE,FALSE)),IF(ISNUMBER('#_Datatypes'!B84),IF('#_Datatypes'!B84&gt;Datatypes!B84,"TooLow","TooHigh"),"WrongAnswer"),NOT(_xlfn.ISFORMULA('#_Datatypes'!B84)),IF(_xlfn.IFS(ISTEXT('#_Datatypes'!B84),FALSE,ISLOGICAL('#_Datatypes'!B84),FALSE,SUBSTITUTE(CELL("format",'#_Datatypes'!B84),"-","")=SUBSTITUTE(CELL("format",Datatypes!B84),"-",""),FALSE,CELL("format",'#_Datatypes'!B84)="G",FALSE,AND(CELL("format",'#_Datatypes'!B84)="F0",CELL("format",Datatypes!B84)="G"),FALSE,TRUE,IFERROR(IF(MATCH(CELL("format",'#_Datatypes'!B84)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atatypes!B84),_xlfn.FORMULATEXT(Datatypes!B84),Datatypes!B84),"9","#"),"8","#"),"7","#"),"6","#"),"5","#"),"4","#"),"3","#"),"2","#"),"1","#"),"0","#"),"$","")," ",""),",","@"),"&gt;","@"),"&lt;","@"),"=","@"),")","@"),"(","@"),"^","@"),"/","@"),"+","@"),"*","@"),"-","@"))-LEN(SUBSTITUTE(SUBSTITUTE(SUBSTITUTE(SUBSTITUTE(SUBSTITUTE(SUBSTITUTE(SUBSTITUTE(SUBSTITUTE(SUBSTITUTE(SUBSTITUTE(SUBSTITUTE(SUBSTITUTE(SUBSTITUTE(SUBSTITUTE(SUBSTITUTE(SUBSTITUTE(SUBSTITUTE(SUBSTITUTE(SUBSTITUTE(SUBSTITUTE(SUBSTITUTE(SUBSTITUTE(SUBSTITUTE(SUBSTITUTE(IF(_xlfn.ISFORMULA(Datatypes!B84),_xlfn.FORMULATEXT(Datatypes!B84),Datatypes!B84),"9","#"),"8","#"),"7","#"),"6","#"),"5","#"),"4","#"),"3","#"),"2","#"),"1","#"),"0","#"),"$","")," ",""),",","@"),"&gt;","@"),"&lt;","@"),"=","@"),")","@"),"(","@"),"^","@"),"/","@"),"+","@"),"*","@"),"-","@"),"@#","")))/2&gt;(LEN(SUBSTITUTE(SUBSTITUTE(SUBSTITUTE(SUBSTITUTE(SUBSTITUTE(SUBSTITUTE(SUBSTITUTE(SUBSTITUTE(SUBSTITUTE(SUBSTITUTE(SUBSTITUTE(SUBSTITUTE(SUBSTITUTE(SUBSTITUTE(SUBSTITUTE(SUBSTITUTE(SUBSTITUTE(SUBSTITUTE(SUBSTITUTE(SUBSTITUTE(SUBSTITUTE(SUBSTITUTE(SUBSTITUTE(IF(_xlfn.ISFORMULA('#_Datatypes'!B84),_xlfn.FORMULATEXT('#_Datatypes'!B84),'#_Datatypes'!B84),"9","#"),"8","#"),"7","#"),"6","#"),"5","#"),"4","#"),"3","#"),"2","#"),"1","#"),"0","#"),"$","")," ",""),",","@"),"&gt;","@"),"&lt;","@"),"=","@"),")","@"),"(","@"),"^","@"),"/","@"),"+","@"),"*","@"),"-","@"))-LEN(SUBSTITUTE(SUBSTITUTE(SUBSTITUTE(SUBSTITUTE(SUBSTITUTE(SUBSTITUTE(SUBSTITUTE(SUBSTITUTE(SUBSTITUTE(SUBSTITUTE(SUBSTITUTE(SUBSTITUTE(SUBSTITUTE(SUBSTITUTE(SUBSTITUTE(SUBSTITUTE(SUBSTITUTE(SUBSTITUTE(SUBSTITUTE(SUBSTITUTE(SUBSTITUTE(SUBSTITUTE(SUBSTITUTE(SUBSTITUTE(IF(_xlfn.ISFORMULA('#_Datatypes'!B84),_xlfn.FORMULATEXT('#_Datatypes'!B84),'#_Datatypes'!B84),"9","#"),"8","#"),"7","#"),"6","#"),"5","#"),"4","#"),"3","#"),"2","#"),"1","#"),"0","#"),"$","")," ",""),",","@"),"&gt;","@"),"&lt;","@"),"=","@"),")","@"),"(","@"),"^","@"),"/","@"),"+","@"),"*","@"),"-","@"),"@#","")))/2,TRUE,FALSE),"HardCodeMsg",IF(LEN(IF(_xlfn.ISFORMULA(Datatypes!B84),_xlfn.FORMULATEXT(Datatypes!B84),Datatypes!B84))-LEN(SUBSTITUTE(IF(_xlfn.ISFORMULA(Datatypes!B84),_xlfn.FORMULATEXT(Datatypes!B84),Datatypes!B84),"""",""))&gt;LEN(IF(_xlfn.ISFORMULA('#_Datatypes'!B84),_xlfn.FORMULATEXT('#_Datatypes'!B84),'#_Datatypes'!B84))-LEN(SUBSTITUTE(IF(_xlfn.ISFORMULA('#_Datatypes'!B84),_xlfn.FORMULATEXT('#_Datatypes'!B84),'#_Datatypes'!B84),"""","")),TRUE,FALSE),"HardQuoteMsg",IF(LEN(IF(_xlfn.ISFORMULA(Datatypes!B84),_xlfn.FORMULATEXT(Datatypes!B84),Datatypes!B84))-LEN(SUBSTITUTE(IF(_xlfn.ISFORMULA(Datatypes!B84),_xlfn.FORMULATEXT(Datatypes!B84),Datatypes!B84),"$",""))&lt;LEN(IF(_xlfn.ISFORMULA('#_Datatypes'!B84),_xlfn.FORMULATEXT('#_Datatypes'!B84),'#_Datatypes'!B84))-LEN(SUBSTITUTE(IF(_xlfn.ISFORMULA('#_Datatypes'!B84),_xlfn.FORMULATEXT('#_Datatypes'!B84),'#_Datatypes'!B84),"$","")),TRUE,FALSE),"MissingAbsMsg",_xlfn.IFS(ISTEXT('#_Datatypes'!B84),FALSE,ISLOGICAL('#_Datatypes'!B84),FALSE,SUBSTITUTE(CELL("format",'#_Datatypes'!B84),"-","")=SUBSTITUTE(CELL("format",Datatypes!B84),"-",""),FALSE,CELL("format",'#_Datatypes'!B84)="G",FALSE,AND(CELL("format",'#_Datatypes'!B84)="F0",CELL("format",Datatypes!B84)="G"),FALSE,TRUE,IFERROR(IF(MATCH(CELL("format",'#_Datatypes'!B84),FormatCodes_SFX!$A$4:$A$53,0)&gt;0,TRUE),FALSE),TRUE,TRUE),"FormatMsg",TRUE,"PerfectMsg")</f>
        <v>PerfectMsg</v>
      </c>
      <c r="C84" s="109" t="str">
        <f ca="1">_xlfn.IFS(ISBLANK(Datatypes!C84),"",IF(NOT(ISNA('#_Datatypes'!C84)),IF(ISNA(Datatypes!C84),TRUE,FALSE),FALSE),"StuNAMsg",IF(AND(ISNA('#_Datatypes'!C84),ISNA(Datatypes!C84)),TRUE,FALSE),"PerfectMsg",IF(NOT(ISERROR('#_Datatypes'!C84)),IF(ISERROR(Datatypes!C84),TRUE,FALSE),FALSE),"StuErrorMsg",IF(TYPE('#_Datatypes'!C84)&lt;&gt;TYPE(Datatypes!C84),TRUE,FALSE),"WrongTypeMsg",IF(_xlfn.ISFORMULA('#_Datatypes'!C84),IF(NOT(_xlfn.ISFORMULA(Datatypes!C84)),TRUE),FALSE),"MissingFormulaMsg",IF(NOT(AND(ISNUMBER(FIND("[",_xlfn.FORMULATEXT('#_Datatypes'!C84))),ISNUMBER(FIND("!",_xlfn.FORMULATEXT('#_Datatypes'!C84))))),AND(ISNUMBER(FIND("[",_xlfn.FORMULATEXT(Datatypes!C84))),ISNUMBER(FIND("!",_xlfn.FORMULATEXT(Datatypes!C84)))),FALSE),"ExternalRefsMsg",IF(ISNUMBER('#_Datatypes'!C84),IF(ABS('#_Datatypes'!C84-Datatypes!C84)&gt;0.00001,TRUE,FALSE),IF('#_Datatypes'!C84&lt;&gt;Datatypes!C84,TRUE,FALSE)),IF(ISNUMBER('#_Datatypes'!C84),IF('#_Datatypes'!C84&gt;Datatypes!C84,"TooLow","TooHigh"),"WrongAnswer"),NOT(_xlfn.ISFORMULA('#_Datatypes'!C84)),IF(_xlfn.IFS(ISTEXT('#_Datatypes'!C84),FALSE,ISLOGICAL('#_Datatypes'!C84),FALSE,SUBSTITUTE(CELL("format",'#_Datatypes'!C84),"-","")=SUBSTITUTE(CELL("format",Datatypes!C84),"-",""),FALSE,CELL("format",'#_Datatypes'!C84)="G",FALSE,AND(CELL("format",'#_Datatypes'!C84)="F0",CELL("format",Datatypes!C84)="G"),FALSE,TRUE,IFERROR(IF(MATCH(CELL("format",'#_Datatypes'!C84)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atatypes!C84),_xlfn.FORMULATEXT(Datatypes!C84),Datatypes!C84),"9","#"),"8","#"),"7","#"),"6","#"),"5","#"),"4","#"),"3","#"),"2","#"),"1","#"),"0","#"),"$","")," ",""),",","@"),"&gt;","@"),"&lt;","@"),"=","@"),")","@"),"(","@"),"^","@"),"/","@"),"+","@"),"*","@"),"-","@"))-LEN(SUBSTITUTE(SUBSTITUTE(SUBSTITUTE(SUBSTITUTE(SUBSTITUTE(SUBSTITUTE(SUBSTITUTE(SUBSTITUTE(SUBSTITUTE(SUBSTITUTE(SUBSTITUTE(SUBSTITUTE(SUBSTITUTE(SUBSTITUTE(SUBSTITUTE(SUBSTITUTE(SUBSTITUTE(SUBSTITUTE(SUBSTITUTE(SUBSTITUTE(SUBSTITUTE(SUBSTITUTE(SUBSTITUTE(SUBSTITUTE(IF(_xlfn.ISFORMULA(Datatypes!C84),_xlfn.FORMULATEXT(Datatypes!C84),Datatypes!C84),"9","#"),"8","#"),"7","#"),"6","#"),"5","#"),"4","#"),"3","#"),"2","#"),"1","#"),"0","#"),"$","")," ",""),",","@"),"&gt;","@"),"&lt;","@"),"=","@"),")","@"),"(","@"),"^","@"),"/","@"),"+","@"),"*","@"),"-","@"),"@#","")))/2&gt;(LEN(SUBSTITUTE(SUBSTITUTE(SUBSTITUTE(SUBSTITUTE(SUBSTITUTE(SUBSTITUTE(SUBSTITUTE(SUBSTITUTE(SUBSTITUTE(SUBSTITUTE(SUBSTITUTE(SUBSTITUTE(SUBSTITUTE(SUBSTITUTE(SUBSTITUTE(SUBSTITUTE(SUBSTITUTE(SUBSTITUTE(SUBSTITUTE(SUBSTITUTE(SUBSTITUTE(SUBSTITUTE(SUBSTITUTE(IF(_xlfn.ISFORMULA('#_Datatypes'!C84),_xlfn.FORMULATEXT('#_Datatypes'!C84),'#_Datatypes'!C84),"9","#"),"8","#"),"7","#"),"6","#"),"5","#"),"4","#"),"3","#"),"2","#"),"1","#"),"0","#"),"$","")," ",""),",","@"),"&gt;","@"),"&lt;","@"),"=","@"),")","@"),"(","@"),"^","@"),"/","@"),"+","@"),"*","@"),"-","@"))-LEN(SUBSTITUTE(SUBSTITUTE(SUBSTITUTE(SUBSTITUTE(SUBSTITUTE(SUBSTITUTE(SUBSTITUTE(SUBSTITUTE(SUBSTITUTE(SUBSTITUTE(SUBSTITUTE(SUBSTITUTE(SUBSTITUTE(SUBSTITUTE(SUBSTITUTE(SUBSTITUTE(SUBSTITUTE(SUBSTITUTE(SUBSTITUTE(SUBSTITUTE(SUBSTITUTE(SUBSTITUTE(SUBSTITUTE(SUBSTITUTE(IF(_xlfn.ISFORMULA('#_Datatypes'!C84),_xlfn.FORMULATEXT('#_Datatypes'!C84),'#_Datatypes'!C84),"9","#"),"8","#"),"7","#"),"6","#"),"5","#"),"4","#"),"3","#"),"2","#"),"1","#"),"0","#"),"$","")," ",""),",","@"),"&gt;","@"),"&lt;","@"),"=","@"),")","@"),"(","@"),"^","@"),"/","@"),"+","@"),"*","@"),"-","@"),"@#","")))/2,TRUE,FALSE),"HardCodeMsg",IF(LEN(IF(_xlfn.ISFORMULA(Datatypes!C84),_xlfn.FORMULATEXT(Datatypes!C84),Datatypes!C84))-LEN(SUBSTITUTE(IF(_xlfn.ISFORMULA(Datatypes!C84),_xlfn.FORMULATEXT(Datatypes!C84),Datatypes!C84),"""",""))&gt;LEN(IF(_xlfn.ISFORMULA('#_Datatypes'!C84),_xlfn.FORMULATEXT('#_Datatypes'!C84),'#_Datatypes'!C84))-LEN(SUBSTITUTE(IF(_xlfn.ISFORMULA('#_Datatypes'!C84),_xlfn.FORMULATEXT('#_Datatypes'!C84),'#_Datatypes'!C84),"""","")),TRUE,FALSE),"HardQuoteMsg",IF(LEN(IF(_xlfn.ISFORMULA(Datatypes!C84),_xlfn.FORMULATEXT(Datatypes!C84),Datatypes!C84))-LEN(SUBSTITUTE(IF(_xlfn.ISFORMULA(Datatypes!C84),_xlfn.FORMULATEXT(Datatypes!C84),Datatypes!C84),"$",""))&lt;LEN(IF(_xlfn.ISFORMULA('#_Datatypes'!C84),_xlfn.FORMULATEXT('#_Datatypes'!C84),'#_Datatypes'!C84))-LEN(SUBSTITUTE(IF(_xlfn.ISFORMULA('#_Datatypes'!C84),_xlfn.FORMULATEXT('#_Datatypes'!C84),'#_Datatypes'!C84),"$","")),TRUE,FALSE),"MissingAbsMsg",_xlfn.IFS(ISTEXT('#_Datatypes'!C84),FALSE,ISLOGICAL('#_Datatypes'!C84),FALSE,SUBSTITUTE(CELL("format",'#_Datatypes'!C84),"-","")=SUBSTITUTE(CELL("format",Datatypes!C84),"-",""),FALSE,CELL("format",'#_Datatypes'!C84)="G",FALSE,AND(CELL("format",'#_Datatypes'!C84)="F0",CELL("format",Datatypes!C84)="G"),FALSE,TRUE,IFERROR(IF(MATCH(CELL("format",'#_Datatypes'!C84),FormatCodes_SFX!$A$4:$A$53,0)&gt;0,TRUE),FALSE),TRUE,TRUE),"FormatMsg",TRUE,"PerfectMsg")</f>
        <v>PerfectMsg</v>
      </c>
      <c r="D84" s="109" t="str">
        <f ca="1">_xlfn.IFS(ISBLANK(Datatypes!D84),"",IF(NOT(ISNA('#_Datatypes'!D84)),IF(ISNA(Datatypes!D84),TRUE,FALSE),FALSE),"StuNAMsg",IF(AND(ISNA('#_Datatypes'!D84),ISNA(Datatypes!D84)),TRUE,FALSE),"PerfectMsg",IF(NOT(ISERROR('#_Datatypes'!D84)),IF(ISERROR(Datatypes!D84),TRUE,FALSE),FALSE),"StuErrorMsg",IF(TYPE('#_Datatypes'!D84)&lt;&gt;TYPE(Datatypes!D84),TRUE,FALSE),"WrongTypeMsg",IF(_xlfn.ISFORMULA('#_Datatypes'!D84),IF(NOT(_xlfn.ISFORMULA(Datatypes!D84)),TRUE),FALSE),"MissingFormulaMsg",IF(NOT(AND(ISNUMBER(FIND("[",_xlfn.FORMULATEXT('#_Datatypes'!D84))),ISNUMBER(FIND("!",_xlfn.FORMULATEXT('#_Datatypes'!D84))))),AND(ISNUMBER(FIND("[",_xlfn.FORMULATEXT(Datatypes!D84))),ISNUMBER(FIND("!",_xlfn.FORMULATEXT(Datatypes!D84)))),FALSE),"ExternalRefsMsg",IF(ISNUMBER('#_Datatypes'!D84),IF(ABS('#_Datatypes'!D84-Datatypes!D84)&gt;0.00001,TRUE,FALSE),IF('#_Datatypes'!D84&lt;&gt;Datatypes!D84,TRUE,FALSE)),IF(ISNUMBER('#_Datatypes'!D84),IF('#_Datatypes'!D84&gt;Datatypes!D84,"TooLow","TooHigh"),"WrongAnswer"),NOT(_xlfn.ISFORMULA('#_Datatypes'!D84)),IF(_xlfn.IFS(ISTEXT('#_Datatypes'!D84),FALSE,ISLOGICAL('#_Datatypes'!D84),FALSE,SUBSTITUTE(CELL("format",'#_Datatypes'!D84),"-","")=SUBSTITUTE(CELL("format",Datatypes!D84),"-",""),FALSE,CELL("format",'#_Datatypes'!D84)="G",FALSE,AND(CELL("format",'#_Datatypes'!D84)="F0",CELL("format",Datatypes!D84)="G"),FALSE,TRUE,IFERROR(IF(MATCH(CELL("format",'#_Datatypes'!D84)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atatypes!D84),_xlfn.FORMULATEXT(Datatypes!D84),Datatypes!D84),"9","#"),"8","#"),"7","#"),"6","#"),"5","#"),"4","#"),"3","#"),"2","#"),"1","#"),"0","#"),"$","")," ",""),",","@"),"&gt;","@"),"&lt;","@"),"=","@"),")","@"),"(","@"),"^","@"),"/","@"),"+","@"),"*","@"),"-","@"))-LEN(SUBSTITUTE(SUBSTITUTE(SUBSTITUTE(SUBSTITUTE(SUBSTITUTE(SUBSTITUTE(SUBSTITUTE(SUBSTITUTE(SUBSTITUTE(SUBSTITUTE(SUBSTITUTE(SUBSTITUTE(SUBSTITUTE(SUBSTITUTE(SUBSTITUTE(SUBSTITUTE(SUBSTITUTE(SUBSTITUTE(SUBSTITUTE(SUBSTITUTE(SUBSTITUTE(SUBSTITUTE(SUBSTITUTE(SUBSTITUTE(IF(_xlfn.ISFORMULA(Datatypes!D84),_xlfn.FORMULATEXT(Datatypes!D84),Datatypes!D84),"9","#"),"8","#"),"7","#"),"6","#"),"5","#"),"4","#"),"3","#"),"2","#"),"1","#"),"0","#"),"$","")," ",""),",","@"),"&gt;","@"),"&lt;","@"),"=","@"),")","@"),"(","@"),"^","@"),"/","@"),"+","@"),"*","@"),"-","@"),"@#","")))/2&gt;(LEN(SUBSTITUTE(SUBSTITUTE(SUBSTITUTE(SUBSTITUTE(SUBSTITUTE(SUBSTITUTE(SUBSTITUTE(SUBSTITUTE(SUBSTITUTE(SUBSTITUTE(SUBSTITUTE(SUBSTITUTE(SUBSTITUTE(SUBSTITUTE(SUBSTITUTE(SUBSTITUTE(SUBSTITUTE(SUBSTITUTE(SUBSTITUTE(SUBSTITUTE(SUBSTITUTE(SUBSTITUTE(SUBSTITUTE(IF(_xlfn.ISFORMULA('#_Datatypes'!D84),_xlfn.FORMULATEXT('#_Datatypes'!D84),'#_Datatypes'!D84),"9","#"),"8","#"),"7","#"),"6","#"),"5","#"),"4","#"),"3","#"),"2","#"),"1","#"),"0","#"),"$","")," ",""),",","@"),"&gt;","@"),"&lt;","@"),"=","@"),")","@"),"(","@"),"^","@"),"/","@"),"+","@"),"*","@"),"-","@"))-LEN(SUBSTITUTE(SUBSTITUTE(SUBSTITUTE(SUBSTITUTE(SUBSTITUTE(SUBSTITUTE(SUBSTITUTE(SUBSTITUTE(SUBSTITUTE(SUBSTITUTE(SUBSTITUTE(SUBSTITUTE(SUBSTITUTE(SUBSTITUTE(SUBSTITUTE(SUBSTITUTE(SUBSTITUTE(SUBSTITUTE(SUBSTITUTE(SUBSTITUTE(SUBSTITUTE(SUBSTITUTE(SUBSTITUTE(SUBSTITUTE(IF(_xlfn.ISFORMULA('#_Datatypes'!D84),_xlfn.FORMULATEXT('#_Datatypes'!D84),'#_Datatypes'!D84),"9","#"),"8","#"),"7","#"),"6","#"),"5","#"),"4","#"),"3","#"),"2","#"),"1","#"),"0","#"),"$","")," ",""),",","@"),"&gt;","@"),"&lt;","@"),"=","@"),")","@"),"(","@"),"^","@"),"/","@"),"+","@"),"*","@"),"-","@"),"@#","")))/2,TRUE,FALSE),"HardCodeMsg",IF(LEN(IF(_xlfn.ISFORMULA(Datatypes!D84),_xlfn.FORMULATEXT(Datatypes!D84),Datatypes!D84))-LEN(SUBSTITUTE(IF(_xlfn.ISFORMULA(Datatypes!D84),_xlfn.FORMULATEXT(Datatypes!D84),Datatypes!D84),"""",""))&gt;LEN(IF(_xlfn.ISFORMULA('#_Datatypes'!D84),_xlfn.FORMULATEXT('#_Datatypes'!D84),'#_Datatypes'!D84))-LEN(SUBSTITUTE(IF(_xlfn.ISFORMULA('#_Datatypes'!D84),_xlfn.FORMULATEXT('#_Datatypes'!D84),'#_Datatypes'!D84),"""","")),TRUE,FALSE),"HardQuoteMsg",IF(LEN(IF(_xlfn.ISFORMULA(Datatypes!D84),_xlfn.FORMULATEXT(Datatypes!D84),Datatypes!D84))-LEN(SUBSTITUTE(IF(_xlfn.ISFORMULA(Datatypes!D84),_xlfn.FORMULATEXT(Datatypes!D84),Datatypes!D84),"$",""))&lt;LEN(IF(_xlfn.ISFORMULA('#_Datatypes'!D84),_xlfn.FORMULATEXT('#_Datatypes'!D84),'#_Datatypes'!D84))-LEN(SUBSTITUTE(IF(_xlfn.ISFORMULA('#_Datatypes'!D84),_xlfn.FORMULATEXT('#_Datatypes'!D84),'#_Datatypes'!D84),"$","")),TRUE,FALSE),"MissingAbsMsg",_xlfn.IFS(ISTEXT('#_Datatypes'!D84),FALSE,ISLOGICAL('#_Datatypes'!D84),FALSE,SUBSTITUTE(CELL("format",'#_Datatypes'!D84),"-","")=SUBSTITUTE(CELL("format",Datatypes!D84),"-",""),FALSE,CELL("format",'#_Datatypes'!D84)="G",FALSE,AND(CELL("format",'#_Datatypes'!D84)="F0",CELL("format",Datatypes!D84)="G"),FALSE,TRUE,IFERROR(IF(MATCH(CELL("format",'#_Datatypes'!D84),FormatCodes_SFX!$A$4:$A$53,0)&gt;0,TRUE),FALSE),TRUE,TRUE),"FormatMsg",TRUE,"PerfectMsg")</f>
        <v>PerfectMsg</v>
      </c>
      <c r="E84" s="109" t="str">
        <f ca="1">_xlfn.IFS(ISBLANK(Datatypes!E84),"",IF(NOT(ISNA('#_Datatypes'!E84)),IF(ISNA(Datatypes!E84),TRUE,FALSE),FALSE),"StuNAMsg",IF(AND(ISNA('#_Datatypes'!E84),ISNA(Datatypes!E84)),TRUE,FALSE),"PerfectMsg",IF(NOT(ISERROR('#_Datatypes'!E84)),IF(ISERROR(Datatypes!E84),TRUE,FALSE),FALSE),"StuErrorMsg",IF(TYPE('#_Datatypes'!E84)&lt;&gt;TYPE(Datatypes!E84),TRUE,FALSE),"WrongTypeMsg",IF(_xlfn.ISFORMULA('#_Datatypes'!E84),IF(NOT(_xlfn.ISFORMULA(Datatypes!E84)),TRUE),FALSE),"MissingFormulaMsg",IF(NOT(AND(ISNUMBER(FIND("[",_xlfn.FORMULATEXT('#_Datatypes'!E84))),ISNUMBER(FIND("!",_xlfn.FORMULATEXT('#_Datatypes'!E84))))),AND(ISNUMBER(FIND("[",_xlfn.FORMULATEXT(Datatypes!E84))),ISNUMBER(FIND("!",_xlfn.FORMULATEXT(Datatypes!E84)))),FALSE),"ExternalRefsMsg",IF(ISNUMBER('#_Datatypes'!E84),IF(ABS('#_Datatypes'!E84-Datatypes!E84)&gt;0.00001,TRUE,FALSE),IF('#_Datatypes'!E84&lt;&gt;Datatypes!E84,TRUE,FALSE)),IF(ISNUMBER('#_Datatypes'!E84),IF('#_Datatypes'!E84&gt;Datatypes!E84,"TooLow","TooHigh"),"WrongAnswer"),NOT(_xlfn.ISFORMULA('#_Datatypes'!E84)),IF(_xlfn.IFS(ISTEXT('#_Datatypes'!E84),FALSE,ISLOGICAL('#_Datatypes'!E84),FALSE,SUBSTITUTE(CELL("format",'#_Datatypes'!E84),"-","")=SUBSTITUTE(CELL("format",Datatypes!E84),"-",""),FALSE,CELL("format",'#_Datatypes'!E84)="G",FALSE,AND(CELL("format",'#_Datatypes'!E84)="F0",CELL("format",Datatypes!E84)="G"),FALSE,TRUE,IFERROR(IF(MATCH(CELL("format",'#_Datatypes'!E84)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atatypes!E84),_xlfn.FORMULATEXT(Datatypes!E84),Datatypes!E84),"9","#"),"8","#"),"7","#"),"6","#"),"5","#"),"4","#"),"3","#"),"2","#"),"1","#"),"0","#"),"$","")," ",""),",","@"),"&gt;","@"),"&lt;","@"),"=","@"),")","@"),"(","@"),"^","@"),"/","@"),"+","@"),"*","@"),"-","@"))-LEN(SUBSTITUTE(SUBSTITUTE(SUBSTITUTE(SUBSTITUTE(SUBSTITUTE(SUBSTITUTE(SUBSTITUTE(SUBSTITUTE(SUBSTITUTE(SUBSTITUTE(SUBSTITUTE(SUBSTITUTE(SUBSTITUTE(SUBSTITUTE(SUBSTITUTE(SUBSTITUTE(SUBSTITUTE(SUBSTITUTE(SUBSTITUTE(SUBSTITUTE(SUBSTITUTE(SUBSTITUTE(SUBSTITUTE(SUBSTITUTE(IF(_xlfn.ISFORMULA(Datatypes!E84),_xlfn.FORMULATEXT(Datatypes!E84),Datatypes!E84),"9","#"),"8","#"),"7","#"),"6","#"),"5","#"),"4","#"),"3","#"),"2","#"),"1","#"),"0","#"),"$","")," ",""),",","@"),"&gt;","@"),"&lt;","@"),"=","@"),")","@"),"(","@"),"^","@"),"/","@"),"+","@"),"*","@"),"-","@"),"@#","")))/2&gt;(LEN(SUBSTITUTE(SUBSTITUTE(SUBSTITUTE(SUBSTITUTE(SUBSTITUTE(SUBSTITUTE(SUBSTITUTE(SUBSTITUTE(SUBSTITUTE(SUBSTITUTE(SUBSTITUTE(SUBSTITUTE(SUBSTITUTE(SUBSTITUTE(SUBSTITUTE(SUBSTITUTE(SUBSTITUTE(SUBSTITUTE(SUBSTITUTE(SUBSTITUTE(SUBSTITUTE(SUBSTITUTE(SUBSTITUTE(IF(_xlfn.ISFORMULA('#_Datatypes'!E84),_xlfn.FORMULATEXT('#_Datatypes'!E84),'#_Datatypes'!E84),"9","#"),"8","#"),"7","#"),"6","#"),"5","#"),"4","#"),"3","#"),"2","#"),"1","#"),"0","#"),"$","")," ",""),",","@"),"&gt;","@"),"&lt;","@"),"=","@"),")","@"),"(","@"),"^","@"),"/","@"),"+","@"),"*","@"),"-","@"))-LEN(SUBSTITUTE(SUBSTITUTE(SUBSTITUTE(SUBSTITUTE(SUBSTITUTE(SUBSTITUTE(SUBSTITUTE(SUBSTITUTE(SUBSTITUTE(SUBSTITUTE(SUBSTITUTE(SUBSTITUTE(SUBSTITUTE(SUBSTITUTE(SUBSTITUTE(SUBSTITUTE(SUBSTITUTE(SUBSTITUTE(SUBSTITUTE(SUBSTITUTE(SUBSTITUTE(SUBSTITUTE(SUBSTITUTE(SUBSTITUTE(IF(_xlfn.ISFORMULA('#_Datatypes'!E84),_xlfn.FORMULATEXT('#_Datatypes'!E84),'#_Datatypes'!E84),"9","#"),"8","#"),"7","#"),"6","#"),"5","#"),"4","#"),"3","#"),"2","#"),"1","#"),"0","#"),"$","")," ",""),",","@"),"&gt;","@"),"&lt;","@"),"=","@"),")","@"),"(","@"),"^","@"),"/","@"),"+","@"),"*","@"),"-","@"),"@#","")))/2,TRUE,FALSE),"HardCodeMsg",IF(LEN(IF(_xlfn.ISFORMULA(Datatypes!E84),_xlfn.FORMULATEXT(Datatypes!E84),Datatypes!E84))-LEN(SUBSTITUTE(IF(_xlfn.ISFORMULA(Datatypes!E84),_xlfn.FORMULATEXT(Datatypes!E84),Datatypes!E84),"""",""))&gt;LEN(IF(_xlfn.ISFORMULA('#_Datatypes'!E84),_xlfn.FORMULATEXT('#_Datatypes'!E84),'#_Datatypes'!E84))-LEN(SUBSTITUTE(IF(_xlfn.ISFORMULA('#_Datatypes'!E84),_xlfn.FORMULATEXT('#_Datatypes'!E84),'#_Datatypes'!E84),"""","")),TRUE,FALSE),"HardQuoteMsg",IF(LEN(IF(_xlfn.ISFORMULA(Datatypes!E84),_xlfn.FORMULATEXT(Datatypes!E84),Datatypes!E84))-LEN(SUBSTITUTE(IF(_xlfn.ISFORMULA(Datatypes!E84),_xlfn.FORMULATEXT(Datatypes!E84),Datatypes!E84),"$",""))&lt;LEN(IF(_xlfn.ISFORMULA('#_Datatypes'!E84),_xlfn.FORMULATEXT('#_Datatypes'!E84),'#_Datatypes'!E84))-LEN(SUBSTITUTE(IF(_xlfn.ISFORMULA('#_Datatypes'!E84),_xlfn.FORMULATEXT('#_Datatypes'!E84),'#_Datatypes'!E84),"$","")),TRUE,FALSE),"MissingAbsMsg",_xlfn.IFS(ISTEXT('#_Datatypes'!E84),FALSE,ISLOGICAL('#_Datatypes'!E84),FALSE,SUBSTITUTE(CELL("format",'#_Datatypes'!E84),"-","")=SUBSTITUTE(CELL("format",Datatypes!E84),"-",""),FALSE,CELL("format",'#_Datatypes'!E84)="G",FALSE,AND(CELL("format",'#_Datatypes'!E84)="F0",CELL("format",Datatypes!E84)="G"),FALSE,TRUE,IFERROR(IF(MATCH(CELL("format",'#_Datatypes'!E84),FormatCodes_SFX!$A$4:$A$53,0)&gt;0,TRUE),FALSE),TRUE,TRUE),"FormatMsg",TRUE,"PerfectMsg")</f>
        <v>PerfectMsg</v>
      </c>
      <c r="F84" s="109" t="str">
        <f ca="1">_xlfn.IFS(ISBLANK(Datatypes!F84),"",IF(NOT(ISNA('#_Datatypes'!F84)),IF(ISNA(Datatypes!F84),TRUE,FALSE),FALSE),"StuNAMsg",IF(AND(ISNA('#_Datatypes'!F84),ISNA(Datatypes!F84)),TRUE,FALSE),"PerfectMsg",IF(NOT(ISERROR('#_Datatypes'!F84)),IF(ISERROR(Datatypes!F84),TRUE,FALSE),FALSE),"StuErrorMsg",IF(TYPE('#_Datatypes'!F84)&lt;&gt;TYPE(Datatypes!F84),TRUE,FALSE),"WrongTypeMsg",IF(_xlfn.ISFORMULA('#_Datatypes'!F84),IF(NOT(_xlfn.ISFORMULA(Datatypes!F84)),TRUE),FALSE),"MissingFormulaMsg",IF(NOT(AND(ISNUMBER(FIND("[",_xlfn.FORMULATEXT('#_Datatypes'!F84))),ISNUMBER(FIND("!",_xlfn.FORMULATEXT('#_Datatypes'!F84))))),AND(ISNUMBER(FIND("[",_xlfn.FORMULATEXT(Datatypes!F84))),ISNUMBER(FIND("!",_xlfn.FORMULATEXT(Datatypes!F84)))),FALSE),"ExternalRefsMsg",IF(ISNUMBER('#_Datatypes'!F84),IF(ABS('#_Datatypes'!F84-Datatypes!F84)&gt;0.00001,TRUE,FALSE),IF('#_Datatypes'!F84&lt;&gt;Datatypes!F84,TRUE,FALSE)),IF(ISNUMBER('#_Datatypes'!F84),IF('#_Datatypes'!F84&gt;Datatypes!F84,"TooLow","TooHigh"),"WrongAnswer"),NOT(_xlfn.ISFORMULA('#_Datatypes'!F84)),IF(_xlfn.IFS(ISTEXT('#_Datatypes'!F84),FALSE,ISLOGICAL('#_Datatypes'!F84),FALSE,SUBSTITUTE(CELL("format",'#_Datatypes'!F84),"-","")=SUBSTITUTE(CELL("format",Datatypes!F84),"-",""),FALSE,CELL("format",'#_Datatypes'!F84)="G",FALSE,AND(CELL("format",'#_Datatypes'!F84)="F0",CELL("format",Datatypes!F84)="G"),FALSE,TRUE,IFERROR(IF(MATCH(CELL("format",'#_Datatypes'!F84)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atatypes!F84),_xlfn.FORMULATEXT(Datatypes!F84),Datatypes!F84),"9","#"),"8","#"),"7","#"),"6","#"),"5","#"),"4","#"),"3","#"),"2","#"),"1","#"),"0","#"),"$","")," ",""),",","@"),"&gt;","@"),"&lt;","@"),"=","@"),")","@"),"(","@"),"^","@"),"/","@"),"+","@"),"*","@"),"-","@"))-LEN(SUBSTITUTE(SUBSTITUTE(SUBSTITUTE(SUBSTITUTE(SUBSTITUTE(SUBSTITUTE(SUBSTITUTE(SUBSTITUTE(SUBSTITUTE(SUBSTITUTE(SUBSTITUTE(SUBSTITUTE(SUBSTITUTE(SUBSTITUTE(SUBSTITUTE(SUBSTITUTE(SUBSTITUTE(SUBSTITUTE(SUBSTITUTE(SUBSTITUTE(SUBSTITUTE(SUBSTITUTE(SUBSTITUTE(SUBSTITUTE(IF(_xlfn.ISFORMULA(Datatypes!F84),_xlfn.FORMULATEXT(Datatypes!F84),Datatypes!F84),"9","#"),"8","#"),"7","#"),"6","#"),"5","#"),"4","#"),"3","#"),"2","#"),"1","#"),"0","#"),"$","")," ",""),",","@"),"&gt;","@"),"&lt;","@"),"=","@"),")","@"),"(","@"),"^","@"),"/","@"),"+","@"),"*","@"),"-","@"),"@#","")))/2&gt;(LEN(SUBSTITUTE(SUBSTITUTE(SUBSTITUTE(SUBSTITUTE(SUBSTITUTE(SUBSTITUTE(SUBSTITUTE(SUBSTITUTE(SUBSTITUTE(SUBSTITUTE(SUBSTITUTE(SUBSTITUTE(SUBSTITUTE(SUBSTITUTE(SUBSTITUTE(SUBSTITUTE(SUBSTITUTE(SUBSTITUTE(SUBSTITUTE(SUBSTITUTE(SUBSTITUTE(SUBSTITUTE(SUBSTITUTE(IF(_xlfn.ISFORMULA('#_Datatypes'!F84),_xlfn.FORMULATEXT('#_Datatypes'!F84),'#_Datatypes'!F84),"9","#"),"8","#"),"7","#"),"6","#"),"5","#"),"4","#"),"3","#"),"2","#"),"1","#"),"0","#"),"$","")," ",""),",","@"),"&gt;","@"),"&lt;","@"),"=","@"),")","@"),"(","@"),"^","@"),"/","@"),"+","@"),"*","@"),"-","@"))-LEN(SUBSTITUTE(SUBSTITUTE(SUBSTITUTE(SUBSTITUTE(SUBSTITUTE(SUBSTITUTE(SUBSTITUTE(SUBSTITUTE(SUBSTITUTE(SUBSTITUTE(SUBSTITUTE(SUBSTITUTE(SUBSTITUTE(SUBSTITUTE(SUBSTITUTE(SUBSTITUTE(SUBSTITUTE(SUBSTITUTE(SUBSTITUTE(SUBSTITUTE(SUBSTITUTE(SUBSTITUTE(SUBSTITUTE(SUBSTITUTE(IF(_xlfn.ISFORMULA('#_Datatypes'!F84),_xlfn.FORMULATEXT('#_Datatypes'!F84),'#_Datatypes'!F84),"9","#"),"8","#"),"7","#"),"6","#"),"5","#"),"4","#"),"3","#"),"2","#"),"1","#"),"0","#"),"$","")," ",""),",","@"),"&gt;","@"),"&lt;","@"),"=","@"),")","@"),"(","@"),"^","@"),"/","@"),"+","@"),"*","@"),"-","@"),"@#","")))/2,TRUE,FALSE),"HardCodeMsg",IF(LEN(IF(_xlfn.ISFORMULA(Datatypes!F84),_xlfn.FORMULATEXT(Datatypes!F84),Datatypes!F84))-LEN(SUBSTITUTE(IF(_xlfn.ISFORMULA(Datatypes!F84),_xlfn.FORMULATEXT(Datatypes!F84),Datatypes!F84),"""",""))&gt;LEN(IF(_xlfn.ISFORMULA('#_Datatypes'!F84),_xlfn.FORMULATEXT('#_Datatypes'!F84),'#_Datatypes'!F84))-LEN(SUBSTITUTE(IF(_xlfn.ISFORMULA('#_Datatypes'!F84),_xlfn.FORMULATEXT('#_Datatypes'!F84),'#_Datatypes'!F84),"""","")),TRUE,FALSE),"HardQuoteMsg",IF(LEN(IF(_xlfn.ISFORMULA(Datatypes!F84),_xlfn.FORMULATEXT(Datatypes!F84),Datatypes!F84))-LEN(SUBSTITUTE(IF(_xlfn.ISFORMULA(Datatypes!F84),_xlfn.FORMULATEXT(Datatypes!F84),Datatypes!F84),"$",""))&lt;LEN(IF(_xlfn.ISFORMULA('#_Datatypes'!F84),_xlfn.FORMULATEXT('#_Datatypes'!F84),'#_Datatypes'!F84))-LEN(SUBSTITUTE(IF(_xlfn.ISFORMULA('#_Datatypes'!F84),_xlfn.FORMULATEXT('#_Datatypes'!F84),'#_Datatypes'!F84),"$","")),TRUE,FALSE),"MissingAbsMsg",_xlfn.IFS(ISTEXT('#_Datatypes'!F84),FALSE,ISLOGICAL('#_Datatypes'!F84),FALSE,SUBSTITUTE(CELL("format",'#_Datatypes'!F84),"-","")=SUBSTITUTE(CELL("format",Datatypes!F84),"-",""),FALSE,CELL("format",'#_Datatypes'!F84)="G",FALSE,AND(CELL("format",'#_Datatypes'!F84)="F0",CELL("format",Datatypes!F84)="G"),FALSE,TRUE,IFERROR(IF(MATCH(CELL("format",'#_Datatypes'!F84),FormatCodes_SFX!$A$4:$A$53,0)&gt;0,TRUE),FALSE),TRUE,TRUE),"FormatMsg",TRUE,"PerfectMsg")</f>
        <v>PerfectMsg</v>
      </c>
      <c r="G84" s="109" t="str">
        <f ca="1">_xlfn.IFS(ISBLANK(Datatypes!G84),"",IF(NOT(ISNA('#_Datatypes'!G84)),IF(ISNA(Datatypes!G84),TRUE,FALSE),FALSE),"StuNAMsg",IF(AND(ISNA('#_Datatypes'!G84),ISNA(Datatypes!G84)),TRUE,FALSE),"PerfectMsg",IF(NOT(ISERROR('#_Datatypes'!G84)),IF(ISERROR(Datatypes!G84),TRUE,FALSE),FALSE),"StuErrorMsg",IF(TYPE('#_Datatypes'!G84)&lt;&gt;TYPE(Datatypes!G84),TRUE,FALSE),"WrongTypeMsg",IF(_xlfn.ISFORMULA('#_Datatypes'!G84),IF(NOT(_xlfn.ISFORMULA(Datatypes!G84)),TRUE),FALSE),"MissingFormulaMsg",IF(NOT(AND(ISNUMBER(FIND("[",_xlfn.FORMULATEXT('#_Datatypes'!G84))),ISNUMBER(FIND("!",_xlfn.FORMULATEXT('#_Datatypes'!G84))))),AND(ISNUMBER(FIND("[",_xlfn.FORMULATEXT(Datatypes!G84))),ISNUMBER(FIND("!",_xlfn.FORMULATEXT(Datatypes!G84)))),FALSE),"ExternalRefsMsg",IF(ISNUMBER('#_Datatypes'!G84),IF(ABS('#_Datatypes'!G84-Datatypes!G84)&gt;0.00001,TRUE,FALSE),IF('#_Datatypes'!G84&lt;&gt;Datatypes!G84,TRUE,FALSE)),IF(ISNUMBER('#_Datatypes'!G84),IF('#_Datatypes'!G84&gt;Datatypes!G84,"TooLow","TooHigh"),"WrongAnswer"),NOT(_xlfn.ISFORMULA('#_Datatypes'!G84)),IF(_xlfn.IFS(ISTEXT('#_Datatypes'!G84),FALSE,ISLOGICAL('#_Datatypes'!G84),FALSE,SUBSTITUTE(CELL("format",'#_Datatypes'!G84),"-","")=SUBSTITUTE(CELL("format",Datatypes!G84),"-",""),FALSE,CELL("format",'#_Datatypes'!G84)="G",FALSE,AND(CELL("format",'#_Datatypes'!G84)="F0",CELL("format",Datatypes!G84)="G"),FALSE,TRUE,IFERROR(IF(MATCH(CELL("format",'#_Datatypes'!G84)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atatypes!G84),_xlfn.FORMULATEXT(Datatypes!G84),Datatypes!G84),"9","#"),"8","#"),"7","#"),"6","#"),"5","#"),"4","#"),"3","#"),"2","#"),"1","#"),"0","#"),"$","")," ",""),",","@"),"&gt;","@"),"&lt;","@"),"=","@"),")","@"),"(","@"),"^","@"),"/","@"),"+","@"),"*","@"),"-","@"))-LEN(SUBSTITUTE(SUBSTITUTE(SUBSTITUTE(SUBSTITUTE(SUBSTITUTE(SUBSTITUTE(SUBSTITUTE(SUBSTITUTE(SUBSTITUTE(SUBSTITUTE(SUBSTITUTE(SUBSTITUTE(SUBSTITUTE(SUBSTITUTE(SUBSTITUTE(SUBSTITUTE(SUBSTITUTE(SUBSTITUTE(SUBSTITUTE(SUBSTITUTE(SUBSTITUTE(SUBSTITUTE(SUBSTITUTE(SUBSTITUTE(IF(_xlfn.ISFORMULA(Datatypes!G84),_xlfn.FORMULATEXT(Datatypes!G84),Datatypes!G84),"9","#"),"8","#"),"7","#"),"6","#"),"5","#"),"4","#"),"3","#"),"2","#"),"1","#"),"0","#"),"$","")," ",""),",","@"),"&gt;","@"),"&lt;","@"),"=","@"),")","@"),"(","@"),"^","@"),"/","@"),"+","@"),"*","@"),"-","@"),"@#","")))/2&gt;(LEN(SUBSTITUTE(SUBSTITUTE(SUBSTITUTE(SUBSTITUTE(SUBSTITUTE(SUBSTITUTE(SUBSTITUTE(SUBSTITUTE(SUBSTITUTE(SUBSTITUTE(SUBSTITUTE(SUBSTITUTE(SUBSTITUTE(SUBSTITUTE(SUBSTITUTE(SUBSTITUTE(SUBSTITUTE(SUBSTITUTE(SUBSTITUTE(SUBSTITUTE(SUBSTITUTE(SUBSTITUTE(SUBSTITUTE(IF(_xlfn.ISFORMULA('#_Datatypes'!G84),_xlfn.FORMULATEXT('#_Datatypes'!G84),'#_Datatypes'!G84),"9","#"),"8","#"),"7","#"),"6","#"),"5","#"),"4","#"),"3","#"),"2","#"),"1","#"),"0","#"),"$","")," ",""),",","@"),"&gt;","@"),"&lt;","@"),"=","@"),")","@"),"(","@"),"^","@"),"/","@"),"+","@"),"*","@"),"-","@"))-LEN(SUBSTITUTE(SUBSTITUTE(SUBSTITUTE(SUBSTITUTE(SUBSTITUTE(SUBSTITUTE(SUBSTITUTE(SUBSTITUTE(SUBSTITUTE(SUBSTITUTE(SUBSTITUTE(SUBSTITUTE(SUBSTITUTE(SUBSTITUTE(SUBSTITUTE(SUBSTITUTE(SUBSTITUTE(SUBSTITUTE(SUBSTITUTE(SUBSTITUTE(SUBSTITUTE(SUBSTITUTE(SUBSTITUTE(SUBSTITUTE(IF(_xlfn.ISFORMULA('#_Datatypes'!G84),_xlfn.FORMULATEXT('#_Datatypes'!G84),'#_Datatypes'!G84),"9","#"),"8","#"),"7","#"),"6","#"),"5","#"),"4","#"),"3","#"),"2","#"),"1","#"),"0","#"),"$","")," ",""),",","@"),"&gt;","@"),"&lt;","@"),"=","@"),")","@"),"(","@"),"^","@"),"/","@"),"+","@"),"*","@"),"-","@"),"@#","")))/2,TRUE,FALSE),"HardCodeMsg",IF(LEN(IF(_xlfn.ISFORMULA(Datatypes!G84),_xlfn.FORMULATEXT(Datatypes!G84),Datatypes!G84))-LEN(SUBSTITUTE(IF(_xlfn.ISFORMULA(Datatypes!G84),_xlfn.FORMULATEXT(Datatypes!G84),Datatypes!G84),"""",""))&gt;LEN(IF(_xlfn.ISFORMULA('#_Datatypes'!G84),_xlfn.FORMULATEXT('#_Datatypes'!G84),'#_Datatypes'!G84))-LEN(SUBSTITUTE(IF(_xlfn.ISFORMULA('#_Datatypes'!G84),_xlfn.FORMULATEXT('#_Datatypes'!G84),'#_Datatypes'!G84),"""","")),TRUE,FALSE),"HardQuoteMsg",IF(LEN(IF(_xlfn.ISFORMULA(Datatypes!G84),_xlfn.FORMULATEXT(Datatypes!G84),Datatypes!G84))-LEN(SUBSTITUTE(IF(_xlfn.ISFORMULA(Datatypes!G84),_xlfn.FORMULATEXT(Datatypes!G84),Datatypes!G84),"$",""))&lt;LEN(IF(_xlfn.ISFORMULA('#_Datatypes'!G84),_xlfn.FORMULATEXT('#_Datatypes'!G84),'#_Datatypes'!G84))-LEN(SUBSTITUTE(IF(_xlfn.ISFORMULA('#_Datatypes'!G84),_xlfn.FORMULATEXT('#_Datatypes'!G84),'#_Datatypes'!G84),"$","")),TRUE,FALSE),"MissingAbsMsg",_xlfn.IFS(ISTEXT('#_Datatypes'!G84),FALSE,ISLOGICAL('#_Datatypes'!G84),FALSE,SUBSTITUTE(CELL("format",'#_Datatypes'!G84),"-","")=SUBSTITUTE(CELL("format",Datatypes!G84),"-",""),FALSE,CELL("format",'#_Datatypes'!G84)="G",FALSE,AND(CELL("format",'#_Datatypes'!G84)="F0",CELL("format",Datatypes!G84)="G"),FALSE,TRUE,IFERROR(IF(MATCH(CELL("format",'#_Datatypes'!G84),FormatCodes_SFX!$A$4:$A$53,0)&gt;0,TRUE),FALSE),TRUE,TRUE),"FormatMsg",TRUE,"PerfectMsg")</f>
        <v>PerfectMsg</v>
      </c>
      <c r="H84" s="109" t="str">
        <f ca="1">_xlfn.IFS(ISBLANK(Datatypes!H84),"",IF(NOT(ISNA('#_Datatypes'!H84)),IF(ISNA(Datatypes!H84),TRUE,FALSE),FALSE),"StuNAMsg",IF(AND(ISNA('#_Datatypes'!H84),ISNA(Datatypes!H84)),TRUE,FALSE),"PerfectMsg",IF(NOT(ISERROR('#_Datatypes'!H84)),IF(ISERROR(Datatypes!H84),TRUE,FALSE),FALSE),"StuErrorMsg",IF(TYPE('#_Datatypes'!H84)&lt;&gt;TYPE(Datatypes!H84),TRUE,FALSE),"WrongTypeMsg",IF(_xlfn.ISFORMULA('#_Datatypes'!H84),IF(NOT(_xlfn.ISFORMULA(Datatypes!H84)),TRUE),FALSE),"MissingFormulaMsg",IF(NOT(AND(ISNUMBER(FIND("[",_xlfn.FORMULATEXT('#_Datatypes'!H84))),ISNUMBER(FIND("!",_xlfn.FORMULATEXT('#_Datatypes'!H84))))),AND(ISNUMBER(FIND("[",_xlfn.FORMULATEXT(Datatypes!H84))),ISNUMBER(FIND("!",_xlfn.FORMULATEXT(Datatypes!H84)))),FALSE),"ExternalRefsMsg",IF(ISNUMBER('#_Datatypes'!H84),IF(ABS('#_Datatypes'!H84-Datatypes!H84)&gt;0.00001,TRUE,FALSE),IF('#_Datatypes'!H84&lt;&gt;Datatypes!H84,TRUE,FALSE)),IF(ISNUMBER('#_Datatypes'!H84),IF('#_Datatypes'!H84&gt;Datatypes!H84,"TooLow","TooHigh"),"WrongAnswer"),NOT(_xlfn.ISFORMULA('#_Datatypes'!H84)),IF(_xlfn.IFS(ISTEXT('#_Datatypes'!H84),FALSE,ISLOGICAL('#_Datatypes'!H84),FALSE,SUBSTITUTE(CELL("format",'#_Datatypes'!H84),"-","")=SUBSTITUTE(CELL("format",Datatypes!H84),"-",""),FALSE,CELL("format",'#_Datatypes'!H84)="G",FALSE,AND(CELL("format",'#_Datatypes'!H84)="F0",CELL("format",Datatypes!H84)="G"),FALSE,TRUE,IFERROR(IF(MATCH(CELL("format",'#_Datatypes'!H84)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atatypes!H84),_xlfn.FORMULATEXT(Datatypes!H84),Datatypes!H84),"9","#"),"8","#"),"7","#"),"6","#"),"5","#"),"4","#"),"3","#"),"2","#"),"1","#"),"0","#"),"$","")," ",""),",","@"),"&gt;","@"),"&lt;","@"),"=","@"),")","@"),"(","@"),"^","@"),"/","@"),"+","@"),"*","@"),"-","@"))-LEN(SUBSTITUTE(SUBSTITUTE(SUBSTITUTE(SUBSTITUTE(SUBSTITUTE(SUBSTITUTE(SUBSTITUTE(SUBSTITUTE(SUBSTITUTE(SUBSTITUTE(SUBSTITUTE(SUBSTITUTE(SUBSTITUTE(SUBSTITUTE(SUBSTITUTE(SUBSTITUTE(SUBSTITUTE(SUBSTITUTE(SUBSTITUTE(SUBSTITUTE(SUBSTITUTE(SUBSTITUTE(SUBSTITUTE(SUBSTITUTE(IF(_xlfn.ISFORMULA(Datatypes!H84),_xlfn.FORMULATEXT(Datatypes!H84),Datatypes!H84),"9","#"),"8","#"),"7","#"),"6","#"),"5","#"),"4","#"),"3","#"),"2","#"),"1","#"),"0","#"),"$","")," ",""),",","@"),"&gt;","@"),"&lt;","@"),"=","@"),")","@"),"(","@"),"^","@"),"/","@"),"+","@"),"*","@"),"-","@"),"@#","")))/2&gt;(LEN(SUBSTITUTE(SUBSTITUTE(SUBSTITUTE(SUBSTITUTE(SUBSTITUTE(SUBSTITUTE(SUBSTITUTE(SUBSTITUTE(SUBSTITUTE(SUBSTITUTE(SUBSTITUTE(SUBSTITUTE(SUBSTITUTE(SUBSTITUTE(SUBSTITUTE(SUBSTITUTE(SUBSTITUTE(SUBSTITUTE(SUBSTITUTE(SUBSTITUTE(SUBSTITUTE(SUBSTITUTE(SUBSTITUTE(IF(_xlfn.ISFORMULA('#_Datatypes'!H84),_xlfn.FORMULATEXT('#_Datatypes'!H84),'#_Datatypes'!H84),"9","#"),"8","#"),"7","#"),"6","#"),"5","#"),"4","#"),"3","#"),"2","#"),"1","#"),"0","#"),"$","")," ",""),",","@"),"&gt;","@"),"&lt;","@"),"=","@"),")","@"),"(","@"),"^","@"),"/","@"),"+","@"),"*","@"),"-","@"))-LEN(SUBSTITUTE(SUBSTITUTE(SUBSTITUTE(SUBSTITUTE(SUBSTITUTE(SUBSTITUTE(SUBSTITUTE(SUBSTITUTE(SUBSTITUTE(SUBSTITUTE(SUBSTITUTE(SUBSTITUTE(SUBSTITUTE(SUBSTITUTE(SUBSTITUTE(SUBSTITUTE(SUBSTITUTE(SUBSTITUTE(SUBSTITUTE(SUBSTITUTE(SUBSTITUTE(SUBSTITUTE(SUBSTITUTE(SUBSTITUTE(IF(_xlfn.ISFORMULA('#_Datatypes'!H84),_xlfn.FORMULATEXT('#_Datatypes'!H84),'#_Datatypes'!H84),"9","#"),"8","#"),"7","#"),"6","#"),"5","#"),"4","#"),"3","#"),"2","#"),"1","#"),"0","#"),"$","")," ",""),",","@"),"&gt;","@"),"&lt;","@"),"=","@"),")","@"),"(","@"),"^","@"),"/","@"),"+","@"),"*","@"),"-","@"),"@#","")))/2,TRUE,FALSE),"HardCodeMsg",IF(LEN(IF(_xlfn.ISFORMULA(Datatypes!H84),_xlfn.FORMULATEXT(Datatypes!H84),Datatypes!H84))-LEN(SUBSTITUTE(IF(_xlfn.ISFORMULA(Datatypes!H84),_xlfn.FORMULATEXT(Datatypes!H84),Datatypes!H84),"""",""))&gt;LEN(IF(_xlfn.ISFORMULA('#_Datatypes'!H84),_xlfn.FORMULATEXT('#_Datatypes'!H84),'#_Datatypes'!H84))-LEN(SUBSTITUTE(IF(_xlfn.ISFORMULA('#_Datatypes'!H84),_xlfn.FORMULATEXT('#_Datatypes'!H84),'#_Datatypes'!H84),"""","")),TRUE,FALSE),"HardQuoteMsg",IF(LEN(IF(_xlfn.ISFORMULA(Datatypes!H84),_xlfn.FORMULATEXT(Datatypes!H84),Datatypes!H84))-LEN(SUBSTITUTE(IF(_xlfn.ISFORMULA(Datatypes!H84),_xlfn.FORMULATEXT(Datatypes!H84),Datatypes!H84),"$",""))&lt;LEN(IF(_xlfn.ISFORMULA('#_Datatypes'!H84),_xlfn.FORMULATEXT('#_Datatypes'!H84),'#_Datatypes'!H84))-LEN(SUBSTITUTE(IF(_xlfn.ISFORMULA('#_Datatypes'!H84),_xlfn.FORMULATEXT('#_Datatypes'!H84),'#_Datatypes'!H84),"$","")),TRUE,FALSE),"MissingAbsMsg",_xlfn.IFS(ISTEXT('#_Datatypes'!H84),FALSE,ISLOGICAL('#_Datatypes'!H84),FALSE,SUBSTITUTE(CELL("format",'#_Datatypes'!H84),"-","")=SUBSTITUTE(CELL("format",Datatypes!H84),"-",""),FALSE,CELL("format",'#_Datatypes'!H84)="G",FALSE,AND(CELL("format",'#_Datatypes'!H84)="F0",CELL("format",Datatypes!H84)="G"),FALSE,TRUE,IFERROR(IF(MATCH(CELL("format",'#_Datatypes'!H84),FormatCodes_SFX!$A$4:$A$53,0)&gt;0,TRUE),FALSE),TRUE,TRUE),"FormatMsg",TRUE,"PerfectMsg")</f>
        <v>PerfectMsg</v>
      </c>
      <c r="I84" s="109" t="str">
        <f ca="1">_xlfn.IFS(ISBLANK(Datatypes!I84),"",IF(NOT(ISNA('#_Datatypes'!I84)),IF(ISNA(Datatypes!I84),TRUE,FALSE),FALSE),"StuNAMsg",IF(AND(ISNA('#_Datatypes'!I84),ISNA(Datatypes!I84)),TRUE,FALSE),"PerfectMsg",IF(NOT(ISERROR('#_Datatypes'!I84)),IF(ISERROR(Datatypes!I84),TRUE,FALSE),FALSE),"StuErrorMsg",IF(TYPE('#_Datatypes'!I84)&lt;&gt;TYPE(Datatypes!I84),TRUE,FALSE),"WrongTypeMsg",IF(_xlfn.ISFORMULA('#_Datatypes'!I84),IF(NOT(_xlfn.ISFORMULA(Datatypes!I84)),TRUE),FALSE),"MissingFormulaMsg",IF(NOT(AND(ISNUMBER(FIND("[",_xlfn.FORMULATEXT('#_Datatypes'!I84))),ISNUMBER(FIND("!",_xlfn.FORMULATEXT('#_Datatypes'!I84))))),AND(ISNUMBER(FIND("[",_xlfn.FORMULATEXT(Datatypes!I84))),ISNUMBER(FIND("!",_xlfn.FORMULATEXT(Datatypes!I84)))),FALSE),"ExternalRefsMsg",IF(ISNUMBER('#_Datatypes'!I84),IF(ABS('#_Datatypes'!I84-Datatypes!I84)&gt;0.00001,TRUE,FALSE),IF('#_Datatypes'!I84&lt;&gt;Datatypes!I84,TRUE,FALSE)),IF(ISNUMBER('#_Datatypes'!I84),IF('#_Datatypes'!I84&gt;Datatypes!I84,"TooLow","TooHigh"),"WrongAnswer"),NOT(_xlfn.ISFORMULA('#_Datatypes'!I84)),IF(_xlfn.IFS(ISTEXT('#_Datatypes'!I84),FALSE,ISLOGICAL('#_Datatypes'!I84),FALSE,SUBSTITUTE(CELL("format",'#_Datatypes'!I84),"-","")=SUBSTITUTE(CELL("format",Datatypes!I84),"-",""),FALSE,CELL("format",'#_Datatypes'!I84)="G",FALSE,AND(CELL("format",'#_Datatypes'!I84)="F0",CELL("format",Datatypes!I84)="G"),FALSE,TRUE,IFERROR(IF(MATCH(CELL("format",'#_Datatypes'!I84)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atatypes!I84),_xlfn.FORMULATEXT(Datatypes!I84),Datatypes!I84),"9","#"),"8","#"),"7","#"),"6","#"),"5","#"),"4","#"),"3","#"),"2","#"),"1","#"),"0","#"),"$","")," ",""),",","@"),"&gt;","@"),"&lt;","@"),"=","@"),")","@"),"(","@"),"^","@"),"/","@"),"+","@"),"*","@"),"-","@"))-LEN(SUBSTITUTE(SUBSTITUTE(SUBSTITUTE(SUBSTITUTE(SUBSTITUTE(SUBSTITUTE(SUBSTITUTE(SUBSTITUTE(SUBSTITUTE(SUBSTITUTE(SUBSTITUTE(SUBSTITUTE(SUBSTITUTE(SUBSTITUTE(SUBSTITUTE(SUBSTITUTE(SUBSTITUTE(SUBSTITUTE(SUBSTITUTE(SUBSTITUTE(SUBSTITUTE(SUBSTITUTE(SUBSTITUTE(SUBSTITUTE(IF(_xlfn.ISFORMULA(Datatypes!I84),_xlfn.FORMULATEXT(Datatypes!I84),Datatypes!I84),"9","#"),"8","#"),"7","#"),"6","#"),"5","#"),"4","#"),"3","#"),"2","#"),"1","#"),"0","#"),"$","")," ",""),",","@"),"&gt;","@"),"&lt;","@"),"=","@"),")","@"),"(","@"),"^","@"),"/","@"),"+","@"),"*","@"),"-","@"),"@#","")))/2&gt;(LEN(SUBSTITUTE(SUBSTITUTE(SUBSTITUTE(SUBSTITUTE(SUBSTITUTE(SUBSTITUTE(SUBSTITUTE(SUBSTITUTE(SUBSTITUTE(SUBSTITUTE(SUBSTITUTE(SUBSTITUTE(SUBSTITUTE(SUBSTITUTE(SUBSTITUTE(SUBSTITUTE(SUBSTITUTE(SUBSTITUTE(SUBSTITUTE(SUBSTITUTE(SUBSTITUTE(SUBSTITUTE(SUBSTITUTE(IF(_xlfn.ISFORMULA('#_Datatypes'!I84),_xlfn.FORMULATEXT('#_Datatypes'!I84),'#_Datatypes'!I84),"9","#"),"8","#"),"7","#"),"6","#"),"5","#"),"4","#"),"3","#"),"2","#"),"1","#"),"0","#"),"$","")," ",""),",","@"),"&gt;","@"),"&lt;","@"),"=","@"),")","@"),"(","@"),"^","@"),"/","@"),"+","@"),"*","@"),"-","@"))-LEN(SUBSTITUTE(SUBSTITUTE(SUBSTITUTE(SUBSTITUTE(SUBSTITUTE(SUBSTITUTE(SUBSTITUTE(SUBSTITUTE(SUBSTITUTE(SUBSTITUTE(SUBSTITUTE(SUBSTITUTE(SUBSTITUTE(SUBSTITUTE(SUBSTITUTE(SUBSTITUTE(SUBSTITUTE(SUBSTITUTE(SUBSTITUTE(SUBSTITUTE(SUBSTITUTE(SUBSTITUTE(SUBSTITUTE(SUBSTITUTE(IF(_xlfn.ISFORMULA('#_Datatypes'!I84),_xlfn.FORMULATEXT('#_Datatypes'!I84),'#_Datatypes'!I84),"9","#"),"8","#"),"7","#"),"6","#"),"5","#"),"4","#"),"3","#"),"2","#"),"1","#"),"0","#"),"$","")," ",""),",","@"),"&gt;","@"),"&lt;","@"),"=","@"),")","@"),"(","@"),"^","@"),"/","@"),"+","@"),"*","@"),"-","@"),"@#","")))/2,TRUE,FALSE),"HardCodeMsg",IF(LEN(IF(_xlfn.ISFORMULA(Datatypes!I84),_xlfn.FORMULATEXT(Datatypes!I84),Datatypes!I84))-LEN(SUBSTITUTE(IF(_xlfn.ISFORMULA(Datatypes!I84),_xlfn.FORMULATEXT(Datatypes!I84),Datatypes!I84),"""",""))&gt;LEN(IF(_xlfn.ISFORMULA('#_Datatypes'!I84),_xlfn.FORMULATEXT('#_Datatypes'!I84),'#_Datatypes'!I84))-LEN(SUBSTITUTE(IF(_xlfn.ISFORMULA('#_Datatypes'!I84),_xlfn.FORMULATEXT('#_Datatypes'!I84),'#_Datatypes'!I84),"""","")),TRUE,FALSE),"HardQuoteMsg",IF(LEN(IF(_xlfn.ISFORMULA(Datatypes!I84),_xlfn.FORMULATEXT(Datatypes!I84),Datatypes!I84))-LEN(SUBSTITUTE(IF(_xlfn.ISFORMULA(Datatypes!I84),_xlfn.FORMULATEXT(Datatypes!I84),Datatypes!I84),"$",""))&lt;LEN(IF(_xlfn.ISFORMULA('#_Datatypes'!I84),_xlfn.FORMULATEXT('#_Datatypes'!I84),'#_Datatypes'!I84))-LEN(SUBSTITUTE(IF(_xlfn.ISFORMULA('#_Datatypes'!I84),_xlfn.FORMULATEXT('#_Datatypes'!I84),'#_Datatypes'!I84),"$","")),TRUE,FALSE),"MissingAbsMsg",_xlfn.IFS(ISTEXT('#_Datatypes'!I84),FALSE,ISLOGICAL('#_Datatypes'!I84),FALSE,SUBSTITUTE(CELL("format",'#_Datatypes'!I84),"-","")=SUBSTITUTE(CELL("format",Datatypes!I84),"-",""),FALSE,CELL("format",'#_Datatypes'!I84)="G",FALSE,AND(CELL("format",'#_Datatypes'!I84)="F0",CELL("format",Datatypes!I84)="G"),FALSE,TRUE,IFERROR(IF(MATCH(CELL("format",'#_Datatypes'!I84),FormatCodes_SFX!$A$4:$A$53,0)&gt;0,TRUE),FALSE),TRUE,TRUE),"FormatMsg",TRUE,"PerfectMsg")</f>
        <v>PerfectMsg</v>
      </c>
      <c r="J84" s="111">
        <v>0</v>
      </c>
      <c r="R84" s="84"/>
    </row>
    <row r="85" spans="2:18" x14ac:dyDescent="0.15">
      <c r="R85" s="84"/>
    </row>
    <row r="92" spans="2:18" ht="31.9" customHeight="1" x14ac:dyDescent="0.25"/>
  </sheetData>
  <mergeCells count="9">
    <mergeCell ref="K17:M17"/>
    <mergeCell ref="K18:M18"/>
    <mergeCell ref="K19:M19"/>
    <mergeCell ref="B10:I10"/>
    <mergeCell ref="K10:N12"/>
    <mergeCell ref="K13:M13"/>
    <mergeCell ref="K14:M14"/>
    <mergeCell ref="K15:M15"/>
    <mergeCell ref="K16:M16"/>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E0BAEE-6421-492C-A9B9-47A0D79F2312}">
  <dimension ref="A1:AO92"/>
  <sheetViews>
    <sheetView showGridLines="0" zoomScaleNormal="100" workbookViewId="0">
      <pane ySplit="2" topLeftCell="A3" activePane="bottomLeft" state="frozen"/>
      <selection pane="bottomLeft" activeCell="I84" sqref="I84"/>
    </sheetView>
  </sheetViews>
  <sheetFormatPr defaultColWidth="8.7109375" defaultRowHeight="15.75" x14ac:dyDescent="0.25"/>
  <cols>
    <col min="1" max="1" width="8.7109375" style="20" customWidth="1"/>
    <col min="2" max="2" width="12.28515625" style="20" customWidth="1"/>
    <col min="3" max="3" width="13.7109375" style="20" customWidth="1"/>
    <col min="4" max="4" width="14.42578125" style="20" customWidth="1"/>
    <col min="5" max="7" width="15" style="20" customWidth="1"/>
    <col min="8" max="8" width="16.7109375" style="20" customWidth="1"/>
    <col min="9" max="9" width="12.140625" style="20" bestFit="1" customWidth="1"/>
    <col min="10" max="10" width="5.7109375" style="20" customWidth="1"/>
    <col min="11" max="11" width="11.140625" style="20" bestFit="1" customWidth="1"/>
    <col min="12" max="13" width="8.7109375" style="20"/>
    <col min="14" max="14" width="13.7109375" style="20" customWidth="1"/>
    <col min="15" max="15" width="3.7109375" style="20" customWidth="1"/>
    <col min="16" max="18" width="8.7109375" style="20"/>
    <col min="19" max="19" width="10.28515625" style="20" bestFit="1" customWidth="1"/>
    <col min="20" max="16384" width="8.7109375" style="20"/>
  </cols>
  <sheetData>
    <row r="1" spans="1:41" ht="22.15" customHeight="1" x14ac:dyDescent="0.25">
      <c r="A1" s="67" t="s">
        <v>369</v>
      </c>
      <c r="B1" s="67" t="s">
        <v>370</v>
      </c>
      <c r="C1" s="67" t="s">
        <v>371</v>
      </c>
      <c r="D1" s="68" t="str" cm="1">
        <f t="array" aca="1" ref="D1" ca="1">IFERROR(
    _xlfn.LET(
        _xlpm.FileName, MID(CELL("filename", A1), FIND("]", CELL("filename", A1)) + 1, 255),
        _xlpm.DynamicRef, INDIRECT("'#_" &amp; _xlpm.FileName &amp; "'!" &amp; C2),
        IF(
            TYPE(_xlpm.DynamicRef) = 1,
            VLOOKUP(
                CELL("format", _xlpm.DynamicRef),
                FormatCodes_SFX!$A$4:$B$53,
                2,
                FALSE
            ),
            _xlfn.SWITCH(
                TYPE(_xlpm.DynamicRef),
                2, "short text",
                4, "logical",
                16, "error",
                64, "long text",
                "Other"
            )
        )
    ),
    "Error in formula"
)</f>
        <v>error</v>
      </c>
      <c r="E1" s="67"/>
      <c r="F1" s="67"/>
      <c r="G1" s="67"/>
      <c r="H1" s="67"/>
      <c r="I1" s="68" t="str" cm="1">
        <f t="array" ref="I1">_xlfn.IFS(ROW(A100)&lt;100,"Undo deleted row or quit without saving",COLUMN(AZ1)&lt;52,"Undo deleted column or quit without saving",ROW(A100)&gt;100,"Undo inserted row or quit without saving",COLUMN(AZ1)&gt;52,"Undo inserted column or quit without saving",Scoreboard!$F$22&lt;&gt;"","Security compromised: Undo last action or quit without saving",TRUE=TRUE,"Connor Guarino")</f>
        <v>Connor Guarino</v>
      </c>
      <c r="J1" s="68"/>
      <c r="K1" s="68"/>
      <c r="L1" s="68" t="s">
        <v>372</v>
      </c>
      <c r="M1" s="68"/>
      <c r="N1" s="68"/>
      <c r="O1" s="68"/>
      <c r="P1" s="69" t="s">
        <v>373</v>
      </c>
      <c r="Q1" s="68"/>
      <c r="R1" s="68"/>
      <c r="S1" s="105" t="s">
        <v>376</v>
      </c>
      <c r="T1" s="71"/>
      <c r="U1" s="70"/>
      <c r="V1" s="71"/>
      <c r="W1" s="70"/>
      <c r="X1" s="67" t="str">
        <f t="shared" ref="X1:AA2" si="0">A1</f>
        <v>earned</v>
      </c>
      <c r="Y1" s="67" t="str">
        <f t="shared" si="0"/>
        <v>possible</v>
      </c>
      <c r="Z1" s="67" t="str">
        <f t="shared" si="0"/>
        <v>cell</v>
      </c>
      <c r="AA1" s="68" t="str">
        <f t="shared" ca="1" si="0"/>
        <v>error</v>
      </c>
      <c r="AB1" s="67"/>
      <c r="AC1" s="67"/>
      <c r="AD1" s="72"/>
      <c r="AE1" s="72"/>
      <c r="AF1" s="68" t="str">
        <f>I1</f>
        <v>Connor Guarino</v>
      </c>
      <c r="AG1" s="68"/>
      <c r="AH1" s="72"/>
      <c r="AI1" s="72"/>
      <c r="AJ1" s="72"/>
      <c r="AK1" s="72"/>
      <c r="AL1" s="68" t="s">
        <v>372</v>
      </c>
      <c r="AM1" s="72"/>
      <c r="AN1" s="72"/>
      <c r="AO1" s="72"/>
    </row>
    <row r="2" spans="1:41" ht="22.9" customHeight="1" thickBot="1" x14ac:dyDescent="0.55000000000000004">
      <c r="A2" s="73">
        <f ca="1">DatatypesSC!$A$2</f>
        <v>11</v>
      </c>
      <c r="B2" s="74">
        <f>DatatypesSC!$B$2</f>
        <v>11</v>
      </c>
      <c r="C2" s="73" t="str" cm="1">
        <f t="array" aca="1" ref="C2" ca="1">SUBSTITUTE(IF(LEN(CELL("address"))&lt;15,CELL("address"),""),"$","")</f>
        <v/>
      </c>
      <c r="D2" s="75" t="str">
        <f ca="1">IF(ISNUMBER(SEARCH("#REF!",_xlfn.FORMULATEXT(INDIRECT("'DatatypesSC'!"&amp;C2)))),"DRAGGING CELLS IS NOT PERMITTED. PLEASE UNDO LAST ACTION!!",IF($P$1&lt;&gt;"Feedback OFF",IFERROR(HLOOKUP(INDIRECT("'DatatypesSC'!"&amp;C2),Feedback_SFX!$B$2:$N$10,IF($P$1="Feedback ON", 2, Feedback_SFX!B1), FALSE), ""),""))</f>
        <v/>
      </c>
      <c r="E2" s="76"/>
      <c r="F2" s="76"/>
      <c r="G2" s="76"/>
      <c r="H2" s="76"/>
      <c r="I2" s="77"/>
      <c r="J2" s="76"/>
      <c r="K2" s="76"/>
      <c r="L2" s="76"/>
      <c r="M2" s="76"/>
      <c r="N2" s="76"/>
      <c r="O2" s="76"/>
      <c r="P2" s="83" t="str">
        <f ca="1">IF(Scoreboard!$E$4="Excel version: Invalid","****ERROR: Scoreboard requires Excel 365 or 2021 to run****", "")</f>
        <v/>
      </c>
      <c r="Q2" s="76"/>
      <c r="R2" s="76"/>
      <c r="S2" s="78"/>
      <c r="T2" s="79"/>
      <c r="U2" s="80"/>
      <c r="V2" s="79"/>
      <c r="W2" s="80"/>
      <c r="X2" s="81">
        <f t="shared" ca="1" si="0"/>
        <v>11</v>
      </c>
      <c r="Y2" s="81">
        <f t="shared" si="0"/>
        <v>11</v>
      </c>
      <c r="Z2" s="81" t="str">
        <f t="shared" ca="1" si="0"/>
        <v/>
      </c>
      <c r="AA2" s="75" t="str">
        <f t="shared" ca="1" si="0"/>
        <v/>
      </c>
      <c r="AB2" s="76"/>
      <c r="AC2" s="76"/>
      <c r="AD2" s="82"/>
      <c r="AE2" s="82"/>
      <c r="AF2" s="82"/>
      <c r="AG2" s="82"/>
      <c r="AH2" s="82"/>
      <c r="AI2" s="82"/>
      <c r="AJ2" s="82"/>
      <c r="AK2" s="82"/>
      <c r="AL2" s="82"/>
      <c r="AM2" s="82"/>
      <c r="AN2" s="82"/>
      <c r="AO2" s="82"/>
    </row>
    <row r="3" spans="1:41" ht="7.9" customHeight="1" x14ac:dyDescent="0.25"/>
    <row r="4" spans="1:41" ht="18.75" x14ac:dyDescent="0.25">
      <c r="B4" s="21" t="s">
        <v>9</v>
      </c>
      <c r="C4" s="22"/>
      <c r="D4" s="22"/>
      <c r="E4" s="22"/>
      <c r="F4" s="22"/>
      <c r="G4" s="22"/>
      <c r="H4" s="23"/>
    </row>
    <row r="5" spans="1:41" x14ac:dyDescent="0.25">
      <c r="B5" s="24" t="s">
        <v>10</v>
      </c>
      <c r="C5" s="25"/>
      <c r="D5" s="25"/>
      <c r="E5" s="25"/>
      <c r="F5" s="25"/>
      <c r="G5" s="25"/>
      <c r="H5" s="26"/>
    </row>
    <row r="6" spans="1:41" x14ac:dyDescent="0.25">
      <c r="B6" s="24" t="s">
        <v>11</v>
      </c>
      <c r="C6" s="25"/>
      <c r="D6" s="25"/>
      <c r="E6" s="25"/>
      <c r="F6" s="25"/>
      <c r="G6" s="25"/>
      <c r="H6" s="26"/>
    </row>
    <row r="7" spans="1:41" x14ac:dyDescent="0.25">
      <c r="B7" s="24"/>
      <c r="C7" s="25"/>
      <c r="D7" s="25"/>
      <c r="E7" s="25"/>
      <c r="F7" s="25"/>
      <c r="G7" s="25"/>
      <c r="H7" s="26"/>
    </row>
    <row r="8" spans="1:41" x14ac:dyDescent="0.25">
      <c r="B8" s="27"/>
      <c r="C8" s="28"/>
      <c r="D8" s="28"/>
      <c r="E8" s="28"/>
      <c r="F8" s="28"/>
      <c r="G8" s="28"/>
      <c r="H8" s="29"/>
    </row>
    <row r="9" spans="1:41" ht="16.5" thickBot="1" x14ac:dyDescent="0.3">
      <c r="L9" s="30"/>
      <c r="M9" s="30"/>
      <c r="N9" s="30"/>
      <c r="O9" s="30"/>
      <c r="P9" s="30"/>
      <c r="Q9" s="30"/>
      <c r="R9" s="30"/>
    </row>
    <row r="10" spans="1:41" x14ac:dyDescent="0.25">
      <c r="B10" s="195" t="s">
        <v>12</v>
      </c>
      <c r="C10" s="196"/>
      <c r="D10" s="196"/>
      <c r="E10" s="196"/>
      <c r="F10" s="196"/>
      <c r="G10" s="196"/>
      <c r="H10" s="196"/>
      <c r="I10" s="197"/>
      <c r="K10" s="198" t="s">
        <v>13</v>
      </c>
      <c r="L10" s="199"/>
      <c r="M10" s="199"/>
      <c r="N10" s="200"/>
      <c r="R10"/>
      <c r="S10"/>
      <c r="T10"/>
    </row>
    <row r="11" spans="1:41" x14ac:dyDescent="0.25">
      <c r="B11" s="31" t="s">
        <v>14</v>
      </c>
      <c r="C11" s="31" t="s">
        <v>15</v>
      </c>
      <c r="D11" s="31" t="s">
        <v>16</v>
      </c>
      <c r="E11" s="31" t="s">
        <v>17</v>
      </c>
      <c r="F11" s="31" t="s">
        <v>18</v>
      </c>
      <c r="G11" s="31" t="s">
        <v>19</v>
      </c>
      <c r="H11" s="31" t="s">
        <v>20</v>
      </c>
      <c r="I11" s="31" t="s">
        <v>21</v>
      </c>
      <c r="K11" s="201"/>
      <c r="L11" s="202"/>
      <c r="M11" s="202"/>
      <c r="N11" s="203"/>
      <c r="R11"/>
      <c r="S11"/>
      <c r="T11"/>
    </row>
    <row r="12" spans="1:41" x14ac:dyDescent="0.25">
      <c r="B12" s="32">
        <v>43832</v>
      </c>
      <c r="C12" s="33" t="s">
        <v>22</v>
      </c>
      <c r="D12" s="33" t="s">
        <v>23</v>
      </c>
      <c r="E12" s="33" t="s">
        <v>24</v>
      </c>
      <c r="F12" s="34">
        <v>65980</v>
      </c>
      <c r="G12" s="35">
        <v>37520</v>
      </c>
      <c r="H12" s="35">
        <v>28460</v>
      </c>
      <c r="I12" s="35">
        <v>2276.8000000000002</v>
      </c>
      <c r="K12" s="201"/>
      <c r="L12" s="202"/>
      <c r="M12" s="202"/>
      <c r="N12" s="203"/>
      <c r="R12"/>
      <c r="S12"/>
      <c r="T12"/>
    </row>
    <row r="13" spans="1:41" x14ac:dyDescent="0.25">
      <c r="B13" s="32">
        <v>43837</v>
      </c>
      <c r="C13" s="33" t="s">
        <v>25</v>
      </c>
      <c r="D13" s="33" t="s">
        <v>26</v>
      </c>
      <c r="E13" s="33" t="s">
        <v>27</v>
      </c>
      <c r="F13" s="34">
        <v>72852</v>
      </c>
      <c r="G13" s="35">
        <v>43963</v>
      </c>
      <c r="H13" s="35">
        <v>28889</v>
      </c>
      <c r="I13" s="35">
        <v>3177.79</v>
      </c>
      <c r="K13" s="193" t="s">
        <v>28</v>
      </c>
      <c r="L13" s="194"/>
      <c r="M13" s="194"/>
      <c r="N13" s="106" t="s">
        <v>29</v>
      </c>
      <c r="Q13"/>
      <c r="R13"/>
      <c r="S13"/>
      <c r="T13"/>
    </row>
    <row r="14" spans="1:41" x14ac:dyDescent="0.25">
      <c r="B14" s="32">
        <v>43837</v>
      </c>
      <c r="C14" s="33" t="s">
        <v>22</v>
      </c>
      <c r="D14" s="33" t="s">
        <v>30</v>
      </c>
      <c r="E14" s="33" t="s">
        <v>24</v>
      </c>
      <c r="F14" s="34">
        <v>70204</v>
      </c>
      <c r="G14" s="35">
        <v>65676</v>
      </c>
      <c r="H14" s="35">
        <v>4528</v>
      </c>
      <c r="I14" s="35">
        <v>362.24</v>
      </c>
      <c r="K14" s="193" t="s">
        <v>31</v>
      </c>
      <c r="L14" s="194"/>
      <c r="M14" s="194"/>
      <c r="N14" s="106" t="s">
        <v>29</v>
      </c>
      <c r="R14"/>
      <c r="S14"/>
      <c r="T14"/>
    </row>
    <row r="15" spans="1:41" x14ac:dyDescent="0.25">
      <c r="B15" s="32">
        <v>43839</v>
      </c>
      <c r="C15" s="33" t="s">
        <v>22</v>
      </c>
      <c r="D15" s="33" t="s">
        <v>32</v>
      </c>
      <c r="E15" s="33" t="s">
        <v>24</v>
      </c>
      <c r="F15" s="34">
        <v>99727</v>
      </c>
      <c r="G15" s="35">
        <v>51878</v>
      </c>
      <c r="H15" s="35">
        <v>47849</v>
      </c>
      <c r="I15" s="35">
        <v>3827.92</v>
      </c>
      <c r="K15" s="193" t="s">
        <v>33</v>
      </c>
      <c r="L15" s="194"/>
      <c r="M15" s="194"/>
      <c r="N15" s="106" t="s">
        <v>29</v>
      </c>
    </row>
    <row r="16" spans="1:41" x14ac:dyDescent="0.25">
      <c r="B16" s="32">
        <v>43845</v>
      </c>
      <c r="C16" s="33" t="s">
        <v>34</v>
      </c>
      <c r="D16" s="33" t="s">
        <v>35</v>
      </c>
      <c r="E16" s="33" t="s">
        <v>24</v>
      </c>
      <c r="F16" s="34">
        <v>65537</v>
      </c>
      <c r="G16" s="35">
        <v>38844</v>
      </c>
      <c r="H16" s="35">
        <v>26693</v>
      </c>
      <c r="I16" s="35">
        <v>2135.44</v>
      </c>
      <c r="K16" s="193" t="s">
        <v>36</v>
      </c>
      <c r="L16" s="194"/>
      <c r="M16" s="194"/>
      <c r="N16" s="106" t="s">
        <v>37</v>
      </c>
    </row>
    <row r="17" spans="2:18" x14ac:dyDescent="0.25">
      <c r="B17" s="32">
        <v>43847</v>
      </c>
      <c r="C17" s="33" t="s">
        <v>22</v>
      </c>
      <c r="D17" s="33" t="s">
        <v>38</v>
      </c>
      <c r="E17" s="33" t="s">
        <v>24</v>
      </c>
      <c r="F17" s="34">
        <v>36833</v>
      </c>
      <c r="G17" s="35">
        <v>34845</v>
      </c>
      <c r="H17" s="35">
        <v>1988</v>
      </c>
      <c r="I17" s="35">
        <v>159.04</v>
      </c>
      <c r="K17" s="193" t="s">
        <v>39</v>
      </c>
      <c r="L17" s="194"/>
      <c r="M17" s="194"/>
      <c r="N17" s="106" t="s">
        <v>37</v>
      </c>
      <c r="R17"/>
    </row>
    <row r="18" spans="2:18" x14ac:dyDescent="0.25">
      <c r="B18" s="32">
        <v>43847</v>
      </c>
      <c r="C18" s="33" t="s">
        <v>34</v>
      </c>
      <c r="D18" s="33" t="s">
        <v>40</v>
      </c>
      <c r="E18" s="33" t="s">
        <v>27</v>
      </c>
      <c r="F18" s="34">
        <v>100008</v>
      </c>
      <c r="G18" s="35">
        <v>34656</v>
      </c>
      <c r="H18" s="35">
        <v>65352</v>
      </c>
      <c r="I18" s="35">
        <v>5228.16</v>
      </c>
      <c r="K18" s="193" t="s">
        <v>41</v>
      </c>
      <c r="L18" s="194"/>
      <c r="M18" s="194"/>
      <c r="N18" s="106" t="s">
        <v>37</v>
      </c>
      <c r="R18"/>
    </row>
    <row r="19" spans="2:18" x14ac:dyDescent="0.25">
      <c r="B19" s="32">
        <v>43847</v>
      </c>
      <c r="C19" s="33" t="s">
        <v>25</v>
      </c>
      <c r="D19" s="33" t="s">
        <v>42</v>
      </c>
      <c r="E19" s="33" t="s">
        <v>27</v>
      </c>
      <c r="F19" s="34">
        <v>69351</v>
      </c>
      <c r="G19" s="35">
        <v>79003</v>
      </c>
      <c r="H19" s="35">
        <v>-9652</v>
      </c>
      <c r="I19" s="35">
        <v>0</v>
      </c>
      <c r="K19" s="193" t="s">
        <v>43</v>
      </c>
      <c r="L19" s="194"/>
      <c r="M19" s="194"/>
      <c r="N19" s="106" t="s">
        <v>37</v>
      </c>
      <c r="R19"/>
    </row>
    <row r="20" spans="2:18" ht="16.5" thickBot="1" x14ac:dyDescent="0.3">
      <c r="B20" s="32">
        <v>43849</v>
      </c>
      <c r="C20" s="33" t="s">
        <v>44</v>
      </c>
      <c r="D20" s="33" t="s">
        <v>45</v>
      </c>
      <c r="E20" s="33" t="s">
        <v>27</v>
      </c>
      <c r="F20" s="34">
        <v>49633</v>
      </c>
      <c r="G20" s="35">
        <v>41574</v>
      </c>
      <c r="H20" s="35">
        <v>8059</v>
      </c>
      <c r="I20" s="35">
        <v>886.49</v>
      </c>
      <c r="K20" s="36"/>
      <c r="L20" s="37"/>
      <c r="M20" s="38" t="s">
        <v>46</v>
      </c>
      <c r="N20" s="107" t="str">
        <f>_xlfn.CONCAT(N13:N19)</f>
        <v>QualitativeQualitativeQualitativeQuantitativeQuantitativeQuantitativeQuantitative</v>
      </c>
      <c r="O20" s="20" t="s">
        <v>8</v>
      </c>
      <c r="R20"/>
    </row>
    <row r="21" spans="2:18" x14ac:dyDescent="0.25">
      <c r="B21" s="32">
        <v>43849</v>
      </c>
      <c r="C21" s="33" t="s">
        <v>44</v>
      </c>
      <c r="D21" s="33" t="s">
        <v>47</v>
      </c>
      <c r="E21" s="33" t="s">
        <v>27</v>
      </c>
      <c r="F21" s="34">
        <v>45745</v>
      </c>
      <c r="G21" s="35">
        <v>22479</v>
      </c>
      <c r="H21" s="35">
        <v>23266</v>
      </c>
      <c r="I21" s="35">
        <v>2559.2600000000002</v>
      </c>
      <c r="R21"/>
    </row>
    <row r="22" spans="2:18" x14ac:dyDescent="0.25">
      <c r="B22" s="32">
        <v>43851</v>
      </c>
      <c r="C22" s="33" t="s">
        <v>44</v>
      </c>
      <c r="D22" s="33" t="s">
        <v>48</v>
      </c>
      <c r="E22" s="33" t="s">
        <v>27</v>
      </c>
      <c r="F22" s="34">
        <v>42569</v>
      </c>
      <c r="G22" s="35">
        <v>64519</v>
      </c>
      <c r="H22" s="35">
        <v>-21950</v>
      </c>
      <c r="I22" s="35">
        <v>0</v>
      </c>
      <c r="K22"/>
      <c r="L22"/>
      <c r="M22"/>
      <c r="N22"/>
      <c r="R22"/>
    </row>
    <row r="23" spans="2:18" x14ac:dyDescent="0.25">
      <c r="B23" s="32">
        <v>43852</v>
      </c>
      <c r="C23" s="33" t="s">
        <v>25</v>
      </c>
      <c r="D23" s="33" t="s">
        <v>49</v>
      </c>
      <c r="E23" s="33" t="s">
        <v>24</v>
      </c>
      <c r="F23" s="34">
        <v>93271</v>
      </c>
      <c r="G23" s="35">
        <v>31319</v>
      </c>
      <c r="H23" s="35">
        <v>61952</v>
      </c>
      <c r="I23" s="35">
        <v>4956.16</v>
      </c>
      <c r="K23"/>
      <c r="L23"/>
      <c r="M23"/>
      <c r="N23"/>
      <c r="R23"/>
    </row>
    <row r="24" spans="2:18" x14ac:dyDescent="0.25">
      <c r="B24" s="32">
        <v>43852</v>
      </c>
      <c r="C24" s="33" t="s">
        <v>25</v>
      </c>
      <c r="D24" s="33" t="s">
        <v>50</v>
      </c>
      <c r="E24" s="33" t="s">
        <v>24</v>
      </c>
      <c r="F24" s="34">
        <v>85688</v>
      </c>
      <c r="G24" s="35">
        <v>27785</v>
      </c>
      <c r="H24" s="35">
        <v>57903</v>
      </c>
      <c r="I24" s="35">
        <v>4632.24</v>
      </c>
      <c r="K24"/>
      <c r="L24"/>
      <c r="M24"/>
      <c r="N24"/>
      <c r="R24"/>
    </row>
    <row r="25" spans="2:18" x14ac:dyDescent="0.25">
      <c r="B25" s="32">
        <v>43853</v>
      </c>
      <c r="C25" s="33" t="s">
        <v>22</v>
      </c>
      <c r="D25" s="33" t="s">
        <v>51</v>
      </c>
      <c r="E25" s="33" t="s">
        <v>24</v>
      </c>
      <c r="F25" s="34">
        <v>85703</v>
      </c>
      <c r="G25" s="35">
        <v>69877</v>
      </c>
      <c r="H25" s="35">
        <v>15826</v>
      </c>
      <c r="I25" s="35">
        <v>1266.08</v>
      </c>
      <c r="K25"/>
      <c r="L25"/>
      <c r="M25"/>
      <c r="N25"/>
      <c r="R25"/>
    </row>
    <row r="26" spans="2:18" x14ac:dyDescent="0.25">
      <c r="B26" s="32">
        <v>43856</v>
      </c>
      <c r="C26" s="33" t="s">
        <v>25</v>
      </c>
      <c r="D26" s="33" t="s">
        <v>52</v>
      </c>
      <c r="E26" s="33" t="s">
        <v>27</v>
      </c>
      <c r="F26" s="34">
        <v>62058</v>
      </c>
      <c r="G26" s="35">
        <v>26318</v>
      </c>
      <c r="H26" s="35">
        <v>35740</v>
      </c>
      <c r="I26" s="35">
        <v>3931.4</v>
      </c>
      <c r="K26"/>
      <c r="L26"/>
      <c r="M26"/>
      <c r="N26"/>
      <c r="R26"/>
    </row>
    <row r="27" spans="2:18" x14ac:dyDescent="0.25">
      <c r="B27" s="32">
        <v>43856</v>
      </c>
      <c r="C27" s="33" t="s">
        <v>22</v>
      </c>
      <c r="D27" s="33" t="s">
        <v>53</v>
      </c>
      <c r="E27" s="33" t="s">
        <v>24</v>
      </c>
      <c r="F27" s="34">
        <v>77335</v>
      </c>
      <c r="G27" s="35">
        <v>76767</v>
      </c>
      <c r="H27" s="35">
        <v>568</v>
      </c>
      <c r="I27" s="35">
        <v>45.44</v>
      </c>
      <c r="K27"/>
      <c r="L27"/>
      <c r="M27"/>
      <c r="N27"/>
      <c r="R27"/>
    </row>
    <row r="28" spans="2:18" x14ac:dyDescent="0.25">
      <c r="B28" s="32">
        <v>43857</v>
      </c>
      <c r="C28" s="33" t="s">
        <v>34</v>
      </c>
      <c r="D28" s="33" t="s">
        <v>54</v>
      </c>
      <c r="E28" s="33" t="s">
        <v>27</v>
      </c>
      <c r="F28" s="34">
        <v>60382</v>
      </c>
      <c r="G28" s="35">
        <v>43450</v>
      </c>
      <c r="H28" s="35">
        <v>16932</v>
      </c>
      <c r="I28" s="35">
        <v>1862.52</v>
      </c>
      <c r="K28"/>
      <c r="L28"/>
      <c r="M28"/>
      <c r="N28"/>
      <c r="R28"/>
    </row>
    <row r="29" spans="2:18" x14ac:dyDescent="0.25">
      <c r="B29" s="32">
        <v>43860</v>
      </c>
      <c r="C29" s="33" t="s">
        <v>25</v>
      </c>
      <c r="D29" s="33" t="s">
        <v>55</v>
      </c>
      <c r="E29" s="33" t="s">
        <v>24</v>
      </c>
      <c r="F29" s="34">
        <v>103147</v>
      </c>
      <c r="G29" s="35">
        <v>45237</v>
      </c>
      <c r="H29" s="35">
        <v>57910</v>
      </c>
      <c r="I29" s="35">
        <v>4632.8</v>
      </c>
      <c r="K29"/>
      <c r="L29"/>
      <c r="M29"/>
      <c r="N29"/>
      <c r="R29"/>
    </row>
    <row r="30" spans="2:18" ht="15.4" customHeight="1" x14ac:dyDescent="0.25">
      <c r="B30" s="32">
        <v>43862</v>
      </c>
      <c r="C30" s="33" t="s">
        <v>25</v>
      </c>
      <c r="D30" s="33" t="s">
        <v>56</v>
      </c>
      <c r="E30" s="33" t="s">
        <v>27</v>
      </c>
      <c r="F30" s="34">
        <v>40627</v>
      </c>
      <c r="G30" s="35">
        <v>42987</v>
      </c>
      <c r="H30" s="35">
        <v>-2360</v>
      </c>
      <c r="I30" s="35">
        <v>0</v>
      </c>
      <c r="K30"/>
      <c r="L30"/>
      <c r="M30"/>
      <c r="N30"/>
      <c r="R30"/>
    </row>
    <row r="31" spans="2:18" x14ac:dyDescent="0.25">
      <c r="B31" s="32">
        <v>43863</v>
      </c>
      <c r="C31" s="33" t="s">
        <v>22</v>
      </c>
      <c r="D31" s="33" t="s">
        <v>57</v>
      </c>
      <c r="E31" s="33" t="s">
        <v>24</v>
      </c>
      <c r="F31" s="34">
        <v>73513</v>
      </c>
      <c r="G31" s="35">
        <v>66767</v>
      </c>
      <c r="H31" s="35">
        <v>6746</v>
      </c>
      <c r="I31" s="35">
        <v>539.68000000000006</v>
      </c>
      <c r="K31"/>
      <c r="L31"/>
      <c r="M31"/>
      <c r="N31"/>
      <c r="R31"/>
    </row>
    <row r="32" spans="2:18" x14ac:dyDescent="0.25">
      <c r="B32" s="32">
        <v>43866</v>
      </c>
      <c r="C32" s="33" t="s">
        <v>25</v>
      </c>
      <c r="D32" s="33" t="s">
        <v>58</v>
      </c>
      <c r="E32" s="33" t="s">
        <v>27</v>
      </c>
      <c r="F32" s="34">
        <v>88555</v>
      </c>
      <c r="G32" s="35">
        <v>39448</v>
      </c>
      <c r="H32" s="35">
        <v>49107</v>
      </c>
      <c r="I32" s="35">
        <v>5401.77</v>
      </c>
      <c r="K32"/>
      <c r="L32"/>
      <c r="M32"/>
      <c r="N32"/>
      <c r="R32"/>
    </row>
    <row r="33" spans="2:18" x14ac:dyDescent="0.25">
      <c r="B33" s="32">
        <v>43870</v>
      </c>
      <c r="C33" s="33" t="s">
        <v>34</v>
      </c>
      <c r="D33" s="33" t="s">
        <v>59</v>
      </c>
      <c r="E33" s="33" t="s">
        <v>27</v>
      </c>
      <c r="F33" s="34">
        <v>103357</v>
      </c>
      <c r="G33" s="35">
        <v>67595</v>
      </c>
      <c r="H33" s="35">
        <v>35762</v>
      </c>
      <c r="I33" s="35">
        <v>3933.82</v>
      </c>
      <c r="K33"/>
      <c r="L33"/>
      <c r="M33"/>
      <c r="N33"/>
      <c r="R33"/>
    </row>
    <row r="34" spans="2:18" x14ac:dyDescent="0.25">
      <c r="B34" s="32">
        <v>43870</v>
      </c>
      <c r="C34" s="33" t="s">
        <v>34</v>
      </c>
      <c r="D34" s="33" t="s">
        <v>60</v>
      </c>
      <c r="E34" s="33" t="s">
        <v>27</v>
      </c>
      <c r="F34" s="34">
        <v>52025</v>
      </c>
      <c r="G34" s="35">
        <v>45564</v>
      </c>
      <c r="H34" s="35">
        <v>6461</v>
      </c>
      <c r="I34" s="35">
        <v>710.71</v>
      </c>
      <c r="K34"/>
      <c r="L34"/>
      <c r="M34"/>
      <c r="N34"/>
      <c r="R34"/>
    </row>
    <row r="35" spans="2:18" x14ac:dyDescent="0.25">
      <c r="B35" s="32">
        <v>43871</v>
      </c>
      <c r="C35" s="33" t="s">
        <v>22</v>
      </c>
      <c r="D35" s="33" t="s">
        <v>61</v>
      </c>
      <c r="E35" s="33" t="s">
        <v>24</v>
      </c>
      <c r="F35" s="34">
        <v>99207</v>
      </c>
      <c r="G35" s="35">
        <v>45003</v>
      </c>
      <c r="H35" s="35">
        <v>54204</v>
      </c>
      <c r="I35" s="35">
        <v>4336.32</v>
      </c>
      <c r="K35"/>
      <c r="L35"/>
      <c r="M35"/>
      <c r="N35"/>
      <c r="R35"/>
    </row>
    <row r="36" spans="2:18" x14ac:dyDescent="0.25">
      <c r="B36" s="32">
        <v>43872</v>
      </c>
      <c r="C36" s="33" t="s">
        <v>44</v>
      </c>
      <c r="D36" s="33" t="s">
        <v>62</v>
      </c>
      <c r="E36" s="33" t="s">
        <v>24</v>
      </c>
      <c r="F36" s="34">
        <v>73324</v>
      </c>
      <c r="G36" s="35">
        <v>40457</v>
      </c>
      <c r="H36" s="35">
        <v>32867</v>
      </c>
      <c r="I36" s="35">
        <v>2629.36</v>
      </c>
      <c r="K36"/>
      <c r="L36"/>
      <c r="M36"/>
      <c r="N36"/>
      <c r="R36"/>
    </row>
    <row r="37" spans="2:18" x14ac:dyDescent="0.25">
      <c r="B37" s="32">
        <v>43873</v>
      </c>
      <c r="C37" s="33" t="s">
        <v>22</v>
      </c>
      <c r="D37" s="33" t="s">
        <v>63</v>
      </c>
      <c r="E37" s="33" t="s">
        <v>24</v>
      </c>
      <c r="F37" s="34">
        <v>100277</v>
      </c>
      <c r="G37" s="35">
        <v>38009</v>
      </c>
      <c r="H37" s="35">
        <v>62268</v>
      </c>
      <c r="I37" s="35">
        <v>4981.4400000000005</v>
      </c>
      <c r="K37"/>
      <c r="L37"/>
      <c r="M37"/>
      <c r="N37"/>
      <c r="R37"/>
    </row>
    <row r="38" spans="2:18" x14ac:dyDescent="0.25">
      <c r="B38" s="32">
        <v>43876</v>
      </c>
      <c r="C38" s="33" t="s">
        <v>44</v>
      </c>
      <c r="D38" s="33" t="s">
        <v>64</v>
      </c>
      <c r="E38" s="33" t="s">
        <v>27</v>
      </c>
      <c r="F38" s="34">
        <v>35012</v>
      </c>
      <c r="G38" s="35">
        <v>36765</v>
      </c>
      <c r="H38" s="35">
        <v>-1753</v>
      </c>
      <c r="I38" s="35">
        <v>0</v>
      </c>
      <c r="K38"/>
      <c r="L38"/>
      <c r="M38"/>
      <c r="N38"/>
      <c r="R38"/>
    </row>
    <row r="39" spans="2:18" x14ac:dyDescent="0.25">
      <c r="B39" s="32">
        <v>43876</v>
      </c>
      <c r="C39" s="33" t="s">
        <v>25</v>
      </c>
      <c r="D39" s="33" t="s">
        <v>65</v>
      </c>
      <c r="E39" s="33" t="s">
        <v>27</v>
      </c>
      <c r="F39" s="34">
        <v>74221</v>
      </c>
      <c r="G39" s="35">
        <v>28700</v>
      </c>
      <c r="H39" s="35">
        <v>45521</v>
      </c>
      <c r="I39" s="35">
        <v>5007.3100000000004</v>
      </c>
      <c r="K39"/>
      <c r="L39"/>
      <c r="M39"/>
      <c r="N39"/>
      <c r="R39"/>
    </row>
    <row r="40" spans="2:18" x14ac:dyDescent="0.25">
      <c r="B40" s="32">
        <v>43881</v>
      </c>
      <c r="C40" s="33" t="s">
        <v>22</v>
      </c>
      <c r="D40" s="33" t="s">
        <v>66</v>
      </c>
      <c r="E40" s="33" t="s">
        <v>24</v>
      </c>
      <c r="F40" s="34">
        <v>86899</v>
      </c>
      <c r="G40" s="35">
        <v>53836</v>
      </c>
      <c r="H40" s="35">
        <v>33063</v>
      </c>
      <c r="I40" s="35">
        <v>2645.04</v>
      </c>
      <c r="K40"/>
      <c r="L40"/>
      <c r="M40"/>
      <c r="N40"/>
      <c r="R40"/>
    </row>
    <row r="41" spans="2:18" x14ac:dyDescent="0.25">
      <c r="B41" s="32">
        <v>43881</v>
      </c>
      <c r="C41" s="33" t="s">
        <v>25</v>
      </c>
      <c r="D41" s="33" t="s">
        <v>67</v>
      </c>
      <c r="E41" s="33" t="s">
        <v>24</v>
      </c>
      <c r="F41" s="34">
        <v>58098</v>
      </c>
      <c r="G41" s="35">
        <v>37996</v>
      </c>
      <c r="H41" s="35">
        <v>20102</v>
      </c>
      <c r="I41" s="35">
        <v>1608.16</v>
      </c>
      <c r="K41"/>
      <c r="L41"/>
      <c r="M41"/>
      <c r="N41"/>
      <c r="R41"/>
    </row>
    <row r="42" spans="2:18" x14ac:dyDescent="0.25">
      <c r="B42" s="32">
        <v>43881</v>
      </c>
      <c r="C42" s="33" t="s">
        <v>34</v>
      </c>
      <c r="D42" s="33" t="s">
        <v>68</v>
      </c>
      <c r="E42" s="33" t="s">
        <v>27</v>
      </c>
      <c r="F42" s="34">
        <v>71645</v>
      </c>
      <c r="G42" s="35">
        <v>53008</v>
      </c>
      <c r="H42" s="35">
        <v>18637</v>
      </c>
      <c r="I42" s="35">
        <v>2050.0700000000002</v>
      </c>
      <c r="K42"/>
      <c r="L42"/>
      <c r="M42"/>
      <c r="N42"/>
      <c r="R42"/>
    </row>
    <row r="43" spans="2:18" x14ac:dyDescent="0.25">
      <c r="B43" s="32">
        <v>43884</v>
      </c>
      <c r="C43" s="33" t="s">
        <v>44</v>
      </c>
      <c r="D43" s="33" t="s">
        <v>69</v>
      </c>
      <c r="E43" s="33" t="s">
        <v>27</v>
      </c>
      <c r="F43" s="34">
        <v>91742</v>
      </c>
      <c r="G43" s="35">
        <v>67882</v>
      </c>
      <c r="H43" s="35">
        <v>23860</v>
      </c>
      <c r="I43" s="35">
        <v>2624.6</v>
      </c>
      <c r="K43"/>
      <c r="L43"/>
      <c r="M43"/>
      <c r="N43"/>
      <c r="R43"/>
    </row>
    <row r="44" spans="2:18" x14ac:dyDescent="0.25">
      <c r="B44" s="32">
        <v>43885</v>
      </c>
      <c r="C44" s="33" t="s">
        <v>25</v>
      </c>
      <c r="D44" s="33" t="s">
        <v>70</v>
      </c>
      <c r="E44" s="33" t="s">
        <v>24</v>
      </c>
      <c r="F44" s="34">
        <v>56576</v>
      </c>
      <c r="G44" s="35">
        <v>53014</v>
      </c>
      <c r="H44" s="35">
        <v>3562</v>
      </c>
      <c r="I44" s="35">
        <v>284.95999999999998</v>
      </c>
      <c r="K44"/>
      <c r="L44"/>
      <c r="M44"/>
      <c r="N44"/>
      <c r="R44"/>
    </row>
    <row r="45" spans="2:18" x14ac:dyDescent="0.25">
      <c r="B45" s="32">
        <v>43886</v>
      </c>
      <c r="C45" s="33" t="s">
        <v>34</v>
      </c>
      <c r="D45" s="33" t="s">
        <v>71</v>
      </c>
      <c r="E45" s="33" t="s">
        <v>24</v>
      </c>
      <c r="F45" s="34">
        <v>41386</v>
      </c>
      <c r="G45" s="35">
        <v>34565</v>
      </c>
      <c r="H45" s="35">
        <v>6821</v>
      </c>
      <c r="I45" s="35">
        <v>545.68000000000006</v>
      </c>
      <c r="R45"/>
    </row>
    <row r="46" spans="2:18" x14ac:dyDescent="0.25">
      <c r="B46" s="32">
        <v>43888</v>
      </c>
      <c r="C46" s="33" t="s">
        <v>25</v>
      </c>
      <c r="D46" s="33" t="s">
        <v>72</v>
      </c>
      <c r="E46" s="33" t="s">
        <v>27</v>
      </c>
      <c r="F46" s="34">
        <v>110009</v>
      </c>
      <c r="G46" s="35">
        <v>78162</v>
      </c>
      <c r="H46" s="35">
        <v>31847</v>
      </c>
      <c r="I46" s="35">
        <v>3503.17</v>
      </c>
      <c r="R46"/>
    </row>
    <row r="47" spans="2:18" x14ac:dyDescent="0.25">
      <c r="B47" s="32">
        <v>43896</v>
      </c>
      <c r="C47" s="33" t="s">
        <v>34</v>
      </c>
      <c r="D47" s="33" t="s">
        <v>73</v>
      </c>
      <c r="E47" s="33" t="s">
        <v>24</v>
      </c>
      <c r="F47" s="34">
        <v>92312</v>
      </c>
      <c r="G47" s="35">
        <v>79955</v>
      </c>
      <c r="H47" s="35">
        <v>12357</v>
      </c>
      <c r="I47" s="35">
        <v>988.56000000000006</v>
      </c>
      <c r="R47"/>
    </row>
    <row r="48" spans="2:18" x14ac:dyDescent="0.25">
      <c r="B48" s="32">
        <v>43898</v>
      </c>
      <c r="C48" s="33" t="s">
        <v>44</v>
      </c>
      <c r="D48" s="33" t="s">
        <v>74</v>
      </c>
      <c r="E48" s="33" t="s">
        <v>24</v>
      </c>
      <c r="F48" s="34">
        <v>63834</v>
      </c>
      <c r="G48" s="35">
        <v>55815</v>
      </c>
      <c r="H48" s="35">
        <v>8019</v>
      </c>
      <c r="I48" s="35">
        <v>641.52</v>
      </c>
      <c r="R48"/>
    </row>
    <row r="49" spans="2:18" x14ac:dyDescent="0.25">
      <c r="B49" s="32">
        <v>43899</v>
      </c>
      <c r="C49" s="33" t="s">
        <v>22</v>
      </c>
      <c r="D49" s="33" t="s">
        <v>75</v>
      </c>
      <c r="E49" s="33" t="s">
        <v>24</v>
      </c>
      <c r="F49" s="34">
        <v>39116</v>
      </c>
      <c r="G49" s="35">
        <v>31987</v>
      </c>
      <c r="H49" s="35">
        <v>7129</v>
      </c>
      <c r="I49" s="35">
        <v>570.32000000000005</v>
      </c>
      <c r="R49"/>
    </row>
    <row r="50" spans="2:18" x14ac:dyDescent="0.25">
      <c r="B50" s="32">
        <v>43901</v>
      </c>
      <c r="C50" s="33" t="s">
        <v>22</v>
      </c>
      <c r="D50" s="33" t="s">
        <v>76</v>
      </c>
      <c r="E50" s="33" t="s">
        <v>24</v>
      </c>
      <c r="F50" s="34">
        <v>102624</v>
      </c>
      <c r="G50" s="35">
        <v>51958</v>
      </c>
      <c r="H50" s="35">
        <v>50666</v>
      </c>
      <c r="I50" s="35">
        <v>4053.28</v>
      </c>
      <c r="R50"/>
    </row>
    <row r="51" spans="2:18" x14ac:dyDescent="0.25">
      <c r="B51" s="32">
        <v>43901</v>
      </c>
      <c r="C51" s="33" t="s">
        <v>22</v>
      </c>
      <c r="D51" s="33" t="s">
        <v>77</v>
      </c>
      <c r="E51" s="33" t="s">
        <v>24</v>
      </c>
      <c r="F51" s="34">
        <v>79147</v>
      </c>
      <c r="G51" s="35">
        <v>49584</v>
      </c>
      <c r="H51" s="35">
        <v>29563</v>
      </c>
      <c r="I51" s="35">
        <v>2365.04</v>
      </c>
      <c r="R51"/>
    </row>
    <row r="52" spans="2:18" x14ac:dyDescent="0.25">
      <c r="B52" s="32">
        <v>43903</v>
      </c>
      <c r="C52" s="33" t="s">
        <v>25</v>
      </c>
      <c r="D52" s="33" t="s">
        <v>78</v>
      </c>
      <c r="E52" s="33" t="s">
        <v>27</v>
      </c>
      <c r="F52" s="34">
        <v>84962</v>
      </c>
      <c r="G52" s="35">
        <v>53309</v>
      </c>
      <c r="H52" s="35">
        <v>31653</v>
      </c>
      <c r="I52" s="35">
        <v>3481.83</v>
      </c>
      <c r="R52"/>
    </row>
    <row r="53" spans="2:18" x14ac:dyDescent="0.25">
      <c r="B53" s="32">
        <v>43904</v>
      </c>
      <c r="C53" s="33" t="s">
        <v>44</v>
      </c>
      <c r="D53" s="33" t="s">
        <v>79</v>
      </c>
      <c r="E53" s="33" t="s">
        <v>27</v>
      </c>
      <c r="F53" s="34">
        <v>54611</v>
      </c>
      <c r="G53" s="35">
        <v>51911</v>
      </c>
      <c r="H53" s="35">
        <v>2700</v>
      </c>
      <c r="I53" s="35">
        <v>297</v>
      </c>
      <c r="R53"/>
    </row>
    <row r="54" spans="2:18" x14ac:dyDescent="0.25">
      <c r="B54" s="32">
        <v>43907</v>
      </c>
      <c r="C54" s="33" t="s">
        <v>44</v>
      </c>
      <c r="D54" s="33" t="s">
        <v>80</v>
      </c>
      <c r="E54" s="33" t="s">
        <v>27</v>
      </c>
      <c r="F54" s="34">
        <v>115604</v>
      </c>
      <c r="G54" s="35">
        <v>27713</v>
      </c>
      <c r="H54" s="35">
        <v>87891</v>
      </c>
      <c r="I54" s="35">
        <v>9668.01</v>
      </c>
      <c r="R54"/>
    </row>
    <row r="55" spans="2:18" x14ac:dyDescent="0.25">
      <c r="B55" s="32">
        <v>43907</v>
      </c>
      <c r="C55" s="33" t="s">
        <v>25</v>
      </c>
      <c r="D55" s="33" t="s">
        <v>81</v>
      </c>
      <c r="E55" s="33" t="s">
        <v>24</v>
      </c>
      <c r="F55" s="34">
        <v>43833</v>
      </c>
      <c r="G55" s="35">
        <v>43789</v>
      </c>
      <c r="H55" s="35">
        <v>44</v>
      </c>
      <c r="I55" s="35">
        <v>3.52</v>
      </c>
      <c r="R55"/>
    </row>
    <row r="56" spans="2:18" x14ac:dyDescent="0.25">
      <c r="B56" s="32">
        <v>43910</v>
      </c>
      <c r="C56" s="33" t="s">
        <v>34</v>
      </c>
      <c r="D56" s="33" t="s">
        <v>82</v>
      </c>
      <c r="E56" s="33" t="s">
        <v>27</v>
      </c>
      <c r="F56" s="34">
        <v>75221</v>
      </c>
      <c r="G56" s="35">
        <v>56907</v>
      </c>
      <c r="H56" s="35">
        <v>18314</v>
      </c>
      <c r="I56" s="35">
        <v>2014.54</v>
      </c>
      <c r="R56"/>
    </row>
    <row r="57" spans="2:18" x14ac:dyDescent="0.25">
      <c r="B57" s="32">
        <v>43913</v>
      </c>
      <c r="C57" s="33" t="s">
        <v>44</v>
      </c>
      <c r="D57" s="33" t="s">
        <v>83</v>
      </c>
      <c r="E57" s="33" t="s">
        <v>27</v>
      </c>
      <c r="F57" s="34">
        <v>54006</v>
      </c>
      <c r="G57" s="35">
        <v>45345</v>
      </c>
      <c r="H57" s="35">
        <v>8661</v>
      </c>
      <c r="I57" s="35">
        <v>952.71</v>
      </c>
      <c r="R57"/>
    </row>
    <row r="58" spans="2:18" x14ac:dyDescent="0.25">
      <c r="B58" s="32">
        <v>43913</v>
      </c>
      <c r="C58" s="33" t="s">
        <v>34</v>
      </c>
      <c r="D58" s="33" t="s">
        <v>84</v>
      </c>
      <c r="E58" s="33" t="s">
        <v>27</v>
      </c>
      <c r="F58" s="34">
        <v>86057</v>
      </c>
      <c r="G58" s="35">
        <v>52716</v>
      </c>
      <c r="H58" s="35">
        <v>33341</v>
      </c>
      <c r="I58" s="35">
        <v>3667.51</v>
      </c>
      <c r="R58"/>
    </row>
    <row r="59" spans="2:18" x14ac:dyDescent="0.25">
      <c r="B59" s="32">
        <v>43918</v>
      </c>
      <c r="C59" s="33" t="s">
        <v>44</v>
      </c>
      <c r="D59" s="33" t="s">
        <v>85</v>
      </c>
      <c r="E59" s="33" t="s">
        <v>24</v>
      </c>
      <c r="F59" s="34">
        <v>119004</v>
      </c>
      <c r="G59" s="35">
        <v>43712</v>
      </c>
      <c r="H59" s="35">
        <v>75292</v>
      </c>
      <c r="I59" s="35">
        <v>6023.36</v>
      </c>
      <c r="R59"/>
    </row>
    <row r="60" spans="2:18" x14ac:dyDescent="0.25">
      <c r="B60" s="32">
        <v>43918</v>
      </c>
      <c r="C60" s="33" t="s">
        <v>34</v>
      </c>
      <c r="D60" s="33" t="s">
        <v>86</v>
      </c>
      <c r="E60" s="33" t="s">
        <v>27</v>
      </c>
      <c r="F60" s="34">
        <v>111888</v>
      </c>
      <c r="G60" s="35">
        <v>32022</v>
      </c>
      <c r="H60" s="35">
        <v>79866</v>
      </c>
      <c r="I60" s="35">
        <v>8785.26</v>
      </c>
      <c r="R60"/>
    </row>
    <row r="61" spans="2:18" x14ac:dyDescent="0.25">
      <c r="B61" s="32">
        <v>43919</v>
      </c>
      <c r="C61" s="33" t="s">
        <v>44</v>
      </c>
      <c r="D61" s="33" t="s">
        <v>87</v>
      </c>
      <c r="E61" s="33" t="s">
        <v>27</v>
      </c>
      <c r="F61" s="34">
        <v>118626</v>
      </c>
      <c r="G61" s="35">
        <v>56671</v>
      </c>
      <c r="H61" s="35">
        <v>61955</v>
      </c>
      <c r="I61" s="35">
        <v>6815.05</v>
      </c>
      <c r="R61"/>
    </row>
    <row r="62" spans="2:18" x14ac:dyDescent="0.25">
      <c r="B62" s="32">
        <v>43919</v>
      </c>
      <c r="C62" s="33" t="s">
        <v>22</v>
      </c>
      <c r="D62" s="33" t="s">
        <v>88</v>
      </c>
      <c r="E62" s="33" t="s">
        <v>24</v>
      </c>
      <c r="F62" s="34">
        <v>33925</v>
      </c>
      <c r="G62" s="35">
        <v>33020</v>
      </c>
      <c r="H62" s="35">
        <v>905</v>
      </c>
      <c r="I62" s="35">
        <v>72.400000000000006</v>
      </c>
      <c r="R62"/>
    </row>
    <row r="63" spans="2:18" x14ac:dyDescent="0.25">
      <c r="B63" s="32">
        <v>43919</v>
      </c>
      <c r="C63" s="33" t="s">
        <v>44</v>
      </c>
      <c r="D63" s="33" t="s">
        <v>89</v>
      </c>
      <c r="E63" s="33" t="s">
        <v>27</v>
      </c>
      <c r="F63" s="34">
        <v>68656</v>
      </c>
      <c r="G63" s="35">
        <v>48907</v>
      </c>
      <c r="H63" s="35">
        <v>19749</v>
      </c>
      <c r="I63" s="35">
        <v>2172.39</v>
      </c>
      <c r="R63"/>
    </row>
    <row r="64" spans="2:18" x14ac:dyDescent="0.25">
      <c r="B64" s="32">
        <v>43920</v>
      </c>
      <c r="C64" s="33" t="s">
        <v>22</v>
      </c>
      <c r="D64" s="33" t="s">
        <v>90</v>
      </c>
      <c r="E64" s="33" t="s">
        <v>24</v>
      </c>
      <c r="F64" s="34">
        <v>49354</v>
      </c>
      <c r="G64" s="35">
        <v>45789</v>
      </c>
      <c r="H64" s="35">
        <v>3565</v>
      </c>
      <c r="I64" s="35">
        <v>285.2</v>
      </c>
      <c r="R64"/>
    </row>
    <row r="65" spans="2:18" x14ac:dyDescent="0.25">
      <c r="B65" s="32">
        <v>43922</v>
      </c>
      <c r="C65" s="33" t="s">
        <v>34</v>
      </c>
      <c r="D65" s="33" t="s">
        <v>91</v>
      </c>
      <c r="E65" s="33" t="s">
        <v>27</v>
      </c>
      <c r="F65" s="34">
        <v>64731</v>
      </c>
      <c r="G65" s="35">
        <v>55868</v>
      </c>
      <c r="H65" s="35">
        <v>8863</v>
      </c>
      <c r="I65" s="35">
        <v>974.93</v>
      </c>
      <c r="R65"/>
    </row>
    <row r="66" spans="2:18" x14ac:dyDescent="0.25">
      <c r="B66" s="32">
        <v>43923</v>
      </c>
      <c r="C66" s="33" t="s">
        <v>25</v>
      </c>
      <c r="D66" s="33" t="s">
        <v>92</v>
      </c>
      <c r="E66" s="33" t="s">
        <v>27</v>
      </c>
      <c r="F66" s="34">
        <v>47032</v>
      </c>
      <c r="G66" s="35">
        <v>34642</v>
      </c>
      <c r="H66" s="35">
        <v>12390</v>
      </c>
      <c r="I66" s="35">
        <v>1362.9</v>
      </c>
      <c r="R66"/>
    </row>
    <row r="67" spans="2:18" x14ac:dyDescent="0.25">
      <c r="B67" s="32">
        <v>43923</v>
      </c>
      <c r="C67" s="33" t="s">
        <v>34</v>
      </c>
      <c r="D67" s="33" t="s">
        <v>93</v>
      </c>
      <c r="E67" s="33" t="s">
        <v>27</v>
      </c>
      <c r="F67" s="34">
        <v>74110</v>
      </c>
      <c r="G67" s="35">
        <v>58971</v>
      </c>
      <c r="H67" s="35">
        <v>15139</v>
      </c>
      <c r="I67" s="35">
        <v>1665.29</v>
      </c>
      <c r="R67"/>
    </row>
    <row r="68" spans="2:18" x14ac:dyDescent="0.25">
      <c r="B68" s="32">
        <v>43924</v>
      </c>
      <c r="C68" s="33" t="s">
        <v>44</v>
      </c>
      <c r="D68" s="33" t="s">
        <v>94</v>
      </c>
      <c r="E68" s="33" t="s">
        <v>27</v>
      </c>
      <c r="F68" s="34">
        <v>45640</v>
      </c>
      <c r="G68" s="35">
        <v>34000</v>
      </c>
      <c r="H68" s="35">
        <v>11640</v>
      </c>
      <c r="I68" s="35">
        <v>1280.4000000000001</v>
      </c>
      <c r="R68"/>
    </row>
    <row r="69" spans="2:18" x14ac:dyDescent="0.25">
      <c r="B69" s="32">
        <v>43925</v>
      </c>
      <c r="C69" s="33" t="s">
        <v>34</v>
      </c>
      <c r="D69" s="33" t="s">
        <v>95</v>
      </c>
      <c r="E69" s="33" t="s">
        <v>24</v>
      </c>
      <c r="F69" s="34">
        <v>86111</v>
      </c>
      <c r="G69" s="35">
        <v>49249</v>
      </c>
      <c r="H69" s="35">
        <v>36862</v>
      </c>
      <c r="I69" s="35">
        <v>2948.96</v>
      </c>
      <c r="R69"/>
    </row>
    <row r="70" spans="2:18" x14ac:dyDescent="0.25">
      <c r="B70" s="32">
        <v>43931</v>
      </c>
      <c r="C70" s="33" t="s">
        <v>44</v>
      </c>
      <c r="D70" s="33" t="s">
        <v>96</v>
      </c>
      <c r="E70" s="33" t="s">
        <v>27</v>
      </c>
      <c r="F70" s="34">
        <v>45339</v>
      </c>
      <c r="G70" s="35">
        <v>31360</v>
      </c>
      <c r="H70" s="35">
        <v>13979</v>
      </c>
      <c r="I70" s="35">
        <v>1537.69</v>
      </c>
      <c r="R70"/>
    </row>
    <row r="71" spans="2:18" x14ac:dyDescent="0.25">
      <c r="B71" s="32">
        <v>43931</v>
      </c>
      <c r="C71" s="33" t="s">
        <v>25</v>
      </c>
      <c r="D71" s="33" t="s">
        <v>97</v>
      </c>
      <c r="E71" s="33" t="s">
        <v>27</v>
      </c>
      <c r="F71" s="34">
        <v>55688</v>
      </c>
      <c r="G71" s="35">
        <v>48094</v>
      </c>
      <c r="H71" s="35">
        <v>7594</v>
      </c>
      <c r="I71" s="35">
        <v>835.34</v>
      </c>
      <c r="R71"/>
    </row>
    <row r="72" spans="2:18" x14ac:dyDescent="0.25">
      <c r="B72" s="32">
        <v>43932</v>
      </c>
      <c r="C72" s="33" t="s">
        <v>34</v>
      </c>
      <c r="D72" s="33" t="s">
        <v>98</v>
      </c>
      <c r="E72" s="33" t="s">
        <v>27</v>
      </c>
      <c r="F72" s="34">
        <v>81100</v>
      </c>
      <c r="G72" s="35">
        <v>23691</v>
      </c>
      <c r="H72" s="35">
        <v>57409</v>
      </c>
      <c r="I72" s="35">
        <v>6314.99</v>
      </c>
      <c r="R72"/>
    </row>
    <row r="73" spans="2:18" x14ac:dyDescent="0.25">
      <c r="B73" s="32">
        <v>43932</v>
      </c>
      <c r="C73" s="33" t="s">
        <v>34</v>
      </c>
      <c r="D73" s="33" t="s">
        <v>99</v>
      </c>
      <c r="E73" s="33" t="s">
        <v>24</v>
      </c>
      <c r="F73" s="34">
        <v>113389</v>
      </c>
      <c r="G73" s="35">
        <v>48527</v>
      </c>
      <c r="H73" s="35">
        <v>64862</v>
      </c>
      <c r="I73" s="35">
        <v>5188.96</v>
      </c>
      <c r="R73"/>
    </row>
    <row r="74" spans="2:18" x14ac:dyDescent="0.25">
      <c r="B74" s="32">
        <v>43935</v>
      </c>
      <c r="C74" s="33" t="s">
        <v>44</v>
      </c>
      <c r="D74" s="33" t="s">
        <v>100</v>
      </c>
      <c r="E74" s="33" t="s">
        <v>27</v>
      </c>
      <c r="F74" s="34">
        <v>36716</v>
      </c>
      <c r="G74" s="35">
        <v>28090</v>
      </c>
      <c r="H74" s="35">
        <v>8626</v>
      </c>
      <c r="I74" s="35">
        <v>948.86</v>
      </c>
      <c r="R74"/>
    </row>
    <row r="75" spans="2:18" x14ac:dyDescent="0.25">
      <c r="B75" s="32">
        <v>43941</v>
      </c>
      <c r="C75" s="33" t="s">
        <v>44</v>
      </c>
      <c r="D75" s="33" t="s">
        <v>101</v>
      </c>
      <c r="E75" s="33" t="s">
        <v>24</v>
      </c>
      <c r="F75" s="34">
        <v>64882</v>
      </c>
      <c r="G75" s="35">
        <v>43182</v>
      </c>
      <c r="H75" s="35">
        <v>21700</v>
      </c>
      <c r="I75" s="35">
        <v>1736</v>
      </c>
      <c r="R75"/>
    </row>
    <row r="76" spans="2:18" x14ac:dyDescent="0.25">
      <c r="B76" s="32">
        <v>43942</v>
      </c>
      <c r="C76" s="33" t="s">
        <v>25</v>
      </c>
      <c r="D76" s="33" t="s">
        <v>102</v>
      </c>
      <c r="E76" s="33" t="s">
        <v>24</v>
      </c>
      <c r="F76" s="34">
        <v>109538</v>
      </c>
      <c r="G76" s="35">
        <v>21777</v>
      </c>
      <c r="H76" s="35">
        <v>87761</v>
      </c>
      <c r="I76" s="35">
        <v>7020.88</v>
      </c>
      <c r="R76"/>
    </row>
    <row r="77" spans="2:18" x14ac:dyDescent="0.25">
      <c r="B77" s="32">
        <v>43943</v>
      </c>
      <c r="C77" s="33" t="s">
        <v>34</v>
      </c>
      <c r="D77" s="33" t="s">
        <v>103</v>
      </c>
      <c r="E77" s="33" t="s">
        <v>27</v>
      </c>
      <c r="F77" s="34">
        <v>49817</v>
      </c>
      <c r="G77" s="35">
        <v>43530</v>
      </c>
      <c r="H77" s="35">
        <v>6287</v>
      </c>
      <c r="I77" s="35">
        <v>691.57</v>
      </c>
      <c r="R77"/>
    </row>
    <row r="78" spans="2:18" x14ac:dyDescent="0.25">
      <c r="B78" s="32">
        <v>43944</v>
      </c>
      <c r="C78" s="33" t="s">
        <v>34</v>
      </c>
      <c r="D78" s="33" t="s">
        <v>104</v>
      </c>
      <c r="E78" s="33" t="s">
        <v>27</v>
      </c>
      <c r="F78" s="34">
        <v>98749</v>
      </c>
      <c r="G78" s="35">
        <v>30276</v>
      </c>
      <c r="H78" s="35">
        <v>68473</v>
      </c>
      <c r="I78" s="35">
        <v>7532.03</v>
      </c>
      <c r="R78"/>
    </row>
    <row r="79" spans="2:18" x14ac:dyDescent="0.25">
      <c r="B79" s="32">
        <v>43947</v>
      </c>
      <c r="C79" s="33" t="s">
        <v>44</v>
      </c>
      <c r="D79" s="33" t="s">
        <v>105</v>
      </c>
      <c r="E79" s="33" t="s">
        <v>24</v>
      </c>
      <c r="F79" s="34">
        <v>57185</v>
      </c>
      <c r="G79" s="35">
        <v>41540</v>
      </c>
      <c r="H79" s="35">
        <v>15645</v>
      </c>
      <c r="I79" s="35">
        <v>1251.6000000000001</v>
      </c>
      <c r="R79"/>
    </row>
    <row r="80" spans="2:18" x14ac:dyDescent="0.25">
      <c r="B80" s="32">
        <v>43950</v>
      </c>
      <c r="C80" s="33" t="s">
        <v>22</v>
      </c>
      <c r="D80" s="33" t="s">
        <v>106</v>
      </c>
      <c r="E80" s="33" t="s">
        <v>24</v>
      </c>
      <c r="F80" s="34">
        <v>64088</v>
      </c>
      <c r="G80" s="35">
        <v>61222</v>
      </c>
      <c r="H80" s="35">
        <v>2866</v>
      </c>
      <c r="I80" s="35">
        <v>229.28</v>
      </c>
      <c r="R80"/>
    </row>
    <row r="81" spans="2:18" x14ac:dyDescent="0.25">
      <c r="R81"/>
    </row>
    <row r="82" spans="2:18" x14ac:dyDescent="0.25">
      <c r="B82" s="108">
        <f t="shared" ref="B82:I82" si="1">COUNT(B12:B80)</f>
        <v>69</v>
      </c>
      <c r="C82" s="108">
        <f t="shared" si="1"/>
        <v>0</v>
      </c>
      <c r="D82" s="108">
        <f t="shared" si="1"/>
        <v>0</v>
      </c>
      <c r="E82" s="108">
        <f t="shared" si="1"/>
        <v>0</v>
      </c>
      <c r="F82" s="108">
        <f t="shared" si="1"/>
        <v>69</v>
      </c>
      <c r="G82" s="108">
        <f t="shared" si="1"/>
        <v>69</v>
      </c>
      <c r="H82" s="108">
        <f t="shared" si="1"/>
        <v>69</v>
      </c>
      <c r="I82" s="108">
        <f t="shared" si="1"/>
        <v>69</v>
      </c>
      <c r="J82" s="39" t="s">
        <v>107</v>
      </c>
      <c r="R82"/>
    </row>
    <row r="83" spans="2:18" x14ac:dyDescent="0.25">
      <c r="R83"/>
    </row>
    <row r="84" spans="2:18" x14ac:dyDescent="0.25">
      <c r="B84" s="108">
        <f t="shared" ref="B84:I84" si="2">COUNTA(B12:B80)</f>
        <v>69</v>
      </c>
      <c r="C84" s="108">
        <f t="shared" si="2"/>
        <v>69</v>
      </c>
      <c r="D84" s="108">
        <f t="shared" si="2"/>
        <v>69</v>
      </c>
      <c r="E84" s="108">
        <f t="shared" si="2"/>
        <v>69</v>
      </c>
      <c r="F84" s="108">
        <f t="shared" si="2"/>
        <v>69</v>
      </c>
      <c r="G84" s="108">
        <f t="shared" si="2"/>
        <v>69</v>
      </c>
      <c r="H84" s="108">
        <f t="shared" si="2"/>
        <v>69</v>
      </c>
      <c r="I84" s="108">
        <f t="shared" si="2"/>
        <v>69</v>
      </c>
      <c r="J84" s="39" t="s">
        <v>108</v>
      </c>
      <c r="R84"/>
    </row>
    <row r="85" spans="2:18" x14ac:dyDescent="0.25">
      <c r="R85"/>
    </row>
    <row r="92" spans="2:18" ht="31.9" customHeight="1" x14ac:dyDescent="0.25"/>
  </sheetData>
  <mergeCells count="9">
    <mergeCell ref="K17:M17"/>
    <mergeCell ref="K18:M18"/>
    <mergeCell ref="K19:M19"/>
    <mergeCell ref="B10:I10"/>
    <mergeCell ref="K10:N12"/>
    <mergeCell ref="K13:M13"/>
    <mergeCell ref="K14:M14"/>
    <mergeCell ref="K15:M15"/>
    <mergeCell ref="K16:M16"/>
  </mergeCells>
  <conditionalFormatting sqref="A1:A2">
    <cfRule type="expression" dxfId="289" priority="12">
      <formula>$A$2/$B$2&gt;=0.076</formula>
    </cfRule>
  </conditionalFormatting>
  <conditionalFormatting sqref="A1:O2 Q1:R1 X1:AO2 P2:R2">
    <cfRule type="expression" dxfId="288" priority="5">
      <formula>$P$1="Feedback OFF"</formula>
    </cfRule>
  </conditionalFormatting>
  <conditionalFormatting sqref="A3:AA100">
    <cfRule type="expression" dxfId="286" priority="2" stopIfTrue="1">
      <formula>$D$2="DRAGGING CELLS IS NOT PERMITTED. PLEASE UNDO LAST ACTION!!"</formula>
    </cfRule>
  </conditionalFormatting>
  <conditionalFormatting sqref="B1:B2">
    <cfRule type="expression" dxfId="281" priority="13">
      <formula>$A$2/$B$2&gt;=0.153</formula>
    </cfRule>
  </conditionalFormatting>
  <conditionalFormatting sqref="C1:C2">
    <cfRule type="expression" dxfId="280" priority="14">
      <formula>$A$2/$B$2&gt;=0.23</formula>
    </cfRule>
  </conditionalFormatting>
  <conditionalFormatting sqref="D1:D2">
    <cfRule type="expression" dxfId="279" priority="15">
      <formula>$A$2/$B$2&gt;=0.307</formula>
    </cfRule>
  </conditionalFormatting>
  <conditionalFormatting sqref="E1:E2">
    <cfRule type="expression" dxfId="278" priority="16">
      <formula>$A$2/$B$2&gt;=0.384</formula>
    </cfRule>
  </conditionalFormatting>
  <conditionalFormatting sqref="F1:F2">
    <cfRule type="expression" dxfId="277" priority="17">
      <formula>$A$2/$B$2&gt;=0.461</formula>
    </cfRule>
  </conditionalFormatting>
  <conditionalFormatting sqref="G1:G2">
    <cfRule type="expression" dxfId="276" priority="18">
      <formula>$A$2/$B$2&gt;=0.538</formula>
    </cfRule>
  </conditionalFormatting>
  <conditionalFormatting sqref="H1:H2">
    <cfRule type="expression" dxfId="275" priority="19">
      <formula>$A$2/$B$2&gt;=0.615</formula>
    </cfRule>
  </conditionalFormatting>
  <conditionalFormatting sqref="I1:P2">
    <cfRule type="expression" dxfId="273" priority="20">
      <formula>$A$2/$B$2&gt;=0.692</formula>
    </cfRule>
  </conditionalFormatting>
  <conditionalFormatting sqref="L1">
    <cfRule type="expression" dxfId="272" priority="8">
      <formula>$A$2/$B$2&gt;=0.846</formula>
    </cfRule>
  </conditionalFormatting>
  <conditionalFormatting sqref="O1">
    <cfRule type="expression" dxfId="271" priority="11">
      <formula>$A$2/$B$2&gt;=0.846</formula>
    </cfRule>
  </conditionalFormatting>
  <conditionalFormatting sqref="P1">
    <cfRule type="expression" dxfId="270" priority="6">
      <formula>$P$1&lt;&gt;""</formula>
    </cfRule>
  </conditionalFormatting>
  <conditionalFormatting sqref="Q1:R2">
    <cfRule type="expression" dxfId="269" priority="7">
      <formula>$A$2/$B$2&gt;=0.846</formula>
    </cfRule>
  </conditionalFormatting>
  <conditionalFormatting sqref="X1:AF1 AH1:AK1 AM1:AO1 X2:AO2">
    <cfRule type="expression" dxfId="268" priority="21">
      <formula>$A$2/$B$2&gt;=1</formula>
    </cfRule>
  </conditionalFormatting>
  <conditionalFormatting sqref="AG1">
    <cfRule type="expression" dxfId="267" priority="10">
      <formula>$A$2/$B$2&gt;=0.846</formula>
    </cfRule>
  </conditionalFormatting>
  <conditionalFormatting sqref="AL1">
    <cfRule type="expression" dxfId="266" priority="9">
      <formula>$A$2/$B$2&gt;=0.846</formula>
    </cfRule>
  </conditionalFormatting>
  <dataValidations count="2">
    <dataValidation type="list" allowBlank="1" showInputMessage="1" showErrorMessage="1" sqref="N13:N19" xr:uid="{627E76D2-E2E6-4C6E-A64F-C1441A44AFA4}">
      <formula1>"Qualitative, Quantitative"</formula1>
    </dataValidation>
    <dataValidation type="list" allowBlank="1" showInputMessage="1" showErrorMessage="1" sqref="P1" xr:uid="{BFA235D0-442F-4144-83A9-FAB126EB5C0B}">
      <formula1>"Feedback ON, Taunting ON, Feedback OFF"</formula1>
    </dataValidation>
  </dataValidations>
  <pageMargins left="0.7" right="0.7" top="0.75" bottom="0.75" header="0.3" footer="0.3"/>
  <legacyDrawing r:id="rId1"/>
  <extLst>
    <ext xmlns:x14="http://schemas.microsoft.com/office/spreadsheetml/2009/9/main" uri="{78C0D931-6437-407d-A8EE-F0AAD7539E65}">
      <x14:conditionalFormattings>
        <x14:conditionalFormatting xmlns:xm="http://schemas.microsoft.com/office/excel/2006/main">
          <x14:cfRule type="expression" priority="1" stopIfTrue="1" id="{3E0C86F1-6771-4E6A-93CE-B52B1C0D9AF7}">
            <xm:f>Scoreboard!$E$4="Excel version: Invalid"</xm:f>
            <x14:dxf>
              <font>
                <color rgb="FF9C0006"/>
              </font>
              <fill>
                <patternFill>
                  <fgColor indexed="64"/>
                  <bgColor rgb="FFFFC7CE"/>
                </patternFill>
              </fill>
            </x14:dxf>
          </x14:cfRule>
          <x14:cfRule type="expression" priority="3" stopIfTrue="1" id="{1880F3A1-2E01-45EE-B154-B6D552CC2492}">
            <xm:f>Scoreboard!$F$22&lt;&gt;""</xm:f>
            <x14:dxf>
              <font>
                <color rgb="FF9C0006"/>
              </font>
              <fill>
                <patternFill>
                  <fgColor indexed="64"/>
                  <bgColor rgb="FFFFC7CE"/>
                </patternFill>
              </fill>
            </x14:dxf>
          </x14:cfRule>
          <xm:sqref>A3:AA100</xm:sqref>
        </x14:conditionalFormatting>
        <x14:conditionalFormatting xmlns:xm="http://schemas.microsoft.com/office/excel/2006/main">
          <x14:cfRule type="expression" priority="22" stopIfTrue="1" id="{2A2CFCFA-EF40-4366-AD89-80EFD005D5E0}">
            <xm:f>AND($P$1&lt;&gt;"Feedback OFF",IF(DatatypesSC!A3=Feedback_SFX!$C$2, TRUE, FALSE))</xm:f>
            <x14:dxf>
              <fill>
                <patternFill>
                  <bgColor rgb="FFCEEED0"/>
                </patternFill>
              </fill>
            </x14:dxf>
          </x14:cfRule>
          <x14:cfRule type="expression" priority="23" stopIfTrue="1" id="{0F3F9096-88BD-447A-9DB0-94E1ECCF8D1F}">
            <xm:f>AND($P$1&lt;&gt;"Feedback OFF",IF(DatatypesSC!A3=Feedback_SFX!$K$2, TRUE, FALSE))</xm:f>
            <x14:dxf>
              <fill>
                <patternFill>
                  <bgColor rgb="FFFFFF64"/>
                </patternFill>
              </fill>
            </x14:dxf>
          </x14:cfRule>
          <x14:cfRule type="expression" priority="24" stopIfTrue="1" id="{215A0C2F-76A6-453E-92B4-0DCF72853480}">
            <xm:f>AND($P$1&lt;&gt;"Feedback OFF",AND(IF(DatatypesSC!A3&lt;&gt;Feedback_SFX!$C$2, TRUE, FALSE),DatatypesSC!A3&lt;&gt;"",_xlfn.ISFORMULA(DatatypesSC!A3)))</xm:f>
            <x14:dxf>
              <fill>
                <patternFill>
                  <bgColor rgb="FFFF99CC"/>
                </patternFill>
              </fill>
            </x14:dxf>
          </x14:cfRule>
          <xm:sqref>A3:AL84</xm:sqref>
        </x14:conditionalFormatting>
        <x14:conditionalFormatting xmlns:xm="http://schemas.microsoft.com/office/excel/2006/main">
          <x14:cfRule type="expression" priority="4" stopIfTrue="1" id="{DF2B762C-633D-48A2-AA93-27D79030ECAE}">
            <xm:f>Scoreboard!$F$22&lt;&gt;""</xm:f>
            <x14:dxf>
              <font>
                <color rgb="FF9C0006"/>
              </font>
              <fill>
                <patternFill>
                  <fgColor indexed="64"/>
                  <bgColor rgb="FFFFC7CE"/>
                </patternFill>
              </fill>
            </x14:dxf>
          </x14:cfRule>
          <xm:sqref>I1:N1</xm:sqref>
        </x14:conditionalFormatting>
      </x14:conditionalFormatting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89FA1-0166-4661-AAE3-58079ED0E813}">
  <sheetPr>
    <tabColor rgb="FF4FADEA"/>
  </sheetPr>
  <dimension ref="A1:AO92"/>
  <sheetViews>
    <sheetView zoomScale="89" zoomScaleNormal="113" workbookViewId="0">
      <pane ySplit="2" topLeftCell="A3" activePane="bottomLeft" state="frozen"/>
      <selection pane="bottomLeft" activeCell="A3" sqref="A3:XFD3"/>
    </sheetView>
  </sheetViews>
  <sheetFormatPr defaultColWidth="8.7109375" defaultRowHeight="8.25" x14ac:dyDescent="0.25"/>
  <cols>
    <col min="1" max="1" width="1.140625" style="109" customWidth="1"/>
    <col min="2" max="2" width="12.28515625" style="109" customWidth="1"/>
    <col min="3" max="3" width="13.7109375" style="109" customWidth="1"/>
    <col min="4" max="4" width="14.42578125" style="109" customWidth="1"/>
    <col min="5" max="7" width="15" style="109" customWidth="1"/>
    <col min="8" max="8" width="16.7109375" style="109" customWidth="1"/>
    <col min="9" max="9" width="21.7109375" style="109" bestFit="1" customWidth="1"/>
    <col min="10" max="10" width="5.7109375" style="109" customWidth="1"/>
    <col min="11" max="11" width="11.140625" style="109" bestFit="1" customWidth="1"/>
    <col min="12" max="13" width="8.7109375" style="109"/>
    <col min="14" max="14" width="13.7109375" style="109" customWidth="1"/>
    <col min="15" max="15" width="3.7109375" style="109" customWidth="1"/>
    <col min="16" max="18" width="8.7109375" style="109"/>
    <col min="19" max="19" width="10.28515625" style="109" bestFit="1" customWidth="1"/>
    <col min="20" max="31" width="8.7109375" style="109"/>
    <col min="32" max="32" width="8.85546875" style="109" bestFit="1" customWidth="1"/>
    <col min="33" max="16384" width="8.7109375" style="109"/>
  </cols>
  <sheetData>
    <row r="1" spans="1:41" ht="22.15" customHeight="1" x14ac:dyDescent="0.15">
      <c r="A1" s="92" t="s">
        <v>369</v>
      </c>
      <c r="B1" s="92" t="s">
        <v>370</v>
      </c>
      <c r="C1" s="92" t="s">
        <v>371</v>
      </c>
      <c r="D1" s="93" t="str" cm="1">
        <f t="array" aca="1" ref="D1" ca="1">IFERROR(
    _xlfn.LET(
        _xlpm.FileName, MID(CELL("filename", A1), FIND("]", CELL("filename", A1)) + 1, 255),
        _xlpm.DynamicRef, INDIRECT("'#_" &amp; _xlpm.FileName &amp; "'!" &amp; C2),
        IF(
            TYPE(_xlpm.DynamicRef) = 1,
            VLOOKUP(
                CELL("format", _xlpm.DynamicRef),
                FormatCodes_SFX!$A$4:$B$53,
                2,
                FALSE
            ),
            _xlfn.SWITCH(
                TYPE(_xlpm.DynamicRef),
                2, "short text",
                4, "logical",
                16, "error",
                64, "long text",
                "Other"
            )
        )
    ),
    "Error in formula"
)</f>
        <v>error</v>
      </c>
      <c r="E1" s="92"/>
      <c r="F1" s="92"/>
      <c r="G1" s="92"/>
      <c r="H1" s="92"/>
      <c r="I1" s="93" t="str">
        <f>DatatypesSC!$I$1</f>
        <v>Connor Guarino</v>
      </c>
      <c r="J1" s="93"/>
      <c r="K1" s="93"/>
      <c r="L1" s="93" t="s">
        <v>372</v>
      </c>
      <c r="M1" s="93"/>
      <c r="N1" s="93"/>
      <c r="O1" s="93"/>
      <c r="P1" s="93" t="s">
        <v>373</v>
      </c>
      <c r="Q1" s="93"/>
      <c r="R1" s="93"/>
      <c r="S1" s="84"/>
      <c r="T1" s="84"/>
      <c r="U1" s="84"/>
      <c r="V1" s="84"/>
      <c r="W1" s="84"/>
      <c r="X1" s="92" t="str">
        <f t="shared" ref="X1:AA2" si="0">A1</f>
        <v>earned</v>
      </c>
      <c r="Y1" s="92" t="str">
        <f t="shared" si="0"/>
        <v>possible</v>
      </c>
      <c r="Z1" s="92" t="str">
        <f t="shared" si="0"/>
        <v>cell</v>
      </c>
      <c r="AA1" s="93" t="str">
        <f t="shared" ca="1" si="0"/>
        <v>error</v>
      </c>
      <c r="AB1" s="92"/>
      <c r="AC1" s="92"/>
      <c r="AD1" s="84"/>
      <c r="AE1" s="84"/>
      <c r="AF1" s="93" t="str">
        <f>I1</f>
        <v>Connor Guarino</v>
      </c>
      <c r="AG1" s="93"/>
      <c r="AH1" s="84"/>
      <c r="AI1" s="84"/>
      <c r="AJ1" s="84"/>
      <c r="AK1" s="84"/>
      <c r="AL1" s="93" t="s">
        <v>372</v>
      </c>
      <c r="AM1" s="84"/>
      <c r="AN1" s="84"/>
      <c r="AO1" s="84"/>
    </row>
    <row r="2" spans="1:41" ht="22.9" customHeight="1" x14ac:dyDescent="0.15">
      <c r="A2" s="92">
        <f ca="1">DatatypesSC!$A$2</f>
        <v>11</v>
      </c>
      <c r="B2" s="96">
        <f>DatatypesSC!$B$2</f>
        <v>11</v>
      </c>
      <c r="C2" s="92" t="str" cm="1">
        <f t="array" aca="1" ref="C2" ca="1">SUBSTITUTE(IF(LEN(CELL("address"))&lt;15,CELL("address"),""),"$","")</f>
        <v/>
      </c>
      <c r="D2" s="93" t="str">
        <f ca="1">IF(ISNUMBER(SEARCH("#REF!",_xlfn.FORMULATEXT(INDIRECT("'DatatypesSC'!"&amp;C2)))),"DRAGGING CELLS IS NOT PERMITTED. PLEASE UNDO LAST ACTION!!",IF($P$1&lt;&gt;"Feedback OFF",IFERROR(HLOOKUP(INDIRECT("'DatatypesSC'!"&amp;C2),Feedback_SFX!$B$2:$N$10,IF($P$1="Feedback ON", 2, Feedback_SFX!B1), FALSE), ""),""))</f>
        <v/>
      </c>
      <c r="E2" s="92"/>
      <c r="F2" s="92"/>
      <c r="G2" s="92"/>
      <c r="H2" s="92"/>
      <c r="I2" s="97"/>
      <c r="J2" s="92"/>
      <c r="K2" s="92"/>
      <c r="L2" s="92"/>
      <c r="M2" s="92"/>
      <c r="N2" s="92"/>
      <c r="O2" s="92"/>
      <c r="P2" s="92"/>
      <c r="Q2" s="92"/>
      <c r="R2" s="92"/>
      <c r="S2" s="84"/>
      <c r="T2" s="84"/>
      <c r="U2" s="84"/>
      <c r="V2" s="84"/>
      <c r="W2" s="84"/>
      <c r="X2" s="98">
        <f t="shared" ca="1" si="0"/>
        <v>11</v>
      </c>
      <c r="Y2" s="98">
        <f t="shared" si="0"/>
        <v>11</v>
      </c>
      <c r="Z2" s="98" t="str">
        <f t="shared" ca="1" si="0"/>
        <v/>
      </c>
      <c r="AA2" s="93" t="str">
        <f t="shared" ca="1" si="0"/>
        <v/>
      </c>
      <c r="AB2" s="92"/>
      <c r="AC2" s="92"/>
      <c r="AD2" s="84"/>
      <c r="AE2" s="84"/>
      <c r="AF2" s="84"/>
      <c r="AG2" s="84"/>
      <c r="AH2" s="84"/>
      <c r="AI2" s="84"/>
      <c r="AJ2" s="84"/>
      <c r="AK2" s="84"/>
      <c r="AL2" s="84"/>
      <c r="AM2" s="84"/>
      <c r="AN2" s="84"/>
      <c r="AO2" s="84"/>
    </row>
    <row r="3" spans="1:41" ht="7.9" customHeight="1" x14ac:dyDescent="0.25"/>
    <row r="4" spans="1:41" x14ac:dyDescent="0.25">
      <c r="B4" s="113" t="s">
        <v>9</v>
      </c>
    </row>
    <row r="5" spans="1:41" x14ac:dyDescent="0.25">
      <c r="B5" s="112" t="s">
        <v>10</v>
      </c>
    </row>
    <row r="6" spans="1:41" x14ac:dyDescent="0.25">
      <c r="B6" s="112" t="s">
        <v>11</v>
      </c>
    </row>
    <row r="7" spans="1:41" x14ac:dyDescent="0.25">
      <c r="B7" s="112"/>
    </row>
    <row r="9" spans="1:41" x14ac:dyDescent="0.25">
      <c r="L9" s="110"/>
      <c r="M9" s="110"/>
      <c r="N9" s="110"/>
      <c r="O9" s="110"/>
      <c r="P9" s="110"/>
      <c r="Q9" s="110"/>
      <c r="R9" s="110"/>
    </row>
    <row r="10" spans="1:41" x14ac:dyDescent="0.15">
      <c r="B10" s="191" t="s">
        <v>12</v>
      </c>
      <c r="C10" s="191"/>
      <c r="D10" s="191"/>
      <c r="E10" s="191"/>
      <c r="F10" s="191"/>
      <c r="G10" s="191"/>
      <c r="H10" s="191"/>
      <c r="I10" s="191"/>
      <c r="K10" s="192" t="s">
        <v>13</v>
      </c>
      <c r="L10" s="192"/>
      <c r="M10" s="192"/>
      <c r="N10" s="192"/>
      <c r="R10" s="84"/>
      <c r="S10" s="84"/>
      <c r="T10" s="84"/>
    </row>
    <row r="11" spans="1:41" x14ac:dyDescent="0.15">
      <c r="B11" s="114" t="s">
        <v>14</v>
      </c>
      <c r="C11" s="114" t="s">
        <v>15</v>
      </c>
      <c r="D11" s="114" t="s">
        <v>16</v>
      </c>
      <c r="E11" s="114" t="s">
        <v>17</v>
      </c>
      <c r="F11" s="114" t="s">
        <v>18</v>
      </c>
      <c r="G11" s="114" t="s">
        <v>19</v>
      </c>
      <c r="H11" s="114" t="s">
        <v>20</v>
      </c>
      <c r="I11" s="114" t="s">
        <v>21</v>
      </c>
      <c r="K11" s="192"/>
      <c r="L11" s="192"/>
      <c r="M11" s="192"/>
      <c r="N11" s="192"/>
      <c r="R11" s="84"/>
      <c r="S11" s="84"/>
      <c r="T11" s="84"/>
    </row>
    <row r="12" spans="1:41" x14ac:dyDescent="0.15">
      <c r="B12" s="115">
        <v>43832</v>
      </c>
      <c r="C12" s="109" t="s">
        <v>22</v>
      </c>
      <c r="D12" s="109" t="s">
        <v>23</v>
      </c>
      <c r="E12" s="109" t="s">
        <v>24</v>
      </c>
      <c r="F12" s="116">
        <v>65980</v>
      </c>
      <c r="G12" s="116">
        <v>37520</v>
      </c>
      <c r="H12" s="116">
        <v>28460</v>
      </c>
      <c r="I12" s="116">
        <v>2276.8000000000002</v>
      </c>
      <c r="K12" s="192"/>
      <c r="L12" s="192"/>
      <c r="M12" s="192"/>
      <c r="N12" s="192"/>
      <c r="R12" s="84"/>
      <c r="S12" s="84"/>
      <c r="T12" s="84"/>
    </row>
    <row r="13" spans="1:41" x14ac:dyDescent="0.15">
      <c r="B13" s="115">
        <v>43837</v>
      </c>
      <c r="C13" s="109" t="s">
        <v>25</v>
      </c>
      <c r="D13" s="109" t="s">
        <v>26</v>
      </c>
      <c r="E13" s="109" t="s">
        <v>27</v>
      </c>
      <c r="F13" s="116">
        <v>72852</v>
      </c>
      <c r="G13" s="116">
        <v>43963</v>
      </c>
      <c r="H13" s="116">
        <v>28889</v>
      </c>
      <c r="I13" s="116">
        <v>3177.79</v>
      </c>
      <c r="K13" s="190" t="s">
        <v>28</v>
      </c>
      <c r="L13" s="190"/>
      <c r="M13" s="190"/>
      <c r="N13" s="109" t="s">
        <v>29</v>
      </c>
      <c r="Q13" s="84"/>
      <c r="R13" s="84"/>
      <c r="S13" s="84"/>
      <c r="T13" s="84"/>
    </row>
    <row r="14" spans="1:41" x14ac:dyDescent="0.15">
      <c r="B14" s="115">
        <v>43837</v>
      </c>
      <c r="C14" s="109" t="s">
        <v>22</v>
      </c>
      <c r="D14" s="109" t="s">
        <v>30</v>
      </c>
      <c r="E14" s="109" t="s">
        <v>24</v>
      </c>
      <c r="F14" s="116">
        <v>70204</v>
      </c>
      <c r="G14" s="116">
        <v>65676</v>
      </c>
      <c r="H14" s="116">
        <v>4528</v>
      </c>
      <c r="I14" s="116">
        <v>362.24</v>
      </c>
      <c r="K14" s="190" t="s">
        <v>31</v>
      </c>
      <c r="L14" s="190"/>
      <c r="M14" s="190"/>
      <c r="N14" s="109" t="s">
        <v>29</v>
      </c>
      <c r="R14" s="84"/>
      <c r="S14" s="84"/>
      <c r="T14" s="84"/>
    </row>
    <row r="15" spans="1:41" x14ac:dyDescent="0.25">
      <c r="B15" s="115">
        <v>43839</v>
      </c>
      <c r="C15" s="109" t="s">
        <v>22</v>
      </c>
      <c r="D15" s="109" t="s">
        <v>32</v>
      </c>
      <c r="E15" s="109" t="s">
        <v>24</v>
      </c>
      <c r="F15" s="116">
        <v>99727</v>
      </c>
      <c r="G15" s="116">
        <v>51878</v>
      </c>
      <c r="H15" s="116">
        <v>47849</v>
      </c>
      <c r="I15" s="116">
        <v>3827.92</v>
      </c>
      <c r="K15" s="190" t="s">
        <v>33</v>
      </c>
      <c r="L15" s="190"/>
      <c r="M15" s="190"/>
      <c r="N15" s="109" t="s">
        <v>29</v>
      </c>
    </row>
    <row r="16" spans="1:41" x14ac:dyDescent="0.25">
      <c r="B16" s="115">
        <v>43845</v>
      </c>
      <c r="C16" s="109" t="s">
        <v>34</v>
      </c>
      <c r="D16" s="109" t="s">
        <v>35</v>
      </c>
      <c r="E16" s="109" t="s">
        <v>24</v>
      </c>
      <c r="F16" s="116">
        <v>65537</v>
      </c>
      <c r="G16" s="116">
        <v>38844</v>
      </c>
      <c r="H16" s="116">
        <v>26693</v>
      </c>
      <c r="I16" s="116">
        <v>2135.44</v>
      </c>
      <c r="K16" s="190" t="s">
        <v>36</v>
      </c>
      <c r="L16" s="190"/>
      <c r="M16" s="190"/>
      <c r="N16" s="109" t="s">
        <v>37</v>
      </c>
    </row>
    <row r="17" spans="2:18" x14ac:dyDescent="0.15">
      <c r="B17" s="115">
        <v>43847</v>
      </c>
      <c r="C17" s="109" t="s">
        <v>22</v>
      </c>
      <c r="D17" s="109" t="s">
        <v>38</v>
      </c>
      <c r="E17" s="109" t="s">
        <v>24</v>
      </c>
      <c r="F17" s="116">
        <v>36833</v>
      </c>
      <c r="G17" s="116">
        <v>34845</v>
      </c>
      <c r="H17" s="116">
        <v>1988</v>
      </c>
      <c r="I17" s="116">
        <v>159.04</v>
      </c>
      <c r="K17" s="190" t="s">
        <v>39</v>
      </c>
      <c r="L17" s="190"/>
      <c r="M17" s="190"/>
      <c r="N17" s="109" t="s">
        <v>37</v>
      </c>
      <c r="R17" s="84"/>
    </row>
    <row r="18" spans="2:18" x14ac:dyDescent="0.15">
      <c r="B18" s="115">
        <v>43847</v>
      </c>
      <c r="C18" s="109" t="s">
        <v>34</v>
      </c>
      <c r="D18" s="109" t="s">
        <v>40</v>
      </c>
      <c r="E18" s="109" t="s">
        <v>27</v>
      </c>
      <c r="F18" s="116">
        <v>100008</v>
      </c>
      <c r="G18" s="116">
        <v>34656</v>
      </c>
      <c r="H18" s="116">
        <v>65352</v>
      </c>
      <c r="I18" s="116">
        <v>5228.16</v>
      </c>
      <c r="K18" s="190" t="s">
        <v>41</v>
      </c>
      <c r="L18" s="190"/>
      <c r="M18" s="190"/>
      <c r="N18" s="109" t="s">
        <v>37</v>
      </c>
      <c r="R18" s="84"/>
    </row>
    <row r="19" spans="2:18" x14ac:dyDescent="0.15">
      <c r="B19" s="115">
        <v>43847</v>
      </c>
      <c r="C19" s="109" t="s">
        <v>25</v>
      </c>
      <c r="D19" s="109" t="s">
        <v>42</v>
      </c>
      <c r="E19" s="109" t="s">
        <v>27</v>
      </c>
      <c r="F19" s="116">
        <v>69351</v>
      </c>
      <c r="G19" s="116">
        <v>79003</v>
      </c>
      <c r="H19" s="116">
        <v>-9652</v>
      </c>
      <c r="I19" s="116">
        <v>0</v>
      </c>
      <c r="K19" s="190" t="s">
        <v>43</v>
      </c>
      <c r="L19" s="190"/>
      <c r="M19" s="190"/>
      <c r="N19" s="109" t="s">
        <v>37</v>
      </c>
      <c r="R19" s="84"/>
    </row>
    <row r="20" spans="2:18" x14ac:dyDescent="0.15">
      <c r="B20" s="115">
        <v>43849</v>
      </c>
      <c r="C20" s="109" t="s">
        <v>44</v>
      </c>
      <c r="D20" s="109" t="s">
        <v>45</v>
      </c>
      <c r="E20" s="109" t="s">
        <v>27</v>
      </c>
      <c r="F20" s="116">
        <v>49633</v>
      </c>
      <c r="G20" s="116">
        <v>41574</v>
      </c>
      <c r="H20" s="116">
        <v>8059</v>
      </c>
      <c r="I20" s="116">
        <v>886.49</v>
      </c>
      <c r="L20" s="117"/>
      <c r="M20" s="118" t="s">
        <v>46</v>
      </c>
      <c r="N20" s="119" t="str">
        <f>_xlfn.CONCAT(N13:N19)</f>
        <v>QualitativeQualitativeQualitativeQuantitativeQuantitativeQuantitativeQuantitative</v>
      </c>
      <c r="O20" s="109" t="s">
        <v>8</v>
      </c>
      <c r="R20" s="84"/>
    </row>
    <row r="21" spans="2:18" x14ac:dyDescent="0.15">
      <c r="B21" s="115">
        <v>43849</v>
      </c>
      <c r="C21" s="109" t="s">
        <v>44</v>
      </c>
      <c r="D21" s="109" t="s">
        <v>47</v>
      </c>
      <c r="E21" s="109" t="s">
        <v>27</v>
      </c>
      <c r="F21" s="116">
        <v>45745</v>
      </c>
      <c r="G21" s="116">
        <v>22479</v>
      </c>
      <c r="H21" s="116">
        <v>23266</v>
      </c>
      <c r="I21" s="116">
        <v>2559.2600000000002</v>
      </c>
      <c r="R21" s="84"/>
    </row>
    <row r="22" spans="2:18" x14ac:dyDescent="0.15">
      <c r="B22" s="115">
        <v>43851</v>
      </c>
      <c r="C22" s="109" t="s">
        <v>44</v>
      </c>
      <c r="D22" s="109" t="s">
        <v>48</v>
      </c>
      <c r="E22" s="109" t="s">
        <v>27</v>
      </c>
      <c r="F22" s="116">
        <v>42569</v>
      </c>
      <c r="G22" s="116">
        <v>64519</v>
      </c>
      <c r="H22" s="116">
        <v>-21950</v>
      </c>
      <c r="I22" s="116">
        <v>0</v>
      </c>
      <c r="K22" s="84"/>
      <c r="L22" s="84"/>
      <c r="M22" s="84"/>
      <c r="N22" s="84"/>
      <c r="R22" s="84"/>
    </row>
    <row r="23" spans="2:18" x14ac:dyDescent="0.15">
      <c r="B23" s="115">
        <v>43852</v>
      </c>
      <c r="C23" s="109" t="s">
        <v>25</v>
      </c>
      <c r="D23" s="109" t="s">
        <v>49</v>
      </c>
      <c r="E23" s="109" t="s">
        <v>24</v>
      </c>
      <c r="F23" s="116">
        <v>93271</v>
      </c>
      <c r="G23" s="116">
        <v>31319</v>
      </c>
      <c r="H23" s="116">
        <v>61952</v>
      </c>
      <c r="I23" s="116">
        <v>4956.16</v>
      </c>
      <c r="K23" s="84"/>
      <c r="L23" s="84"/>
      <c r="M23" s="84"/>
      <c r="N23" s="84"/>
      <c r="R23" s="84"/>
    </row>
    <row r="24" spans="2:18" x14ac:dyDescent="0.15">
      <c r="B24" s="115">
        <v>43852</v>
      </c>
      <c r="C24" s="109" t="s">
        <v>25</v>
      </c>
      <c r="D24" s="109" t="s">
        <v>50</v>
      </c>
      <c r="E24" s="109" t="s">
        <v>24</v>
      </c>
      <c r="F24" s="116">
        <v>85688</v>
      </c>
      <c r="G24" s="116">
        <v>27785</v>
      </c>
      <c r="H24" s="116">
        <v>57903</v>
      </c>
      <c r="I24" s="116">
        <v>4632.24</v>
      </c>
      <c r="K24" s="84"/>
      <c r="L24" s="84"/>
      <c r="M24" s="84"/>
      <c r="N24" s="84"/>
      <c r="R24" s="84"/>
    </row>
    <row r="25" spans="2:18" x14ac:dyDescent="0.15">
      <c r="B25" s="115">
        <v>43853</v>
      </c>
      <c r="C25" s="109" t="s">
        <v>22</v>
      </c>
      <c r="D25" s="109" t="s">
        <v>51</v>
      </c>
      <c r="E25" s="109" t="s">
        <v>24</v>
      </c>
      <c r="F25" s="116">
        <v>85703</v>
      </c>
      <c r="G25" s="116">
        <v>69877</v>
      </c>
      <c r="H25" s="116">
        <v>15826</v>
      </c>
      <c r="I25" s="116">
        <v>1266.08</v>
      </c>
      <c r="K25" s="84"/>
      <c r="L25" s="84"/>
      <c r="M25" s="84"/>
      <c r="N25" s="84"/>
      <c r="R25" s="84"/>
    </row>
    <row r="26" spans="2:18" x14ac:dyDescent="0.15">
      <c r="B26" s="115">
        <v>43856</v>
      </c>
      <c r="C26" s="109" t="s">
        <v>25</v>
      </c>
      <c r="D26" s="109" t="s">
        <v>52</v>
      </c>
      <c r="E26" s="109" t="s">
        <v>27</v>
      </c>
      <c r="F26" s="116">
        <v>62058</v>
      </c>
      <c r="G26" s="116">
        <v>26318</v>
      </c>
      <c r="H26" s="116">
        <v>35740</v>
      </c>
      <c r="I26" s="116">
        <v>3931.4</v>
      </c>
      <c r="K26" s="84"/>
      <c r="L26" s="84"/>
      <c r="M26" s="84"/>
      <c r="N26" s="84"/>
      <c r="R26" s="84"/>
    </row>
    <row r="27" spans="2:18" x14ac:dyDescent="0.15">
      <c r="B27" s="115">
        <v>43856</v>
      </c>
      <c r="C27" s="109" t="s">
        <v>22</v>
      </c>
      <c r="D27" s="109" t="s">
        <v>53</v>
      </c>
      <c r="E27" s="109" t="s">
        <v>24</v>
      </c>
      <c r="F27" s="116">
        <v>77335</v>
      </c>
      <c r="G27" s="116">
        <v>76767</v>
      </c>
      <c r="H27" s="116">
        <v>568</v>
      </c>
      <c r="I27" s="116">
        <v>45.44</v>
      </c>
      <c r="K27" s="84"/>
      <c r="L27" s="84"/>
      <c r="M27" s="84"/>
      <c r="N27" s="84"/>
      <c r="R27" s="84"/>
    </row>
    <row r="28" spans="2:18" x14ac:dyDescent="0.15">
      <c r="B28" s="115">
        <v>43857</v>
      </c>
      <c r="C28" s="109" t="s">
        <v>34</v>
      </c>
      <c r="D28" s="109" t="s">
        <v>54</v>
      </c>
      <c r="E28" s="109" t="s">
        <v>27</v>
      </c>
      <c r="F28" s="116">
        <v>60382</v>
      </c>
      <c r="G28" s="116">
        <v>43450</v>
      </c>
      <c r="H28" s="116">
        <v>16932</v>
      </c>
      <c r="I28" s="116">
        <v>1862.52</v>
      </c>
      <c r="K28" s="84"/>
      <c r="L28" s="84"/>
      <c r="M28" s="84"/>
      <c r="N28" s="84"/>
      <c r="R28" s="84"/>
    </row>
    <row r="29" spans="2:18" x14ac:dyDescent="0.15">
      <c r="B29" s="115">
        <v>43860</v>
      </c>
      <c r="C29" s="109" t="s">
        <v>25</v>
      </c>
      <c r="D29" s="109" t="s">
        <v>55</v>
      </c>
      <c r="E29" s="109" t="s">
        <v>24</v>
      </c>
      <c r="F29" s="116">
        <v>103147</v>
      </c>
      <c r="G29" s="116">
        <v>45237</v>
      </c>
      <c r="H29" s="116">
        <v>57910</v>
      </c>
      <c r="I29" s="116">
        <v>4632.8</v>
      </c>
      <c r="K29" s="84"/>
      <c r="L29" s="84"/>
      <c r="M29" s="84"/>
      <c r="N29" s="84"/>
      <c r="R29" s="84"/>
    </row>
    <row r="30" spans="2:18" ht="15.4" customHeight="1" x14ac:dyDescent="0.15">
      <c r="B30" s="115">
        <v>43862</v>
      </c>
      <c r="C30" s="109" t="s">
        <v>25</v>
      </c>
      <c r="D30" s="109" t="s">
        <v>56</v>
      </c>
      <c r="E30" s="109" t="s">
        <v>27</v>
      </c>
      <c r="F30" s="116">
        <v>40627</v>
      </c>
      <c r="G30" s="116">
        <v>42987</v>
      </c>
      <c r="H30" s="116">
        <v>-2360</v>
      </c>
      <c r="I30" s="116">
        <v>0</v>
      </c>
      <c r="K30" s="84"/>
      <c r="L30" s="84"/>
      <c r="M30" s="84"/>
      <c r="N30" s="84"/>
      <c r="R30" s="84"/>
    </row>
    <row r="31" spans="2:18" x14ac:dyDescent="0.15">
      <c r="B31" s="115">
        <v>43863</v>
      </c>
      <c r="C31" s="109" t="s">
        <v>22</v>
      </c>
      <c r="D31" s="109" t="s">
        <v>57</v>
      </c>
      <c r="E31" s="109" t="s">
        <v>24</v>
      </c>
      <c r="F31" s="116">
        <v>73513</v>
      </c>
      <c r="G31" s="116">
        <v>66767</v>
      </c>
      <c r="H31" s="116">
        <v>6746</v>
      </c>
      <c r="I31" s="116">
        <v>539.68000000000006</v>
      </c>
      <c r="K31" s="84"/>
      <c r="L31" s="84"/>
      <c r="M31" s="84"/>
      <c r="N31" s="84"/>
      <c r="R31" s="84"/>
    </row>
    <row r="32" spans="2:18" x14ac:dyDescent="0.15">
      <c r="B32" s="115">
        <v>43866</v>
      </c>
      <c r="C32" s="109" t="s">
        <v>25</v>
      </c>
      <c r="D32" s="109" t="s">
        <v>58</v>
      </c>
      <c r="E32" s="109" t="s">
        <v>27</v>
      </c>
      <c r="F32" s="116">
        <v>88555</v>
      </c>
      <c r="G32" s="116">
        <v>39448</v>
      </c>
      <c r="H32" s="116">
        <v>49107</v>
      </c>
      <c r="I32" s="116">
        <v>5401.77</v>
      </c>
      <c r="K32" s="84"/>
      <c r="L32" s="84"/>
      <c r="M32" s="84"/>
      <c r="N32" s="84"/>
      <c r="R32" s="84"/>
    </row>
    <row r="33" spans="2:18" x14ac:dyDescent="0.15">
      <c r="B33" s="115">
        <v>43870</v>
      </c>
      <c r="C33" s="109" t="s">
        <v>34</v>
      </c>
      <c r="D33" s="109" t="s">
        <v>59</v>
      </c>
      <c r="E33" s="109" t="s">
        <v>27</v>
      </c>
      <c r="F33" s="116">
        <v>103357</v>
      </c>
      <c r="G33" s="116">
        <v>67595</v>
      </c>
      <c r="H33" s="116">
        <v>35762</v>
      </c>
      <c r="I33" s="116">
        <v>3933.82</v>
      </c>
      <c r="K33" s="84"/>
      <c r="L33" s="84"/>
      <c r="M33" s="84"/>
      <c r="N33" s="84"/>
      <c r="R33" s="84"/>
    </row>
    <row r="34" spans="2:18" x14ac:dyDescent="0.15">
      <c r="B34" s="115">
        <v>43870</v>
      </c>
      <c r="C34" s="109" t="s">
        <v>34</v>
      </c>
      <c r="D34" s="109" t="s">
        <v>60</v>
      </c>
      <c r="E34" s="109" t="s">
        <v>27</v>
      </c>
      <c r="F34" s="116">
        <v>52025</v>
      </c>
      <c r="G34" s="116">
        <v>45564</v>
      </c>
      <c r="H34" s="116">
        <v>6461</v>
      </c>
      <c r="I34" s="116">
        <v>710.71</v>
      </c>
      <c r="K34" s="84"/>
      <c r="L34" s="84"/>
      <c r="M34" s="84"/>
      <c r="N34" s="84"/>
      <c r="R34" s="84"/>
    </row>
    <row r="35" spans="2:18" x14ac:dyDescent="0.15">
      <c r="B35" s="115">
        <v>43871</v>
      </c>
      <c r="C35" s="109" t="s">
        <v>22</v>
      </c>
      <c r="D35" s="109" t="s">
        <v>61</v>
      </c>
      <c r="E35" s="109" t="s">
        <v>24</v>
      </c>
      <c r="F35" s="116">
        <v>99207</v>
      </c>
      <c r="G35" s="116">
        <v>45003</v>
      </c>
      <c r="H35" s="116">
        <v>54204</v>
      </c>
      <c r="I35" s="116">
        <v>4336.32</v>
      </c>
      <c r="K35" s="84"/>
      <c r="L35" s="84"/>
      <c r="M35" s="84"/>
      <c r="N35" s="84"/>
      <c r="R35" s="84"/>
    </row>
    <row r="36" spans="2:18" x14ac:dyDescent="0.15">
      <c r="B36" s="115">
        <v>43872</v>
      </c>
      <c r="C36" s="109" t="s">
        <v>44</v>
      </c>
      <c r="D36" s="109" t="s">
        <v>62</v>
      </c>
      <c r="E36" s="109" t="s">
        <v>24</v>
      </c>
      <c r="F36" s="116">
        <v>73324</v>
      </c>
      <c r="G36" s="116">
        <v>40457</v>
      </c>
      <c r="H36" s="116">
        <v>32867</v>
      </c>
      <c r="I36" s="116">
        <v>2629.36</v>
      </c>
      <c r="K36" s="84"/>
      <c r="L36" s="84"/>
      <c r="M36" s="84"/>
      <c r="N36" s="84"/>
      <c r="R36" s="84"/>
    </row>
    <row r="37" spans="2:18" x14ac:dyDescent="0.15">
      <c r="B37" s="115">
        <v>43873</v>
      </c>
      <c r="C37" s="109" t="s">
        <v>22</v>
      </c>
      <c r="D37" s="109" t="s">
        <v>63</v>
      </c>
      <c r="E37" s="109" t="s">
        <v>24</v>
      </c>
      <c r="F37" s="116">
        <v>100277</v>
      </c>
      <c r="G37" s="116">
        <v>38009</v>
      </c>
      <c r="H37" s="116">
        <v>62268</v>
      </c>
      <c r="I37" s="116">
        <v>4981.4400000000005</v>
      </c>
      <c r="K37" s="84"/>
      <c r="L37" s="84"/>
      <c r="M37" s="84"/>
      <c r="N37" s="84"/>
      <c r="R37" s="84"/>
    </row>
    <row r="38" spans="2:18" x14ac:dyDescent="0.15">
      <c r="B38" s="115">
        <v>43876</v>
      </c>
      <c r="C38" s="109" t="s">
        <v>44</v>
      </c>
      <c r="D38" s="109" t="s">
        <v>64</v>
      </c>
      <c r="E38" s="109" t="s">
        <v>27</v>
      </c>
      <c r="F38" s="116">
        <v>35012</v>
      </c>
      <c r="G38" s="116">
        <v>36765</v>
      </c>
      <c r="H38" s="116">
        <v>-1753</v>
      </c>
      <c r="I38" s="116">
        <v>0</v>
      </c>
      <c r="K38" s="84"/>
      <c r="L38" s="84"/>
      <c r="M38" s="84"/>
      <c r="N38" s="84"/>
      <c r="R38" s="84"/>
    </row>
    <row r="39" spans="2:18" x14ac:dyDescent="0.15">
      <c r="B39" s="115">
        <v>43876</v>
      </c>
      <c r="C39" s="109" t="s">
        <v>25</v>
      </c>
      <c r="D39" s="109" t="s">
        <v>65</v>
      </c>
      <c r="E39" s="109" t="s">
        <v>27</v>
      </c>
      <c r="F39" s="116">
        <v>74221</v>
      </c>
      <c r="G39" s="116">
        <v>28700</v>
      </c>
      <c r="H39" s="116">
        <v>45521</v>
      </c>
      <c r="I39" s="116">
        <v>5007.3100000000004</v>
      </c>
      <c r="K39" s="84"/>
      <c r="L39" s="84"/>
      <c r="M39" s="84"/>
      <c r="N39" s="84"/>
      <c r="R39" s="84"/>
    </row>
    <row r="40" spans="2:18" x14ac:dyDescent="0.15">
      <c r="B40" s="115">
        <v>43881</v>
      </c>
      <c r="C40" s="109" t="s">
        <v>22</v>
      </c>
      <c r="D40" s="109" t="s">
        <v>66</v>
      </c>
      <c r="E40" s="109" t="s">
        <v>24</v>
      </c>
      <c r="F40" s="116">
        <v>86899</v>
      </c>
      <c r="G40" s="116">
        <v>53836</v>
      </c>
      <c r="H40" s="116">
        <v>33063</v>
      </c>
      <c r="I40" s="116">
        <v>2645.04</v>
      </c>
      <c r="K40" s="84"/>
      <c r="L40" s="84"/>
      <c r="M40" s="84"/>
      <c r="N40" s="84"/>
      <c r="R40" s="84"/>
    </row>
    <row r="41" spans="2:18" x14ac:dyDescent="0.15">
      <c r="B41" s="115">
        <v>43881</v>
      </c>
      <c r="C41" s="109" t="s">
        <v>25</v>
      </c>
      <c r="D41" s="109" t="s">
        <v>67</v>
      </c>
      <c r="E41" s="109" t="s">
        <v>24</v>
      </c>
      <c r="F41" s="116">
        <v>58098</v>
      </c>
      <c r="G41" s="116">
        <v>37996</v>
      </c>
      <c r="H41" s="116">
        <v>20102</v>
      </c>
      <c r="I41" s="116">
        <v>1608.16</v>
      </c>
      <c r="K41" s="84"/>
      <c r="L41" s="84"/>
      <c r="M41" s="84"/>
      <c r="N41" s="84"/>
      <c r="R41" s="84"/>
    </row>
    <row r="42" spans="2:18" x14ac:dyDescent="0.15">
      <c r="B42" s="115">
        <v>43881</v>
      </c>
      <c r="C42" s="109" t="s">
        <v>34</v>
      </c>
      <c r="D42" s="109" t="s">
        <v>68</v>
      </c>
      <c r="E42" s="109" t="s">
        <v>27</v>
      </c>
      <c r="F42" s="116">
        <v>71645</v>
      </c>
      <c r="G42" s="116">
        <v>53008</v>
      </c>
      <c r="H42" s="116">
        <v>18637</v>
      </c>
      <c r="I42" s="116">
        <v>2050.0700000000002</v>
      </c>
      <c r="K42" s="84"/>
      <c r="L42" s="84"/>
      <c r="M42" s="84"/>
      <c r="N42" s="84"/>
      <c r="R42" s="84"/>
    </row>
    <row r="43" spans="2:18" x14ac:dyDescent="0.15">
      <c r="B43" s="115">
        <v>43884</v>
      </c>
      <c r="C43" s="109" t="s">
        <v>44</v>
      </c>
      <c r="D43" s="109" t="s">
        <v>69</v>
      </c>
      <c r="E43" s="109" t="s">
        <v>27</v>
      </c>
      <c r="F43" s="116">
        <v>91742</v>
      </c>
      <c r="G43" s="116">
        <v>67882</v>
      </c>
      <c r="H43" s="116">
        <v>23860</v>
      </c>
      <c r="I43" s="116">
        <v>2624.6</v>
      </c>
      <c r="K43" s="84"/>
      <c r="L43" s="84"/>
      <c r="M43" s="84"/>
      <c r="N43" s="84"/>
      <c r="R43" s="84"/>
    </row>
    <row r="44" spans="2:18" x14ac:dyDescent="0.15">
      <c r="B44" s="115">
        <v>43885</v>
      </c>
      <c r="C44" s="109" t="s">
        <v>25</v>
      </c>
      <c r="D44" s="109" t="s">
        <v>70</v>
      </c>
      <c r="E44" s="109" t="s">
        <v>24</v>
      </c>
      <c r="F44" s="116">
        <v>56576</v>
      </c>
      <c r="G44" s="116">
        <v>53014</v>
      </c>
      <c r="H44" s="116">
        <v>3562</v>
      </c>
      <c r="I44" s="116">
        <v>284.95999999999998</v>
      </c>
      <c r="K44" s="84"/>
      <c r="L44" s="84"/>
      <c r="M44" s="84"/>
      <c r="N44" s="84"/>
      <c r="R44" s="84"/>
    </row>
    <row r="45" spans="2:18" x14ac:dyDescent="0.15">
      <c r="B45" s="115">
        <v>43886</v>
      </c>
      <c r="C45" s="109" t="s">
        <v>34</v>
      </c>
      <c r="D45" s="109" t="s">
        <v>71</v>
      </c>
      <c r="E45" s="109" t="s">
        <v>24</v>
      </c>
      <c r="F45" s="116">
        <v>41386</v>
      </c>
      <c r="G45" s="116">
        <v>34565</v>
      </c>
      <c r="H45" s="116">
        <v>6821</v>
      </c>
      <c r="I45" s="116">
        <v>545.68000000000006</v>
      </c>
      <c r="R45" s="84"/>
    </row>
    <row r="46" spans="2:18" x14ac:dyDescent="0.15">
      <c r="B46" s="115">
        <v>43888</v>
      </c>
      <c r="C46" s="109" t="s">
        <v>25</v>
      </c>
      <c r="D46" s="109" t="s">
        <v>72</v>
      </c>
      <c r="E46" s="109" t="s">
        <v>27</v>
      </c>
      <c r="F46" s="116">
        <v>110009</v>
      </c>
      <c r="G46" s="116">
        <v>78162</v>
      </c>
      <c r="H46" s="116">
        <v>31847</v>
      </c>
      <c r="I46" s="116">
        <v>3503.17</v>
      </c>
      <c r="R46" s="84"/>
    </row>
    <row r="47" spans="2:18" x14ac:dyDescent="0.15">
      <c r="B47" s="115">
        <v>43896</v>
      </c>
      <c r="C47" s="109" t="s">
        <v>34</v>
      </c>
      <c r="D47" s="109" t="s">
        <v>73</v>
      </c>
      <c r="E47" s="109" t="s">
        <v>24</v>
      </c>
      <c r="F47" s="116">
        <v>92312</v>
      </c>
      <c r="G47" s="116">
        <v>79955</v>
      </c>
      <c r="H47" s="116">
        <v>12357</v>
      </c>
      <c r="I47" s="116">
        <v>988.56000000000006</v>
      </c>
      <c r="R47" s="84"/>
    </row>
    <row r="48" spans="2:18" x14ac:dyDescent="0.15">
      <c r="B48" s="115">
        <v>43898</v>
      </c>
      <c r="C48" s="109" t="s">
        <v>44</v>
      </c>
      <c r="D48" s="109" t="s">
        <v>74</v>
      </c>
      <c r="E48" s="109" t="s">
        <v>24</v>
      </c>
      <c r="F48" s="116">
        <v>63834</v>
      </c>
      <c r="G48" s="116">
        <v>55815</v>
      </c>
      <c r="H48" s="116">
        <v>8019</v>
      </c>
      <c r="I48" s="116">
        <v>641.52</v>
      </c>
      <c r="R48" s="84"/>
    </row>
    <row r="49" spans="2:18" x14ac:dyDescent="0.15">
      <c r="B49" s="115">
        <v>43899</v>
      </c>
      <c r="C49" s="109" t="s">
        <v>22</v>
      </c>
      <c r="D49" s="109" t="s">
        <v>75</v>
      </c>
      <c r="E49" s="109" t="s">
        <v>24</v>
      </c>
      <c r="F49" s="116">
        <v>39116</v>
      </c>
      <c r="G49" s="116">
        <v>31987</v>
      </c>
      <c r="H49" s="116">
        <v>7129</v>
      </c>
      <c r="I49" s="116">
        <v>570.32000000000005</v>
      </c>
      <c r="R49" s="84"/>
    </row>
    <row r="50" spans="2:18" x14ac:dyDescent="0.15">
      <c r="B50" s="115">
        <v>43901</v>
      </c>
      <c r="C50" s="109" t="s">
        <v>22</v>
      </c>
      <c r="D50" s="109" t="s">
        <v>76</v>
      </c>
      <c r="E50" s="109" t="s">
        <v>24</v>
      </c>
      <c r="F50" s="116">
        <v>102624</v>
      </c>
      <c r="G50" s="116">
        <v>51958</v>
      </c>
      <c r="H50" s="116">
        <v>50666</v>
      </c>
      <c r="I50" s="116">
        <v>4053.28</v>
      </c>
      <c r="R50" s="84"/>
    </row>
    <row r="51" spans="2:18" x14ac:dyDescent="0.15">
      <c r="B51" s="115">
        <v>43901</v>
      </c>
      <c r="C51" s="109" t="s">
        <v>22</v>
      </c>
      <c r="D51" s="109" t="s">
        <v>77</v>
      </c>
      <c r="E51" s="109" t="s">
        <v>24</v>
      </c>
      <c r="F51" s="116">
        <v>79147</v>
      </c>
      <c r="G51" s="116">
        <v>49584</v>
      </c>
      <c r="H51" s="116">
        <v>29563</v>
      </c>
      <c r="I51" s="116">
        <v>2365.04</v>
      </c>
      <c r="R51" s="84"/>
    </row>
    <row r="52" spans="2:18" x14ac:dyDescent="0.15">
      <c r="B52" s="115">
        <v>43903</v>
      </c>
      <c r="C52" s="109" t="s">
        <v>25</v>
      </c>
      <c r="D52" s="109" t="s">
        <v>78</v>
      </c>
      <c r="E52" s="109" t="s">
        <v>27</v>
      </c>
      <c r="F52" s="116">
        <v>84962</v>
      </c>
      <c r="G52" s="116">
        <v>53309</v>
      </c>
      <c r="H52" s="116">
        <v>31653</v>
      </c>
      <c r="I52" s="116">
        <v>3481.83</v>
      </c>
      <c r="R52" s="84"/>
    </row>
    <row r="53" spans="2:18" x14ac:dyDescent="0.15">
      <c r="B53" s="115">
        <v>43904</v>
      </c>
      <c r="C53" s="109" t="s">
        <v>44</v>
      </c>
      <c r="D53" s="109" t="s">
        <v>79</v>
      </c>
      <c r="E53" s="109" t="s">
        <v>27</v>
      </c>
      <c r="F53" s="116">
        <v>54611</v>
      </c>
      <c r="G53" s="116">
        <v>51911</v>
      </c>
      <c r="H53" s="116">
        <v>2700</v>
      </c>
      <c r="I53" s="116">
        <v>297</v>
      </c>
      <c r="R53" s="84"/>
    </row>
    <row r="54" spans="2:18" x14ac:dyDescent="0.15">
      <c r="B54" s="115">
        <v>43907</v>
      </c>
      <c r="C54" s="109" t="s">
        <v>44</v>
      </c>
      <c r="D54" s="109" t="s">
        <v>80</v>
      </c>
      <c r="E54" s="109" t="s">
        <v>27</v>
      </c>
      <c r="F54" s="116">
        <v>115604</v>
      </c>
      <c r="G54" s="116">
        <v>27713</v>
      </c>
      <c r="H54" s="116">
        <v>87891</v>
      </c>
      <c r="I54" s="116">
        <v>9668.01</v>
      </c>
      <c r="R54" s="84"/>
    </row>
    <row r="55" spans="2:18" x14ac:dyDescent="0.15">
      <c r="B55" s="115">
        <v>43907</v>
      </c>
      <c r="C55" s="109" t="s">
        <v>25</v>
      </c>
      <c r="D55" s="109" t="s">
        <v>81</v>
      </c>
      <c r="E55" s="109" t="s">
        <v>24</v>
      </c>
      <c r="F55" s="116">
        <v>43833</v>
      </c>
      <c r="G55" s="116">
        <v>43789</v>
      </c>
      <c r="H55" s="116">
        <v>44</v>
      </c>
      <c r="I55" s="116">
        <v>3.52</v>
      </c>
      <c r="R55" s="84"/>
    </row>
    <row r="56" spans="2:18" x14ac:dyDescent="0.15">
      <c r="B56" s="115">
        <v>43910</v>
      </c>
      <c r="C56" s="109" t="s">
        <v>34</v>
      </c>
      <c r="D56" s="109" t="s">
        <v>82</v>
      </c>
      <c r="E56" s="109" t="s">
        <v>27</v>
      </c>
      <c r="F56" s="116">
        <v>75221</v>
      </c>
      <c r="G56" s="116">
        <v>56907</v>
      </c>
      <c r="H56" s="116">
        <v>18314</v>
      </c>
      <c r="I56" s="116">
        <v>2014.54</v>
      </c>
      <c r="R56" s="84"/>
    </row>
    <row r="57" spans="2:18" x14ac:dyDescent="0.15">
      <c r="B57" s="115">
        <v>43913</v>
      </c>
      <c r="C57" s="109" t="s">
        <v>44</v>
      </c>
      <c r="D57" s="109" t="s">
        <v>83</v>
      </c>
      <c r="E57" s="109" t="s">
        <v>27</v>
      </c>
      <c r="F57" s="116">
        <v>54006</v>
      </c>
      <c r="G57" s="116">
        <v>45345</v>
      </c>
      <c r="H57" s="116">
        <v>8661</v>
      </c>
      <c r="I57" s="116">
        <v>952.71</v>
      </c>
      <c r="R57" s="84"/>
    </row>
    <row r="58" spans="2:18" x14ac:dyDescent="0.15">
      <c r="B58" s="115">
        <v>43913</v>
      </c>
      <c r="C58" s="109" t="s">
        <v>34</v>
      </c>
      <c r="D58" s="109" t="s">
        <v>84</v>
      </c>
      <c r="E58" s="109" t="s">
        <v>27</v>
      </c>
      <c r="F58" s="116">
        <v>86057</v>
      </c>
      <c r="G58" s="116">
        <v>52716</v>
      </c>
      <c r="H58" s="116">
        <v>33341</v>
      </c>
      <c r="I58" s="116">
        <v>3667.51</v>
      </c>
      <c r="R58" s="84"/>
    </row>
    <row r="59" spans="2:18" x14ac:dyDescent="0.15">
      <c r="B59" s="115">
        <v>43918</v>
      </c>
      <c r="C59" s="109" t="s">
        <v>44</v>
      </c>
      <c r="D59" s="109" t="s">
        <v>85</v>
      </c>
      <c r="E59" s="109" t="s">
        <v>24</v>
      </c>
      <c r="F59" s="116">
        <v>119004</v>
      </c>
      <c r="G59" s="116">
        <v>43712</v>
      </c>
      <c r="H59" s="116">
        <v>75292</v>
      </c>
      <c r="I59" s="116">
        <v>6023.36</v>
      </c>
      <c r="R59" s="84"/>
    </row>
    <row r="60" spans="2:18" x14ac:dyDescent="0.15">
      <c r="B60" s="115">
        <v>43918</v>
      </c>
      <c r="C60" s="109" t="s">
        <v>34</v>
      </c>
      <c r="D60" s="109" t="s">
        <v>86</v>
      </c>
      <c r="E60" s="109" t="s">
        <v>27</v>
      </c>
      <c r="F60" s="116">
        <v>111888</v>
      </c>
      <c r="G60" s="116">
        <v>32022</v>
      </c>
      <c r="H60" s="116">
        <v>79866</v>
      </c>
      <c r="I60" s="116">
        <v>8785.26</v>
      </c>
      <c r="R60" s="84"/>
    </row>
    <row r="61" spans="2:18" x14ac:dyDescent="0.15">
      <c r="B61" s="115">
        <v>43919</v>
      </c>
      <c r="C61" s="109" t="s">
        <v>44</v>
      </c>
      <c r="D61" s="109" t="s">
        <v>87</v>
      </c>
      <c r="E61" s="109" t="s">
        <v>27</v>
      </c>
      <c r="F61" s="116">
        <v>118626</v>
      </c>
      <c r="G61" s="116">
        <v>56671</v>
      </c>
      <c r="H61" s="116">
        <v>61955</v>
      </c>
      <c r="I61" s="116">
        <v>6815.05</v>
      </c>
      <c r="R61" s="84"/>
    </row>
    <row r="62" spans="2:18" x14ac:dyDescent="0.15">
      <c r="B62" s="115">
        <v>43919</v>
      </c>
      <c r="C62" s="109" t="s">
        <v>22</v>
      </c>
      <c r="D62" s="109" t="s">
        <v>88</v>
      </c>
      <c r="E62" s="109" t="s">
        <v>24</v>
      </c>
      <c r="F62" s="116">
        <v>33925</v>
      </c>
      <c r="G62" s="116">
        <v>33020</v>
      </c>
      <c r="H62" s="116">
        <v>905</v>
      </c>
      <c r="I62" s="116">
        <v>72.400000000000006</v>
      </c>
      <c r="R62" s="84"/>
    </row>
    <row r="63" spans="2:18" x14ac:dyDescent="0.15">
      <c r="B63" s="115">
        <v>43919</v>
      </c>
      <c r="C63" s="109" t="s">
        <v>44</v>
      </c>
      <c r="D63" s="109" t="s">
        <v>89</v>
      </c>
      <c r="E63" s="109" t="s">
        <v>27</v>
      </c>
      <c r="F63" s="116">
        <v>68656</v>
      </c>
      <c r="G63" s="116">
        <v>48907</v>
      </c>
      <c r="H63" s="116">
        <v>19749</v>
      </c>
      <c r="I63" s="116">
        <v>2172.39</v>
      </c>
      <c r="R63" s="84"/>
    </row>
    <row r="64" spans="2:18" x14ac:dyDescent="0.15">
      <c r="B64" s="115">
        <v>43920</v>
      </c>
      <c r="C64" s="109" t="s">
        <v>22</v>
      </c>
      <c r="D64" s="109" t="s">
        <v>90</v>
      </c>
      <c r="E64" s="109" t="s">
        <v>24</v>
      </c>
      <c r="F64" s="116">
        <v>49354</v>
      </c>
      <c r="G64" s="116">
        <v>45789</v>
      </c>
      <c r="H64" s="116">
        <v>3565</v>
      </c>
      <c r="I64" s="116">
        <v>285.2</v>
      </c>
      <c r="R64" s="84"/>
    </row>
    <row r="65" spans="2:18" x14ac:dyDescent="0.15">
      <c r="B65" s="115">
        <v>43922</v>
      </c>
      <c r="C65" s="109" t="s">
        <v>34</v>
      </c>
      <c r="D65" s="109" t="s">
        <v>91</v>
      </c>
      <c r="E65" s="109" t="s">
        <v>27</v>
      </c>
      <c r="F65" s="116">
        <v>64731</v>
      </c>
      <c r="G65" s="116">
        <v>55868</v>
      </c>
      <c r="H65" s="116">
        <v>8863</v>
      </c>
      <c r="I65" s="116">
        <v>974.93</v>
      </c>
      <c r="R65" s="84"/>
    </row>
    <row r="66" spans="2:18" x14ac:dyDescent="0.15">
      <c r="B66" s="115">
        <v>43923</v>
      </c>
      <c r="C66" s="109" t="s">
        <v>25</v>
      </c>
      <c r="D66" s="109" t="s">
        <v>92</v>
      </c>
      <c r="E66" s="109" t="s">
        <v>27</v>
      </c>
      <c r="F66" s="116">
        <v>47032</v>
      </c>
      <c r="G66" s="116">
        <v>34642</v>
      </c>
      <c r="H66" s="116">
        <v>12390</v>
      </c>
      <c r="I66" s="116">
        <v>1362.9</v>
      </c>
      <c r="R66" s="84"/>
    </row>
    <row r="67" spans="2:18" x14ac:dyDescent="0.15">
      <c r="B67" s="115">
        <v>43923</v>
      </c>
      <c r="C67" s="109" t="s">
        <v>34</v>
      </c>
      <c r="D67" s="109" t="s">
        <v>93</v>
      </c>
      <c r="E67" s="109" t="s">
        <v>27</v>
      </c>
      <c r="F67" s="116">
        <v>74110</v>
      </c>
      <c r="G67" s="116">
        <v>58971</v>
      </c>
      <c r="H67" s="116">
        <v>15139</v>
      </c>
      <c r="I67" s="116">
        <v>1665.29</v>
      </c>
      <c r="R67" s="84"/>
    </row>
    <row r="68" spans="2:18" x14ac:dyDescent="0.15">
      <c r="B68" s="115">
        <v>43924</v>
      </c>
      <c r="C68" s="109" t="s">
        <v>44</v>
      </c>
      <c r="D68" s="109" t="s">
        <v>94</v>
      </c>
      <c r="E68" s="109" t="s">
        <v>27</v>
      </c>
      <c r="F68" s="116">
        <v>45640</v>
      </c>
      <c r="G68" s="116">
        <v>34000</v>
      </c>
      <c r="H68" s="116">
        <v>11640</v>
      </c>
      <c r="I68" s="116">
        <v>1280.4000000000001</v>
      </c>
      <c r="R68" s="84"/>
    </row>
    <row r="69" spans="2:18" x14ac:dyDescent="0.15">
      <c r="B69" s="115">
        <v>43925</v>
      </c>
      <c r="C69" s="109" t="s">
        <v>34</v>
      </c>
      <c r="D69" s="109" t="s">
        <v>95</v>
      </c>
      <c r="E69" s="109" t="s">
        <v>24</v>
      </c>
      <c r="F69" s="116">
        <v>86111</v>
      </c>
      <c r="G69" s="116">
        <v>49249</v>
      </c>
      <c r="H69" s="116">
        <v>36862</v>
      </c>
      <c r="I69" s="116">
        <v>2948.96</v>
      </c>
      <c r="R69" s="84"/>
    </row>
    <row r="70" spans="2:18" x14ac:dyDescent="0.15">
      <c r="B70" s="115">
        <v>43931</v>
      </c>
      <c r="C70" s="109" t="s">
        <v>44</v>
      </c>
      <c r="D70" s="109" t="s">
        <v>96</v>
      </c>
      <c r="E70" s="109" t="s">
        <v>27</v>
      </c>
      <c r="F70" s="116">
        <v>45339</v>
      </c>
      <c r="G70" s="116">
        <v>31360</v>
      </c>
      <c r="H70" s="116">
        <v>13979</v>
      </c>
      <c r="I70" s="116">
        <v>1537.69</v>
      </c>
      <c r="R70" s="84"/>
    </row>
    <row r="71" spans="2:18" x14ac:dyDescent="0.15">
      <c r="B71" s="115">
        <v>43931</v>
      </c>
      <c r="C71" s="109" t="s">
        <v>25</v>
      </c>
      <c r="D71" s="109" t="s">
        <v>97</v>
      </c>
      <c r="E71" s="109" t="s">
        <v>27</v>
      </c>
      <c r="F71" s="116">
        <v>55688</v>
      </c>
      <c r="G71" s="116">
        <v>48094</v>
      </c>
      <c r="H71" s="116">
        <v>7594</v>
      </c>
      <c r="I71" s="116">
        <v>835.34</v>
      </c>
      <c r="R71" s="84"/>
    </row>
    <row r="72" spans="2:18" x14ac:dyDescent="0.15">
      <c r="B72" s="115">
        <v>43932</v>
      </c>
      <c r="C72" s="109" t="s">
        <v>34</v>
      </c>
      <c r="D72" s="109" t="s">
        <v>98</v>
      </c>
      <c r="E72" s="109" t="s">
        <v>27</v>
      </c>
      <c r="F72" s="116">
        <v>81100</v>
      </c>
      <c r="G72" s="116">
        <v>23691</v>
      </c>
      <c r="H72" s="116">
        <v>57409</v>
      </c>
      <c r="I72" s="116">
        <v>6314.99</v>
      </c>
      <c r="R72" s="84"/>
    </row>
    <row r="73" spans="2:18" x14ac:dyDescent="0.15">
      <c r="B73" s="115">
        <v>43932</v>
      </c>
      <c r="C73" s="109" t="s">
        <v>34</v>
      </c>
      <c r="D73" s="109" t="s">
        <v>99</v>
      </c>
      <c r="E73" s="109" t="s">
        <v>24</v>
      </c>
      <c r="F73" s="116">
        <v>113389</v>
      </c>
      <c r="G73" s="116">
        <v>48527</v>
      </c>
      <c r="H73" s="116">
        <v>64862</v>
      </c>
      <c r="I73" s="116">
        <v>5188.96</v>
      </c>
      <c r="R73" s="84"/>
    </row>
    <row r="74" spans="2:18" x14ac:dyDescent="0.15">
      <c r="B74" s="115">
        <v>43935</v>
      </c>
      <c r="C74" s="109" t="s">
        <v>44</v>
      </c>
      <c r="D74" s="109" t="s">
        <v>100</v>
      </c>
      <c r="E74" s="109" t="s">
        <v>27</v>
      </c>
      <c r="F74" s="116">
        <v>36716</v>
      </c>
      <c r="G74" s="116">
        <v>28090</v>
      </c>
      <c r="H74" s="116">
        <v>8626</v>
      </c>
      <c r="I74" s="116">
        <v>948.86</v>
      </c>
      <c r="R74" s="84"/>
    </row>
    <row r="75" spans="2:18" x14ac:dyDescent="0.15">
      <c r="B75" s="115">
        <v>43941</v>
      </c>
      <c r="C75" s="109" t="s">
        <v>44</v>
      </c>
      <c r="D75" s="109" t="s">
        <v>101</v>
      </c>
      <c r="E75" s="109" t="s">
        <v>24</v>
      </c>
      <c r="F75" s="116">
        <v>64882</v>
      </c>
      <c r="G75" s="116">
        <v>43182</v>
      </c>
      <c r="H75" s="116">
        <v>21700</v>
      </c>
      <c r="I75" s="116">
        <v>1736</v>
      </c>
      <c r="R75" s="84"/>
    </row>
    <row r="76" spans="2:18" x14ac:dyDescent="0.15">
      <c r="B76" s="115">
        <v>43942</v>
      </c>
      <c r="C76" s="109" t="s">
        <v>25</v>
      </c>
      <c r="D76" s="109" t="s">
        <v>102</v>
      </c>
      <c r="E76" s="109" t="s">
        <v>24</v>
      </c>
      <c r="F76" s="116">
        <v>109538</v>
      </c>
      <c r="G76" s="116">
        <v>21777</v>
      </c>
      <c r="H76" s="116">
        <v>87761</v>
      </c>
      <c r="I76" s="116">
        <v>7020.88</v>
      </c>
      <c r="R76" s="84"/>
    </row>
    <row r="77" spans="2:18" x14ac:dyDescent="0.15">
      <c r="B77" s="115">
        <v>43943</v>
      </c>
      <c r="C77" s="109" t="s">
        <v>34</v>
      </c>
      <c r="D77" s="109" t="s">
        <v>103</v>
      </c>
      <c r="E77" s="109" t="s">
        <v>27</v>
      </c>
      <c r="F77" s="116">
        <v>49817</v>
      </c>
      <c r="G77" s="116">
        <v>43530</v>
      </c>
      <c r="H77" s="116">
        <v>6287</v>
      </c>
      <c r="I77" s="116">
        <v>691.57</v>
      </c>
      <c r="R77" s="84"/>
    </row>
    <row r="78" spans="2:18" x14ac:dyDescent="0.15">
      <c r="B78" s="115">
        <v>43944</v>
      </c>
      <c r="C78" s="109" t="s">
        <v>34</v>
      </c>
      <c r="D78" s="109" t="s">
        <v>104</v>
      </c>
      <c r="E78" s="109" t="s">
        <v>27</v>
      </c>
      <c r="F78" s="116">
        <v>98749</v>
      </c>
      <c r="G78" s="116">
        <v>30276</v>
      </c>
      <c r="H78" s="116">
        <v>68473</v>
      </c>
      <c r="I78" s="116">
        <v>7532.03</v>
      </c>
      <c r="R78" s="84"/>
    </row>
    <row r="79" spans="2:18" x14ac:dyDescent="0.15">
      <c r="B79" s="115">
        <v>43947</v>
      </c>
      <c r="C79" s="109" t="s">
        <v>44</v>
      </c>
      <c r="D79" s="109" t="s">
        <v>105</v>
      </c>
      <c r="E79" s="109" t="s">
        <v>24</v>
      </c>
      <c r="F79" s="116">
        <v>57185</v>
      </c>
      <c r="G79" s="116">
        <v>41540</v>
      </c>
      <c r="H79" s="116">
        <v>15645</v>
      </c>
      <c r="I79" s="116">
        <v>1251.6000000000001</v>
      </c>
      <c r="R79" s="84"/>
    </row>
    <row r="80" spans="2:18" x14ac:dyDescent="0.15">
      <c r="B80" s="115">
        <v>43950</v>
      </c>
      <c r="C80" s="109" t="s">
        <v>22</v>
      </c>
      <c r="D80" s="109" t="s">
        <v>106</v>
      </c>
      <c r="E80" s="109" t="s">
        <v>24</v>
      </c>
      <c r="F80" s="116">
        <v>64088</v>
      </c>
      <c r="G80" s="116">
        <v>61222</v>
      </c>
      <c r="H80" s="116">
        <v>2866</v>
      </c>
      <c r="I80" s="116">
        <v>229.28</v>
      </c>
      <c r="R80" s="84"/>
    </row>
    <row r="81" spans="2:18" x14ac:dyDescent="0.15">
      <c r="R81" s="84"/>
    </row>
    <row r="82" spans="2:18" x14ac:dyDescent="0.15">
      <c r="B82" s="109">
        <f>COUNT(B12:B80)</f>
        <v>69</v>
      </c>
      <c r="C82" s="109">
        <f t="shared" ref="C82:I82" si="1">COUNT(C12:C80)</f>
        <v>0</v>
      </c>
      <c r="D82" s="109">
        <f t="shared" si="1"/>
        <v>0</v>
      </c>
      <c r="E82" s="109">
        <f t="shared" si="1"/>
        <v>0</v>
      </c>
      <c r="F82" s="109">
        <f t="shared" si="1"/>
        <v>69</v>
      </c>
      <c r="G82" s="109">
        <f t="shared" si="1"/>
        <v>69</v>
      </c>
      <c r="H82" s="109">
        <f t="shared" si="1"/>
        <v>69</v>
      </c>
      <c r="I82" s="109">
        <f t="shared" si="1"/>
        <v>69</v>
      </c>
      <c r="J82" s="111" t="s">
        <v>107</v>
      </c>
      <c r="R82" s="84"/>
    </row>
    <row r="83" spans="2:18" x14ac:dyDescent="0.15">
      <c r="R83" s="84"/>
    </row>
    <row r="84" spans="2:18" x14ac:dyDescent="0.15">
      <c r="B84" s="109">
        <f>COUNTA(B12:B80)</f>
        <v>69</v>
      </c>
      <c r="C84" s="109">
        <f t="shared" ref="C84:I84" si="2">COUNTA(C12:C80)</f>
        <v>69</v>
      </c>
      <c r="D84" s="109">
        <f t="shared" si="2"/>
        <v>69</v>
      </c>
      <c r="E84" s="109">
        <f t="shared" si="2"/>
        <v>69</v>
      </c>
      <c r="F84" s="109">
        <f t="shared" si="2"/>
        <v>69</v>
      </c>
      <c r="G84" s="109">
        <f t="shared" si="2"/>
        <v>69</v>
      </c>
      <c r="H84" s="109">
        <f t="shared" si="2"/>
        <v>69</v>
      </c>
      <c r="I84" s="109">
        <f t="shared" si="2"/>
        <v>69</v>
      </c>
      <c r="J84" s="111" t="s">
        <v>108</v>
      </c>
      <c r="R84" s="84"/>
    </row>
    <row r="85" spans="2:18" x14ac:dyDescent="0.15">
      <c r="R85" s="84"/>
    </row>
    <row r="92" spans="2:18" ht="31.9" customHeight="1" x14ac:dyDescent="0.25"/>
  </sheetData>
  <mergeCells count="9">
    <mergeCell ref="K17:M17"/>
    <mergeCell ref="K18:M18"/>
    <mergeCell ref="K19:M19"/>
    <mergeCell ref="B10:I10"/>
    <mergeCell ref="K10:N12"/>
    <mergeCell ref="K13:M13"/>
    <mergeCell ref="K14:M14"/>
    <mergeCell ref="K15:M15"/>
    <mergeCell ref="K16:M16"/>
  </mergeCells>
  <conditionalFormatting sqref="A1:A2">
    <cfRule type="expression" dxfId="265" priority="8">
      <formula>$A$2/$B$2&gt;=0.076</formula>
    </cfRule>
  </conditionalFormatting>
  <conditionalFormatting sqref="B1:B2">
    <cfRule type="expression" dxfId="264" priority="9">
      <formula>$A$2/$B$2&gt;=0.153</formula>
    </cfRule>
  </conditionalFormatting>
  <conditionalFormatting sqref="C1:C2">
    <cfRule type="expression" dxfId="263" priority="10">
      <formula>$A$2/$B$2&gt;=0.23</formula>
    </cfRule>
  </conditionalFormatting>
  <conditionalFormatting sqref="D1:D2">
    <cfRule type="expression" dxfId="262" priority="11">
      <formula>$A$2/$B$2&gt;=0.307</formula>
    </cfRule>
  </conditionalFormatting>
  <conditionalFormatting sqref="E1:E2">
    <cfRule type="expression" dxfId="261" priority="12">
      <formula>$A$2/$B$2&gt;=0.384</formula>
    </cfRule>
  </conditionalFormatting>
  <conditionalFormatting sqref="F1:F2">
    <cfRule type="expression" dxfId="260" priority="13">
      <formula>$A$2/$B$2&gt;=0.461</formula>
    </cfRule>
  </conditionalFormatting>
  <conditionalFormatting sqref="G1:G2">
    <cfRule type="expression" dxfId="259" priority="14">
      <formula>$A$2/$B$2&gt;=0.538</formula>
    </cfRule>
  </conditionalFormatting>
  <conditionalFormatting sqref="H1:H2">
    <cfRule type="expression" dxfId="258" priority="15">
      <formula>$A$2/$B$2&gt;=0.615</formula>
    </cfRule>
  </conditionalFormatting>
  <conditionalFormatting sqref="I1:P2">
    <cfRule type="expression" dxfId="257" priority="16">
      <formula>$A$2/$B$2&gt;=0.692</formula>
    </cfRule>
  </conditionalFormatting>
  <conditionalFormatting sqref="L1">
    <cfRule type="expression" dxfId="256" priority="4">
      <formula>$A$2/$B$2&gt;=0.846</formula>
    </cfRule>
  </conditionalFormatting>
  <conditionalFormatting sqref="O1">
    <cfRule type="expression" dxfId="255" priority="7">
      <formula>$A$2/$B$2&gt;=0.846</formula>
    </cfRule>
  </conditionalFormatting>
  <conditionalFormatting sqref="P1">
    <cfRule type="expression" dxfId="254" priority="2">
      <formula>$P$1&lt;&gt;""</formula>
    </cfRule>
  </conditionalFormatting>
  <conditionalFormatting sqref="Q1:R1 A1:O2 X1:AO2 P2:R2">
    <cfRule type="expression" dxfId="253" priority="1">
      <formula>$P$1="Feedback OFF"</formula>
    </cfRule>
  </conditionalFormatting>
  <conditionalFormatting sqref="Q1:R2">
    <cfRule type="expression" dxfId="252" priority="3">
      <formula>$A$2/$B$2&gt;=0.846</formula>
    </cfRule>
  </conditionalFormatting>
  <conditionalFormatting sqref="X1:AF1 AH1:AK1 AM1:AO1 X2:AO2">
    <cfRule type="expression" dxfId="251" priority="17">
      <formula>$A$2/$B$2&gt;=1</formula>
    </cfRule>
  </conditionalFormatting>
  <conditionalFormatting sqref="AG1">
    <cfRule type="expression" dxfId="250" priority="6">
      <formula>$A$2/$B$2&gt;=0.846</formula>
    </cfRule>
  </conditionalFormatting>
  <conditionalFormatting sqref="AL1">
    <cfRule type="expression" dxfId="249" priority="5">
      <formula>$A$2/$B$2&gt;=0.846</formula>
    </cfRule>
  </conditionalFormatting>
  <dataValidations count="2">
    <dataValidation type="list" allowBlank="1" showInputMessage="1" showErrorMessage="1" sqref="N13:N19" xr:uid="{9922D2BA-7BA0-44E0-8D7E-CC175857D2B9}">
      <formula1>"Qualitative, Quantitative"</formula1>
    </dataValidation>
    <dataValidation type="list" allowBlank="1" showInputMessage="1" showErrorMessage="1" sqref="P1" xr:uid="{1D9D1F5C-556B-4776-B2E9-8088F0A3DC78}">
      <formula1>"Feedback ON, Taunting ON, Feedback OFF"</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698EF-3DF6-4410-9EA4-C46D5D83716A}">
  <sheetPr>
    <tabColor rgb="FF4FADEA"/>
  </sheetPr>
  <dimension ref="B3:AA90"/>
  <sheetViews>
    <sheetView topLeftCell="A12" zoomScale="110" zoomScaleNormal="110" workbookViewId="0">
      <selection activeCell="K22" sqref="K22"/>
    </sheetView>
  </sheetViews>
  <sheetFormatPr defaultColWidth="8.7109375" defaultRowHeight="8.25" x14ac:dyDescent="0.25"/>
  <cols>
    <col min="1" max="1" width="1.28515625" style="109" customWidth="1"/>
    <col min="2" max="2" width="12.28515625" style="109" customWidth="1"/>
    <col min="3" max="4" width="13.7109375" style="109" customWidth="1"/>
    <col min="5" max="5" width="14.42578125" style="109" customWidth="1"/>
    <col min="6" max="6" width="8.140625" style="109" customWidth="1"/>
    <col min="7" max="7" width="13.7109375" style="109" customWidth="1"/>
    <col min="8" max="8" width="14.7109375" style="109" customWidth="1"/>
    <col min="9" max="9" width="17.7109375" style="109" customWidth="1"/>
    <col min="10" max="10" width="12.42578125" style="109" bestFit="1" customWidth="1"/>
    <col min="11" max="11" width="12.7109375" style="109" bestFit="1" customWidth="1"/>
    <col min="12" max="12" width="16.7109375" style="109" customWidth="1"/>
    <col min="13" max="13" width="19" style="109" customWidth="1"/>
    <col min="14" max="14" width="15.28515625" style="109" customWidth="1"/>
    <col min="15" max="20" width="8.7109375" style="109"/>
    <col min="21" max="21" width="18.7109375" style="109" customWidth="1"/>
    <col min="22" max="16384" width="8.7109375" style="109"/>
  </cols>
  <sheetData>
    <row r="3" spans="2:15" ht="6" customHeight="1" x14ac:dyDescent="0.25"/>
    <row r="4" spans="2:15" x14ac:dyDescent="0.25">
      <c r="B4" s="113">
        <v>0</v>
      </c>
    </row>
    <row r="5" spans="2:15" x14ac:dyDescent="0.25">
      <c r="B5" s="112">
        <v>0</v>
      </c>
    </row>
    <row r="8" spans="2:15" s="84" customFormat="1" x14ac:dyDescent="0.15"/>
    <row r="9" spans="2:15" x14ac:dyDescent="0.15">
      <c r="B9" s="114">
        <v>0</v>
      </c>
      <c r="C9" s="114">
        <v>0</v>
      </c>
      <c r="D9" s="114">
        <v>0</v>
      </c>
      <c r="E9" s="114">
        <v>0</v>
      </c>
      <c r="F9" s="84"/>
      <c r="G9" s="126">
        <v>0</v>
      </c>
      <c r="H9" s="84"/>
      <c r="I9" s="84"/>
      <c r="J9" s="123"/>
      <c r="K9" s="84"/>
    </row>
    <row r="10" spans="2:15" x14ac:dyDescent="0.15">
      <c r="B10" s="115">
        <v>0</v>
      </c>
      <c r="C10" s="109">
        <v>0</v>
      </c>
      <c r="D10" s="109">
        <v>0</v>
      </c>
      <c r="E10" s="109">
        <v>0</v>
      </c>
      <c r="F10" s="84"/>
      <c r="G10" s="84">
        <v>1</v>
      </c>
      <c r="H10" s="84"/>
      <c r="I10" s="84"/>
    </row>
    <row r="11" spans="2:15" x14ac:dyDescent="0.15">
      <c r="B11" s="115">
        <v>0</v>
      </c>
      <c r="C11" s="109">
        <v>0</v>
      </c>
      <c r="D11" s="109">
        <v>0</v>
      </c>
      <c r="E11" s="109">
        <v>0</v>
      </c>
      <c r="F11" s="84"/>
      <c r="G11" s="84"/>
      <c r="H11" s="84"/>
      <c r="I11" s="124"/>
    </row>
    <row r="12" spans="2:15" x14ac:dyDescent="0.15">
      <c r="B12" s="115">
        <v>0</v>
      </c>
      <c r="C12" s="109">
        <v>0</v>
      </c>
      <c r="D12" s="109">
        <v>0</v>
      </c>
      <c r="E12" s="109">
        <v>0</v>
      </c>
      <c r="F12" s="84"/>
      <c r="G12" s="84"/>
      <c r="H12" s="84"/>
      <c r="I12" s="84"/>
    </row>
    <row r="13" spans="2:15" x14ac:dyDescent="0.15">
      <c r="B13" s="115">
        <v>0</v>
      </c>
      <c r="C13" s="109">
        <v>0</v>
      </c>
      <c r="D13" s="109">
        <v>0</v>
      </c>
      <c r="E13" s="109">
        <v>0</v>
      </c>
      <c r="F13" s="84"/>
      <c r="G13" s="84"/>
      <c r="H13" s="84"/>
      <c r="I13" s="84"/>
    </row>
    <row r="14" spans="2:15" x14ac:dyDescent="0.15">
      <c r="B14" s="115">
        <v>0</v>
      </c>
      <c r="C14" s="109">
        <v>0</v>
      </c>
      <c r="D14" s="109">
        <v>0</v>
      </c>
      <c r="E14" s="109">
        <v>0</v>
      </c>
      <c r="F14" s="84"/>
      <c r="G14" s="84"/>
      <c r="H14" s="84"/>
      <c r="I14" s="84"/>
    </row>
    <row r="15" spans="2:15" x14ac:dyDescent="0.15">
      <c r="B15" s="115">
        <v>0</v>
      </c>
      <c r="C15" s="109">
        <v>0</v>
      </c>
      <c r="D15" s="109">
        <v>0</v>
      </c>
      <c r="E15" s="109">
        <v>0</v>
      </c>
      <c r="F15" s="84"/>
      <c r="G15" s="84"/>
      <c r="H15" s="84"/>
      <c r="I15" s="84"/>
      <c r="M15" s="84"/>
    </row>
    <row r="16" spans="2:15" x14ac:dyDescent="0.15">
      <c r="B16" s="115">
        <v>0</v>
      </c>
      <c r="C16" s="109">
        <v>0</v>
      </c>
      <c r="D16" s="109">
        <v>0</v>
      </c>
      <c r="E16" s="109">
        <v>0</v>
      </c>
      <c r="F16" s="84"/>
      <c r="G16" s="125">
        <v>0</v>
      </c>
      <c r="H16" s="84"/>
      <c r="I16" s="84"/>
      <c r="M16" s="84"/>
      <c r="N16" s="84"/>
      <c r="O16" s="84"/>
    </row>
    <row r="17" spans="2:27" x14ac:dyDescent="0.15">
      <c r="B17" s="115">
        <v>0</v>
      </c>
      <c r="C17" s="109">
        <v>0</v>
      </c>
      <c r="D17" s="109">
        <v>0</v>
      </c>
      <c r="E17" s="109">
        <v>0</v>
      </c>
      <c r="F17" s="84"/>
      <c r="M17" s="84"/>
      <c r="N17" s="84"/>
      <c r="O17" s="84"/>
    </row>
    <row r="18" spans="2:27" x14ac:dyDescent="0.15">
      <c r="B18" s="115">
        <v>0</v>
      </c>
      <c r="C18" s="109">
        <v>0</v>
      </c>
      <c r="D18" s="109">
        <v>0</v>
      </c>
      <c r="E18" s="109">
        <v>0</v>
      </c>
      <c r="F18" s="84"/>
      <c r="G18" s="114">
        <v>0</v>
      </c>
      <c r="H18" s="114">
        <v>0</v>
      </c>
      <c r="I18" s="114">
        <v>0</v>
      </c>
      <c r="M18" s="84"/>
      <c r="N18" s="84"/>
      <c r="O18" s="84"/>
    </row>
    <row r="19" spans="2:27" x14ac:dyDescent="0.15">
      <c r="B19" s="115">
        <v>0</v>
      </c>
      <c r="C19" s="109">
        <v>0</v>
      </c>
      <c r="D19" s="109">
        <v>0</v>
      </c>
      <c r="E19" s="109">
        <v>0</v>
      </c>
      <c r="F19" s="84"/>
      <c r="G19" s="109">
        <v>1</v>
      </c>
      <c r="H19" s="127">
        <v>1</v>
      </c>
      <c r="I19" s="128">
        <v>1</v>
      </c>
      <c r="M19" s="84"/>
      <c r="N19" s="84"/>
      <c r="O19" s="84"/>
      <c r="W19" s="84"/>
      <c r="Y19" s="84"/>
      <c r="Z19" s="84"/>
      <c r="AA19" s="84"/>
    </row>
    <row r="20" spans="2:27" x14ac:dyDescent="0.15">
      <c r="B20" s="115">
        <v>0</v>
      </c>
      <c r="C20" s="109">
        <v>0</v>
      </c>
      <c r="D20" s="109">
        <v>0</v>
      </c>
      <c r="E20" s="109">
        <v>0</v>
      </c>
      <c r="F20" s="84"/>
      <c r="G20" s="109">
        <v>1</v>
      </c>
      <c r="H20" s="127">
        <v>1</v>
      </c>
      <c r="I20" s="128">
        <v>1</v>
      </c>
      <c r="M20" s="84"/>
      <c r="N20" s="84"/>
      <c r="O20" s="84"/>
      <c r="W20" s="84"/>
      <c r="Y20" s="84"/>
      <c r="Z20" s="84"/>
      <c r="AA20" s="84"/>
    </row>
    <row r="21" spans="2:27" x14ac:dyDescent="0.15">
      <c r="B21" s="115">
        <v>0</v>
      </c>
      <c r="C21" s="109">
        <v>0</v>
      </c>
      <c r="D21" s="109">
        <v>0</v>
      </c>
      <c r="E21" s="109">
        <v>0</v>
      </c>
      <c r="F21" s="84"/>
      <c r="G21" s="109">
        <v>0</v>
      </c>
      <c r="H21" s="127">
        <v>0</v>
      </c>
      <c r="I21" s="128">
        <v>0</v>
      </c>
      <c r="J21" s="84"/>
      <c r="M21" s="84"/>
      <c r="N21" s="84"/>
      <c r="O21" s="84"/>
      <c r="W21" s="84"/>
      <c r="Y21" s="84"/>
      <c r="AA21" s="84"/>
    </row>
    <row r="22" spans="2:27" x14ac:dyDescent="0.15">
      <c r="B22" s="115">
        <v>0</v>
      </c>
      <c r="C22" s="109">
        <v>0</v>
      </c>
      <c r="D22" s="109">
        <v>0</v>
      </c>
      <c r="E22" s="109">
        <v>0</v>
      </c>
      <c r="F22" s="84"/>
      <c r="G22" s="109">
        <v>1</v>
      </c>
      <c r="H22" s="127">
        <v>0</v>
      </c>
      <c r="I22" s="128">
        <v>0</v>
      </c>
      <c r="W22" s="84"/>
      <c r="Y22" s="84"/>
      <c r="Z22" s="84"/>
      <c r="AA22" s="84"/>
    </row>
    <row r="23" spans="2:27" x14ac:dyDescent="0.15">
      <c r="B23" s="115">
        <v>0</v>
      </c>
      <c r="C23" s="109">
        <v>0</v>
      </c>
      <c r="D23" s="109">
        <v>0</v>
      </c>
      <c r="E23" s="109">
        <v>0</v>
      </c>
      <c r="F23" s="84"/>
      <c r="G23" s="114">
        <v>0</v>
      </c>
      <c r="H23" s="127">
        <v>1</v>
      </c>
      <c r="I23" s="128">
        <v>1</v>
      </c>
      <c r="W23" s="84"/>
      <c r="X23" s="84"/>
      <c r="Y23" s="84"/>
      <c r="AA23" s="84"/>
    </row>
    <row r="24" spans="2:27" x14ac:dyDescent="0.15">
      <c r="B24" s="115">
        <v>0</v>
      </c>
      <c r="C24" s="109">
        <v>0</v>
      </c>
      <c r="D24" s="109">
        <v>0</v>
      </c>
      <c r="E24" s="109">
        <v>0</v>
      </c>
      <c r="F24" s="84"/>
      <c r="U24" s="84"/>
      <c r="V24" s="84"/>
      <c r="W24" s="84"/>
      <c r="X24" s="84"/>
      <c r="Y24" s="84"/>
      <c r="Z24" s="84"/>
      <c r="AA24" s="84"/>
    </row>
    <row r="25" spans="2:27" x14ac:dyDescent="0.15">
      <c r="B25" s="115">
        <v>0</v>
      </c>
      <c r="C25" s="109">
        <v>0</v>
      </c>
      <c r="D25" s="109">
        <v>0</v>
      </c>
      <c r="E25" s="109">
        <v>0</v>
      </c>
      <c r="F25" s="84"/>
      <c r="U25" s="84"/>
      <c r="V25" s="84"/>
      <c r="W25" s="84"/>
      <c r="X25" s="84"/>
      <c r="Y25" s="84"/>
      <c r="Z25" s="84"/>
      <c r="AA25" s="84"/>
    </row>
    <row r="26" spans="2:27" x14ac:dyDescent="0.15">
      <c r="B26" s="115">
        <v>0</v>
      </c>
      <c r="C26" s="109">
        <v>0</v>
      </c>
      <c r="D26" s="109">
        <v>0</v>
      </c>
      <c r="E26" s="109">
        <v>0</v>
      </c>
      <c r="F26" s="84"/>
      <c r="J26" s="84"/>
      <c r="K26" s="84"/>
      <c r="L26" s="84"/>
      <c r="U26" s="84"/>
      <c r="V26" s="84"/>
      <c r="W26" s="84"/>
      <c r="X26" s="84"/>
      <c r="Y26" s="84"/>
      <c r="Z26" s="84"/>
      <c r="AA26" s="84"/>
    </row>
    <row r="27" spans="2:27" x14ac:dyDescent="0.15">
      <c r="B27" s="115">
        <v>0</v>
      </c>
      <c r="C27" s="109">
        <v>0</v>
      </c>
      <c r="D27" s="109">
        <v>0</v>
      </c>
      <c r="E27" s="109">
        <v>0</v>
      </c>
      <c r="F27" s="84"/>
      <c r="J27" s="84"/>
      <c r="K27" s="84"/>
      <c r="L27" s="84"/>
      <c r="U27" s="84"/>
      <c r="V27" s="84"/>
      <c r="W27" s="84"/>
      <c r="X27" s="84"/>
      <c r="Y27" s="84"/>
      <c r="Z27" s="84"/>
      <c r="AA27" s="84"/>
    </row>
    <row r="28" spans="2:27" x14ac:dyDescent="0.15">
      <c r="B28" s="115">
        <v>0</v>
      </c>
      <c r="C28" s="109">
        <v>0</v>
      </c>
      <c r="D28" s="109">
        <v>0</v>
      </c>
      <c r="E28" s="109">
        <v>0</v>
      </c>
      <c r="F28" s="84"/>
      <c r="J28" s="84"/>
      <c r="K28" s="84"/>
      <c r="L28" s="84"/>
      <c r="M28" s="84"/>
      <c r="N28" s="84"/>
      <c r="U28" s="84"/>
      <c r="V28" s="84"/>
      <c r="W28" s="84"/>
      <c r="X28" s="84"/>
      <c r="Y28" s="84"/>
      <c r="Z28" s="84"/>
      <c r="AA28" s="84"/>
    </row>
    <row r="29" spans="2:27" x14ac:dyDescent="0.15">
      <c r="B29" s="115">
        <v>0</v>
      </c>
      <c r="C29" s="109">
        <v>0</v>
      </c>
      <c r="D29" s="109">
        <v>0</v>
      </c>
      <c r="E29" s="109">
        <v>0</v>
      </c>
      <c r="F29" s="84"/>
      <c r="J29" s="84"/>
      <c r="K29" s="84"/>
      <c r="L29" s="84"/>
      <c r="M29" s="84"/>
      <c r="N29" s="84"/>
      <c r="U29" s="84"/>
      <c r="V29" s="84"/>
      <c r="W29" s="84"/>
      <c r="X29" s="84"/>
      <c r="Y29" s="84"/>
      <c r="Z29" s="84"/>
      <c r="AA29" s="84"/>
    </row>
    <row r="30" spans="2:27" x14ac:dyDescent="0.15">
      <c r="B30" s="115">
        <v>0</v>
      </c>
      <c r="C30" s="109">
        <v>0</v>
      </c>
      <c r="D30" s="109">
        <v>0</v>
      </c>
      <c r="E30" s="109">
        <v>0</v>
      </c>
      <c r="F30" s="84"/>
      <c r="J30" s="84"/>
      <c r="K30" s="84"/>
      <c r="L30" s="84"/>
      <c r="M30" s="84"/>
      <c r="N30" s="84"/>
    </row>
    <row r="31" spans="2:27" x14ac:dyDescent="0.15">
      <c r="B31" s="115">
        <v>0</v>
      </c>
      <c r="C31" s="109">
        <v>0</v>
      </c>
      <c r="D31" s="109">
        <v>0</v>
      </c>
      <c r="E31" s="109">
        <v>0</v>
      </c>
      <c r="F31" s="84"/>
      <c r="K31" s="84"/>
      <c r="L31" s="84"/>
      <c r="M31" s="84"/>
      <c r="N31" s="84"/>
    </row>
    <row r="32" spans="2:27" x14ac:dyDescent="0.15">
      <c r="B32" s="115">
        <v>0</v>
      </c>
      <c r="C32" s="109">
        <v>0</v>
      </c>
      <c r="D32" s="109">
        <v>0</v>
      </c>
      <c r="E32" s="109">
        <v>0</v>
      </c>
      <c r="F32" s="84"/>
      <c r="J32" s="84"/>
      <c r="K32" s="84"/>
      <c r="L32" s="84"/>
      <c r="M32" s="84"/>
      <c r="N32" s="84"/>
    </row>
    <row r="33" spans="2:14" x14ac:dyDescent="0.15">
      <c r="B33" s="115">
        <v>0</v>
      </c>
      <c r="C33" s="109">
        <v>0</v>
      </c>
      <c r="D33" s="109">
        <v>0</v>
      </c>
      <c r="E33" s="109">
        <v>0</v>
      </c>
      <c r="F33" s="84"/>
      <c r="J33" s="84"/>
      <c r="K33" s="84"/>
      <c r="L33" s="84"/>
      <c r="M33" s="84"/>
      <c r="N33" s="84"/>
    </row>
    <row r="34" spans="2:14" x14ac:dyDescent="0.15">
      <c r="B34" s="115">
        <v>0</v>
      </c>
      <c r="C34" s="109">
        <v>0</v>
      </c>
      <c r="D34" s="109">
        <v>0</v>
      </c>
      <c r="E34" s="109">
        <v>0</v>
      </c>
      <c r="F34" s="84"/>
      <c r="G34" s="84"/>
      <c r="H34" s="84"/>
      <c r="I34" s="84"/>
      <c r="J34" s="84"/>
      <c r="K34" s="84"/>
      <c r="L34" s="84"/>
      <c r="M34" s="84"/>
      <c r="N34" s="84"/>
    </row>
    <row r="35" spans="2:14" x14ac:dyDescent="0.15">
      <c r="B35" s="115">
        <v>0</v>
      </c>
      <c r="C35" s="109">
        <v>0</v>
      </c>
      <c r="D35" s="109">
        <v>0</v>
      </c>
      <c r="E35" s="109">
        <v>0</v>
      </c>
      <c r="F35" s="84"/>
      <c r="G35" s="84"/>
      <c r="H35" s="84"/>
      <c r="I35" s="84"/>
      <c r="J35" s="84"/>
      <c r="K35" s="84"/>
      <c r="L35" s="84"/>
      <c r="M35" s="84"/>
      <c r="N35" s="84"/>
    </row>
    <row r="36" spans="2:14" x14ac:dyDescent="0.15">
      <c r="B36" s="115">
        <v>0</v>
      </c>
      <c r="C36" s="109">
        <v>0</v>
      </c>
      <c r="D36" s="109">
        <v>0</v>
      </c>
      <c r="E36" s="109">
        <v>0</v>
      </c>
      <c r="F36" s="84"/>
      <c r="G36" s="84"/>
      <c r="H36" s="84"/>
      <c r="I36" s="84"/>
      <c r="J36" s="84"/>
      <c r="K36" s="84"/>
      <c r="M36" s="84"/>
    </row>
    <row r="37" spans="2:14" x14ac:dyDescent="0.15">
      <c r="B37" s="115">
        <v>0</v>
      </c>
      <c r="C37" s="109">
        <v>0</v>
      </c>
      <c r="D37" s="109">
        <v>0</v>
      </c>
      <c r="E37" s="109">
        <v>0</v>
      </c>
      <c r="F37" s="84"/>
      <c r="G37" s="84"/>
      <c r="H37" s="84"/>
      <c r="I37" s="84"/>
      <c r="J37" s="84"/>
      <c r="K37" s="84"/>
      <c r="M37" s="84"/>
    </row>
    <row r="38" spans="2:14" x14ac:dyDescent="0.15">
      <c r="B38" s="115">
        <v>0</v>
      </c>
      <c r="C38" s="109">
        <v>0</v>
      </c>
      <c r="D38" s="109">
        <v>0</v>
      </c>
      <c r="E38" s="109">
        <v>0</v>
      </c>
      <c r="F38" s="84"/>
      <c r="G38" s="84"/>
      <c r="H38" s="84"/>
      <c r="I38" s="84"/>
      <c r="J38" s="84"/>
      <c r="K38" s="84"/>
    </row>
    <row r="39" spans="2:14" x14ac:dyDescent="0.15">
      <c r="B39" s="115">
        <v>0</v>
      </c>
      <c r="C39" s="109">
        <v>0</v>
      </c>
      <c r="D39" s="109">
        <v>0</v>
      </c>
      <c r="E39" s="109">
        <v>0</v>
      </c>
      <c r="F39" s="84"/>
      <c r="G39" s="84"/>
      <c r="H39" s="84"/>
      <c r="I39" s="84"/>
      <c r="J39" s="84"/>
      <c r="K39" s="84"/>
    </row>
    <row r="40" spans="2:14" x14ac:dyDescent="0.15">
      <c r="B40" s="115">
        <v>0</v>
      </c>
      <c r="C40" s="109">
        <v>0</v>
      </c>
      <c r="D40" s="109">
        <v>0</v>
      </c>
      <c r="E40" s="109">
        <v>0</v>
      </c>
      <c r="F40" s="84"/>
      <c r="G40" s="84"/>
      <c r="H40" s="84"/>
      <c r="I40" s="84"/>
      <c r="K40" s="84"/>
      <c r="L40" s="84"/>
      <c r="M40" s="84"/>
    </row>
    <row r="41" spans="2:14" x14ac:dyDescent="0.15">
      <c r="B41" s="115">
        <v>0</v>
      </c>
      <c r="C41" s="109">
        <v>0</v>
      </c>
      <c r="D41" s="109">
        <v>0</v>
      </c>
      <c r="E41" s="109">
        <v>0</v>
      </c>
      <c r="F41" s="84"/>
      <c r="G41" s="84"/>
      <c r="H41" s="84"/>
      <c r="K41" s="84"/>
      <c r="L41" s="84"/>
      <c r="M41" s="84"/>
    </row>
    <row r="42" spans="2:14" x14ac:dyDescent="0.15">
      <c r="B42" s="115">
        <v>0</v>
      </c>
      <c r="C42" s="109">
        <v>0</v>
      </c>
      <c r="D42" s="109">
        <v>0</v>
      </c>
      <c r="E42" s="109">
        <v>0</v>
      </c>
      <c r="F42" s="84"/>
      <c r="G42" s="84"/>
      <c r="H42" s="84"/>
      <c r="K42" s="84"/>
      <c r="L42" s="84"/>
      <c r="M42" s="84"/>
    </row>
    <row r="43" spans="2:14" x14ac:dyDescent="0.15">
      <c r="B43" s="115">
        <v>0</v>
      </c>
      <c r="C43" s="109">
        <v>0</v>
      </c>
      <c r="D43" s="109">
        <v>0</v>
      </c>
      <c r="E43" s="109">
        <v>0</v>
      </c>
      <c r="F43" s="84"/>
      <c r="G43" s="84"/>
      <c r="H43" s="84"/>
      <c r="K43" s="84"/>
      <c r="L43" s="84"/>
      <c r="M43" s="84"/>
    </row>
    <row r="44" spans="2:14" x14ac:dyDescent="0.15">
      <c r="B44" s="115">
        <v>0</v>
      </c>
      <c r="C44" s="109">
        <v>0</v>
      </c>
      <c r="D44" s="109">
        <v>0</v>
      </c>
      <c r="E44" s="109">
        <v>0</v>
      </c>
      <c r="F44" s="84"/>
      <c r="G44" s="84"/>
      <c r="H44" s="84"/>
      <c r="K44" s="84"/>
      <c r="L44" s="84"/>
      <c r="M44" s="84"/>
    </row>
    <row r="45" spans="2:14" x14ac:dyDescent="0.15">
      <c r="B45" s="115">
        <v>0</v>
      </c>
      <c r="C45" s="109">
        <v>0</v>
      </c>
      <c r="D45" s="109">
        <v>0</v>
      </c>
      <c r="E45" s="109">
        <v>0</v>
      </c>
      <c r="F45" s="84"/>
      <c r="G45" s="84"/>
      <c r="H45" s="84"/>
      <c r="K45" s="84"/>
    </row>
    <row r="46" spans="2:14" x14ac:dyDescent="0.15">
      <c r="B46" s="115">
        <v>0</v>
      </c>
      <c r="C46" s="109">
        <v>0</v>
      </c>
      <c r="D46" s="109">
        <v>0</v>
      </c>
      <c r="E46" s="109">
        <v>0</v>
      </c>
      <c r="F46" s="84"/>
      <c r="G46" s="84"/>
      <c r="H46" s="84"/>
      <c r="K46" s="84"/>
    </row>
    <row r="47" spans="2:14" x14ac:dyDescent="0.15">
      <c r="B47" s="115">
        <v>0</v>
      </c>
      <c r="C47" s="109">
        <v>0</v>
      </c>
      <c r="D47" s="109">
        <v>0</v>
      </c>
      <c r="E47" s="109">
        <v>0</v>
      </c>
      <c r="F47" s="84"/>
      <c r="G47" s="84"/>
      <c r="H47" s="84"/>
      <c r="K47" s="84"/>
    </row>
    <row r="48" spans="2:14" x14ac:dyDescent="0.15">
      <c r="B48" s="115">
        <v>0</v>
      </c>
      <c r="C48" s="109">
        <v>0</v>
      </c>
      <c r="D48" s="109">
        <v>0</v>
      </c>
      <c r="E48" s="109">
        <v>0</v>
      </c>
      <c r="F48" s="84"/>
      <c r="G48" s="84"/>
      <c r="H48" s="84"/>
      <c r="K48" s="84"/>
    </row>
    <row r="49" spans="2:11" x14ac:dyDescent="0.15">
      <c r="B49" s="115">
        <v>0</v>
      </c>
      <c r="C49" s="109">
        <v>0</v>
      </c>
      <c r="D49" s="109">
        <v>0</v>
      </c>
      <c r="E49" s="109">
        <v>0</v>
      </c>
      <c r="F49" s="84"/>
      <c r="G49" s="84"/>
      <c r="H49" s="84"/>
      <c r="K49" s="84"/>
    </row>
    <row r="50" spans="2:11" x14ac:dyDescent="0.15">
      <c r="B50" s="115">
        <v>0</v>
      </c>
      <c r="C50" s="109">
        <v>0</v>
      </c>
      <c r="D50" s="109">
        <v>0</v>
      </c>
      <c r="E50" s="109">
        <v>0</v>
      </c>
      <c r="F50" s="84"/>
      <c r="G50" s="84"/>
      <c r="H50" s="84"/>
      <c r="J50" s="84"/>
      <c r="K50" s="84"/>
    </row>
    <row r="51" spans="2:11" x14ac:dyDescent="0.15">
      <c r="B51" s="115">
        <v>0</v>
      </c>
      <c r="C51" s="109">
        <v>0</v>
      </c>
      <c r="D51" s="109">
        <v>0</v>
      </c>
      <c r="E51" s="109">
        <v>0</v>
      </c>
      <c r="F51" s="84"/>
      <c r="G51" s="84"/>
      <c r="H51" s="84"/>
      <c r="I51" s="84"/>
      <c r="J51" s="84"/>
      <c r="K51" s="84"/>
    </row>
    <row r="52" spans="2:11" x14ac:dyDescent="0.15">
      <c r="B52" s="115">
        <v>0</v>
      </c>
      <c r="C52" s="109">
        <v>0</v>
      </c>
      <c r="D52" s="109">
        <v>0</v>
      </c>
      <c r="E52" s="109">
        <v>0</v>
      </c>
      <c r="F52" s="84"/>
      <c r="G52" s="84"/>
      <c r="H52" s="84"/>
      <c r="I52" s="84"/>
      <c r="J52" s="84"/>
      <c r="K52" s="84"/>
    </row>
    <row r="53" spans="2:11" x14ac:dyDescent="0.15">
      <c r="B53" s="115">
        <v>0</v>
      </c>
      <c r="C53" s="109">
        <v>0</v>
      </c>
      <c r="D53" s="109">
        <v>0</v>
      </c>
      <c r="E53" s="109">
        <v>0</v>
      </c>
      <c r="F53" s="84"/>
      <c r="G53" s="84"/>
      <c r="H53" s="84"/>
      <c r="I53" s="84"/>
      <c r="J53" s="84"/>
      <c r="K53" s="84"/>
    </row>
    <row r="54" spans="2:11" x14ac:dyDescent="0.15">
      <c r="B54" s="115">
        <v>0</v>
      </c>
      <c r="C54" s="109">
        <v>0</v>
      </c>
      <c r="D54" s="109">
        <v>0</v>
      </c>
      <c r="E54" s="109">
        <v>0</v>
      </c>
      <c r="F54" s="84"/>
      <c r="G54" s="84"/>
      <c r="H54" s="84"/>
      <c r="I54" s="84"/>
      <c r="J54" s="84"/>
      <c r="K54" s="84"/>
    </row>
    <row r="55" spans="2:11" x14ac:dyDescent="0.15">
      <c r="B55" s="115">
        <v>0</v>
      </c>
      <c r="C55" s="109">
        <v>0</v>
      </c>
      <c r="D55" s="109">
        <v>0</v>
      </c>
      <c r="E55" s="109">
        <v>0</v>
      </c>
      <c r="F55" s="84"/>
      <c r="G55" s="84"/>
      <c r="H55" s="84"/>
      <c r="I55" s="84"/>
      <c r="J55" s="84"/>
      <c r="K55" s="84"/>
    </row>
    <row r="56" spans="2:11" x14ac:dyDescent="0.15">
      <c r="B56" s="115">
        <v>0</v>
      </c>
      <c r="C56" s="109">
        <v>0</v>
      </c>
      <c r="D56" s="109">
        <v>0</v>
      </c>
      <c r="E56" s="109">
        <v>0</v>
      </c>
      <c r="F56" s="84"/>
      <c r="G56" s="84"/>
      <c r="H56" s="84"/>
      <c r="I56" s="84"/>
      <c r="J56" s="84"/>
      <c r="K56" s="84"/>
    </row>
    <row r="57" spans="2:11" x14ac:dyDescent="0.15">
      <c r="B57" s="115">
        <v>0</v>
      </c>
      <c r="C57" s="109">
        <v>0</v>
      </c>
      <c r="D57" s="109">
        <v>0</v>
      </c>
      <c r="E57" s="109">
        <v>0</v>
      </c>
      <c r="F57" s="84"/>
      <c r="G57" s="84"/>
      <c r="H57" s="84"/>
      <c r="I57" s="84"/>
      <c r="J57" s="84"/>
      <c r="K57" s="84"/>
    </row>
    <row r="58" spans="2:11" x14ac:dyDescent="0.15">
      <c r="B58" s="115">
        <v>0</v>
      </c>
      <c r="C58" s="109">
        <v>0</v>
      </c>
      <c r="D58" s="109">
        <v>0</v>
      </c>
      <c r="E58" s="109">
        <v>0</v>
      </c>
      <c r="F58" s="84"/>
      <c r="G58" s="84"/>
      <c r="H58" s="84"/>
      <c r="I58" s="84"/>
      <c r="J58" s="84"/>
      <c r="K58" s="84"/>
    </row>
    <row r="59" spans="2:11" x14ac:dyDescent="0.15">
      <c r="B59" s="115">
        <v>0</v>
      </c>
      <c r="C59" s="109">
        <v>0</v>
      </c>
      <c r="D59" s="109">
        <v>0</v>
      </c>
      <c r="E59" s="109">
        <v>0</v>
      </c>
      <c r="F59" s="84"/>
      <c r="G59" s="84"/>
      <c r="H59" s="84"/>
      <c r="I59" s="84"/>
      <c r="J59" s="84"/>
      <c r="K59" s="84"/>
    </row>
    <row r="60" spans="2:11" x14ac:dyDescent="0.15">
      <c r="B60" s="115">
        <v>0</v>
      </c>
      <c r="C60" s="109">
        <v>0</v>
      </c>
      <c r="D60" s="109">
        <v>0</v>
      </c>
      <c r="E60" s="109">
        <v>0</v>
      </c>
      <c r="F60" s="84"/>
      <c r="G60" s="84"/>
      <c r="H60" s="84"/>
      <c r="I60" s="84"/>
      <c r="J60" s="84"/>
      <c r="K60" s="84"/>
    </row>
    <row r="61" spans="2:11" x14ac:dyDescent="0.15">
      <c r="B61" s="115">
        <v>0</v>
      </c>
      <c r="C61" s="109">
        <v>0</v>
      </c>
      <c r="D61" s="109">
        <v>0</v>
      </c>
      <c r="E61" s="109">
        <v>0</v>
      </c>
      <c r="F61" s="84"/>
      <c r="G61" s="84"/>
      <c r="H61" s="84"/>
      <c r="I61" s="84"/>
      <c r="J61" s="84"/>
      <c r="K61" s="84"/>
    </row>
    <row r="62" spans="2:11" x14ac:dyDescent="0.15">
      <c r="B62" s="115">
        <v>0</v>
      </c>
      <c r="C62" s="109">
        <v>0</v>
      </c>
      <c r="D62" s="109">
        <v>0</v>
      </c>
      <c r="E62" s="109">
        <v>0</v>
      </c>
      <c r="F62" s="84"/>
      <c r="G62" s="84"/>
      <c r="H62" s="84"/>
      <c r="I62" s="84"/>
      <c r="J62" s="84"/>
      <c r="K62" s="84"/>
    </row>
    <row r="63" spans="2:11" x14ac:dyDescent="0.15">
      <c r="B63" s="115">
        <v>0</v>
      </c>
      <c r="C63" s="109">
        <v>0</v>
      </c>
      <c r="D63" s="109">
        <v>0</v>
      </c>
      <c r="E63" s="109">
        <v>0</v>
      </c>
      <c r="F63" s="84"/>
      <c r="G63" s="84"/>
      <c r="H63" s="84"/>
      <c r="I63" s="84"/>
      <c r="J63" s="84"/>
      <c r="K63" s="84"/>
    </row>
    <row r="64" spans="2:11" x14ac:dyDescent="0.15">
      <c r="B64" s="115">
        <v>0</v>
      </c>
      <c r="C64" s="109">
        <v>0</v>
      </c>
      <c r="D64" s="109">
        <v>0</v>
      </c>
      <c r="E64" s="109">
        <v>0</v>
      </c>
      <c r="F64" s="84"/>
      <c r="G64" s="84"/>
      <c r="H64" s="84"/>
      <c r="I64" s="84"/>
      <c r="J64" s="84"/>
      <c r="K64" s="84"/>
    </row>
    <row r="65" spans="2:11" x14ac:dyDescent="0.15">
      <c r="B65" s="115">
        <v>0</v>
      </c>
      <c r="C65" s="109">
        <v>0</v>
      </c>
      <c r="D65" s="109">
        <v>0</v>
      </c>
      <c r="E65" s="109">
        <v>0</v>
      </c>
      <c r="F65" s="84"/>
      <c r="G65" s="84"/>
      <c r="H65" s="84"/>
      <c r="I65" s="84"/>
      <c r="J65" s="84"/>
      <c r="K65" s="84"/>
    </row>
    <row r="66" spans="2:11" x14ac:dyDescent="0.15">
      <c r="B66" s="115">
        <v>0</v>
      </c>
      <c r="C66" s="109">
        <v>0</v>
      </c>
      <c r="D66" s="109">
        <v>0</v>
      </c>
      <c r="E66" s="109">
        <v>0</v>
      </c>
      <c r="F66" s="84"/>
      <c r="G66" s="84"/>
      <c r="H66" s="84"/>
      <c r="I66" s="84"/>
      <c r="J66" s="84"/>
      <c r="K66" s="84"/>
    </row>
    <row r="67" spans="2:11" x14ac:dyDescent="0.15">
      <c r="B67" s="115">
        <v>0</v>
      </c>
      <c r="C67" s="109">
        <v>0</v>
      </c>
      <c r="D67" s="109">
        <v>0</v>
      </c>
      <c r="E67" s="109">
        <v>0</v>
      </c>
      <c r="F67" s="84"/>
      <c r="G67" s="84"/>
      <c r="H67" s="84"/>
      <c r="I67" s="84"/>
      <c r="J67" s="84"/>
      <c r="K67" s="84"/>
    </row>
    <row r="68" spans="2:11" x14ac:dyDescent="0.15">
      <c r="B68" s="115">
        <v>0</v>
      </c>
      <c r="C68" s="109">
        <v>0</v>
      </c>
      <c r="D68" s="109">
        <v>0</v>
      </c>
      <c r="E68" s="109">
        <v>0</v>
      </c>
      <c r="F68" s="84"/>
      <c r="G68" s="84"/>
      <c r="H68" s="84"/>
      <c r="I68" s="84"/>
    </row>
    <row r="69" spans="2:11" x14ac:dyDescent="0.15">
      <c r="B69" s="115">
        <v>0</v>
      </c>
      <c r="C69" s="109">
        <v>0</v>
      </c>
      <c r="D69" s="109">
        <v>0</v>
      </c>
      <c r="E69" s="109">
        <v>0</v>
      </c>
      <c r="F69" s="84"/>
      <c r="G69" s="84"/>
      <c r="H69" s="84"/>
      <c r="I69" s="84"/>
    </row>
    <row r="70" spans="2:11" x14ac:dyDescent="0.15">
      <c r="B70" s="115">
        <v>0</v>
      </c>
      <c r="C70" s="109">
        <v>0</v>
      </c>
      <c r="D70" s="109">
        <v>0</v>
      </c>
      <c r="E70" s="109">
        <v>0</v>
      </c>
      <c r="F70" s="84"/>
      <c r="G70" s="84"/>
      <c r="H70" s="84"/>
      <c r="I70" s="84"/>
    </row>
    <row r="71" spans="2:11" x14ac:dyDescent="0.15">
      <c r="B71" s="115">
        <v>0</v>
      </c>
      <c r="C71" s="109">
        <v>0</v>
      </c>
      <c r="D71" s="109">
        <v>0</v>
      </c>
      <c r="E71" s="109">
        <v>0</v>
      </c>
      <c r="F71" s="84"/>
      <c r="G71" s="84"/>
      <c r="H71" s="84"/>
      <c r="I71" s="84"/>
    </row>
    <row r="72" spans="2:11" x14ac:dyDescent="0.15">
      <c r="B72" s="115">
        <v>0</v>
      </c>
      <c r="C72" s="109">
        <v>0</v>
      </c>
      <c r="D72" s="109">
        <v>0</v>
      </c>
      <c r="E72" s="109">
        <v>0</v>
      </c>
      <c r="F72" s="84"/>
      <c r="G72" s="84"/>
      <c r="H72" s="84"/>
      <c r="I72" s="84"/>
    </row>
    <row r="73" spans="2:11" x14ac:dyDescent="0.15">
      <c r="B73" s="115">
        <v>0</v>
      </c>
      <c r="C73" s="109">
        <v>0</v>
      </c>
      <c r="D73" s="109">
        <v>0</v>
      </c>
      <c r="E73" s="109">
        <v>0</v>
      </c>
      <c r="F73" s="84"/>
      <c r="G73" s="84"/>
      <c r="H73" s="84"/>
      <c r="I73" s="84"/>
    </row>
    <row r="74" spans="2:11" x14ac:dyDescent="0.15">
      <c r="B74" s="115">
        <v>0</v>
      </c>
      <c r="C74" s="109">
        <v>0</v>
      </c>
      <c r="D74" s="109">
        <v>0</v>
      </c>
      <c r="E74" s="109">
        <v>0</v>
      </c>
      <c r="F74" s="84"/>
      <c r="G74" s="84"/>
      <c r="H74" s="84"/>
      <c r="I74" s="84"/>
    </row>
    <row r="75" spans="2:11" x14ac:dyDescent="0.15">
      <c r="B75" s="115">
        <v>0</v>
      </c>
      <c r="C75" s="109">
        <v>0</v>
      </c>
      <c r="D75" s="109">
        <v>0</v>
      </c>
      <c r="E75" s="109">
        <v>0</v>
      </c>
      <c r="F75" s="84"/>
      <c r="G75" s="84"/>
      <c r="H75" s="84"/>
      <c r="I75" s="84"/>
    </row>
    <row r="76" spans="2:11" x14ac:dyDescent="0.15">
      <c r="B76" s="115">
        <v>0</v>
      </c>
      <c r="C76" s="109">
        <v>0</v>
      </c>
      <c r="D76" s="109">
        <v>0</v>
      </c>
      <c r="E76" s="109">
        <v>0</v>
      </c>
      <c r="F76" s="84"/>
      <c r="G76" s="84"/>
      <c r="H76" s="84"/>
      <c r="I76" s="84"/>
    </row>
    <row r="77" spans="2:11" x14ac:dyDescent="0.15">
      <c r="B77" s="115">
        <v>0</v>
      </c>
      <c r="C77" s="109">
        <v>0</v>
      </c>
      <c r="D77" s="109">
        <v>0</v>
      </c>
      <c r="E77" s="109">
        <v>0</v>
      </c>
      <c r="F77" s="84"/>
      <c r="G77" s="84"/>
      <c r="H77" s="84"/>
      <c r="I77" s="84"/>
    </row>
    <row r="78" spans="2:11" x14ac:dyDescent="0.15">
      <c r="B78" s="115">
        <v>0</v>
      </c>
      <c r="C78" s="109">
        <v>0</v>
      </c>
      <c r="D78" s="109">
        <v>0</v>
      </c>
      <c r="E78" s="109">
        <v>0</v>
      </c>
      <c r="F78" s="84"/>
      <c r="G78" s="84"/>
      <c r="H78" s="84"/>
      <c r="I78" s="84"/>
    </row>
    <row r="79" spans="2:11" x14ac:dyDescent="0.15">
      <c r="G79" s="84"/>
      <c r="H79" s="84"/>
      <c r="I79" s="84"/>
    </row>
    <row r="90" s="109" customFormat="1" ht="31.9" customHeight="1" x14ac:dyDescent="0.25"/>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EBF74B-ABBB-46F0-8CF0-9E0368BF7B3D}">
  <sheetPr>
    <tabColor rgb="FF4FADEA"/>
  </sheetPr>
  <dimension ref="A1:AA90"/>
  <sheetViews>
    <sheetView topLeftCell="A12" zoomScale="110" zoomScaleNormal="110" workbookViewId="0">
      <selection activeCell="G10" sqref="G10"/>
    </sheetView>
  </sheetViews>
  <sheetFormatPr defaultColWidth="8.7109375" defaultRowHeight="8.25" x14ac:dyDescent="0.25"/>
  <cols>
    <col min="1" max="1" width="1.28515625" style="109" customWidth="1"/>
    <col min="2" max="2" width="12.28515625" style="109" customWidth="1"/>
    <col min="3" max="4" width="13.7109375" style="109" customWidth="1"/>
    <col min="5" max="5" width="14.42578125" style="109" customWidth="1"/>
    <col min="6" max="6" width="8.140625" style="109" customWidth="1"/>
    <col min="7" max="7" width="13.7109375" style="109" customWidth="1"/>
    <col min="8" max="8" width="14.7109375" style="109" customWidth="1"/>
    <col min="9" max="9" width="17.7109375" style="109" customWidth="1"/>
    <col min="10" max="10" width="12.42578125" style="109" bestFit="1" customWidth="1"/>
    <col min="11" max="11" width="12.7109375" style="109" bestFit="1" customWidth="1"/>
    <col min="12" max="12" width="16.7109375" style="109" customWidth="1"/>
    <col min="13" max="13" width="19" style="109" customWidth="1"/>
    <col min="14" max="14" width="15.28515625" style="109" customWidth="1"/>
    <col min="15" max="20" width="8.7109375" style="109"/>
    <col min="21" max="21" width="18.7109375" style="109" customWidth="1"/>
    <col min="22" max="16384" width="8.7109375" style="109"/>
  </cols>
  <sheetData>
    <row r="1" spans="1:15" x14ac:dyDescent="0.25">
      <c r="I1" s="109" t="s">
        <v>374</v>
      </c>
    </row>
    <row r="2" spans="1:15" x14ac:dyDescent="0.25">
      <c r="A2" s="109">
        <f ca="1">IF(FormulaPerson!$D$2="DRAGGING CELLS IS NOT PERMITTED. PLEASE UNDO LAST ACTION!!",0,IF(FormulaPerson!$P$1&lt;&gt;"Feedback OFF",IF(Scoreboard!$F$23="",SUMIFS(FormulaPersonPT!A3:$AL$78, FormulaPersonPT!A3:$AL$78, "&gt;0", FormulaPersonSC!A3:$AL$78, "PerfectMsg")+ABS(SUMIFS(FormulaPersonPT!A3:$AL$78, FormulaPersonPT!A3:$AL$78, "&lt;0", FormulaPersonSC!A3:$AL$78, "PerfectMsg")),0),0))</f>
        <v>10</v>
      </c>
      <c r="B2" s="109">
        <f>SUMIF(FormulaPersonPT!A3:$AL$78,"&gt;0")</f>
        <v>10</v>
      </c>
    </row>
    <row r="3" spans="1:15" ht="6" customHeight="1" x14ac:dyDescent="0.25"/>
    <row r="4" spans="1:15" x14ac:dyDescent="0.25">
      <c r="B4" s="113">
        <v>0</v>
      </c>
    </row>
    <row r="5" spans="1:15" x14ac:dyDescent="0.25">
      <c r="B5" s="112">
        <v>0</v>
      </c>
    </row>
    <row r="8" spans="1:15" s="84" customFormat="1" x14ac:dyDescent="0.15"/>
    <row r="9" spans="1:15" x14ac:dyDescent="0.15">
      <c r="B9" s="114">
        <v>0</v>
      </c>
      <c r="C9" s="114">
        <v>0</v>
      </c>
      <c r="D9" s="114">
        <v>0</v>
      </c>
      <c r="E9" s="114">
        <v>0</v>
      </c>
      <c r="F9" s="84"/>
      <c r="G9" s="126">
        <v>0</v>
      </c>
      <c r="H9" s="84"/>
      <c r="I9" s="84"/>
      <c r="J9" s="123"/>
      <c r="K9" s="84"/>
    </row>
    <row r="10" spans="1:15" x14ac:dyDescent="0.15">
      <c r="B10" s="115">
        <v>0</v>
      </c>
      <c r="C10" s="109">
        <v>0</v>
      </c>
      <c r="D10" s="109">
        <v>0</v>
      </c>
      <c r="E10" s="109">
        <v>0</v>
      </c>
      <c r="F10" s="84"/>
      <c r="G10" s="84" t="str">
        <f ca="1">_xlfn.IFS(ISBLANK(FormulaPerson!G10),"",IF(NOT(ISNA('#_FormulaPerson'!G10)),IF(ISNA(FormulaPerson!G10),TRUE,FALSE),FALSE),"StuNAMsg",IF(AND(ISNA('#_FormulaPerson'!G10),ISNA(FormulaPerson!G10)),TRUE,FALSE),"PerfectMsg",IF(NOT(ISERROR('#_FormulaPerson'!G10)),IF(ISERROR(FormulaPerson!G10),TRUE,FALSE),FALSE),"StuErrorMsg",IF(TYPE('#_FormulaPerson'!G10)&lt;&gt;TYPE(FormulaPerson!G10),TRUE,FALSE),"WrongTypeMsg",IF(_xlfn.ISFORMULA('#_FormulaPerson'!G10),IF(NOT(_xlfn.ISFORMULA(FormulaPerson!G10)),TRUE),FALSE),"MissingFormulaMsg",IF(NOT(AND(ISNUMBER(FIND("[",_xlfn.FORMULATEXT('#_FormulaPerson'!G10))),ISNUMBER(FIND("!",_xlfn.FORMULATEXT('#_FormulaPerson'!G10))))),AND(ISNUMBER(FIND("[",_xlfn.FORMULATEXT(FormulaPerson!G10))),ISNUMBER(FIND("!",_xlfn.FORMULATEXT(FormulaPerson!G10)))),FALSE),"ExternalRefsMsg",IF(ISNUMBER('#_FormulaPerson'!G10),IF(ABS('#_FormulaPerson'!G10-FormulaPerson!G10)&gt;0.00001,TRUE,FALSE),IF('#_FormulaPerson'!G10&lt;&gt;FormulaPerson!G10,TRUE,FALSE)),IF(ISNUMBER('#_FormulaPerson'!G10),IF('#_FormulaPerson'!G10&gt;FormulaPerson!G10,"TooLow","TooHigh"),"WrongAnswer"),NOT(_xlfn.ISFORMULA('#_FormulaPerson'!G10)),IF(_xlfn.IFS(ISTEXT('#_FormulaPerson'!G10),FALSE,ISLOGICAL('#_FormulaPerson'!G10),FALSE,SUBSTITUTE(CELL("format",'#_FormulaPerson'!G10),"-","")=SUBSTITUTE(CELL("format",FormulaPerson!G10),"-",""),FALSE,CELL("format",'#_FormulaPerson'!G10)="G",FALSE,AND(CELL("format",'#_FormulaPerson'!G10)="F0",CELL("format",FormulaPerson!G10)="G"),FALSE,TRUE,IFERROR(IF(MATCH(CELL("format",'#_FormulaPerson'!G10)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ormulaPerson!G10),_xlfn.FORMULATEXT(FormulaPerson!G10),FormulaPerson!G10),"9","#"),"8","#"),"7","#"),"6","#"),"5","#"),"4","#"),"3","#"),"2","#"),"1","#"),"0","#"),"$","")," ",""),",","@"),"&gt;","@"),"&lt;","@"),"=","@"),")","@"),"(","@"),"^","@"),"/","@"),"+","@"),"*","@"),"-","@"))-LEN(SUBSTITUTE(SUBSTITUTE(SUBSTITUTE(SUBSTITUTE(SUBSTITUTE(SUBSTITUTE(SUBSTITUTE(SUBSTITUTE(SUBSTITUTE(SUBSTITUTE(SUBSTITUTE(SUBSTITUTE(SUBSTITUTE(SUBSTITUTE(SUBSTITUTE(SUBSTITUTE(SUBSTITUTE(SUBSTITUTE(SUBSTITUTE(SUBSTITUTE(SUBSTITUTE(SUBSTITUTE(SUBSTITUTE(SUBSTITUTE(IF(_xlfn.ISFORMULA(FormulaPerson!G10),_xlfn.FORMULATEXT(FormulaPerson!G10),FormulaPerson!G10),"9","#"),"8","#"),"7","#"),"6","#"),"5","#"),"4","#"),"3","#"),"2","#"),"1","#"),"0","#"),"$","")," ",""),",","@"),"&gt;","@"),"&lt;","@"),"=","@"),")","@"),"(","@"),"^","@"),"/","@"),"+","@"),"*","@"),"-","@"),"@#","")))/2&gt;(LEN(SUBSTITUTE(SUBSTITUTE(SUBSTITUTE(SUBSTITUTE(SUBSTITUTE(SUBSTITUTE(SUBSTITUTE(SUBSTITUTE(SUBSTITUTE(SUBSTITUTE(SUBSTITUTE(SUBSTITUTE(SUBSTITUTE(SUBSTITUTE(SUBSTITUTE(SUBSTITUTE(SUBSTITUTE(SUBSTITUTE(SUBSTITUTE(SUBSTITUTE(SUBSTITUTE(SUBSTITUTE(SUBSTITUTE(IF(_xlfn.ISFORMULA('#_FormulaPerson'!G10),_xlfn.FORMULATEXT('#_FormulaPerson'!G10),'#_FormulaPerson'!G10),"9","#"),"8","#"),"7","#"),"6","#"),"5","#"),"4","#"),"3","#"),"2","#"),"1","#"),"0","#"),"$","")," ",""),",","@"),"&gt;","@"),"&lt;","@"),"=","@"),")","@"),"(","@"),"^","@"),"/","@"),"+","@"),"*","@"),"-","@"))-LEN(SUBSTITUTE(SUBSTITUTE(SUBSTITUTE(SUBSTITUTE(SUBSTITUTE(SUBSTITUTE(SUBSTITUTE(SUBSTITUTE(SUBSTITUTE(SUBSTITUTE(SUBSTITUTE(SUBSTITUTE(SUBSTITUTE(SUBSTITUTE(SUBSTITUTE(SUBSTITUTE(SUBSTITUTE(SUBSTITUTE(SUBSTITUTE(SUBSTITUTE(SUBSTITUTE(SUBSTITUTE(SUBSTITUTE(SUBSTITUTE(IF(_xlfn.ISFORMULA('#_FormulaPerson'!G10),_xlfn.FORMULATEXT('#_FormulaPerson'!G10),'#_FormulaPerson'!G10),"9","#"),"8","#"),"7","#"),"6","#"),"5","#"),"4","#"),"3","#"),"2","#"),"1","#"),"0","#"),"$","")," ",""),",","@"),"&gt;","@"),"&lt;","@"),"=","@"),")","@"),"(","@"),"^","@"),"/","@"),"+","@"),"*","@"),"-","@"),"@#","")))/2,TRUE,FALSE),"HardCodeMsg",IF(LEN(IF(_xlfn.ISFORMULA(FormulaPerson!G10),_xlfn.FORMULATEXT(FormulaPerson!G10),FormulaPerson!G10))-LEN(SUBSTITUTE(IF(_xlfn.ISFORMULA(FormulaPerson!G10),_xlfn.FORMULATEXT(FormulaPerson!G10),FormulaPerson!G10),"""",""))&gt;LEN(IF(_xlfn.ISFORMULA('#_FormulaPerson'!G10),_xlfn.FORMULATEXT('#_FormulaPerson'!G10),'#_FormulaPerson'!G10))-LEN(SUBSTITUTE(IF(_xlfn.ISFORMULA('#_FormulaPerson'!G10),_xlfn.FORMULATEXT('#_FormulaPerson'!G10),'#_FormulaPerson'!G10),"""","")),TRUE,FALSE),"HardQuoteMsg",IF(LEN(IF(_xlfn.ISFORMULA(FormulaPerson!G10),_xlfn.FORMULATEXT(FormulaPerson!G10),FormulaPerson!G10))-LEN(SUBSTITUTE(IF(_xlfn.ISFORMULA(FormulaPerson!G10),_xlfn.FORMULATEXT(FormulaPerson!G10),FormulaPerson!G10),"$",""))&lt;LEN(IF(_xlfn.ISFORMULA('#_FormulaPerson'!G10),_xlfn.FORMULATEXT('#_FormulaPerson'!G10),'#_FormulaPerson'!G10))-LEN(SUBSTITUTE(IF(_xlfn.ISFORMULA('#_FormulaPerson'!G10),_xlfn.FORMULATEXT('#_FormulaPerson'!G10),'#_FormulaPerson'!G10),"$","")),TRUE,FALSE),"MissingAbsMsg",_xlfn.IFS(ISTEXT('#_FormulaPerson'!G10),FALSE,ISLOGICAL('#_FormulaPerson'!G10),FALSE,SUBSTITUTE(CELL("format",'#_FormulaPerson'!G10),"-","")=SUBSTITUTE(CELL("format",FormulaPerson!G10),"-",""),FALSE,CELL("format",'#_FormulaPerson'!G10)="G",FALSE,AND(CELL("format",'#_FormulaPerson'!G10)="F0",CELL("format",FormulaPerson!G10)="G"),FALSE,TRUE,IFERROR(IF(MATCH(CELL("format",'#_FormulaPerson'!G10),FormatCodes_SFX!$A$4:$A$53,0)&gt;0,TRUE),FALSE),TRUE,TRUE),"FormatMsg",TRUE,"PerfectMsg")</f>
        <v>PerfectMsg</v>
      </c>
      <c r="H10" s="84"/>
      <c r="I10" s="84"/>
    </row>
    <row r="11" spans="1:15" x14ac:dyDescent="0.15">
      <c r="B11" s="115">
        <v>0</v>
      </c>
      <c r="C11" s="109">
        <v>0</v>
      </c>
      <c r="D11" s="109">
        <v>0</v>
      </c>
      <c r="E11" s="109">
        <v>0</v>
      </c>
      <c r="F11" s="84"/>
      <c r="G11" s="84"/>
      <c r="H11" s="84"/>
      <c r="I11" s="124"/>
    </row>
    <row r="12" spans="1:15" x14ac:dyDescent="0.15">
      <c r="B12" s="115">
        <v>0</v>
      </c>
      <c r="C12" s="109">
        <v>0</v>
      </c>
      <c r="D12" s="109">
        <v>0</v>
      </c>
      <c r="E12" s="109">
        <v>0</v>
      </c>
      <c r="F12" s="84"/>
      <c r="G12" s="84"/>
      <c r="H12" s="84"/>
      <c r="I12" s="84"/>
    </row>
    <row r="13" spans="1:15" x14ac:dyDescent="0.15">
      <c r="B13" s="115">
        <v>0</v>
      </c>
      <c r="C13" s="109">
        <v>0</v>
      </c>
      <c r="D13" s="109">
        <v>0</v>
      </c>
      <c r="E13" s="109">
        <v>0</v>
      </c>
      <c r="F13" s="84"/>
      <c r="G13" s="84"/>
      <c r="H13" s="84"/>
      <c r="I13" s="84"/>
    </row>
    <row r="14" spans="1:15" x14ac:dyDescent="0.15">
      <c r="B14" s="115">
        <v>0</v>
      </c>
      <c r="C14" s="109">
        <v>0</v>
      </c>
      <c r="D14" s="109">
        <v>0</v>
      </c>
      <c r="E14" s="109">
        <v>0</v>
      </c>
      <c r="F14" s="84"/>
      <c r="G14" s="84"/>
      <c r="H14" s="84"/>
      <c r="I14" s="84"/>
    </row>
    <row r="15" spans="1:15" x14ac:dyDescent="0.15">
      <c r="B15" s="115">
        <v>0</v>
      </c>
      <c r="C15" s="109">
        <v>0</v>
      </c>
      <c r="D15" s="109">
        <v>0</v>
      </c>
      <c r="E15" s="109">
        <v>0</v>
      </c>
      <c r="F15" s="84"/>
      <c r="G15" s="84"/>
      <c r="H15" s="84"/>
      <c r="I15" s="84"/>
      <c r="M15" s="84"/>
    </row>
    <row r="16" spans="1:15" x14ac:dyDescent="0.15">
      <c r="B16" s="115">
        <v>0</v>
      </c>
      <c r="C16" s="109">
        <v>0</v>
      </c>
      <c r="D16" s="109">
        <v>0</v>
      </c>
      <c r="E16" s="109">
        <v>0</v>
      </c>
      <c r="F16" s="84"/>
      <c r="G16" s="125">
        <v>0</v>
      </c>
      <c r="H16" s="84"/>
      <c r="I16" s="84"/>
      <c r="M16" s="84"/>
      <c r="N16" s="84"/>
      <c r="O16" s="84"/>
    </row>
    <row r="17" spans="2:27" x14ac:dyDescent="0.15">
      <c r="B17" s="115">
        <v>0</v>
      </c>
      <c r="C17" s="109">
        <v>0</v>
      </c>
      <c r="D17" s="109">
        <v>0</v>
      </c>
      <c r="E17" s="109">
        <v>0</v>
      </c>
      <c r="F17" s="84"/>
      <c r="M17" s="84"/>
      <c r="N17" s="84"/>
      <c r="O17" s="84"/>
    </row>
    <row r="18" spans="2:27" x14ac:dyDescent="0.15">
      <c r="B18" s="115">
        <v>0</v>
      </c>
      <c r="C18" s="109">
        <v>0</v>
      </c>
      <c r="D18" s="109">
        <v>0</v>
      </c>
      <c r="E18" s="109">
        <v>0</v>
      </c>
      <c r="F18" s="84"/>
      <c r="G18" s="114">
        <v>0</v>
      </c>
      <c r="H18" s="114">
        <v>0</v>
      </c>
      <c r="I18" s="114">
        <v>0</v>
      </c>
      <c r="M18" s="84"/>
      <c r="N18" s="84"/>
      <c r="O18" s="84"/>
    </row>
    <row r="19" spans="2:27" x14ac:dyDescent="0.15">
      <c r="B19" s="115">
        <v>0</v>
      </c>
      <c r="C19" s="109">
        <v>0</v>
      </c>
      <c r="D19" s="109">
        <v>0</v>
      </c>
      <c r="E19" s="109">
        <v>0</v>
      </c>
      <c r="F19" s="84"/>
      <c r="G19" s="109" t="str">
        <f ca="1">_xlfn.IFS(ISBLANK(FormulaPerson!G19),"",IF(NOT(ISNA('#_FormulaPerson'!G19)),IF(ISNA(FormulaPerson!G19),TRUE,FALSE),FALSE),"StuNAMsg",IF(AND(ISNA('#_FormulaPerson'!G19),ISNA(FormulaPerson!G19)),TRUE,FALSE),"PerfectMsg",IF(NOT(ISERROR('#_FormulaPerson'!G19)),IF(ISERROR(FormulaPerson!G19),TRUE,FALSE),FALSE),"StuErrorMsg",IF(TYPE('#_FormulaPerson'!G19)&lt;&gt;TYPE(FormulaPerson!G19),TRUE,FALSE),"WrongTypeMsg",IF(_xlfn.ISFORMULA('#_FormulaPerson'!G19),IF(NOT(_xlfn.ISFORMULA(FormulaPerson!G19)),TRUE),FALSE),"MissingFormulaMsg",IF(NOT(AND(ISNUMBER(FIND("[",_xlfn.FORMULATEXT('#_FormulaPerson'!G19))),ISNUMBER(FIND("!",_xlfn.FORMULATEXT('#_FormulaPerson'!G19))))),AND(ISNUMBER(FIND("[",_xlfn.FORMULATEXT(FormulaPerson!G19))),ISNUMBER(FIND("!",_xlfn.FORMULATEXT(FormulaPerson!G19)))),FALSE),"ExternalRefsMsg",IF(ISNUMBER('#_FormulaPerson'!G19),IF(ABS('#_FormulaPerson'!G19-FormulaPerson!G19)&gt;0.00001,TRUE,FALSE),IF('#_FormulaPerson'!G19&lt;&gt;FormulaPerson!G19,TRUE,FALSE)),IF(ISNUMBER('#_FormulaPerson'!G19),IF('#_FormulaPerson'!G19&gt;FormulaPerson!G19,"TooLow","TooHigh"),"WrongAnswer"),NOT(_xlfn.ISFORMULA('#_FormulaPerson'!G19)),IF(_xlfn.IFS(ISTEXT('#_FormulaPerson'!G19),FALSE,ISLOGICAL('#_FormulaPerson'!G19),FALSE,SUBSTITUTE(CELL("format",'#_FormulaPerson'!G19),"-","")=SUBSTITUTE(CELL("format",FormulaPerson!G19),"-",""),FALSE,CELL("format",'#_FormulaPerson'!G19)="G",FALSE,AND(CELL("format",'#_FormulaPerson'!G19)="F0",CELL("format",FormulaPerson!G19)="G"),FALSE,TRUE,IFERROR(IF(MATCH(CELL("format",'#_FormulaPerson'!G19)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ormulaPerson!G19),_xlfn.FORMULATEXT(FormulaPerson!G19),FormulaPerson!G19),"9","#"),"8","#"),"7","#"),"6","#"),"5","#"),"4","#"),"3","#"),"2","#"),"1","#"),"0","#"),"$","")," ",""),",","@"),"&gt;","@"),"&lt;","@"),"=","@"),")","@"),"(","@"),"^","@"),"/","@"),"+","@"),"*","@"),"-","@"))-LEN(SUBSTITUTE(SUBSTITUTE(SUBSTITUTE(SUBSTITUTE(SUBSTITUTE(SUBSTITUTE(SUBSTITUTE(SUBSTITUTE(SUBSTITUTE(SUBSTITUTE(SUBSTITUTE(SUBSTITUTE(SUBSTITUTE(SUBSTITUTE(SUBSTITUTE(SUBSTITUTE(SUBSTITUTE(SUBSTITUTE(SUBSTITUTE(SUBSTITUTE(SUBSTITUTE(SUBSTITUTE(SUBSTITUTE(SUBSTITUTE(IF(_xlfn.ISFORMULA(FormulaPerson!G19),_xlfn.FORMULATEXT(FormulaPerson!G19),FormulaPerson!G19),"9","#"),"8","#"),"7","#"),"6","#"),"5","#"),"4","#"),"3","#"),"2","#"),"1","#"),"0","#"),"$","")," ",""),",","@"),"&gt;","@"),"&lt;","@"),"=","@"),")","@"),"(","@"),"^","@"),"/","@"),"+","@"),"*","@"),"-","@"),"@#","")))/2&gt;(LEN(SUBSTITUTE(SUBSTITUTE(SUBSTITUTE(SUBSTITUTE(SUBSTITUTE(SUBSTITUTE(SUBSTITUTE(SUBSTITUTE(SUBSTITUTE(SUBSTITUTE(SUBSTITUTE(SUBSTITUTE(SUBSTITUTE(SUBSTITUTE(SUBSTITUTE(SUBSTITUTE(SUBSTITUTE(SUBSTITUTE(SUBSTITUTE(SUBSTITUTE(SUBSTITUTE(SUBSTITUTE(SUBSTITUTE(IF(_xlfn.ISFORMULA('#_FormulaPerson'!G19),_xlfn.FORMULATEXT('#_FormulaPerson'!G19),'#_FormulaPerson'!G19),"9","#"),"8","#"),"7","#"),"6","#"),"5","#"),"4","#"),"3","#"),"2","#"),"1","#"),"0","#"),"$","")," ",""),",","@"),"&gt;","@"),"&lt;","@"),"=","@"),")","@"),"(","@"),"^","@"),"/","@"),"+","@"),"*","@"),"-","@"))-LEN(SUBSTITUTE(SUBSTITUTE(SUBSTITUTE(SUBSTITUTE(SUBSTITUTE(SUBSTITUTE(SUBSTITUTE(SUBSTITUTE(SUBSTITUTE(SUBSTITUTE(SUBSTITUTE(SUBSTITUTE(SUBSTITUTE(SUBSTITUTE(SUBSTITUTE(SUBSTITUTE(SUBSTITUTE(SUBSTITUTE(SUBSTITUTE(SUBSTITUTE(SUBSTITUTE(SUBSTITUTE(SUBSTITUTE(SUBSTITUTE(IF(_xlfn.ISFORMULA('#_FormulaPerson'!G19),_xlfn.FORMULATEXT('#_FormulaPerson'!G19),'#_FormulaPerson'!G19),"9","#"),"8","#"),"7","#"),"6","#"),"5","#"),"4","#"),"3","#"),"2","#"),"1","#"),"0","#"),"$","")," ",""),",","@"),"&gt;","@"),"&lt;","@"),"=","@"),")","@"),"(","@"),"^","@"),"/","@"),"+","@"),"*","@"),"-","@"),"@#","")))/2,TRUE,FALSE),"HardCodeMsg",IF(LEN(IF(_xlfn.ISFORMULA(FormulaPerson!G19),_xlfn.FORMULATEXT(FormulaPerson!G19),FormulaPerson!G19))-LEN(SUBSTITUTE(IF(_xlfn.ISFORMULA(FormulaPerson!G19),_xlfn.FORMULATEXT(FormulaPerson!G19),FormulaPerson!G19),"""",""))&gt;LEN(IF(_xlfn.ISFORMULA('#_FormulaPerson'!G19),_xlfn.FORMULATEXT('#_FormulaPerson'!G19),'#_FormulaPerson'!G19))-LEN(SUBSTITUTE(IF(_xlfn.ISFORMULA('#_FormulaPerson'!G19),_xlfn.FORMULATEXT('#_FormulaPerson'!G19),'#_FormulaPerson'!G19),"""","")),TRUE,FALSE),"HardQuoteMsg",IF(LEN(IF(_xlfn.ISFORMULA(FormulaPerson!G19),_xlfn.FORMULATEXT(FormulaPerson!G19),FormulaPerson!G19))-LEN(SUBSTITUTE(IF(_xlfn.ISFORMULA(FormulaPerson!G19),_xlfn.FORMULATEXT(FormulaPerson!G19),FormulaPerson!G19),"$",""))&lt;LEN(IF(_xlfn.ISFORMULA('#_FormulaPerson'!G19),_xlfn.FORMULATEXT('#_FormulaPerson'!G19),'#_FormulaPerson'!G19))-LEN(SUBSTITUTE(IF(_xlfn.ISFORMULA('#_FormulaPerson'!G19),_xlfn.FORMULATEXT('#_FormulaPerson'!G19),'#_FormulaPerson'!G19),"$","")),TRUE,FALSE),"MissingAbsMsg",_xlfn.IFS(ISTEXT('#_FormulaPerson'!G19),FALSE,ISLOGICAL('#_FormulaPerson'!G19),FALSE,SUBSTITUTE(CELL("format",'#_FormulaPerson'!G19),"-","")=SUBSTITUTE(CELL("format",FormulaPerson!G19),"-",""),FALSE,CELL("format",'#_FormulaPerson'!G19)="G",FALSE,AND(CELL("format",'#_FormulaPerson'!G19)="F0",CELL("format",FormulaPerson!G19)="G"),FALSE,TRUE,IFERROR(IF(MATCH(CELL("format",'#_FormulaPerson'!G19),FormatCodes_SFX!$A$4:$A$53,0)&gt;0,TRUE),FALSE),TRUE,TRUE),"FormatMsg",TRUE,"PerfectMsg")</f>
        <v>PerfectMsg</v>
      </c>
      <c r="H19" s="127" t="str">
        <f ca="1">_xlfn.IFS(ISBLANK(FormulaPerson!H19),"",IF(NOT(ISNA('#_FormulaPerson'!H19)),IF(ISNA(FormulaPerson!H19),TRUE,FALSE),FALSE),"StuNAMsg",IF(AND(ISNA('#_FormulaPerson'!H19),ISNA(FormulaPerson!H19)),TRUE,FALSE),"PerfectMsg",IF(NOT(ISERROR('#_FormulaPerson'!H19)),IF(ISERROR(FormulaPerson!H19),TRUE,FALSE),FALSE),"StuErrorMsg",IF(TYPE('#_FormulaPerson'!H19)&lt;&gt;TYPE(FormulaPerson!H19),TRUE,FALSE),"WrongTypeMsg",IF(_xlfn.ISFORMULA('#_FormulaPerson'!H19),IF(NOT(_xlfn.ISFORMULA(FormulaPerson!H19)),TRUE),FALSE),"MissingFormulaMsg",IF(NOT(AND(ISNUMBER(FIND("[",_xlfn.FORMULATEXT('#_FormulaPerson'!H19))),ISNUMBER(FIND("!",_xlfn.FORMULATEXT('#_FormulaPerson'!H19))))),AND(ISNUMBER(FIND("[",_xlfn.FORMULATEXT(FormulaPerson!H19))),ISNUMBER(FIND("!",_xlfn.FORMULATEXT(FormulaPerson!H19)))),FALSE),"ExternalRefsMsg",IF(ISNUMBER('#_FormulaPerson'!H19),IF(ABS('#_FormulaPerson'!H19-FormulaPerson!H19)&gt;0.00001,TRUE,FALSE),IF('#_FormulaPerson'!H19&lt;&gt;FormulaPerson!H19,TRUE,FALSE)),IF(ISNUMBER('#_FormulaPerson'!H19),IF('#_FormulaPerson'!H19&gt;FormulaPerson!H19,"TooLow","TooHigh"),"WrongAnswer"),NOT(_xlfn.ISFORMULA('#_FormulaPerson'!H19)),IF(_xlfn.IFS(ISTEXT('#_FormulaPerson'!H19),FALSE,ISLOGICAL('#_FormulaPerson'!H19),FALSE,SUBSTITUTE(CELL("format",'#_FormulaPerson'!H19),"-","")=SUBSTITUTE(CELL("format",FormulaPerson!H19),"-",""),FALSE,CELL("format",'#_FormulaPerson'!H19)="G",FALSE,AND(CELL("format",'#_FormulaPerson'!H19)="F0",CELL("format",FormulaPerson!H19)="G"),FALSE,TRUE,IFERROR(IF(MATCH(CELL("format",'#_FormulaPerson'!H19)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ormulaPerson!H19),_xlfn.FORMULATEXT(FormulaPerson!H19),FormulaPerson!H19),"9","#"),"8","#"),"7","#"),"6","#"),"5","#"),"4","#"),"3","#"),"2","#"),"1","#"),"0","#"),"$","")," ",""),",","@"),"&gt;","@"),"&lt;","@"),"=","@"),")","@"),"(","@"),"^","@"),"/","@"),"+","@"),"*","@"),"-","@"))-LEN(SUBSTITUTE(SUBSTITUTE(SUBSTITUTE(SUBSTITUTE(SUBSTITUTE(SUBSTITUTE(SUBSTITUTE(SUBSTITUTE(SUBSTITUTE(SUBSTITUTE(SUBSTITUTE(SUBSTITUTE(SUBSTITUTE(SUBSTITUTE(SUBSTITUTE(SUBSTITUTE(SUBSTITUTE(SUBSTITUTE(SUBSTITUTE(SUBSTITUTE(SUBSTITUTE(SUBSTITUTE(SUBSTITUTE(SUBSTITUTE(IF(_xlfn.ISFORMULA(FormulaPerson!H19),_xlfn.FORMULATEXT(FormulaPerson!H19),FormulaPerson!H19),"9","#"),"8","#"),"7","#"),"6","#"),"5","#"),"4","#"),"3","#"),"2","#"),"1","#"),"0","#"),"$","")," ",""),",","@"),"&gt;","@"),"&lt;","@"),"=","@"),")","@"),"(","@"),"^","@"),"/","@"),"+","@"),"*","@"),"-","@"),"@#","")))/2&gt;(LEN(SUBSTITUTE(SUBSTITUTE(SUBSTITUTE(SUBSTITUTE(SUBSTITUTE(SUBSTITUTE(SUBSTITUTE(SUBSTITUTE(SUBSTITUTE(SUBSTITUTE(SUBSTITUTE(SUBSTITUTE(SUBSTITUTE(SUBSTITUTE(SUBSTITUTE(SUBSTITUTE(SUBSTITUTE(SUBSTITUTE(SUBSTITUTE(SUBSTITUTE(SUBSTITUTE(SUBSTITUTE(SUBSTITUTE(IF(_xlfn.ISFORMULA('#_FormulaPerson'!H19),_xlfn.FORMULATEXT('#_FormulaPerson'!H19),'#_FormulaPerson'!H19),"9","#"),"8","#"),"7","#"),"6","#"),"5","#"),"4","#"),"3","#"),"2","#"),"1","#"),"0","#"),"$","")," ",""),",","@"),"&gt;","@"),"&lt;","@"),"=","@"),")","@"),"(","@"),"^","@"),"/","@"),"+","@"),"*","@"),"-","@"))-LEN(SUBSTITUTE(SUBSTITUTE(SUBSTITUTE(SUBSTITUTE(SUBSTITUTE(SUBSTITUTE(SUBSTITUTE(SUBSTITUTE(SUBSTITUTE(SUBSTITUTE(SUBSTITUTE(SUBSTITUTE(SUBSTITUTE(SUBSTITUTE(SUBSTITUTE(SUBSTITUTE(SUBSTITUTE(SUBSTITUTE(SUBSTITUTE(SUBSTITUTE(SUBSTITUTE(SUBSTITUTE(SUBSTITUTE(SUBSTITUTE(IF(_xlfn.ISFORMULA('#_FormulaPerson'!H19),_xlfn.FORMULATEXT('#_FormulaPerson'!H19),'#_FormulaPerson'!H19),"9","#"),"8","#"),"7","#"),"6","#"),"5","#"),"4","#"),"3","#"),"2","#"),"1","#"),"0","#"),"$","")," ",""),",","@"),"&gt;","@"),"&lt;","@"),"=","@"),")","@"),"(","@"),"^","@"),"/","@"),"+","@"),"*","@"),"-","@"),"@#","")))/2,TRUE,FALSE),"HardCodeMsg",IF(LEN(IF(_xlfn.ISFORMULA(FormulaPerson!H19),_xlfn.FORMULATEXT(FormulaPerson!H19),FormulaPerson!H19))-LEN(SUBSTITUTE(IF(_xlfn.ISFORMULA(FormulaPerson!H19),_xlfn.FORMULATEXT(FormulaPerson!H19),FormulaPerson!H19),"""",""))&gt;LEN(IF(_xlfn.ISFORMULA('#_FormulaPerson'!H19),_xlfn.FORMULATEXT('#_FormulaPerson'!H19),'#_FormulaPerson'!H19))-LEN(SUBSTITUTE(IF(_xlfn.ISFORMULA('#_FormulaPerson'!H19),_xlfn.FORMULATEXT('#_FormulaPerson'!H19),'#_FormulaPerson'!H19),"""","")),TRUE,FALSE),"HardQuoteMsg",IF(LEN(IF(_xlfn.ISFORMULA(FormulaPerson!H19),_xlfn.FORMULATEXT(FormulaPerson!H19),FormulaPerson!H19))-LEN(SUBSTITUTE(IF(_xlfn.ISFORMULA(FormulaPerson!H19),_xlfn.FORMULATEXT(FormulaPerson!H19),FormulaPerson!H19),"$",""))&lt;LEN(IF(_xlfn.ISFORMULA('#_FormulaPerson'!H19),_xlfn.FORMULATEXT('#_FormulaPerson'!H19),'#_FormulaPerson'!H19))-LEN(SUBSTITUTE(IF(_xlfn.ISFORMULA('#_FormulaPerson'!H19),_xlfn.FORMULATEXT('#_FormulaPerson'!H19),'#_FormulaPerson'!H19),"$","")),TRUE,FALSE),"MissingAbsMsg",_xlfn.IFS(ISTEXT('#_FormulaPerson'!H19),FALSE,ISLOGICAL('#_FormulaPerson'!H19),FALSE,SUBSTITUTE(CELL("format",'#_FormulaPerson'!H19),"-","")=SUBSTITUTE(CELL("format",FormulaPerson!H19),"-",""),FALSE,CELL("format",'#_FormulaPerson'!H19)="G",FALSE,AND(CELL("format",'#_FormulaPerson'!H19)="F0",CELL("format",FormulaPerson!H19)="G"),FALSE,TRUE,IFERROR(IF(MATCH(CELL("format",'#_FormulaPerson'!H19),FormatCodes_SFX!$A$4:$A$53,0)&gt;0,TRUE),FALSE),TRUE,TRUE),"FormatMsg",TRUE,"PerfectMsg")</f>
        <v>PerfectMsg</v>
      </c>
      <c r="I19" s="128" t="str">
        <f ca="1">_xlfn.IFS(ISBLANK(FormulaPerson!I19),"",IF(NOT(ISNA('#_FormulaPerson'!I19)),IF(ISNA(FormulaPerson!I19),TRUE,FALSE),FALSE),"StuNAMsg",IF(AND(ISNA('#_FormulaPerson'!I19),ISNA(FormulaPerson!I19)),TRUE,FALSE),"PerfectMsg",IF(NOT(ISERROR('#_FormulaPerson'!I19)),IF(ISERROR(FormulaPerson!I19),TRUE,FALSE),FALSE),"StuErrorMsg",IF(TYPE('#_FormulaPerson'!I19)&lt;&gt;TYPE(FormulaPerson!I19),TRUE,FALSE),"WrongTypeMsg",IF(_xlfn.ISFORMULA('#_FormulaPerson'!I19),IF(NOT(_xlfn.ISFORMULA(FormulaPerson!I19)),TRUE),FALSE),"MissingFormulaMsg",IF(NOT(AND(ISNUMBER(FIND("[",_xlfn.FORMULATEXT('#_FormulaPerson'!I19))),ISNUMBER(FIND("!",_xlfn.FORMULATEXT('#_FormulaPerson'!I19))))),AND(ISNUMBER(FIND("[",_xlfn.FORMULATEXT(FormulaPerson!I19))),ISNUMBER(FIND("!",_xlfn.FORMULATEXT(FormulaPerson!I19)))),FALSE),"ExternalRefsMsg",IF(ISNUMBER('#_FormulaPerson'!I19),IF(ABS('#_FormulaPerson'!I19-FormulaPerson!I19)&gt;0.00001,TRUE,FALSE),IF('#_FormulaPerson'!I19&lt;&gt;FormulaPerson!I19,TRUE,FALSE)),IF(ISNUMBER('#_FormulaPerson'!I19),IF('#_FormulaPerson'!I19&gt;FormulaPerson!I19,"TooLow","TooHigh"),"WrongAnswer"),NOT(_xlfn.ISFORMULA('#_FormulaPerson'!I19)),IF(_xlfn.IFS(ISTEXT('#_FormulaPerson'!I19),FALSE,ISLOGICAL('#_FormulaPerson'!I19),FALSE,SUBSTITUTE(CELL("format",'#_FormulaPerson'!I19),"-","")=SUBSTITUTE(CELL("format",FormulaPerson!I19),"-",""),FALSE,CELL("format",'#_FormulaPerson'!I19)="G",FALSE,AND(CELL("format",'#_FormulaPerson'!I19)="F0",CELL("format",FormulaPerson!I19)="G"),FALSE,TRUE,IFERROR(IF(MATCH(CELL("format",'#_FormulaPerson'!I19)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ormulaPerson!I19),_xlfn.FORMULATEXT(FormulaPerson!I19),FormulaPerson!I19),"9","#"),"8","#"),"7","#"),"6","#"),"5","#"),"4","#"),"3","#"),"2","#"),"1","#"),"0","#"),"$","")," ",""),",","@"),"&gt;","@"),"&lt;","@"),"=","@"),")","@"),"(","@"),"^","@"),"/","@"),"+","@"),"*","@"),"-","@"))-LEN(SUBSTITUTE(SUBSTITUTE(SUBSTITUTE(SUBSTITUTE(SUBSTITUTE(SUBSTITUTE(SUBSTITUTE(SUBSTITUTE(SUBSTITUTE(SUBSTITUTE(SUBSTITUTE(SUBSTITUTE(SUBSTITUTE(SUBSTITUTE(SUBSTITUTE(SUBSTITUTE(SUBSTITUTE(SUBSTITUTE(SUBSTITUTE(SUBSTITUTE(SUBSTITUTE(SUBSTITUTE(SUBSTITUTE(SUBSTITUTE(IF(_xlfn.ISFORMULA(FormulaPerson!I19),_xlfn.FORMULATEXT(FormulaPerson!I19),FormulaPerson!I19),"9","#"),"8","#"),"7","#"),"6","#"),"5","#"),"4","#"),"3","#"),"2","#"),"1","#"),"0","#"),"$","")," ",""),",","@"),"&gt;","@"),"&lt;","@"),"=","@"),")","@"),"(","@"),"^","@"),"/","@"),"+","@"),"*","@"),"-","@"),"@#","")))/2&gt;(LEN(SUBSTITUTE(SUBSTITUTE(SUBSTITUTE(SUBSTITUTE(SUBSTITUTE(SUBSTITUTE(SUBSTITUTE(SUBSTITUTE(SUBSTITUTE(SUBSTITUTE(SUBSTITUTE(SUBSTITUTE(SUBSTITUTE(SUBSTITUTE(SUBSTITUTE(SUBSTITUTE(SUBSTITUTE(SUBSTITUTE(SUBSTITUTE(SUBSTITUTE(SUBSTITUTE(SUBSTITUTE(SUBSTITUTE(IF(_xlfn.ISFORMULA('#_FormulaPerson'!I19),_xlfn.FORMULATEXT('#_FormulaPerson'!I19),'#_FormulaPerson'!I19),"9","#"),"8","#"),"7","#"),"6","#"),"5","#"),"4","#"),"3","#"),"2","#"),"1","#"),"0","#"),"$","")," ",""),",","@"),"&gt;","@"),"&lt;","@"),"=","@"),")","@"),"(","@"),"^","@"),"/","@"),"+","@"),"*","@"),"-","@"))-LEN(SUBSTITUTE(SUBSTITUTE(SUBSTITUTE(SUBSTITUTE(SUBSTITUTE(SUBSTITUTE(SUBSTITUTE(SUBSTITUTE(SUBSTITUTE(SUBSTITUTE(SUBSTITUTE(SUBSTITUTE(SUBSTITUTE(SUBSTITUTE(SUBSTITUTE(SUBSTITUTE(SUBSTITUTE(SUBSTITUTE(SUBSTITUTE(SUBSTITUTE(SUBSTITUTE(SUBSTITUTE(SUBSTITUTE(SUBSTITUTE(IF(_xlfn.ISFORMULA('#_FormulaPerson'!I19),_xlfn.FORMULATEXT('#_FormulaPerson'!I19),'#_FormulaPerson'!I19),"9","#"),"8","#"),"7","#"),"6","#"),"5","#"),"4","#"),"3","#"),"2","#"),"1","#"),"0","#"),"$","")," ",""),",","@"),"&gt;","@"),"&lt;","@"),"=","@"),")","@"),"(","@"),"^","@"),"/","@"),"+","@"),"*","@"),"-","@"),"@#","")))/2,TRUE,FALSE),"HardCodeMsg",IF(LEN(IF(_xlfn.ISFORMULA(FormulaPerson!I19),_xlfn.FORMULATEXT(FormulaPerson!I19),FormulaPerson!I19))-LEN(SUBSTITUTE(IF(_xlfn.ISFORMULA(FormulaPerson!I19),_xlfn.FORMULATEXT(FormulaPerson!I19),FormulaPerson!I19),"""",""))&gt;LEN(IF(_xlfn.ISFORMULA('#_FormulaPerson'!I19),_xlfn.FORMULATEXT('#_FormulaPerson'!I19),'#_FormulaPerson'!I19))-LEN(SUBSTITUTE(IF(_xlfn.ISFORMULA('#_FormulaPerson'!I19),_xlfn.FORMULATEXT('#_FormulaPerson'!I19),'#_FormulaPerson'!I19),"""","")),TRUE,FALSE),"HardQuoteMsg",IF(LEN(IF(_xlfn.ISFORMULA(FormulaPerson!I19),_xlfn.FORMULATEXT(FormulaPerson!I19),FormulaPerson!I19))-LEN(SUBSTITUTE(IF(_xlfn.ISFORMULA(FormulaPerson!I19),_xlfn.FORMULATEXT(FormulaPerson!I19),FormulaPerson!I19),"$",""))&lt;LEN(IF(_xlfn.ISFORMULA('#_FormulaPerson'!I19),_xlfn.FORMULATEXT('#_FormulaPerson'!I19),'#_FormulaPerson'!I19))-LEN(SUBSTITUTE(IF(_xlfn.ISFORMULA('#_FormulaPerson'!I19),_xlfn.FORMULATEXT('#_FormulaPerson'!I19),'#_FormulaPerson'!I19),"$","")),TRUE,FALSE),"MissingAbsMsg",_xlfn.IFS(ISTEXT('#_FormulaPerson'!I19),FALSE,ISLOGICAL('#_FormulaPerson'!I19),FALSE,SUBSTITUTE(CELL("format",'#_FormulaPerson'!I19),"-","")=SUBSTITUTE(CELL("format",FormulaPerson!I19),"-",""),FALSE,CELL("format",'#_FormulaPerson'!I19)="G",FALSE,AND(CELL("format",'#_FormulaPerson'!I19)="F0",CELL("format",FormulaPerson!I19)="G"),FALSE,TRUE,IFERROR(IF(MATCH(CELL("format",'#_FormulaPerson'!I19),FormatCodes_SFX!$A$4:$A$53,0)&gt;0,TRUE),FALSE),TRUE,TRUE),"FormatMsg",TRUE,"PerfectMsg")</f>
        <v>PerfectMsg</v>
      </c>
      <c r="M19" s="84"/>
      <c r="N19" s="84"/>
      <c r="O19" s="84"/>
      <c r="W19" s="84"/>
      <c r="Y19" s="84"/>
      <c r="Z19" s="84"/>
      <c r="AA19" s="84"/>
    </row>
    <row r="20" spans="2:27" x14ac:dyDescent="0.15">
      <c r="B20" s="115">
        <v>0</v>
      </c>
      <c r="C20" s="109">
        <v>0</v>
      </c>
      <c r="D20" s="109">
        <v>0</v>
      </c>
      <c r="E20" s="109">
        <v>0</v>
      </c>
      <c r="F20" s="84"/>
      <c r="G20" s="109" t="str">
        <f ca="1">_xlfn.IFS(ISBLANK(FormulaPerson!G20),"",IF(NOT(ISNA('#_FormulaPerson'!G20)),IF(ISNA(FormulaPerson!G20),TRUE,FALSE),FALSE),"StuNAMsg",IF(AND(ISNA('#_FormulaPerson'!G20),ISNA(FormulaPerson!G20)),TRUE,FALSE),"PerfectMsg",IF(NOT(ISERROR('#_FormulaPerson'!G20)),IF(ISERROR(FormulaPerson!G20),TRUE,FALSE),FALSE),"StuErrorMsg",IF(TYPE('#_FormulaPerson'!G20)&lt;&gt;TYPE(FormulaPerson!G20),TRUE,FALSE),"WrongTypeMsg",IF(_xlfn.ISFORMULA('#_FormulaPerson'!G20),IF(NOT(_xlfn.ISFORMULA(FormulaPerson!G20)),TRUE),FALSE),"MissingFormulaMsg",IF(NOT(AND(ISNUMBER(FIND("[",_xlfn.FORMULATEXT('#_FormulaPerson'!G20))),ISNUMBER(FIND("!",_xlfn.FORMULATEXT('#_FormulaPerson'!G20))))),AND(ISNUMBER(FIND("[",_xlfn.FORMULATEXT(FormulaPerson!G20))),ISNUMBER(FIND("!",_xlfn.FORMULATEXT(FormulaPerson!G20)))),FALSE),"ExternalRefsMsg",IF(ISNUMBER('#_FormulaPerson'!G20),IF(ABS('#_FormulaPerson'!G20-FormulaPerson!G20)&gt;0.00001,TRUE,FALSE),IF('#_FormulaPerson'!G20&lt;&gt;FormulaPerson!G20,TRUE,FALSE)),IF(ISNUMBER('#_FormulaPerson'!G20),IF('#_FormulaPerson'!G20&gt;FormulaPerson!G20,"TooLow","TooHigh"),"WrongAnswer"),NOT(_xlfn.ISFORMULA('#_FormulaPerson'!G20)),IF(_xlfn.IFS(ISTEXT('#_FormulaPerson'!G20),FALSE,ISLOGICAL('#_FormulaPerson'!G20),FALSE,SUBSTITUTE(CELL("format",'#_FormulaPerson'!G20),"-","")=SUBSTITUTE(CELL("format",FormulaPerson!G20),"-",""),FALSE,CELL("format",'#_FormulaPerson'!G20)="G",FALSE,AND(CELL("format",'#_FormulaPerson'!G20)="F0",CELL("format",FormulaPerson!G20)="G"),FALSE,TRUE,IFERROR(IF(MATCH(CELL("format",'#_FormulaPerson'!G20)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ormulaPerson!G20),_xlfn.FORMULATEXT(FormulaPerson!G20),FormulaPerson!G20),"9","#"),"8","#"),"7","#"),"6","#"),"5","#"),"4","#"),"3","#"),"2","#"),"1","#"),"0","#"),"$","")," ",""),",","@"),"&gt;","@"),"&lt;","@"),"=","@"),")","@"),"(","@"),"^","@"),"/","@"),"+","@"),"*","@"),"-","@"))-LEN(SUBSTITUTE(SUBSTITUTE(SUBSTITUTE(SUBSTITUTE(SUBSTITUTE(SUBSTITUTE(SUBSTITUTE(SUBSTITUTE(SUBSTITUTE(SUBSTITUTE(SUBSTITUTE(SUBSTITUTE(SUBSTITUTE(SUBSTITUTE(SUBSTITUTE(SUBSTITUTE(SUBSTITUTE(SUBSTITUTE(SUBSTITUTE(SUBSTITUTE(SUBSTITUTE(SUBSTITUTE(SUBSTITUTE(SUBSTITUTE(IF(_xlfn.ISFORMULA(FormulaPerson!G20),_xlfn.FORMULATEXT(FormulaPerson!G20),FormulaPerson!G20),"9","#"),"8","#"),"7","#"),"6","#"),"5","#"),"4","#"),"3","#"),"2","#"),"1","#"),"0","#"),"$","")," ",""),",","@"),"&gt;","@"),"&lt;","@"),"=","@"),")","@"),"(","@"),"^","@"),"/","@"),"+","@"),"*","@"),"-","@"),"@#","")))/2&gt;(LEN(SUBSTITUTE(SUBSTITUTE(SUBSTITUTE(SUBSTITUTE(SUBSTITUTE(SUBSTITUTE(SUBSTITUTE(SUBSTITUTE(SUBSTITUTE(SUBSTITUTE(SUBSTITUTE(SUBSTITUTE(SUBSTITUTE(SUBSTITUTE(SUBSTITUTE(SUBSTITUTE(SUBSTITUTE(SUBSTITUTE(SUBSTITUTE(SUBSTITUTE(SUBSTITUTE(SUBSTITUTE(SUBSTITUTE(IF(_xlfn.ISFORMULA('#_FormulaPerson'!G20),_xlfn.FORMULATEXT('#_FormulaPerson'!G20),'#_FormulaPerson'!G20),"9","#"),"8","#"),"7","#"),"6","#"),"5","#"),"4","#"),"3","#"),"2","#"),"1","#"),"0","#"),"$","")," ",""),",","@"),"&gt;","@"),"&lt;","@"),"=","@"),")","@"),"(","@"),"^","@"),"/","@"),"+","@"),"*","@"),"-","@"))-LEN(SUBSTITUTE(SUBSTITUTE(SUBSTITUTE(SUBSTITUTE(SUBSTITUTE(SUBSTITUTE(SUBSTITUTE(SUBSTITUTE(SUBSTITUTE(SUBSTITUTE(SUBSTITUTE(SUBSTITUTE(SUBSTITUTE(SUBSTITUTE(SUBSTITUTE(SUBSTITUTE(SUBSTITUTE(SUBSTITUTE(SUBSTITUTE(SUBSTITUTE(SUBSTITUTE(SUBSTITUTE(SUBSTITUTE(SUBSTITUTE(IF(_xlfn.ISFORMULA('#_FormulaPerson'!G20),_xlfn.FORMULATEXT('#_FormulaPerson'!G20),'#_FormulaPerson'!G20),"9","#"),"8","#"),"7","#"),"6","#"),"5","#"),"4","#"),"3","#"),"2","#"),"1","#"),"0","#"),"$","")," ",""),",","@"),"&gt;","@"),"&lt;","@"),"=","@"),")","@"),"(","@"),"^","@"),"/","@"),"+","@"),"*","@"),"-","@"),"@#","")))/2,TRUE,FALSE),"HardCodeMsg",IF(LEN(IF(_xlfn.ISFORMULA(FormulaPerson!G20),_xlfn.FORMULATEXT(FormulaPerson!G20),FormulaPerson!G20))-LEN(SUBSTITUTE(IF(_xlfn.ISFORMULA(FormulaPerson!G20),_xlfn.FORMULATEXT(FormulaPerson!G20),FormulaPerson!G20),"""",""))&gt;LEN(IF(_xlfn.ISFORMULA('#_FormulaPerson'!G20),_xlfn.FORMULATEXT('#_FormulaPerson'!G20),'#_FormulaPerson'!G20))-LEN(SUBSTITUTE(IF(_xlfn.ISFORMULA('#_FormulaPerson'!G20),_xlfn.FORMULATEXT('#_FormulaPerson'!G20),'#_FormulaPerson'!G20),"""","")),TRUE,FALSE),"HardQuoteMsg",IF(LEN(IF(_xlfn.ISFORMULA(FormulaPerson!G20),_xlfn.FORMULATEXT(FormulaPerson!G20),FormulaPerson!G20))-LEN(SUBSTITUTE(IF(_xlfn.ISFORMULA(FormulaPerson!G20),_xlfn.FORMULATEXT(FormulaPerson!G20),FormulaPerson!G20),"$",""))&lt;LEN(IF(_xlfn.ISFORMULA('#_FormulaPerson'!G20),_xlfn.FORMULATEXT('#_FormulaPerson'!G20),'#_FormulaPerson'!G20))-LEN(SUBSTITUTE(IF(_xlfn.ISFORMULA('#_FormulaPerson'!G20),_xlfn.FORMULATEXT('#_FormulaPerson'!G20),'#_FormulaPerson'!G20),"$","")),TRUE,FALSE),"MissingAbsMsg",_xlfn.IFS(ISTEXT('#_FormulaPerson'!G20),FALSE,ISLOGICAL('#_FormulaPerson'!G20),FALSE,SUBSTITUTE(CELL("format",'#_FormulaPerson'!G20),"-","")=SUBSTITUTE(CELL("format",FormulaPerson!G20),"-",""),FALSE,CELL("format",'#_FormulaPerson'!G20)="G",FALSE,AND(CELL("format",'#_FormulaPerson'!G20)="F0",CELL("format",FormulaPerson!G20)="G"),FALSE,TRUE,IFERROR(IF(MATCH(CELL("format",'#_FormulaPerson'!G20),FormatCodes_SFX!$A$4:$A$53,0)&gt;0,TRUE),FALSE),TRUE,TRUE),"FormatMsg",TRUE,"PerfectMsg")</f>
        <v>PerfectMsg</v>
      </c>
      <c r="H20" s="127" t="str">
        <f ca="1">_xlfn.IFS(ISBLANK(FormulaPerson!H20),"",IF(NOT(ISNA('#_FormulaPerson'!H20)),IF(ISNA(FormulaPerson!H20),TRUE,FALSE),FALSE),"StuNAMsg",IF(AND(ISNA('#_FormulaPerson'!H20),ISNA(FormulaPerson!H20)),TRUE,FALSE),"PerfectMsg",IF(NOT(ISERROR('#_FormulaPerson'!H20)),IF(ISERROR(FormulaPerson!H20),TRUE,FALSE),FALSE),"StuErrorMsg",IF(TYPE('#_FormulaPerson'!H20)&lt;&gt;TYPE(FormulaPerson!H20),TRUE,FALSE),"WrongTypeMsg",IF(_xlfn.ISFORMULA('#_FormulaPerson'!H20),IF(NOT(_xlfn.ISFORMULA(FormulaPerson!H20)),TRUE),FALSE),"MissingFormulaMsg",IF(NOT(AND(ISNUMBER(FIND("[",_xlfn.FORMULATEXT('#_FormulaPerson'!H20))),ISNUMBER(FIND("!",_xlfn.FORMULATEXT('#_FormulaPerson'!H20))))),AND(ISNUMBER(FIND("[",_xlfn.FORMULATEXT(FormulaPerson!H20))),ISNUMBER(FIND("!",_xlfn.FORMULATEXT(FormulaPerson!H20)))),FALSE),"ExternalRefsMsg",IF(ISNUMBER('#_FormulaPerson'!H20),IF(ABS('#_FormulaPerson'!H20-FormulaPerson!H20)&gt;0.00001,TRUE,FALSE),IF('#_FormulaPerson'!H20&lt;&gt;FormulaPerson!H20,TRUE,FALSE)),IF(ISNUMBER('#_FormulaPerson'!H20),IF('#_FormulaPerson'!H20&gt;FormulaPerson!H20,"TooLow","TooHigh"),"WrongAnswer"),NOT(_xlfn.ISFORMULA('#_FormulaPerson'!H20)),IF(_xlfn.IFS(ISTEXT('#_FormulaPerson'!H20),FALSE,ISLOGICAL('#_FormulaPerson'!H20),FALSE,SUBSTITUTE(CELL("format",'#_FormulaPerson'!H20),"-","")=SUBSTITUTE(CELL("format",FormulaPerson!H20),"-",""),FALSE,CELL("format",'#_FormulaPerson'!H20)="G",FALSE,AND(CELL("format",'#_FormulaPerson'!H20)="F0",CELL("format",FormulaPerson!H20)="G"),FALSE,TRUE,IFERROR(IF(MATCH(CELL("format",'#_FormulaPerson'!H20)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ormulaPerson!H20),_xlfn.FORMULATEXT(FormulaPerson!H20),FormulaPerson!H20),"9","#"),"8","#"),"7","#"),"6","#"),"5","#"),"4","#"),"3","#"),"2","#"),"1","#"),"0","#"),"$","")," ",""),",","@"),"&gt;","@"),"&lt;","@"),"=","@"),")","@"),"(","@"),"^","@"),"/","@"),"+","@"),"*","@"),"-","@"))-LEN(SUBSTITUTE(SUBSTITUTE(SUBSTITUTE(SUBSTITUTE(SUBSTITUTE(SUBSTITUTE(SUBSTITUTE(SUBSTITUTE(SUBSTITUTE(SUBSTITUTE(SUBSTITUTE(SUBSTITUTE(SUBSTITUTE(SUBSTITUTE(SUBSTITUTE(SUBSTITUTE(SUBSTITUTE(SUBSTITUTE(SUBSTITUTE(SUBSTITUTE(SUBSTITUTE(SUBSTITUTE(SUBSTITUTE(SUBSTITUTE(IF(_xlfn.ISFORMULA(FormulaPerson!H20),_xlfn.FORMULATEXT(FormulaPerson!H20),FormulaPerson!H20),"9","#"),"8","#"),"7","#"),"6","#"),"5","#"),"4","#"),"3","#"),"2","#"),"1","#"),"0","#"),"$","")," ",""),",","@"),"&gt;","@"),"&lt;","@"),"=","@"),")","@"),"(","@"),"^","@"),"/","@"),"+","@"),"*","@"),"-","@"),"@#","")))/2&gt;(LEN(SUBSTITUTE(SUBSTITUTE(SUBSTITUTE(SUBSTITUTE(SUBSTITUTE(SUBSTITUTE(SUBSTITUTE(SUBSTITUTE(SUBSTITUTE(SUBSTITUTE(SUBSTITUTE(SUBSTITUTE(SUBSTITUTE(SUBSTITUTE(SUBSTITUTE(SUBSTITUTE(SUBSTITUTE(SUBSTITUTE(SUBSTITUTE(SUBSTITUTE(SUBSTITUTE(SUBSTITUTE(SUBSTITUTE(IF(_xlfn.ISFORMULA('#_FormulaPerson'!H20),_xlfn.FORMULATEXT('#_FormulaPerson'!H20),'#_FormulaPerson'!H20),"9","#"),"8","#"),"7","#"),"6","#"),"5","#"),"4","#"),"3","#"),"2","#"),"1","#"),"0","#"),"$","")," ",""),",","@"),"&gt;","@"),"&lt;","@"),"=","@"),")","@"),"(","@"),"^","@"),"/","@"),"+","@"),"*","@"),"-","@"))-LEN(SUBSTITUTE(SUBSTITUTE(SUBSTITUTE(SUBSTITUTE(SUBSTITUTE(SUBSTITUTE(SUBSTITUTE(SUBSTITUTE(SUBSTITUTE(SUBSTITUTE(SUBSTITUTE(SUBSTITUTE(SUBSTITUTE(SUBSTITUTE(SUBSTITUTE(SUBSTITUTE(SUBSTITUTE(SUBSTITUTE(SUBSTITUTE(SUBSTITUTE(SUBSTITUTE(SUBSTITUTE(SUBSTITUTE(SUBSTITUTE(IF(_xlfn.ISFORMULA('#_FormulaPerson'!H20),_xlfn.FORMULATEXT('#_FormulaPerson'!H20),'#_FormulaPerson'!H20),"9","#"),"8","#"),"7","#"),"6","#"),"5","#"),"4","#"),"3","#"),"2","#"),"1","#"),"0","#"),"$","")," ",""),",","@"),"&gt;","@"),"&lt;","@"),"=","@"),")","@"),"(","@"),"^","@"),"/","@"),"+","@"),"*","@"),"-","@"),"@#","")))/2,TRUE,FALSE),"HardCodeMsg",IF(LEN(IF(_xlfn.ISFORMULA(FormulaPerson!H20),_xlfn.FORMULATEXT(FormulaPerson!H20),FormulaPerson!H20))-LEN(SUBSTITUTE(IF(_xlfn.ISFORMULA(FormulaPerson!H20),_xlfn.FORMULATEXT(FormulaPerson!H20),FormulaPerson!H20),"""",""))&gt;LEN(IF(_xlfn.ISFORMULA('#_FormulaPerson'!H20),_xlfn.FORMULATEXT('#_FormulaPerson'!H20),'#_FormulaPerson'!H20))-LEN(SUBSTITUTE(IF(_xlfn.ISFORMULA('#_FormulaPerson'!H20),_xlfn.FORMULATEXT('#_FormulaPerson'!H20),'#_FormulaPerson'!H20),"""","")),TRUE,FALSE),"HardQuoteMsg",IF(LEN(IF(_xlfn.ISFORMULA(FormulaPerson!H20),_xlfn.FORMULATEXT(FormulaPerson!H20),FormulaPerson!H20))-LEN(SUBSTITUTE(IF(_xlfn.ISFORMULA(FormulaPerson!H20),_xlfn.FORMULATEXT(FormulaPerson!H20),FormulaPerson!H20),"$",""))&lt;LEN(IF(_xlfn.ISFORMULA('#_FormulaPerson'!H20),_xlfn.FORMULATEXT('#_FormulaPerson'!H20),'#_FormulaPerson'!H20))-LEN(SUBSTITUTE(IF(_xlfn.ISFORMULA('#_FormulaPerson'!H20),_xlfn.FORMULATEXT('#_FormulaPerson'!H20),'#_FormulaPerson'!H20),"$","")),TRUE,FALSE),"MissingAbsMsg",_xlfn.IFS(ISTEXT('#_FormulaPerson'!H20),FALSE,ISLOGICAL('#_FormulaPerson'!H20),FALSE,SUBSTITUTE(CELL("format",'#_FormulaPerson'!H20),"-","")=SUBSTITUTE(CELL("format",FormulaPerson!H20),"-",""),FALSE,CELL("format",'#_FormulaPerson'!H20)="G",FALSE,AND(CELL("format",'#_FormulaPerson'!H20)="F0",CELL("format",FormulaPerson!H20)="G"),FALSE,TRUE,IFERROR(IF(MATCH(CELL("format",'#_FormulaPerson'!H20),FormatCodes_SFX!$A$4:$A$53,0)&gt;0,TRUE),FALSE),TRUE,TRUE),"FormatMsg",TRUE,"PerfectMsg")</f>
        <v>PerfectMsg</v>
      </c>
      <c r="I20" s="128" t="str">
        <f ca="1">_xlfn.IFS(ISBLANK(FormulaPerson!I20),"",IF(NOT(ISNA('#_FormulaPerson'!I20)),IF(ISNA(FormulaPerson!I20),TRUE,FALSE),FALSE),"StuNAMsg",IF(AND(ISNA('#_FormulaPerson'!I20),ISNA(FormulaPerson!I20)),TRUE,FALSE),"PerfectMsg",IF(NOT(ISERROR('#_FormulaPerson'!I20)),IF(ISERROR(FormulaPerson!I20),TRUE,FALSE),FALSE),"StuErrorMsg",IF(TYPE('#_FormulaPerson'!I20)&lt;&gt;TYPE(FormulaPerson!I20),TRUE,FALSE),"WrongTypeMsg",IF(_xlfn.ISFORMULA('#_FormulaPerson'!I20),IF(NOT(_xlfn.ISFORMULA(FormulaPerson!I20)),TRUE),FALSE),"MissingFormulaMsg",IF(NOT(AND(ISNUMBER(FIND("[",_xlfn.FORMULATEXT('#_FormulaPerson'!I20))),ISNUMBER(FIND("!",_xlfn.FORMULATEXT('#_FormulaPerson'!I20))))),AND(ISNUMBER(FIND("[",_xlfn.FORMULATEXT(FormulaPerson!I20))),ISNUMBER(FIND("!",_xlfn.FORMULATEXT(FormulaPerson!I20)))),FALSE),"ExternalRefsMsg",IF(ISNUMBER('#_FormulaPerson'!I20),IF(ABS('#_FormulaPerson'!I20-FormulaPerson!I20)&gt;0.00001,TRUE,FALSE),IF('#_FormulaPerson'!I20&lt;&gt;FormulaPerson!I20,TRUE,FALSE)),IF(ISNUMBER('#_FormulaPerson'!I20),IF('#_FormulaPerson'!I20&gt;FormulaPerson!I20,"TooLow","TooHigh"),"WrongAnswer"),NOT(_xlfn.ISFORMULA('#_FormulaPerson'!I20)),IF(_xlfn.IFS(ISTEXT('#_FormulaPerson'!I20),FALSE,ISLOGICAL('#_FormulaPerson'!I20),FALSE,SUBSTITUTE(CELL("format",'#_FormulaPerson'!I20),"-","")=SUBSTITUTE(CELL("format",FormulaPerson!I20),"-",""),FALSE,CELL("format",'#_FormulaPerson'!I20)="G",FALSE,AND(CELL("format",'#_FormulaPerson'!I20)="F0",CELL("format",FormulaPerson!I20)="G"),FALSE,TRUE,IFERROR(IF(MATCH(CELL("format",'#_FormulaPerson'!I20)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ormulaPerson!I20),_xlfn.FORMULATEXT(FormulaPerson!I20),FormulaPerson!I20),"9","#"),"8","#"),"7","#"),"6","#"),"5","#"),"4","#"),"3","#"),"2","#"),"1","#"),"0","#"),"$","")," ",""),",","@"),"&gt;","@"),"&lt;","@"),"=","@"),")","@"),"(","@"),"^","@"),"/","@"),"+","@"),"*","@"),"-","@"))-LEN(SUBSTITUTE(SUBSTITUTE(SUBSTITUTE(SUBSTITUTE(SUBSTITUTE(SUBSTITUTE(SUBSTITUTE(SUBSTITUTE(SUBSTITUTE(SUBSTITUTE(SUBSTITUTE(SUBSTITUTE(SUBSTITUTE(SUBSTITUTE(SUBSTITUTE(SUBSTITUTE(SUBSTITUTE(SUBSTITUTE(SUBSTITUTE(SUBSTITUTE(SUBSTITUTE(SUBSTITUTE(SUBSTITUTE(SUBSTITUTE(IF(_xlfn.ISFORMULA(FormulaPerson!I20),_xlfn.FORMULATEXT(FormulaPerson!I20),FormulaPerson!I20),"9","#"),"8","#"),"7","#"),"6","#"),"5","#"),"4","#"),"3","#"),"2","#"),"1","#"),"0","#"),"$","")," ",""),",","@"),"&gt;","@"),"&lt;","@"),"=","@"),")","@"),"(","@"),"^","@"),"/","@"),"+","@"),"*","@"),"-","@"),"@#","")))/2&gt;(LEN(SUBSTITUTE(SUBSTITUTE(SUBSTITUTE(SUBSTITUTE(SUBSTITUTE(SUBSTITUTE(SUBSTITUTE(SUBSTITUTE(SUBSTITUTE(SUBSTITUTE(SUBSTITUTE(SUBSTITUTE(SUBSTITUTE(SUBSTITUTE(SUBSTITUTE(SUBSTITUTE(SUBSTITUTE(SUBSTITUTE(SUBSTITUTE(SUBSTITUTE(SUBSTITUTE(SUBSTITUTE(SUBSTITUTE(IF(_xlfn.ISFORMULA('#_FormulaPerson'!I20),_xlfn.FORMULATEXT('#_FormulaPerson'!I20),'#_FormulaPerson'!I20),"9","#"),"8","#"),"7","#"),"6","#"),"5","#"),"4","#"),"3","#"),"2","#"),"1","#"),"0","#"),"$","")," ",""),",","@"),"&gt;","@"),"&lt;","@"),"=","@"),")","@"),"(","@"),"^","@"),"/","@"),"+","@"),"*","@"),"-","@"))-LEN(SUBSTITUTE(SUBSTITUTE(SUBSTITUTE(SUBSTITUTE(SUBSTITUTE(SUBSTITUTE(SUBSTITUTE(SUBSTITUTE(SUBSTITUTE(SUBSTITUTE(SUBSTITUTE(SUBSTITUTE(SUBSTITUTE(SUBSTITUTE(SUBSTITUTE(SUBSTITUTE(SUBSTITUTE(SUBSTITUTE(SUBSTITUTE(SUBSTITUTE(SUBSTITUTE(SUBSTITUTE(SUBSTITUTE(SUBSTITUTE(IF(_xlfn.ISFORMULA('#_FormulaPerson'!I20),_xlfn.FORMULATEXT('#_FormulaPerson'!I20),'#_FormulaPerson'!I20),"9","#"),"8","#"),"7","#"),"6","#"),"5","#"),"4","#"),"3","#"),"2","#"),"1","#"),"0","#"),"$","")," ",""),",","@"),"&gt;","@"),"&lt;","@"),"=","@"),")","@"),"(","@"),"^","@"),"/","@"),"+","@"),"*","@"),"-","@"),"@#","")))/2,TRUE,FALSE),"HardCodeMsg",IF(LEN(IF(_xlfn.ISFORMULA(FormulaPerson!I20),_xlfn.FORMULATEXT(FormulaPerson!I20),FormulaPerson!I20))-LEN(SUBSTITUTE(IF(_xlfn.ISFORMULA(FormulaPerson!I20),_xlfn.FORMULATEXT(FormulaPerson!I20),FormulaPerson!I20),"""",""))&gt;LEN(IF(_xlfn.ISFORMULA('#_FormulaPerson'!I20),_xlfn.FORMULATEXT('#_FormulaPerson'!I20),'#_FormulaPerson'!I20))-LEN(SUBSTITUTE(IF(_xlfn.ISFORMULA('#_FormulaPerson'!I20),_xlfn.FORMULATEXT('#_FormulaPerson'!I20),'#_FormulaPerson'!I20),"""","")),TRUE,FALSE),"HardQuoteMsg",IF(LEN(IF(_xlfn.ISFORMULA(FormulaPerson!I20),_xlfn.FORMULATEXT(FormulaPerson!I20),FormulaPerson!I20))-LEN(SUBSTITUTE(IF(_xlfn.ISFORMULA(FormulaPerson!I20),_xlfn.FORMULATEXT(FormulaPerson!I20),FormulaPerson!I20),"$",""))&lt;LEN(IF(_xlfn.ISFORMULA('#_FormulaPerson'!I20),_xlfn.FORMULATEXT('#_FormulaPerson'!I20),'#_FormulaPerson'!I20))-LEN(SUBSTITUTE(IF(_xlfn.ISFORMULA('#_FormulaPerson'!I20),_xlfn.FORMULATEXT('#_FormulaPerson'!I20),'#_FormulaPerson'!I20),"$","")),TRUE,FALSE),"MissingAbsMsg",_xlfn.IFS(ISTEXT('#_FormulaPerson'!I20),FALSE,ISLOGICAL('#_FormulaPerson'!I20),FALSE,SUBSTITUTE(CELL("format",'#_FormulaPerson'!I20),"-","")=SUBSTITUTE(CELL("format",FormulaPerson!I20),"-",""),FALSE,CELL("format",'#_FormulaPerson'!I20)="G",FALSE,AND(CELL("format",'#_FormulaPerson'!I20)="F0",CELL("format",FormulaPerson!I20)="G"),FALSE,TRUE,IFERROR(IF(MATCH(CELL("format",'#_FormulaPerson'!I20),FormatCodes_SFX!$A$4:$A$53,0)&gt;0,TRUE),FALSE),TRUE,TRUE),"FormatMsg",TRUE,"PerfectMsg")</f>
        <v>PerfectMsg</v>
      </c>
      <c r="M20" s="84"/>
      <c r="N20" s="84"/>
      <c r="O20" s="84"/>
      <c r="W20" s="84"/>
      <c r="Y20" s="84"/>
      <c r="Z20" s="84"/>
      <c r="AA20" s="84"/>
    </row>
    <row r="21" spans="2:27" x14ac:dyDescent="0.15">
      <c r="B21" s="115">
        <v>0</v>
      </c>
      <c r="C21" s="109">
        <v>0</v>
      </c>
      <c r="D21" s="109">
        <v>0</v>
      </c>
      <c r="E21" s="109">
        <v>0</v>
      </c>
      <c r="F21" s="84"/>
      <c r="G21" s="109" t="str">
        <f ca="1">_xlfn.IFS(ISBLANK(FormulaPerson!G21),"",IF(NOT(ISNA('#_FormulaPerson'!G21)),IF(ISNA(FormulaPerson!G21),TRUE,FALSE),FALSE),"StuNAMsg",IF(AND(ISNA('#_FormulaPerson'!G21),ISNA(FormulaPerson!G21)),TRUE,FALSE),"PerfectMsg",IF(NOT(ISERROR('#_FormulaPerson'!G21)),IF(ISERROR(FormulaPerson!G21),TRUE,FALSE),FALSE),"StuErrorMsg",IF(TYPE('#_FormulaPerson'!G21)&lt;&gt;TYPE(FormulaPerson!G21),TRUE,FALSE),"WrongTypeMsg",IF(_xlfn.ISFORMULA('#_FormulaPerson'!G21),IF(NOT(_xlfn.ISFORMULA(FormulaPerson!G21)),TRUE),FALSE),"MissingFormulaMsg",IF(NOT(AND(ISNUMBER(FIND("[",_xlfn.FORMULATEXT('#_FormulaPerson'!G21))),ISNUMBER(FIND("!",_xlfn.FORMULATEXT('#_FormulaPerson'!G21))))),AND(ISNUMBER(FIND("[",_xlfn.FORMULATEXT(FormulaPerson!G21))),ISNUMBER(FIND("!",_xlfn.FORMULATEXT(FormulaPerson!G21)))),FALSE),"ExternalRefsMsg",IF(ISNUMBER('#_FormulaPerson'!G21),IF(ABS('#_FormulaPerson'!G21-FormulaPerson!G21)&gt;0.00001,TRUE,FALSE),IF('#_FormulaPerson'!G21&lt;&gt;FormulaPerson!G21,TRUE,FALSE)),IF(ISNUMBER('#_FormulaPerson'!G21),IF('#_FormulaPerson'!G21&gt;FormulaPerson!G21,"TooLow","TooHigh"),"WrongAnswer"),NOT(_xlfn.ISFORMULA('#_FormulaPerson'!G21)),IF(_xlfn.IFS(ISTEXT('#_FormulaPerson'!G21),FALSE,ISLOGICAL('#_FormulaPerson'!G21),FALSE,SUBSTITUTE(CELL("format",'#_FormulaPerson'!G21),"-","")=SUBSTITUTE(CELL("format",FormulaPerson!G21),"-",""),FALSE,CELL("format",'#_FormulaPerson'!G21)="G",FALSE,AND(CELL("format",'#_FormulaPerson'!G21)="F0",CELL("format",FormulaPerson!G21)="G"),FALSE,TRUE,IFERROR(IF(MATCH(CELL("format",'#_FormulaPerson'!G21)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ormulaPerson!G21),_xlfn.FORMULATEXT(FormulaPerson!G21),FormulaPerson!G21),"9","#"),"8","#"),"7","#"),"6","#"),"5","#"),"4","#"),"3","#"),"2","#"),"1","#"),"0","#"),"$","")," ",""),",","@"),"&gt;","@"),"&lt;","@"),"=","@"),")","@"),"(","@"),"^","@"),"/","@"),"+","@"),"*","@"),"-","@"))-LEN(SUBSTITUTE(SUBSTITUTE(SUBSTITUTE(SUBSTITUTE(SUBSTITUTE(SUBSTITUTE(SUBSTITUTE(SUBSTITUTE(SUBSTITUTE(SUBSTITUTE(SUBSTITUTE(SUBSTITUTE(SUBSTITUTE(SUBSTITUTE(SUBSTITUTE(SUBSTITUTE(SUBSTITUTE(SUBSTITUTE(SUBSTITUTE(SUBSTITUTE(SUBSTITUTE(SUBSTITUTE(SUBSTITUTE(SUBSTITUTE(IF(_xlfn.ISFORMULA(FormulaPerson!G21),_xlfn.FORMULATEXT(FormulaPerson!G21),FormulaPerson!G21),"9","#"),"8","#"),"7","#"),"6","#"),"5","#"),"4","#"),"3","#"),"2","#"),"1","#"),"0","#"),"$","")," ",""),",","@"),"&gt;","@"),"&lt;","@"),"=","@"),")","@"),"(","@"),"^","@"),"/","@"),"+","@"),"*","@"),"-","@"),"@#","")))/2&gt;(LEN(SUBSTITUTE(SUBSTITUTE(SUBSTITUTE(SUBSTITUTE(SUBSTITUTE(SUBSTITUTE(SUBSTITUTE(SUBSTITUTE(SUBSTITUTE(SUBSTITUTE(SUBSTITUTE(SUBSTITUTE(SUBSTITUTE(SUBSTITUTE(SUBSTITUTE(SUBSTITUTE(SUBSTITUTE(SUBSTITUTE(SUBSTITUTE(SUBSTITUTE(SUBSTITUTE(SUBSTITUTE(SUBSTITUTE(IF(_xlfn.ISFORMULA('#_FormulaPerson'!G21),_xlfn.FORMULATEXT('#_FormulaPerson'!G21),'#_FormulaPerson'!G21),"9","#"),"8","#"),"7","#"),"6","#"),"5","#"),"4","#"),"3","#"),"2","#"),"1","#"),"0","#"),"$","")," ",""),",","@"),"&gt;","@"),"&lt;","@"),"=","@"),")","@"),"(","@"),"^","@"),"/","@"),"+","@"),"*","@"),"-","@"))-LEN(SUBSTITUTE(SUBSTITUTE(SUBSTITUTE(SUBSTITUTE(SUBSTITUTE(SUBSTITUTE(SUBSTITUTE(SUBSTITUTE(SUBSTITUTE(SUBSTITUTE(SUBSTITUTE(SUBSTITUTE(SUBSTITUTE(SUBSTITUTE(SUBSTITUTE(SUBSTITUTE(SUBSTITUTE(SUBSTITUTE(SUBSTITUTE(SUBSTITUTE(SUBSTITUTE(SUBSTITUTE(SUBSTITUTE(SUBSTITUTE(IF(_xlfn.ISFORMULA('#_FormulaPerson'!G21),_xlfn.FORMULATEXT('#_FormulaPerson'!G21),'#_FormulaPerson'!G21),"9","#"),"8","#"),"7","#"),"6","#"),"5","#"),"4","#"),"3","#"),"2","#"),"1","#"),"0","#"),"$","")," ",""),",","@"),"&gt;","@"),"&lt;","@"),"=","@"),")","@"),"(","@"),"^","@"),"/","@"),"+","@"),"*","@"),"-","@"),"@#","")))/2,TRUE,FALSE),"HardCodeMsg",IF(LEN(IF(_xlfn.ISFORMULA(FormulaPerson!G21),_xlfn.FORMULATEXT(FormulaPerson!G21),FormulaPerson!G21))-LEN(SUBSTITUTE(IF(_xlfn.ISFORMULA(FormulaPerson!G21),_xlfn.FORMULATEXT(FormulaPerson!G21),FormulaPerson!G21),"""",""))&gt;LEN(IF(_xlfn.ISFORMULA('#_FormulaPerson'!G21),_xlfn.FORMULATEXT('#_FormulaPerson'!G21),'#_FormulaPerson'!G21))-LEN(SUBSTITUTE(IF(_xlfn.ISFORMULA('#_FormulaPerson'!G21),_xlfn.FORMULATEXT('#_FormulaPerson'!G21),'#_FormulaPerson'!G21),"""","")),TRUE,FALSE),"HardQuoteMsg",IF(LEN(IF(_xlfn.ISFORMULA(FormulaPerson!G21),_xlfn.FORMULATEXT(FormulaPerson!G21),FormulaPerson!G21))-LEN(SUBSTITUTE(IF(_xlfn.ISFORMULA(FormulaPerson!G21),_xlfn.FORMULATEXT(FormulaPerson!G21),FormulaPerson!G21),"$",""))&lt;LEN(IF(_xlfn.ISFORMULA('#_FormulaPerson'!G21),_xlfn.FORMULATEXT('#_FormulaPerson'!G21),'#_FormulaPerson'!G21))-LEN(SUBSTITUTE(IF(_xlfn.ISFORMULA('#_FormulaPerson'!G21),_xlfn.FORMULATEXT('#_FormulaPerson'!G21),'#_FormulaPerson'!G21),"$","")),TRUE,FALSE),"MissingAbsMsg",_xlfn.IFS(ISTEXT('#_FormulaPerson'!G21),FALSE,ISLOGICAL('#_FormulaPerson'!G21),FALSE,SUBSTITUTE(CELL("format",'#_FormulaPerson'!G21),"-","")=SUBSTITUTE(CELL("format",FormulaPerson!G21),"-",""),FALSE,CELL("format",'#_FormulaPerson'!G21)="G",FALSE,AND(CELL("format",'#_FormulaPerson'!G21)="F0",CELL("format",FormulaPerson!G21)="G"),FALSE,TRUE,IFERROR(IF(MATCH(CELL("format",'#_FormulaPerson'!G21),FormatCodes_SFX!$A$4:$A$53,0)&gt;0,TRUE),FALSE),TRUE,TRUE),"FormatMsg",TRUE,"PerfectMsg")</f>
        <v>PerfectMsg</v>
      </c>
      <c r="H21" s="127" t="str">
        <f ca="1">_xlfn.IFS(ISBLANK(FormulaPerson!H21),"",IF(NOT(ISNA('#_FormulaPerson'!H21)),IF(ISNA(FormulaPerson!H21),TRUE,FALSE),FALSE),"StuNAMsg",IF(AND(ISNA('#_FormulaPerson'!H21),ISNA(FormulaPerson!H21)),TRUE,FALSE),"PerfectMsg",IF(NOT(ISERROR('#_FormulaPerson'!H21)),IF(ISERROR(FormulaPerson!H21),TRUE,FALSE),FALSE),"StuErrorMsg",IF(TYPE('#_FormulaPerson'!H21)&lt;&gt;TYPE(FormulaPerson!H21),TRUE,FALSE),"WrongTypeMsg",IF(_xlfn.ISFORMULA('#_FormulaPerson'!H21),IF(NOT(_xlfn.ISFORMULA(FormulaPerson!H21)),TRUE),FALSE),"MissingFormulaMsg",IF(NOT(AND(ISNUMBER(FIND("[",_xlfn.FORMULATEXT('#_FormulaPerson'!H21))),ISNUMBER(FIND("!",_xlfn.FORMULATEXT('#_FormulaPerson'!H21))))),AND(ISNUMBER(FIND("[",_xlfn.FORMULATEXT(FormulaPerson!H21))),ISNUMBER(FIND("!",_xlfn.FORMULATEXT(FormulaPerson!H21)))),FALSE),"ExternalRefsMsg",IF(ISNUMBER('#_FormulaPerson'!H21),IF(ABS('#_FormulaPerson'!H21-FormulaPerson!H21)&gt;0.00001,TRUE,FALSE),IF('#_FormulaPerson'!H21&lt;&gt;FormulaPerson!H21,TRUE,FALSE)),IF(ISNUMBER('#_FormulaPerson'!H21),IF('#_FormulaPerson'!H21&gt;FormulaPerson!H21,"TooLow","TooHigh"),"WrongAnswer"),NOT(_xlfn.ISFORMULA('#_FormulaPerson'!H21)),IF(_xlfn.IFS(ISTEXT('#_FormulaPerson'!H21),FALSE,ISLOGICAL('#_FormulaPerson'!H21),FALSE,SUBSTITUTE(CELL("format",'#_FormulaPerson'!H21),"-","")=SUBSTITUTE(CELL("format",FormulaPerson!H21),"-",""),FALSE,CELL("format",'#_FormulaPerson'!H21)="G",FALSE,AND(CELL("format",'#_FormulaPerson'!H21)="F0",CELL("format",FormulaPerson!H21)="G"),FALSE,TRUE,IFERROR(IF(MATCH(CELL("format",'#_FormulaPerson'!H21)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ormulaPerson!H21),_xlfn.FORMULATEXT(FormulaPerson!H21),FormulaPerson!H21),"9","#"),"8","#"),"7","#"),"6","#"),"5","#"),"4","#"),"3","#"),"2","#"),"1","#"),"0","#"),"$","")," ",""),",","@"),"&gt;","@"),"&lt;","@"),"=","@"),")","@"),"(","@"),"^","@"),"/","@"),"+","@"),"*","@"),"-","@"))-LEN(SUBSTITUTE(SUBSTITUTE(SUBSTITUTE(SUBSTITUTE(SUBSTITUTE(SUBSTITUTE(SUBSTITUTE(SUBSTITUTE(SUBSTITUTE(SUBSTITUTE(SUBSTITUTE(SUBSTITUTE(SUBSTITUTE(SUBSTITUTE(SUBSTITUTE(SUBSTITUTE(SUBSTITUTE(SUBSTITUTE(SUBSTITUTE(SUBSTITUTE(SUBSTITUTE(SUBSTITUTE(SUBSTITUTE(SUBSTITUTE(IF(_xlfn.ISFORMULA(FormulaPerson!H21),_xlfn.FORMULATEXT(FormulaPerson!H21),FormulaPerson!H21),"9","#"),"8","#"),"7","#"),"6","#"),"5","#"),"4","#"),"3","#"),"2","#"),"1","#"),"0","#"),"$","")," ",""),",","@"),"&gt;","@"),"&lt;","@"),"=","@"),")","@"),"(","@"),"^","@"),"/","@"),"+","@"),"*","@"),"-","@"),"@#","")))/2&gt;(LEN(SUBSTITUTE(SUBSTITUTE(SUBSTITUTE(SUBSTITUTE(SUBSTITUTE(SUBSTITUTE(SUBSTITUTE(SUBSTITUTE(SUBSTITUTE(SUBSTITUTE(SUBSTITUTE(SUBSTITUTE(SUBSTITUTE(SUBSTITUTE(SUBSTITUTE(SUBSTITUTE(SUBSTITUTE(SUBSTITUTE(SUBSTITUTE(SUBSTITUTE(SUBSTITUTE(SUBSTITUTE(SUBSTITUTE(IF(_xlfn.ISFORMULA('#_FormulaPerson'!H21),_xlfn.FORMULATEXT('#_FormulaPerson'!H21),'#_FormulaPerson'!H21),"9","#"),"8","#"),"7","#"),"6","#"),"5","#"),"4","#"),"3","#"),"2","#"),"1","#"),"0","#"),"$","")," ",""),",","@"),"&gt;","@"),"&lt;","@"),"=","@"),")","@"),"(","@"),"^","@"),"/","@"),"+","@"),"*","@"),"-","@"))-LEN(SUBSTITUTE(SUBSTITUTE(SUBSTITUTE(SUBSTITUTE(SUBSTITUTE(SUBSTITUTE(SUBSTITUTE(SUBSTITUTE(SUBSTITUTE(SUBSTITUTE(SUBSTITUTE(SUBSTITUTE(SUBSTITUTE(SUBSTITUTE(SUBSTITUTE(SUBSTITUTE(SUBSTITUTE(SUBSTITUTE(SUBSTITUTE(SUBSTITUTE(SUBSTITUTE(SUBSTITUTE(SUBSTITUTE(SUBSTITUTE(IF(_xlfn.ISFORMULA('#_FormulaPerson'!H21),_xlfn.FORMULATEXT('#_FormulaPerson'!H21),'#_FormulaPerson'!H21),"9","#"),"8","#"),"7","#"),"6","#"),"5","#"),"4","#"),"3","#"),"2","#"),"1","#"),"0","#"),"$","")," ",""),",","@"),"&gt;","@"),"&lt;","@"),"=","@"),")","@"),"(","@"),"^","@"),"/","@"),"+","@"),"*","@"),"-","@"),"@#","")))/2,TRUE,FALSE),"HardCodeMsg",IF(LEN(IF(_xlfn.ISFORMULA(FormulaPerson!H21),_xlfn.FORMULATEXT(FormulaPerson!H21),FormulaPerson!H21))-LEN(SUBSTITUTE(IF(_xlfn.ISFORMULA(FormulaPerson!H21),_xlfn.FORMULATEXT(FormulaPerson!H21),FormulaPerson!H21),"""",""))&gt;LEN(IF(_xlfn.ISFORMULA('#_FormulaPerson'!H21),_xlfn.FORMULATEXT('#_FormulaPerson'!H21),'#_FormulaPerson'!H21))-LEN(SUBSTITUTE(IF(_xlfn.ISFORMULA('#_FormulaPerson'!H21),_xlfn.FORMULATEXT('#_FormulaPerson'!H21),'#_FormulaPerson'!H21),"""","")),TRUE,FALSE),"HardQuoteMsg",IF(LEN(IF(_xlfn.ISFORMULA(FormulaPerson!H21),_xlfn.FORMULATEXT(FormulaPerson!H21),FormulaPerson!H21))-LEN(SUBSTITUTE(IF(_xlfn.ISFORMULA(FormulaPerson!H21),_xlfn.FORMULATEXT(FormulaPerson!H21),FormulaPerson!H21),"$",""))&lt;LEN(IF(_xlfn.ISFORMULA('#_FormulaPerson'!H21),_xlfn.FORMULATEXT('#_FormulaPerson'!H21),'#_FormulaPerson'!H21))-LEN(SUBSTITUTE(IF(_xlfn.ISFORMULA('#_FormulaPerson'!H21),_xlfn.FORMULATEXT('#_FormulaPerson'!H21),'#_FormulaPerson'!H21),"$","")),TRUE,FALSE),"MissingAbsMsg",_xlfn.IFS(ISTEXT('#_FormulaPerson'!H21),FALSE,ISLOGICAL('#_FormulaPerson'!H21),FALSE,SUBSTITUTE(CELL("format",'#_FormulaPerson'!H21),"-","")=SUBSTITUTE(CELL("format",FormulaPerson!H21),"-",""),FALSE,CELL("format",'#_FormulaPerson'!H21)="G",FALSE,AND(CELL("format",'#_FormulaPerson'!H21)="F0",CELL("format",FormulaPerson!H21)="G"),FALSE,TRUE,IFERROR(IF(MATCH(CELL("format",'#_FormulaPerson'!H21),FormatCodes_SFX!$A$4:$A$53,0)&gt;0,TRUE),FALSE),TRUE,TRUE),"FormatMsg",TRUE,"PerfectMsg")</f>
        <v>PerfectMsg</v>
      </c>
      <c r="I21" s="128" t="str">
        <f ca="1">_xlfn.IFS(ISBLANK(FormulaPerson!I21),"",IF(NOT(ISNA('#_FormulaPerson'!I21)),IF(ISNA(FormulaPerson!I21),TRUE,FALSE),FALSE),"StuNAMsg",IF(AND(ISNA('#_FormulaPerson'!I21),ISNA(FormulaPerson!I21)),TRUE,FALSE),"PerfectMsg",IF(NOT(ISERROR('#_FormulaPerson'!I21)),IF(ISERROR(FormulaPerson!I21),TRUE,FALSE),FALSE),"StuErrorMsg",IF(TYPE('#_FormulaPerson'!I21)&lt;&gt;TYPE(FormulaPerson!I21),TRUE,FALSE),"WrongTypeMsg",IF(_xlfn.ISFORMULA('#_FormulaPerson'!I21),IF(NOT(_xlfn.ISFORMULA(FormulaPerson!I21)),TRUE),FALSE),"MissingFormulaMsg",IF(NOT(AND(ISNUMBER(FIND("[",_xlfn.FORMULATEXT('#_FormulaPerson'!I21))),ISNUMBER(FIND("!",_xlfn.FORMULATEXT('#_FormulaPerson'!I21))))),AND(ISNUMBER(FIND("[",_xlfn.FORMULATEXT(FormulaPerson!I21))),ISNUMBER(FIND("!",_xlfn.FORMULATEXT(FormulaPerson!I21)))),FALSE),"ExternalRefsMsg",IF(ISNUMBER('#_FormulaPerson'!I21),IF(ABS('#_FormulaPerson'!I21-FormulaPerson!I21)&gt;0.00001,TRUE,FALSE),IF('#_FormulaPerson'!I21&lt;&gt;FormulaPerson!I21,TRUE,FALSE)),IF(ISNUMBER('#_FormulaPerson'!I21),IF('#_FormulaPerson'!I21&gt;FormulaPerson!I21,"TooLow","TooHigh"),"WrongAnswer"),NOT(_xlfn.ISFORMULA('#_FormulaPerson'!I21)),IF(_xlfn.IFS(ISTEXT('#_FormulaPerson'!I21),FALSE,ISLOGICAL('#_FormulaPerson'!I21),FALSE,SUBSTITUTE(CELL("format",'#_FormulaPerson'!I21),"-","")=SUBSTITUTE(CELL("format",FormulaPerson!I21),"-",""),FALSE,CELL("format",'#_FormulaPerson'!I21)="G",FALSE,AND(CELL("format",'#_FormulaPerson'!I21)="F0",CELL("format",FormulaPerson!I21)="G"),FALSE,TRUE,IFERROR(IF(MATCH(CELL("format",'#_FormulaPerson'!I21)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ormulaPerson!I21),_xlfn.FORMULATEXT(FormulaPerson!I21),FormulaPerson!I21),"9","#"),"8","#"),"7","#"),"6","#"),"5","#"),"4","#"),"3","#"),"2","#"),"1","#"),"0","#"),"$","")," ",""),",","@"),"&gt;","@"),"&lt;","@"),"=","@"),")","@"),"(","@"),"^","@"),"/","@"),"+","@"),"*","@"),"-","@"))-LEN(SUBSTITUTE(SUBSTITUTE(SUBSTITUTE(SUBSTITUTE(SUBSTITUTE(SUBSTITUTE(SUBSTITUTE(SUBSTITUTE(SUBSTITUTE(SUBSTITUTE(SUBSTITUTE(SUBSTITUTE(SUBSTITUTE(SUBSTITUTE(SUBSTITUTE(SUBSTITUTE(SUBSTITUTE(SUBSTITUTE(SUBSTITUTE(SUBSTITUTE(SUBSTITUTE(SUBSTITUTE(SUBSTITUTE(SUBSTITUTE(IF(_xlfn.ISFORMULA(FormulaPerson!I21),_xlfn.FORMULATEXT(FormulaPerson!I21),FormulaPerson!I21),"9","#"),"8","#"),"7","#"),"6","#"),"5","#"),"4","#"),"3","#"),"2","#"),"1","#"),"0","#"),"$","")," ",""),",","@"),"&gt;","@"),"&lt;","@"),"=","@"),")","@"),"(","@"),"^","@"),"/","@"),"+","@"),"*","@"),"-","@"),"@#","")))/2&gt;(LEN(SUBSTITUTE(SUBSTITUTE(SUBSTITUTE(SUBSTITUTE(SUBSTITUTE(SUBSTITUTE(SUBSTITUTE(SUBSTITUTE(SUBSTITUTE(SUBSTITUTE(SUBSTITUTE(SUBSTITUTE(SUBSTITUTE(SUBSTITUTE(SUBSTITUTE(SUBSTITUTE(SUBSTITUTE(SUBSTITUTE(SUBSTITUTE(SUBSTITUTE(SUBSTITUTE(SUBSTITUTE(SUBSTITUTE(IF(_xlfn.ISFORMULA('#_FormulaPerson'!I21),_xlfn.FORMULATEXT('#_FormulaPerson'!I21),'#_FormulaPerson'!I21),"9","#"),"8","#"),"7","#"),"6","#"),"5","#"),"4","#"),"3","#"),"2","#"),"1","#"),"0","#"),"$","")," ",""),",","@"),"&gt;","@"),"&lt;","@"),"=","@"),")","@"),"(","@"),"^","@"),"/","@"),"+","@"),"*","@"),"-","@"))-LEN(SUBSTITUTE(SUBSTITUTE(SUBSTITUTE(SUBSTITUTE(SUBSTITUTE(SUBSTITUTE(SUBSTITUTE(SUBSTITUTE(SUBSTITUTE(SUBSTITUTE(SUBSTITUTE(SUBSTITUTE(SUBSTITUTE(SUBSTITUTE(SUBSTITUTE(SUBSTITUTE(SUBSTITUTE(SUBSTITUTE(SUBSTITUTE(SUBSTITUTE(SUBSTITUTE(SUBSTITUTE(SUBSTITUTE(SUBSTITUTE(IF(_xlfn.ISFORMULA('#_FormulaPerson'!I21),_xlfn.FORMULATEXT('#_FormulaPerson'!I21),'#_FormulaPerson'!I21),"9","#"),"8","#"),"7","#"),"6","#"),"5","#"),"4","#"),"3","#"),"2","#"),"1","#"),"0","#"),"$","")," ",""),",","@"),"&gt;","@"),"&lt;","@"),"=","@"),")","@"),"(","@"),"^","@"),"/","@"),"+","@"),"*","@"),"-","@"),"@#","")))/2,TRUE,FALSE),"HardCodeMsg",IF(LEN(IF(_xlfn.ISFORMULA(FormulaPerson!I21),_xlfn.FORMULATEXT(FormulaPerson!I21),FormulaPerson!I21))-LEN(SUBSTITUTE(IF(_xlfn.ISFORMULA(FormulaPerson!I21),_xlfn.FORMULATEXT(FormulaPerson!I21),FormulaPerson!I21),"""",""))&gt;LEN(IF(_xlfn.ISFORMULA('#_FormulaPerson'!I21),_xlfn.FORMULATEXT('#_FormulaPerson'!I21),'#_FormulaPerson'!I21))-LEN(SUBSTITUTE(IF(_xlfn.ISFORMULA('#_FormulaPerson'!I21),_xlfn.FORMULATEXT('#_FormulaPerson'!I21),'#_FormulaPerson'!I21),"""","")),TRUE,FALSE),"HardQuoteMsg",IF(LEN(IF(_xlfn.ISFORMULA(FormulaPerson!I21),_xlfn.FORMULATEXT(FormulaPerson!I21),FormulaPerson!I21))-LEN(SUBSTITUTE(IF(_xlfn.ISFORMULA(FormulaPerson!I21),_xlfn.FORMULATEXT(FormulaPerson!I21),FormulaPerson!I21),"$",""))&lt;LEN(IF(_xlfn.ISFORMULA('#_FormulaPerson'!I21),_xlfn.FORMULATEXT('#_FormulaPerson'!I21),'#_FormulaPerson'!I21))-LEN(SUBSTITUTE(IF(_xlfn.ISFORMULA('#_FormulaPerson'!I21),_xlfn.FORMULATEXT('#_FormulaPerson'!I21),'#_FormulaPerson'!I21),"$","")),TRUE,FALSE),"MissingAbsMsg",_xlfn.IFS(ISTEXT('#_FormulaPerson'!I21),FALSE,ISLOGICAL('#_FormulaPerson'!I21),FALSE,SUBSTITUTE(CELL("format",'#_FormulaPerson'!I21),"-","")=SUBSTITUTE(CELL("format",FormulaPerson!I21),"-",""),FALSE,CELL("format",'#_FormulaPerson'!I21)="G",FALSE,AND(CELL("format",'#_FormulaPerson'!I21)="F0",CELL("format",FormulaPerson!I21)="G"),FALSE,TRUE,IFERROR(IF(MATCH(CELL("format",'#_FormulaPerson'!I21),FormatCodes_SFX!$A$4:$A$53,0)&gt;0,TRUE),FALSE),TRUE,TRUE),"FormatMsg",TRUE,"PerfectMsg")</f>
        <v>PerfectMsg</v>
      </c>
      <c r="J21" s="84"/>
      <c r="M21" s="84"/>
      <c r="N21" s="84"/>
      <c r="O21" s="84"/>
      <c r="W21" s="84"/>
      <c r="Y21" s="84"/>
      <c r="AA21" s="84"/>
    </row>
    <row r="22" spans="2:27" x14ac:dyDescent="0.15">
      <c r="B22" s="115">
        <v>0</v>
      </c>
      <c r="C22" s="109">
        <v>0</v>
      </c>
      <c r="D22" s="109">
        <v>0</v>
      </c>
      <c r="E22" s="109">
        <v>0</v>
      </c>
      <c r="F22" s="84"/>
      <c r="G22" s="109" t="str">
        <f ca="1">_xlfn.IFS(ISBLANK(FormulaPerson!G22),"",IF(NOT(ISNA('#_FormulaPerson'!G22)),IF(ISNA(FormulaPerson!G22),TRUE,FALSE),FALSE),"StuNAMsg",IF(AND(ISNA('#_FormulaPerson'!G22),ISNA(FormulaPerson!G22)),TRUE,FALSE),"PerfectMsg",IF(NOT(ISERROR('#_FormulaPerson'!G22)),IF(ISERROR(FormulaPerson!G22),TRUE,FALSE),FALSE),"StuErrorMsg",IF(TYPE('#_FormulaPerson'!G22)&lt;&gt;TYPE(FormulaPerson!G22),TRUE,FALSE),"WrongTypeMsg",IF(_xlfn.ISFORMULA('#_FormulaPerson'!G22),IF(NOT(_xlfn.ISFORMULA(FormulaPerson!G22)),TRUE),FALSE),"MissingFormulaMsg",IF(NOT(AND(ISNUMBER(FIND("[",_xlfn.FORMULATEXT('#_FormulaPerson'!G22))),ISNUMBER(FIND("!",_xlfn.FORMULATEXT('#_FormulaPerson'!G22))))),AND(ISNUMBER(FIND("[",_xlfn.FORMULATEXT(FormulaPerson!G22))),ISNUMBER(FIND("!",_xlfn.FORMULATEXT(FormulaPerson!G22)))),FALSE),"ExternalRefsMsg",IF(ISNUMBER('#_FormulaPerson'!G22),IF(ABS('#_FormulaPerson'!G22-FormulaPerson!G22)&gt;0.00001,TRUE,FALSE),IF('#_FormulaPerson'!G22&lt;&gt;FormulaPerson!G22,TRUE,FALSE)),IF(ISNUMBER('#_FormulaPerson'!G22),IF('#_FormulaPerson'!G22&gt;FormulaPerson!G22,"TooLow","TooHigh"),"WrongAnswer"),NOT(_xlfn.ISFORMULA('#_FormulaPerson'!G22)),IF(_xlfn.IFS(ISTEXT('#_FormulaPerson'!G22),FALSE,ISLOGICAL('#_FormulaPerson'!G22),FALSE,SUBSTITUTE(CELL("format",'#_FormulaPerson'!G22),"-","")=SUBSTITUTE(CELL("format",FormulaPerson!G22),"-",""),FALSE,CELL("format",'#_FormulaPerson'!G22)="G",FALSE,AND(CELL("format",'#_FormulaPerson'!G22)="F0",CELL("format",FormulaPerson!G22)="G"),FALSE,TRUE,IFERROR(IF(MATCH(CELL("format",'#_FormulaPerson'!G22)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ormulaPerson!G22),_xlfn.FORMULATEXT(FormulaPerson!G22),FormulaPerson!G22),"9","#"),"8","#"),"7","#"),"6","#"),"5","#"),"4","#"),"3","#"),"2","#"),"1","#"),"0","#"),"$","")," ",""),",","@"),"&gt;","@"),"&lt;","@"),"=","@"),")","@"),"(","@"),"^","@"),"/","@"),"+","@"),"*","@"),"-","@"))-LEN(SUBSTITUTE(SUBSTITUTE(SUBSTITUTE(SUBSTITUTE(SUBSTITUTE(SUBSTITUTE(SUBSTITUTE(SUBSTITUTE(SUBSTITUTE(SUBSTITUTE(SUBSTITUTE(SUBSTITUTE(SUBSTITUTE(SUBSTITUTE(SUBSTITUTE(SUBSTITUTE(SUBSTITUTE(SUBSTITUTE(SUBSTITUTE(SUBSTITUTE(SUBSTITUTE(SUBSTITUTE(SUBSTITUTE(SUBSTITUTE(IF(_xlfn.ISFORMULA(FormulaPerson!G22),_xlfn.FORMULATEXT(FormulaPerson!G22),FormulaPerson!G22),"9","#"),"8","#"),"7","#"),"6","#"),"5","#"),"4","#"),"3","#"),"2","#"),"1","#"),"0","#"),"$","")," ",""),",","@"),"&gt;","@"),"&lt;","@"),"=","@"),")","@"),"(","@"),"^","@"),"/","@"),"+","@"),"*","@"),"-","@"),"@#","")))/2&gt;(LEN(SUBSTITUTE(SUBSTITUTE(SUBSTITUTE(SUBSTITUTE(SUBSTITUTE(SUBSTITUTE(SUBSTITUTE(SUBSTITUTE(SUBSTITUTE(SUBSTITUTE(SUBSTITUTE(SUBSTITUTE(SUBSTITUTE(SUBSTITUTE(SUBSTITUTE(SUBSTITUTE(SUBSTITUTE(SUBSTITUTE(SUBSTITUTE(SUBSTITUTE(SUBSTITUTE(SUBSTITUTE(SUBSTITUTE(IF(_xlfn.ISFORMULA('#_FormulaPerson'!G22),_xlfn.FORMULATEXT('#_FormulaPerson'!G22),'#_FormulaPerson'!G22),"9","#"),"8","#"),"7","#"),"6","#"),"5","#"),"4","#"),"3","#"),"2","#"),"1","#"),"0","#"),"$","")," ",""),",","@"),"&gt;","@"),"&lt;","@"),"=","@"),")","@"),"(","@"),"^","@"),"/","@"),"+","@"),"*","@"),"-","@"))-LEN(SUBSTITUTE(SUBSTITUTE(SUBSTITUTE(SUBSTITUTE(SUBSTITUTE(SUBSTITUTE(SUBSTITUTE(SUBSTITUTE(SUBSTITUTE(SUBSTITUTE(SUBSTITUTE(SUBSTITUTE(SUBSTITUTE(SUBSTITUTE(SUBSTITUTE(SUBSTITUTE(SUBSTITUTE(SUBSTITUTE(SUBSTITUTE(SUBSTITUTE(SUBSTITUTE(SUBSTITUTE(SUBSTITUTE(SUBSTITUTE(IF(_xlfn.ISFORMULA('#_FormulaPerson'!G22),_xlfn.FORMULATEXT('#_FormulaPerson'!G22),'#_FormulaPerson'!G22),"9","#"),"8","#"),"7","#"),"6","#"),"5","#"),"4","#"),"3","#"),"2","#"),"1","#"),"0","#"),"$","")," ",""),",","@"),"&gt;","@"),"&lt;","@"),"=","@"),")","@"),"(","@"),"^","@"),"/","@"),"+","@"),"*","@"),"-","@"),"@#","")))/2,TRUE,FALSE),"HardCodeMsg",IF(LEN(IF(_xlfn.ISFORMULA(FormulaPerson!G22),_xlfn.FORMULATEXT(FormulaPerson!G22),FormulaPerson!G22))-LEN(SUBSTITUTE(IF(_xlfn.ISFORMULA(FormulaPerson!G22),_xlfn.FORMULATEXT(FormulaPerson!G22),FormulaPerson!G22),"""",""))&gt;LEN(IF(_xlfn.ISFORMULA('#_FormulaPerson'!G22),_xlfn.FORMULATEXT('#_FormulaPerson'!G22),'#_FormulaPerson'!G22))-LEN(SUBSTITUTE(IF(_xlfn.ISFORMULA('#_FormulaPerson'!G22),_xlfn.FORMULATEXT('#_FormulaPerson'!G22),'#_FormulaPerson'!G22),"""","")),TRUE,FALSE),"HardQuoteMsg",IF(LEN(IF(_xlfn.ISFORMULA(FormulaPerson!G22),_xlfn.FORMULATEXT(FormulaPerson!G22),FormulaPerson!G22))-LEN(SUBSTITUTE(IF(_xlfn.ISFORMULA(FormulaPerson!G22),_xlfn.FORMULATEXT(FormulaPerson!G22),FormulaPerson!G22),"$",""))&lt;LEN(IF(_xlfn.ISFORMULA('#_FormulaPerson'!G22),_xlfn.FORMULATEXT('#_FormulaPerson'!G22),'#_FormulaPerson'!G22))-LEN(SUBSTITUTE(IF(_xlfn.ISFORMULA('#_FormulaPerson'!G22),_xlfn.FORMULATEXT('#_FormulaPerson'!G22),'#_FormulaPerson'!G22),"$","")),TRUE,FALSE),"MissingAbsMsg",_xlfn.IFS(ISTEXT('#_FormulaPerson'!G22),FALSE,ISLOGICAL('#_FormulaPerson'!G22),FALSE,SUBSTITUTE(CELL("format",'#_FormulaPerson'!G22),"-","")=SUBSTITUTE(CELL("format",FormulaPerson!G22),"-",""),FALSE,CELL("format",'#_FormulaPerson'!G22)="G",FALSE,AND(CELL("format",'#_FormulaPerson'!G22)="F0",CELL("format",FormulaPerson!G22)="G"),FALSE,TRUE,IFERROR(IF(MATCH(CELL("format",'#_FormulaPerson'!G22),FormatCodes_SFX!$A$4:$A$53,0)&gt;0,TRUE),FALSE),TRUE,TRUE),"FormatMsg",TRUE,"PerfectMsg")</f>
        <v>PerfectMsg</v>
      </c>
      <c r="H22" s="127" t="str">
        <f ca="1">_xlfn.IFS(ISBLANK(FormulaPerson!H22),"",IF(NOT(ISNA('#_FormulaPerson'!H22)),IF(ISNA(FormulaPerson!H22),TRUE,FALSE),FALSE),"StuNAMsg",IF(AND(ISNA('#_FormulaPerson'!H22),ISNA(FormulaPerson!H22)),TRUE,FALSE),"PerfectMsg",IF(NOT(ISERROR('#_FormulaPerson'!H22)),IF(ISERROR(FormulaPerson!H22),TRUE,FALSE),FALSE),"StuErrorMsg",IF(TYPE('#_FormulaPerson'!H22)&lt;&gt;TYPE(FormulaPerson!H22),TRUE,FALSE),"WrongTypeMsg",IF(_xlfn.ISFORMULA('#_FormulaPerson'!H22),IF(NOT(_xlfn.ISFORMULA(FormulaPerson!H22)),TRUE),FALSE),"MissingFormulaMsg",IF(NOT(AND(ISNUMBER(FIND("[",_xlfn.FORMULATEXT('#_FormulaPerson'!H22))),ISNUMBER(FIND("!",_xlfn.FORMULATEXT('#_FormulaPerson'!H22))))),AND(ISNUMBER(FIND("[",_xlfn.FORMULATEXT(FormulaPerson!H22))),ISNUMBER(FIND("!",_xlfn.FORMULATEXT(FormulaPerson!H22)))),FALSE),"ExternalRefsMsg",IF(ISNUMBER('#_FormulaPerson'!H22),IF(ABS('#_FormulaPerson'!H22-FormulaPerson!H22)&gt;0.00001,TRUE,FALSE),IF('#_FormulaPerson'!H22&lt;&gt;FormulaPerson!H22,TRUE,FALSE)),IF(ISNUMBER('#_FormulaPerson'!H22),IF('#_FormulaPerson'!H22&gt;FormulaPerson!H22,"TooLow","TooHigh"),"WrongAnswer"),NOT(_xlfn.ISFORMULA('#_FormulaPerson'!H22)),IF(_xlfn.IFS(ISTEXT('#_FormulaPerson'!H22),FALSE,ISLOGICAL('#_FormulaPerson'!H22),FALSE,SUBSTITUTE(CELL("format",'#_FormulaPerson'!H22),"-","")=SUBSTITUTE(CELL("format",FormulaPerson!H22),"-",""),FALSE,CELL("format",'#_FormulaPerson'!H22)="G",FALSE,AND(CELL("format",'#_FormulaPerson'!H22)="F0",CELL("format",FormulaPerson!H22)="G"),FALSE,TRUE,IFERROR(IF(MATCH(CELL("format",'#_FormulaPerson'!H22)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ormulaPerson!H22),_xlfn.FORMULATEXT(FormulaPerson!H22),FormulaPerson!H22),"9","#"),"8","#"),"7","#"),"6","#"),"5","#"),"4","#"),"3","#"),"2","#"),"1","#"),"0","#"),"$","")," ",""),",","@"),"&gt;","@"),"&lt;","@"),"=","@"),")","@"),"(","@"),"^","@"),"/","@"),"+","@"),"*","@"),"-","@"))-LEN(SUBSTITUTE(SUBSTITUTE(SUBSTITUTE(SUBSTITUTE(SUBSTITUTE(SUBSTITUTE(SUBSTITUTE(SUBSTITUTE(SUBSTITUTE(SUBSTITUTE(SUBSTITUTE(SUBSTITUTE(SUBSTITUTE(SUBSTITUTE(SUBSTITUTE(SUBSTITUTE(SUBSTITUTE(SUBSTITUTE(SUBSTITUTE(SUBSTITUTE(SUBSTITUTE(SUBSTITUTE(SUBSTITUTE(SUBSTITUTE(IF(_xlfn.ISFORMULA(FormulaPerson!H22),_xlfn.FORMULATEXT(FormulaPerson!H22),FormulaPerson!H22),"9","#"),"8","#"),"7","#"),"6","#"),"5","#"),"4","#"),"3","#"),"2","#"),"1","#"),"0","#"),"$","")," ",""),",","@"),"&gt;","@"),"&lt;","@"),"=","@"),")","@"),"(","@"),"^","@"),"/","@"),"+","@"),"*","@"),"-","@"),"@#","")))/2&gt;(LEN(SUBSTITUTE(SUBSTITUTE(SUBSTITUTE(SUBSTITUTE(SUBSTITUTE(SUBSTITUTE(SUBSTITUTE(SUBSTITUTE(SUBSTITUTE(SUBSTITUTE(SUBSTITUTE(SUBSTITUTE(SUBSTITUTE(SUBSTITUTE(SUBSTITUTE(SUBSTITUTE(SUBSTITUTE(SUBSTITUTE(SUBSTITUTE(SUBSTITUTE(SUBSTITUTE(SUBSTITUTE(SUBSTITUTE(IF(_xlfn.ISFORMULA('#_FormulaPerson'!H22),_xlfn.FORMULATEXT('#_FormulaPerson'!H22),'#_FormulaPerson'!H22),"9","#"),"8","#"),"7","#"),"6","#"),"5","#"),"4","#"),"3","#"),"2","#"),"1","#"),"0","#"),"$","")," ",""),",","@"),"&gt;","@"),"&lt;","@"),"=","@"),")","@"),"(","@"),"^","@"),"/","@"),"+","@"),"*","@"),"-","@"))-LEN(SUBSTITUTE(SUBSTITUTE(SUBSTITUTE(SUBSTITUTE(SUBSTITUTE(SUBSTITUTE(SUBSTITUTE(SUBSTITUTE(SUBSTITUTE(SUBSTITUTE(SUBSTITUTE(SUBSTITUTE(SUBSTITUTE(SUBSTITUTE(SUBSTITUTE(SUBSTITUTE(SUBSTITUTE(SUBSTITUTE(SUBSTITUTE(SUBSTITUTE(SUBSTITUTE(SUBSTITUTE(SUBSTITUTE(SUBSTITUTE(IF(_xlfn.ISFORMULA('#_FormulaPerson'!H22),_xlfn.FORMULATEXT('#_FormulaPerson'!H22),'#_FormulaPerson'!H22),"9","#"),"8","#"),"7","#"),"6","#"),"5","#"),"4","#"),"3","#"),"2","#"),"1","#"),"0","#"),"$","")," ",""),",","@"),"&gt;","@"),"&lt;","@"),"=","@"),")","@"),"(","@"),"^","@"),"/","@"),"+","@"),"*","@"),"-","@"),"@#","")))/2,TRUE,FALSE),"HardCodeMsg",IF(LEN(IF(_xlfn.ISFORMULA(FormulaPerson!H22),_xlfn.FORMULATEXT(FormulaPerson!H22),FormulaPerson!H22))-LEN(SUBSTITUTE(IF(_xlfn.ISFORMULA(FormulaPerson!H22),_xlfn.FORMULATEXT(FormulaPerson!H22),FormulaPerson!H22),"""",""))&gt;LEN(IF(_xlfn.ISFORMULA('#_FormulaPerson'!H22),_xlfn.FORMULATEXT('#_FormulaPerson'!H22),'#_FormulaPerson'!H22))-LEN(SUBSTITUTE(IF(_xlfn.ISFORMULA('#_FormulaPerson'!H22),_xlfn.FORMULATEXT('#_FormulaPerson'!H22),'#_FormulaPerson'!H22),"""","")),TRUE,FALSE),"HardQuoteMsg",IF(LEN(IF(_xlfn.ISFORMULA(FormulaPerson!H22),_xlfn.FORMULATEXT(FormulaPerson!H22),FormulaPerson!H22))-LEN(SUBSTITUTE(IF(_xlfn.ISFORMULA(FormulaPerson!H22),_xlfn.FORMULATEXT(FormulaPerson!H22),FormulaPerson!H22),"$",""))&lt;LEN(IF(_xlfn.ISFORMULA('#_FormulaPerson'!H22),_xlfn.FORMULATEXT('#_FormulaPerson'!H22),'#_FormulaPerson'!H22))-LEN(SUBSTITUTE(IF(_xlfn.ISFORMULA('#_FormulaPerson'!H22),_xlfn.FORMULATEXT('#_FormulaPerson'!H22),'#_FormulaPerson'!H22),"$","")),TRUE,FALSE),"MissingAbsMsg",_xlfn.IFS(ISTEXT('#_FormulaPerson'!H22),FALSE,ISLOGICAL('#_FormulaPerson'!H22),FALSE,SUBSTITUTE(CELL("format",'#_FormulaPerson'!H22),"-","")=SUBSTITUTE(CELL("format",FormulaPerson!H22),"-",""),FALSE,CELL("format",'#_FormulaPerson'!H22)="G",FALSE,AND(CELL("format",'#_FormulaPerson'!H22)="F0",CELL("format",FormulaPerson!H22)="G"),FALSE,TRUE,IFERROR(IF(MATCH(CELL("format",'#_FormulaPerson'!H22),FormatCodes_SFX!$A$4:$A$53,0)&gt;0,TRUE),FALSE),TRUE,TRUE),"FormatMsg",TRUE,"PerfectMsg")</f>
        <v>PerfectMsg</v>
      </c>
      <c r="I22" s="128" t="str">
        <f ca="1">_xlfn.IFS(ISBLANK(FormulaPerson!I22),"",IF(NOT(ISNA('#_FormulaPerson'!I22)),IF(ISNA(FormulaPerson!I22),TRUE,FALSE),FALSE),"StuNAMsg",IF(AND(ISNA('#_FormulaPerson'!I22),ISNA(FormulaPerson!I22)),TRUE,FALSE),"PerfectMsg",IF(NOT(ISERROR('#_FormulaPerson'!I22)),IF(ISERROR(FormulaPerson!I22),TRUE,FALSE),FALSE),"StuErrorMsg",IF(TYPE('#_FormulaPerson'!I22)&lt;&gt;TYPE(FormulaPerson!I22),TRUE,FALSE),"WrongTypeMsg",IF(_xlfn.ISFORMULA('#_FormulaPerson'!I22),IF(NOT(_xlfn.ISFORMULA(FormulaPerson!I22)),TRUE),FALSE),"MissingFormulaMsg",IF(NOT(AND(ISNUMBER(FIND("[",_xlfn.FORMULATEXT('#_FormulaPerson'!I22))),ISNUMBER(FIND("!",_xlfn.FORMULATEXT('#_FormulaPerson'!I22))))),AND(ISNUMBER(FIND("[",_xlfn.FORMULATEXT(FormulaPerson!I22))),ISNUMBER(FIND("!",_xlfn.FORMULATEXT(FormulaPerson!I22)))),FALSE),"ExternalRefsMsg",IF(ISNUMBER('#_FormulaPerson'!I22),IF(ABS('#_FormulaPerson'!I22-FormulaPerson!I22)&gt;0.00001,TRUE,FALSE),IF('#_FormulaPerson'!I22&lt;&gt;FormulaPerson!I22,TRUE,FALSE)),IF(ISNUMBER('#_FormulaPerson'!I22),IF('#_FormulaPerson'!I22&gt;FormulaPerson!I22,"TooLow","TooHigh"),"WrongAnswer"),NOT(_xlfn.ISFORMULA('#_FormulaPerson'!I22)),IF(_xlfn.IFS(ISTEXT('#_FormulaPerson'!I22),FALSE,ISLOGICAL('#_FormulaPerson'!I22),FALSE,SUBSTITUTE(CELL("format",'#_FormulaPerson'!I22),"-","")=SUBSTITUTE(CELL("format",FormulaPerson!I22),"-",""),FALSE,CELL("format",'#_FormulaPerson'!I22)="G",FALSE,AND(CELL("format",'#_FormulaPerson'!I22)="F0",CELL("format",FormulaPerson!I22)="G"),FALSE,TRUE,IFERROR(IF(MATCH(CELL("format",'#_FormulaPerson'!I22)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ormulaPerson!I22),_xlfn.FORMULATEXT(FormulaPerson!I22),FormulaPerson!I22),"9","#"),"8","#"),"7","#"),"6","#"),"5","#"),"4","#"),"3","#"),"2","#"),"1","#"),"0","#"),"$","")," ",""),",","@"),"&gt;","@"),"&lt;","@"),"=","@"),")","@"),"(","@"),"^","@"),"/","@"),"+","@"),"*","@"),"-","@"))-LEN(SUBSTITUTE(SUBSTITUTE(SUBSTITUTE(SUBSTITUTE(SUBSTITUTE(SUBSTITUTE(SUBSTITUTE(SUBSTITUTE(SUBSTITUTE(SUBSTITUTE(SUBSTITUTE(SUBSTITUTE(SUBSTITUTE(SUBSTITUTE(SUBSTITUTE(SUBSTITUTE(SUBSTITUTE(SUBSTITUTE(SUBSTITUTE(SUBSTITUTE(SUBSTITUTE(SUBSTITUTE(SUBSTITUTE(SUBSTITUTE(IF(_xlfn.ISFORMULA(FormulaPerson!I22),_xlfn.FORMULATEXT(FormulaPerson!I22),FormulaPerson!I22),"9","#"),"8","#"),"7","#"),"6","#"),"5","#"),"4","#"),"3","#"),"2","#"),"1","#"),"0","#"),"$","")," ",""),",","@"),"&gt;","@"),"&lt;","@"),"=","@"),")","@"),"(","@"),"^","@"),"/","@"),"+","@"),"*","@"),"-","@"),"@#","")))/2&gt;(LEN(SUBSTITUTE(SUBSTITUTE(SUBSTITUTE(SUBSTITUTE(SUBSTITUTE(SUBSTITUTE(SUBSTITUTE(SUBSTITUTE(SUBSTITUTE(SUBSTITUTE(SUBSTITUTE(SUBSTITUTE(SUBSTITUTE(SUBSTITUTE(SUBSTITUTE(SUBSTITUTE(SUBSTITUTE(SUBSTITUTE(SUBSTITUTE(SUBSTITUTE(SUBSTITUTE(SUBSTITUTE(SUBSTITUTE(IF(_xlfn.ISFORMULA('#_FormulaPerson'!I22),_xlfn.FORMULATEXT('#_FormulaPerson'!I22),'#_FormulaPerson'!I22),"9","#"),"8","#"),"7","#"),"6","#"),"5","#"),"4","#"),"3","#"),"2","#"),"1","#"),"0","#"),"$","")," ",""),",","@"),"&gt;","@"),"&lt;","@"),"=","@"),")","@"),"(","@"),"^","@"),"/","@"),"+","@"),"*","@"),"-","@"))-LEN(SUBSTITUTE(SUBSTITUTE(SUBSTITUTE(SUBSTITUTE(SUBSTITUTE(SUBSTITUTE(SUBSTITUTE(SUBSTITUTE(SUBSTITUTE(SUBSTITUTE(SUBSTITUTE(SUBSTITUTE(SUBSTITUTE(SUBSTITUTE(SUBSTITUTE(SUBSTITUTE(SUBSTITUTE(SUBSTITUTE(SUBSTITUTE(SUBSTITUTE(SUBSTITUTE(SUBSTITUTE(SUBSTITUTE(SUBSTITUTE(IF(_xlfn.ISFORMULA('#_FormulaPerson'!I22),_xlfn.FORMULATEXT('#_FormulaPerson'!I22),'#_FormulaPerson'!I22),"9","#"),"8","#"),"7","#"),"6","#"),"5","#"),"4","#"),"3","#"),"2","#"),"1","#"),"0","#"),"$","")," ",""),",","@"),"&gt;","@"),"&lt;","@"),"=","@"),")","@"),"(","@"),"^","@"),"/","@"),"+","@"),"*","@"),"-","@"),"@#","")))/2,TRUE,FALSE),"HardCodeMsg",IF(LEN(IF(_xlfn.ISFORMULA(FormulaPerson!I22),_xlfn.FORMULATEXT(FormulaPerson!I22),FormulaPerson!I22))-LEN(SUBSTITUTE(IF(_xlfn.ISFORMULA(FormulaPerson!I22),_xlfn.FORMULATEXT(FormulaPerson!I22),FormulaPerson!I22),"""",""))&gt;LEN(IF(_xlfn.ISFORMULA('#_FormulaPerson'!I22),_xlfn.FORMULATEXT('#_FormulaPerson'!I22),'#_FormulaPerson'!I22))-LEN(SUBSTITUTE(IF(_xlfn.ISFORMULA('#_FormulaPerson'!I22),_xlfn.FORMULATEXT('#_FormulaPerson'!I22),'#_FormulaPerson'!I22),"""","")),TRUE,FALSE),"HardQuoteMsg",IF(LEN(IF(_xlfn.ISFORMULA(FormulaPerson!I22),_xlfn.FORMULATEXT(FormulaPerson!I22),FormulaPerson!I22))-LEN(SUBSTITUTE(IF(_xlfn.ISFORMULA(FormulaPerson!I22),_xlfn.FORMULATEXT(FormulaPerson!I22),FormulaPerson!I22),"$",""))&lt;LEN(IF(_xlfn.ISFORMULA('#_FormulaPerson'!I22),_xlfn.FORMULATEXT('#_FormulaPerson'!I22),'#_FormulaPerson'!I22))-LEN(SUBSTITUTE(IF(_xlfn.ISFORMULA('#_FormulaPerson'!I22),_xlfn.FORMULATEXT('#_FormulaPerson'!I22),'#_FormulaPerson'!I22),"$","")),TRUE,FALSE),"MissingAbsMsg",_xlfn.IFS(ISTEXT('#_FormulaPerson'!I22),FALSE,ISLOGICAL('#_FormulaPerson'!I22),FALSE,SUBSTITUTE(CELL("format",'#_FormulaPerson'!I22),"-","")=SUBSTITUTE(CELL("format",FormulaPerson!I22),"-",""),FALSE,CELL("format",'#_FormulaPerson'!I22)="G",FALSE,AND(CELL("format",'#_FormulaPerson'!I22)="F0",CELL("format",FormulaPerson!I22)="G"),FALSE,TRUE,IFERROR(IF(MATCH(CELL("format",'#_FormulaPerson'!I22),FormatCodes_SFX!$A$4:$A$53,0)&gt;0,TRUE),FALSE),TRUE,TRUE),"FormatMsg",TRUE,"PerfectMsg")</f>
        <v>PerfectMsg</v>
      </c>
      <c r="W22" s="84"/>
      <c r="Y22" s="84"/>
      <c r="Z22" s="84"/>
      <c r="AA22" s="84"/>
    </row>
    <row r="23" spans="2:27" x14ac:dyDescent="0.15">
      <c r="B23" s="115">
        <v>0</v>
      </c>
      <c r="C23" s="109">
        <v>0</v>
      </c>
      <c r="D23" s="109">
        <v>0</v>
      </c>
      <c r="E23" s="109">
        <v>0</v>
      </c>
      <c r="F23" s="84"/>
      <c r="G23" s="114">
        <v>0</v>
      </c>
      <c r="H23" s="127" t="str">
        <f ca="1">_xlfn.IFS(ISBLANK(FormulaPerson!H23),"",IF(NOT(ISNA('#_FormulaPerson'!H23)),IF(ISNA(FormulaPerson!H23),TRUE,FALSE),FALSE),"StuNAMsg",IF(AND(ISNA('#_FormulaPerson'!H23),ISNA(FormulaPerson!H23)),TRUE,FALSE),"PerfectMsg",IF(NOT(ISERROR('#_FormulaPerson'!H23)),IF(ISERROR(FormulaPerson!H23),TRUE,FALSE),FALSE),"StuErrorMsg",IF(TYPE('#_FormulaPerson'!H23)&lt;&gt;TYPE(FormulaPerson!H23),TRUE,FALSE),"WrongTypeMsg",IF(_xlfn.ISFORMULA('#_FormulaPerson'!H23),IF(NOT(_xlfn.ISFORMULA(FormulaPerson!H23)),TRUE),FALSE),"MissingFormulaMsg",IF(NOT(AND(ISNUMBER(FIND("[",_xlfn.FORMULATEXT('#_FormulaPerson'!H23))),ISNUMBER(FIND("!",_xlfn.FORMULATEXT('#_FormulaPerson'!H23))))),AND(ISNUMBER(FIND("[",_xlfn.FORMULATEXT(FormulaPerson!H23))),ISNUMBER(FIND("!",_xlfn.FORMULATEXT(FormulaPerson!H23)))),FALSE),"ExternalRefsMsg",IF(ISNUMBER('#_FormulaPerson'!H23),IF(ABS('#_FormulaPerson'!H23-FormulaPerson!H23)&gt;0.00001,TRUE,FALSE),IF('#_FormulaPerson'!H23&lt;&gt;FormulaPerson!H23,TRUE,FALSE)),IF(ISNUMBER('#_FormulaPerson'!H23),IF('#_FormulaPerson'!H23&gt;FormulaPerson!H23,"TooLow","TooHigh"),"WrongAnswer"),NOT(_xlfn.ISFORMULA('#_FormulaPerson'!H23)),IF(_xlfn.IFS(ISTEXT('#_FormulaPerson'!H23),FALSE,ISLOGICAL('#_FormulaPerson'!H23),FALSE,SUBSTITUTE(CELL("format",'#_FormulaPerson'!H23),"-","")=SUBSTITUTE(CELL("format",FormulaPerson!H23),"-",""),FALSE,CELL("format",'#_FormulaPerson'!H23)="G",FALSE,AND(CELL("format",'#_FormulaPerson'!H23)="F0",CELL("format",FormulaPerson!H23)="G"),FALSE,TRUE,IFERROR(IF(MATCH(CELL("format",'#_FormulaPerson'!H23)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ormulaPerson!H23),_xlfn.FORMULATEXT(FormulaPerson!H23),FormulaPerson!H23),"9","#"),"8","#"),"7","#"),"6","#"),"5","#"),"4","#"),"3","#"),"2","#"),"1","#"),"0","#"),"$","")," ",""),",","@"),"&gt;","@"),"&lt;","@"),"=","@"),")","@"),"(","@"),"^","@"),"/","@"),"+","@"),"*","@"),"-","@"))-LEN(SUBSTITUTE(SUBSTITUTE(SUBSTITUTE(SUBSTITUTE(SUBSTITUTE(SUBSTITUTE(SUBSTITUTE(SUBSTITUTE(SUBSTITUTE(SUBSTITUTE(SUBSTITUTE(SUBSTITUTE(SUBSTITUTE(SUBSTITUTE(SUBSTITUTE(SUBSTITUTE(SUBSTITUTE(SUBSTITUTE(SUBSTITUTE(SUBSTITUTE(SUBSTITUTE(SUBSTITUTE(SUBSTITUTE(SUBSTITUTE(IF(_xlfn.ISFORMULA(FormulaPerson!H23),_xlfn.FORMULATEXT(FormulaPerson!H23),FormulaPerson!H23),"9","#"),"8","#"),"7","#"),"6","#"),"5","#"),"4","#"),"3","#"),"2","#"),"1","#"),"0","#"),"$","")," ",""),",","@"),"&gt;","@"),"&lt;","@"),"=","@"),")","@"),"(","@"),"^","@"),"/","@"),"+","@"),"*","@"),"-","@"),"@#","")))/2&gt;(LEN(SUBSTITUTE(SUBSTITUTE(SUBSTITUTE(SUBSTITUTE(SUBSTITUTE(SUBSTITUTE(SUBSTITUTE(SUBSTITUTE(SUBSTITUTE(SUBSTITUTE(SUBSTITUTE(SUBSTITUTE(SUBSTITUTE(SUBSTITUTE(SUBSTITUTE(SUBSTITUTE(SUBSTITUTE(SUBSTITUTE(SUBSTITUTE(SUBSTITUTE(SUBSTITUTE(SUBSTITUTE(SUBSTITUTE(IF(_xlfn.ISFORMULA('#_FormulaPerson'!H23),_xlfn.FORMULATEXT('#_FormulaPerson'!H23),'#_FormulaPerson'!H23),"9","#"),"8","#"),"7","#"),"6","#"),"5","#"),"4","#"),"3","#"),"2","#"),"1","#"),"0","#"),"$","")," ",""),",","@"),"&gt;","@"),"&lt;","@"),"=","@"),")","@"),"(","@"),"^","@"),"/","@"),"+","@"),"*","@"),"-","@"))-LEN(SUBSTITUTE(SUBSTITUTE(SUBSTITUTE(SUBSTITUTE(SUBSTITUTE(SUBSTITUTE(SUBSTITUTE(SUBSTITUTE(SUBSTITUTE(SUBSTITUTE(SUBSTITUTE(SUBSTITUTE(SUBSTITUTE(SUBSTITUTE(SUBSTITUTE(SUBSTITUTE(SUBSTITUTE(SUBSTITUTE(SUBSTITUTE(SUBSTITUTE(SUBSTITUTE(SUBSTITUTE(SUBSTITUTE(SUBSTITUTE(IF(_xlfn.ISFORMULA('#_FormulaPerson'!H23),_xlfn.FORMULATEXT('#_FormulaPerson'!H23),'#_FormulaPerson'!H23),"9","#"),"8","#"),"7","#"),"6","#"),"5","#"),"4","#"),"3","#"),"2","#"),"1","#"),"0","#"),"$","")," ",""),",","@"),"&gt;","@"),"&lt;","@"),"=","@"),")","@"),"(","@"),"^","@"),"/","@"),"+","@"),"*","@"),"-","@"),"@#","")))/2,TRUE,FALSE),"HardCodeMsg",IF(LEN(IF(_xlfn.ISFORMULA(FormulaPerson!H23),_xlfn.FORMULATEXT(FormulaPerson!H23),FormulaPerson!H23))-LEN(SUBSTITUTE(IF(_xlfn.ISFORMULA(FormulaPerson!H23),_xlfn.FORMULATEXT(FormulaPerson!H23),FormulaPerson!H23),"""",""))&gt;LEN(IF(_xlfn.ISFORMULA('#_FormulaPerson'!H23),_xlfn.FORMULATEXT('#_FormulaPerson'!H23),'#_FormulaPerson'!H23))-LEN(SUBSTITUTE(IF(_xlfn.ISFORMULA('#_FormulaPerson'!H23),_xlfn.FORMULATEXT('#_FormulaPerson'!H23),'#_FormulaPerson'!H23),"""","")),TRUE,FALSE),"HardQuoteMsg",IF(LEN(IF(_xlfn.ISFORMULA(FormulaPerson!H23),_xlfn.FORMULATEXT(FormulaPerson!H23),FormulaPerson!H23))-LEN(SUBSTITUTE(IF(_xlfn.ISFORMULA(FormulaPerson!H23),_xlfn.FORMULATEXT(FormulaPerson!H23),FormulaPerson!H23),"$",""))&lt;LEN(IF(_xlfn.ISFORMULA('#_FormulaPerson'!H23),_xlfn.FORMULATEXT('#_FormulaPerson'!H23),'#_FormulaPerson'!H23))-LEN(SUBSTITUTE(IF(_xlfn.ISFORMULA('#_FormulaPerson'!H23),_xlfn.FORMULATEXT('#_FormulaPerson'!H23),'#_FormulaPerson'!H23),"$","")),TRUE,FALSE),"MissingAbsMsg",_xlfn.IFS(ISTEXT('#_FormulaPerson'!H23),FALSE,ISLOGICAL('#_FormulaPerson'!H23),FALSE,SUBSTITUTE(CELL("format",'#_FormulaPerson'!H23),"-","")=SUBSTITUTE(CELL("format",FormulaPerson!H23),"-",""),FALSE,CELL("format",'#_FormulaPerson'!H23)="G",FALSE,AND(CELL("format",'#_FormulaPerson'!H23)="F0",CELL("format",FormulaPerson!H23)="G"),FALSE,TRUE,IFERROR(IF(MATCH(CELL("format",'#_FormulaPerson'!H23),FormatCodes_SFX!$A$4:$A$53,0)&gt;0,TRUE),FALSE),TRUE,TRUE),"FormatMsg",TRUE,"PerfectMsg")</f>
        <v>PerfectMsg</v>
      </c>
      <c r="I23" s="128" t="str">
        <f ca="1">_xlfn.IFS(ISBLANK(FormulaPerson!I23),"",IF(NOT(ISNA('#_FormulaPerson'!I23)),IF(ISNA(FormulaPerson!I23),TRUE,FALSE),FALSE),"StuNAMsg",IF(AND(ISNA('#_FormulaPerson'!I23),ISNA(FormulaPerson!I23)),TRUE,FALSE),"PerfectMsg",IF(NOT(ISERROR('#_FormulaPerson'!I23)),IF(ISERROR(FormulaPerson!I23),TRUE,FALSE),FALSE),"StuErrorMsg",IF(TYPE('#_FormulaPerson'!I23)&lt;&gt;TYPE(FormulaPerson!I23),TRUE,FALSE),"WrongTypeMsg",IF(_xlfn.ISFORMULA('#_FormulaPerson'!I23),IF(NOT(_xlfn.ISFORMULA(FormulaPerson!I23)),TRUE),FALSE),"MissingFormulaMsg",IF(NOT(AND(ISNUMBER(FIND("[",_xlfn.FORMULATEXT('#_FormulaPerson'!I23))),ISNUMBER(FIND("!",_xlfn.FORMULATEXT('#_FormulaPerson'!I23))))),AND(ISNUMBER(FIND("[",_xlfn.FORMULATEXT(FormulaPerson!I23))),ISNUMBER(FIND("!",_xlfn.FORMULATEXT(FormulaPerson!I23)))),FALSE),"ExternalRefsMsg",IF(ISNUMBER('#_FormulaPerson'!I23),IF(ABS('#_FormulaPerson'!I23-FormulaPerson!I23)&gt;0.00001,TRUE,FALSE),IF('#_FormulaPerson'!I23&lt;&gt;FormulaPerson!I23,TRUE,FALSE)),IF(ISNUMBER('#_FormulaPerson'!I23),IF('#_FormulaPerson'!I23&gt;FormulaPerson!I23,"TooLow","TooHigh"),"WrongAnswer"),NOT(_xlfn.ISFORMULA('#_FormulaPerson'!I23)),IF(_xlfn.IFS(ISTEXT('#_FormulaPerson'!I23),FALSE,ISLOGICAL('#_FormulaPerson'!I23),FALSE,SUBSTITUTE(CELL("format",'#_FormulaPerson'!I23),"-","")=SUBSTITUTE(CELL("format",FormulaPerson!I23),"-",""),FALSE,CELL("format",'#_FormulaPerson'!I23)="G",FALSE,AND(CELL("format",'#_FormulaPerson'!I23)="F0",CELL("format",FormulaPerson!I23)="G"),FALSE,TRUE,IFERROR(IF(MATCH(CELL("format",'#_FormulaPerson'!I23)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ormulaPerson!I23),_xlfn.FORMULATEXT(FormulaPerson!I23),FormulaPerson!I23),"9","#"),"8","#"),"7","#"),"6","#"),"5","#"),"4","#"),"3","#"),"2","#"),"1","#"),"0","#"),"$","")," ",""),",","@"),"&gt;","@"),"&lt;","@"),"=","@"),")","@"),"(","@"),"^","@"),"/","@"),"+","@"),"*","@"),"-","@"))-LEN(SUBSTITUTE(SUBSTITUTE(SUBSTITUTE(SUBSTITUTE(SUBSTITUTE(SUBSTITUTE(SUBSTITUTE(SUBSTITUTE(SUBSTITUTE(SUBSTITUTE(SUBSTITUTE(SUBSTITUTE(SUBSTITUTE(SUBSTITUTE(SUBSTITUTE(SUBSTITUTE(SUBSTITUTE(SUBSTITUTE(SUBSTITUTE(SUBSTITUTE(SUBSTITUTE(SUBSTITUTE(SUBSTITUTE(SUBSTITUTE(IF(_xlfn.ISFORMULA(FormulaPerson!I23),_xlfn.FORMULATEXT(FormulaPerson!I23),FormulaPerson!I23),"9","#"),"8","#"),"7","#"),"6","#"),"5","#"),"4","#"),"3","#"),"2","#"),"1","#"),"0","#"),"$","")," ",""),",","@"),"&gt;","@"),"&lt;","@"),"=","@"),")","@"),"(","@"),"^","@"),"/","@"),"+","@"),"*","@"),"-","@"),"@#","")))/2&gt;(LEN(SUBSTITUTE(SUBSTITUTE(SUBSTITUTE(SUBSTITUTE(SUBSTITUTE(SUBSTITUTE(SUBSTITUTE(SUBSTITUTE(SUBSTITUTE(SUBSTITUTE(SUBSTITUTE(SUBSTITUTE(SUBSTITUTE(SUBSTITUTE(SUBSTITUTE(SUBSTITUTE(SUBSTITUTE(SUBSTITUTE(SUBSTITUTE(SUBSTITUTE(SUBSTITUTE(SUBSTITUTE(SUBSTITUTE(IF(_xlfn.ISFORMULA('#_FormulaPerson'!I23),_xlfn.FORMULATEXT('#_FormulaPerson'!I23),'#_FormulaPerson'!I23),"9","#"),"8","#"),"7","#"),"6","#"),"5","#"),"4","#"),"3","#"),"2","#"),"1","#"),"0","#"),"$","")," ",""),",","@"),"&gt;","@"),"&lt;","@"),"=","@"),")","@"),"(","@"),"^","@"),"/","@"),"+","@"),"*","@"),"-","@"))-LEN(SUBSTITUTE(SUBSTITUTE(SUBSTITUTE(SUBSTITUTE(SUBSTITUTE(SUBSTITUTE(SUBSTITUTE(SUBSTITUTE(SUBSTITUTE(SUBSTITUTE(SUBSTITUTE(SUBSTITUTE(SUBSTITUTE(SUBSTITUTE(SUBSTITUTE(SUBSTITUTE(SUBSTITUTE(SUBSTITUTE(SUBSTITUTE(SUBSTITUTE(SUBSTITUTE(SUBSTITUTE(SUBSTITUTE(SUBSTITUTE(IF(_xlfn.ISFORMULA('#_FormulaPerson'!I23),_xlfn.FORMULATEXT('#_FormulaPerson'!I23),'#_FormulaPerson'!I23),"9","#"),"8","#"),"7","#"),"6","#"),"5","#"),"4","#"),"3","#"),"2","#"),"1","#"),"0","#"),"$","")," ",""),",","@"),"&gt;","@"),"&lt;","@"),"=","@"),")","@"),"(","@"),"^","@"),"/","@"),"+","@"),"*","@"),"-","@"),"@#","")))/2,TRUE,FALSE),"HardCodeMsg",IF(LEN(IF(_xlfn.ISFORMULA(FormulaPerson!I23),_xlfn.FORMULATEXT(FormulaPerson!I23),FormulaPerson!I23))-LEN(SUBSTITUTE(IF(_xlfn.ISFORMULA(FormulaPerson!I23),_xlfn.FORMULATEXT(FormulaPerson!I23),FormulaPerson!I23),"""",""))&gt;LEN(IF(_xlfn.ISFORMULA('#_FormulaPerson'!I23),_xlfn.FORMULATEXT('#_FormulaPerson'!I23),'#_FormulaPerson'!I23))-LEN(SUBSTITUTE(IF(_xlfn.ISFORMULA('#_FormulaPerson'!I23),_xlfn.FORMULATEXT('#_FormulaPerson'!I23),'#_FormulaPerson'!I23),"""","")),TRUE,FALSE),"HardQuoteMsg",IF(LEN(IF(_xlfn.ISFORMULA(FormulaPerson!I23),_xlfn.FORMULATEXT(FormulaPerson!I23),FormulaPerson!I23))-LEN(SUBSTITUTE(IF(_xlfn.ISFORMULA(FormulaPerson!I23),_xlfn.FORMULATEXT(FormulaPerson!I23),FormulaPerson!I23),"$",""))&lt;LEN(IF(_xlfn.ISFORMULA('#_FormulaPerson'!I23),_xlfn.FORMULATEXT('#_FormulaPerson'!I23),'#_FormulaPerson'!I23))-LEN(SUBSTITUTE(IF(_xlfn.ISFORMULA('#_FormulaPerson'!I23),_xlfn.FORMULATEXT('#_FormulaPerson'!I23),'#_FormulaPerson'!I23),"$","")),TRUE,FALSE),"MissingAbsMsg",_xlfn.IFS(ISTEXT('#_FormulaPerson'!I23),FALSE,ISLOGICAL('#_FormulaPerson'!I23),FALSE,SUBSTITUTE(CELL("format",'#_FormulaPerson'!I23),"-","")=SUBSTITUTE(CELL("format",FormulaPerson!I23),"-",""),FALSE,CELL("format",'#_FormulaPerson'!I23)="G",FALSE,AND(CELL("format",'#_FormulaPerson'!I23)="F0",CELL("format",FormulaPerson!I23)="G"),FALSE,TRUE,IFERROR(IF(MATCH(CELL("format",'#_FormulaPerson'!I23),FormatCodes_SFX!$A$4:$A$53,0)&gt;0,TRUE),FALSE),TRUE,TRUE),"FormatMsg",TRUE,"PerfectMsg")</f>
        <v>PerfectMsg</v>
      </c>
      <c r="W23" s="84"/>
      <c r="X23" s="84"/>
      <c r="Y23" s="84"/>
      <c r="AA23" s="84"/>
    </row>
    <row r="24" spans="2:27" x14ac:dyDescent="0.15">
      <c r="B24" s="115">
        <v>0</v>
      </c>
      <c r="C24" s="109">
        <v>0</v>
      </c>
      <c r="D24" s="109">
        <v>0</v>
      </c>
      <c r="E24" s="109">
        <v>0</v>
      </c>
      <c r="F24" s="84"/>
      <c r="U24" s="84"/>
      <c r="V24" s="84"/>
      <c r="W24" s="84"/>
      <c r="X24" s="84"/>
      <c r="Y24" s="84"/>
      <c r="Z24" s="84"/>
      <c r="AA24" s="84"/>
    </row>
    <row r="25" spans="2:27" x14ac:dyDescent="0.15">
      <c r="B25" s="115">
        <v>0</v>
      </c>
      <c r="C25" s="109">
        <v>0</v>
      </c>
      <c r="D25" s="109">
        <v>0</v>
      </c>
      <c r="E25" s="109">
        <v>0</v>
      </c>
      <c r="F25" s="84"/>
      <c r="U25" s="84"/>
      <c r="V25" s="84"/>
      <c r="W25" s="84"/>
      <c r="X25" s="84"/>
      <c r="Y25" s="84"/>
      <c r="Z25" s="84"/>
      <c r="AA25" s="84"/>
    </row>
    <row r="26" spans="2:27" x14ac:dyDescent="0.15">
      <c r="B26" s="115">
        <v>0</v>
      </c>
      <c r="C26" s="109">
        <v>0</v>
      </c>
      <c r="D26" s="109">
        <v>0</v>
      </c>
      <c r="E26" s="109">
        <v>0</v>
      </c>
      <c r="F26" s="84"/>
      <c r="J26" s="84"/>
      <c r="K26" s="84"/>
      <c r="L26" s="84"/>
      <c r="U26" s="84"/>
      <c r="V26" s="84"/>
      <c r="W26" s="84"/>
      <c r="X26" s="84"/>
      <c r="Y26" s="84"/>
      <c r="Z26" s="84"/>
      <c r="AA26" s="84"/>
    </row>
    <row r="27" spans="2:27" x14ac:dyDescent="0.15">
      <c r="B27" s="115">
        <v>0</v>
      </c>
      <c r="C27" s="109">
        <v>0</v>
      </c>
      <c r="D27" s="109">
        <v>0</v>
      </c>
      <c r="E27" s="109">
        <v>0</v>
      </c>
      <c r="F27" s="84"/>
      <c r="J27" s="84"/>
      <c r="K27" s="84"/>
      <c r="L27" s="84"/>
      <c r="U27" s="84"/>
      <c r="V27" s="84"/>
      <c r="W27" s="84"/>
      <c r="X27" s="84"/>
      <c r="Y27" s="84"/>
      <c r="Z27" s="84"/>
      <c r="AA27" s="84"/>
    </row>
    <row r="28" spans="2:27" x14ac:dyDescent="0.15">
      <c r="B28" s="115">
        <v>0</v>
      </c>
      <c r="C28" s="109">
        <v>0</v>
      </c>
      <c r="D28" s="109">
        <v>0</v>
      </c>
      <c r="E28" s="109">
        <v>0</v>
      </c>
      <c r="F28" s="84"/>
      <c r="J28" s="84"/>
      <c r="K28" s="84"/>
      <c r="L28" s="84"/>
      <c r="M28" s="84"/>
      <c r="N28" s="84"/>
      <c r="U28" s="84"/>
      <c r="V28" s="84"/>
      <c r="W28" s="84"/>
      <c r="X28" s="84"/>
      <c r="Y28" s="84"/>
      <c r="Z28" s="84"/>
      <c r="AA28" s="84"/>
    </row>
    <row r="29" spans="2:27" x14ac:dyDescent="0.15">
      <c r="B29" s="115">
        <v>0</v>
      </c>
      <c r="C29" s="109">
        <v>0</v>
      </c>
      <c r="D29" s="109">
        <v>0</v>
      </c>
      <c r="E29" s="109">
        <v>0</v>
      </c>
      <c r="F29" s="84"/>
      <c r="J29" s="84"/>
      <c r="K29" s="84"/>
      <c r="L29" s="84"/>
      <c r="M29" s="84"/>
      <c r="N29" s="84"/>
      <c r="U29" s="84"/>
      <c r="V29" s="84"/>
      <c r="W29" s="84"/>
      <c r="X29" s="84"/>
      <c r="Y29" s="84"/>
      <c r="Z29" s="84"/>
      <c r="AA29" s="84"/>
    </row>
    <row r="30" spans="2:27" x14ac:dyDescent="0.15">
      <c r="B30" s="115">
        <v>0</v>
      </c>
      <c r="C30" s="109">
        <v>0</v>
      </c>
      <c r="D30" s="109">
        <v>0</v>
      </c>
      <c r="E30" s="109">
        <v>0</v>
      </c>
      <c r="F30" s="84"/>
      <c r="J30" s="84"/>
      <c r="K30" s="84"/>
      <c r="L30" s="84"/>
      <c r="M30" s="84"/>
      <c r="N30" s="84"/>
    </row>
    <row r="31" spans="2:27" x14ac:dyDescent="0.15">
      <c r="B31" s="115">
        <v>0</v>
      </c>
      <c r="C31" s="109">
        <v>0</v>
      </c>
      <c r="D31" s="109">
        <v>0</v>
      </c>
      <c r="E31" s="109">
        <v>0</v>
      </c>
      <c r="F31" s="84"/>
      <c r="K31" s="84"/>
      <c r="L31" s="84"/>
      <c r="M31" s="84"/>
      <c r="N31" s="84"/>
    </row>
    <row r="32" spans="2:27" x14ac:dyDescent="0.15">
      <c r="B32" s="115">
        <v>0</v>
      </c>
      <c r="C32" s="109">
        <v>0</v>
      </c>
      <c r="D32" s="109">
        <v>0</v>
      </c>
      <c r="E32" s="109">
        <v>0</v>
      </c>
      <c r="F32" s="84"/>
      <c r="J32" s="84"/>
      <c r="K32" s="84"/>
      <c r="L32" s="84"/>
      <c r="M32" s="84"/>
      <c r="N32" s="84"/>
    </row>
    <row r="33" spans="2:14" x14ac:dyDescent="0.15">
      <c r="B33" s="115">
        <v>0</v>
      </c>
      <c r="C33" s="109">
        <v>0</v>
      </c>
      <c r="D33" s="109">
        <v>0</v>
      </c>
      <c r="E33" s="109">
        <v>0</v>
      </c>
      <c r="F33" s="84"/>
      <c r="J33" s="84"/>
      <c r="K33" s="84"/>
      <c r="L33" s="84"/>
      <c r="M33" s="84"/>
      <c r="N33" s="84"/>
    </row>
    <row r="34" spans="2:14" x14ac:dyDescent="0.15">
      <c r="B34" s="115">
        <v>0</v>
      </c>
      <c r="C34" s="109">
        <v>0</v>
      </c>
      <c r="D34" s="109">
        <v>0</v>
      </c>
      <c r="E34" s="109">
        <v>0</v>
      </c>
      <c r="F34" s="84"/>
      <c r="G34" s="84"/>
      <c r="H34" s="84"/>
      <c r="I34" s="84"/>
      <c r="J34" s="84"/>
      <c r="K34" s="84"/>
      <c r="L34" s="84"/>
      <c r="M34" s="84"/>
      <c r="N34" s="84"/>
    </row>
    <row r="35" spans="2:14" x14ac:dyDescent="0.15">
      <c r="B35" s="115">
        <v>0</v>
      </c>
      <c r="C35" s="109">
        <v>0</v>
      </c>
      <c r="D35" s="109">
        <v>0</v>
      </c>
      <c r="E35" s="109">
        <v>0</v>
      </c>
      <c r="F35" s="84"/>
      <c r="G35" s="84"/>
      <c r="H35" s="84"/>
      <c r="I35" s="84"/>
      <c r="J35" s="84"/>
      <c r="K35" s="84"/>
      <c r="L35" s="84"/>
      <c r="M35" s="84"/>
      <c r="N35" s="84"/>
    </row>
    <row r="36" spans="2:14" x14ac:dyDescent="0.15">
      <c r="B36" s="115">
        <v>0</v>
      </c>
      <c r="C36" s="109">
        <v>0</v>
      </c>
      <c r="D36" s="109">
        <v>0</v>
      </c>
      <c r="E36" s="109">
        <v>0</v>
      </c>
      <c r="F36" s="84"/>
      <c r="G36" s="84"/>
      <c r="H36" s="84"/>
      <c r="I36" s="84"/>
      <c r="J36" s="84"/>
      <c r="K36" s="84"/>
      <c r="M36" s="84"/>
    </row>
    <row r="37" spans="2:14" x14ac:dyDescent="0.15">
      <c r="B37" s="115">
        <v>0</v>
      </c>
      <c r="C37" s="109">
        <v>0</v>
      </c>
      <c r="D37" s="109">
        <v>0</v>
      </c>
      <c r="E37" s="109">
        <v>0</v>
      </c>
      <c r="F37" s="84"/>
      <c r="G37" s="84"/>
      <c r="H37" s="84"/>
      <c r="I37" s="84"/>
      <c r="J37" s="84"/>
      <c r="K37" s="84"/>
      <c r="M37" s="84"/>
    </row>
    <row r="38" spans="2:14" x14ac:dyDescent="0.15">
      <c r="B38" s="115">
        <v>0</v>
      </c>
      <c r="C38" s="109">
        <v>0</v>
      </c>
      <c r="D38" s="109">
        <v>0</v>
      </c>
      <c r="E38" s="109">
        <v>0</v>
      </c>
      <c r="F38" s="84"/>
      <c r="G38" s="84"/>
      <c r="H38" s="84"/>
      <c r="I38" s="84"/>
      <c r="J38" s="84"/>
      <c r="K38" s="84"/>
    </row>
    <row r="39" spans="2:14" x14ac:dyDescent="0.15">
      <c r="B39" s="115">
        <v>0</v>
      </c>
      <c r="C39" s="109">
        <v>0</v>
      </c>
      <c r="D39" s="109">
        <v>0</v>
      </c>
      <c r="E39" s="109">
        <v>0</v>
      </c>
      <c r="F39" s="84"/>
      <c r="G39" s="84"/>
      <c r="H39" s="84"/>
      <c r="I39" s="84"/>
      <c r="J39" s="84"/>
      <c r="K39" s="84"/>
    </row>
    <row r="40" spans="2:14" x14ac:dyDescent="0.15">
      <c r="B40" s="115">
        <v>0</v>
      </c>
      <c r="C40" s="109">
        <v>0</v>
      </c>
      <c r="D40" s="109">
        <v>0</v>
      </c>
      <c r="E40" s="109">
        <v>0</v>
      </c>
      <c r="F40" s="84"/>
      <c r="G40" s="84"/>
      <c r="H40" s="84"/>
      <c r="I40" s="84"/>
      <c r="K40" s="84"/>
      <c r="L40" s="84"/>
      <c r="M40" s="84"/>
    </row>
    <row r="41" spans="2:14" x14ac:dyDescent="0.15">
      <c r="B41" s="115">
        <v>0</v>
      </c>
      <c r="C41" s="109">
        <v>0</v>
      </c>
      <c r="D41" s="109">
        <v>0</v>
      </c>
      <c r="E41" s="109">
        <v>0</v>
      </c>
      <c r="F41" s="84"/>
      <c r="G41" s="84"/>
      <c r="H41" s="84"/>
      <c r="K41" s="84"/>
      <c r="L41" s="84"/>
      <c r="M41" s="84"/>
    </row>
    <row r="42" spans="2:14" x14ac:dyDescent="0.15">
      <c r="B42" s="115">
        <v>0</v>
      </c>
      <c r="C42" s="109">
        <v>0</v>
      </c>
      <c r="D42" s="109">
        <v>0</v>
      </c>
      <c r="E42" s="109">
        <v>0</v>
      </c>
      <c r="F42" s="84"/>
      <c r="G42" s="84"/>
      <c r="H42" s="84"/>
      <c r="K42" s="84"/>
      <c r="L42" s="84"/>
      <c r="M42" s="84"/>
    </row>
    <row r="43" spans="2:14" x14ac:dyDescent="0.15">
      <c r="B43" s="115">
        <v>0</v>
      </c>
      <c r="C43" s="109">
        <v>0</v>
      </c>
      <c r="D43" s="109">
        <v>0</v>
      </c>
      <c r="E43" s="109">
        <v>0</v>
      </c>
      <c r="F43" s="84"/>
      <c r="G43" s="84"/>
      <c r="H43" s="84"/>
      <c r="K43" s="84"/>
      <c r="L43" s="84"/>
      <c r="M43" s="84"/>
    </row>
    <row r="44" spans="2:14" x14ac:dyDescent="0.15">
      <c r="B44" s="115">
        <v>0</v>
      </c>
      <c r="C44" s="109">
        <v>0</v>
      </c>
      <c r="D44" s="109">
        <v>0</v>
      </c>
      <c r="E44" s="109">
        <v>0</v>
      </c>
      <c r="F44" s="84"/>
      <c r="G44" s="84"/>
      <c r="H44" s="84"/>
      <c r="K44" s="84"/>
      <c r="L44" s="84"/>
      <c r="M44" s="84"/>
    </row>
    <row r="45" spans="2:14" x14ac:dyDescent="0.15">
      <c r="B45" s="115">
        <v>0</v>
      </c>
      <c r="C45" s="109">
        <v>0</v>
      </c>
      <c r="D45" s="109">
        <v>0</v>
      </c>
      <c r="E45" s="109">
        <v>0</v>
      </c>
      <c r="F45" s="84"/>
      <c r="G45" s="84"/>
      <c r="H45" s="84"/>
      <c r="K45" s="84"/>
    </row>
    <row r="46" spans="2:14" x14ac:dyDescent="0.15">
      <c r="B46" s="115">
        <v>0</v>
      </c>
      <c r="C46" s="109">
        <v>0</v>
      </c>
      <c r="D46" s="109">
        <v>0</v>
      </c>
      <c r="E46" s="109">
        <v>0</v>
      </c>
      <c r="F46" s="84"/>
      <c r="G46" s="84"/>
      <c r="H46" s="84"/>
      <c r="K46" s="84"/>
    </row>
    <row r="47" spans="2:14" x14ac:dyDescent="0.15">
      <c r="B47" s="115">
        <v>0</v>
      </c>
      <c r="C47" s="109">
        <v>0</v>
      </c>
      <c r="D47" s="109">
        <v>0</v>
      </c>
      <c r="E47" s="109">
        <v>0</v>
      </c>
      <c r="F47" s="84"/>
      <c r="G47" s="84"/>
      <c r="H47" s="84"/>
      <c r="K47" s="84"/>
    </row>
    <row r="48" spans="2:14" x14ac:dyDescent="0.15">
      <c r="B48" s="115">
        <v>0</v>
      </c>
      <c r="C48" s="109">
        <v>0</v>
      </c>
      <c r="D48" s="109">
        <v>0</v>
      </c>
      <c r="E48" s="109">
        <v>0</v>
      </c>
      <c r="F48" s="84"/>
      <c r="G48" s="84"/>
      <c r="H48" s="84"/>
      <c r="K48" s="84"/>
    </row>
    <row r="49" spans="2:11" x14ac:dyDescent="0.15">
      <c r="B49" s="115">
        <v>0</v>
      </c>
      <c r="C49" s="109">
        <v>0</v>
      </c>
      <c r="D49" s="109">
        <v>0</v>
      </c>
      <c r="E49" s="109">
        <v>0</v>
      </c>
      <c r="F49" s="84"/>
      <c r="G49" s="84"/>
      <c r="H49" s="84"/>
      <c r="K49" s="84"/>
    </row>
    <row r="50" spans="2:11" x14ac:dyDescent="0.15">
      <c r="B50" s="115">
        <v>0</v>
      </c>
      <c r="C50" s="109">
        <v>0</v>
      </c>
      <c r="D50" s="109">
        <v>0</v>
      </c>
      <c r="E50" s="109">
        <v>0</v>
      </c>
      <c r="F50" s="84"/>
      <c r="G50" s="84"/>
      <c r="H50" s="84"/>
      <c r="J50" s="84"/>
      <c r="K50" s="84"/>
    </row>
    <row r="51" spans="2:11" x14ac:dyDescent="0.15">
      <c r="B51" s="115">
        <v>0</v>
      </c>
      <c r="C51" s="109">
        <v>0</v>
      </c>
      <c r="D51" s="109">
        <v>0</v>
      </c>
      <c r="E51" s="109">
        <v>0</v>
      </c>
      <c r="F51" s="84"/>
      <c r="G51" s="84"/>
      <c r="H51" s="84"/>
      <c r="I51" s="84"/>
      <c r="J51" s="84"/>
      <c r="K51" s="84"/>
    </row>
    <row r="52" spans="2:11" x14ac:dyDescent="0.15">
      <c r="B52" s="115">
        <v>0</v>
      </c>
      <c r="C52" s="109">
        <v>0</v>
      </c>
      <c r="D52" s="109">
        <v>0</v>
      </c>
      <c r="E52" s="109">
        <v>0</v>
      </c>
      <c r="F52" s="84"/>
      <c r="G52" s="84"/>
      <c r="H52" s="84"/>
      <c r="I52" s="84"/>
      <c r="J52" s="84"/>
      <c r="K52" s="84"/>
    </row>
    <row r="53" spans="2:11" x14ac:dyDescent="0.15">
      <c r="B53" s="115">
        <v>0</v>
      </c>
      <c r="C53" s="109">
        <v>0</v>
      </c>
      <c r="D53" s="109">
        <v>0</v>
      </c>
      <c r="E53" s="109">
        <v>0</v>
      </c>
      <c r="F53" s="84"/>
      <c r="G53" s="84"/>
      <c r="H53" s="84"/>
      <c r="I53" s="84"/>
      <c r="J53" s="84"/>
      <c r="K53" s="84"/>
    </row>
    <row r="54" spans="2:11" x14ac:dyDescent="0.15">
      <c r="B54" s="115">
        <v>0</v>
      </c>
      <c r="C54" s="109">
        <v>0</v>
      </c>
      <c r="D54" s="109">
        <v>0</v>
      </c>
      <c r="E54" s="109">
        <v>0</v>
      </c>
      <c r="F54" s="84"/>
      <c r="G54" s="84"/>
      <c r="H54" s="84"/>
      <c r="I54" s="84"/>
      <c r="J54" s="84"/>
      <c r="K54" s="84"/>
    </row>
    <row r="55" spans="2:11" x14ac:dyDescent="0.15">
      <c r="B55" s="115">
        <v>0</v>
      </c>
      <c r="C55" s="109">
        <v>0</v>
      </c>
      <c r="D55" s="109">
        <v>0</v>
      </c>
      <c r="E55" s="109">
        <v>0</v>
      </c>
      <c r="F55" s="84"/>
      <c r="G55" s="84"/>
      <c r="H55" s="84"/>
      <c r="I55" s="84"/>
      <c r="J55" s="84"/>
      <c r="K55" s="84"/>
    </row>
    <row r="56" spans="2:11" x14ac:dyDescent="0.15">
      <c r="B56" s="115">
        <v>0</v>
      </c>
      <c r="C56" s="109">
        <v>0</v>
      </c>
      <c r="D56" s="109">
        <v>0</v>
      </c>
      <c r="E56" s="109">
        <v>0</v>
      </c>
      <c r="F56" s="84"/>
      <c r="G56" s="84"/>
      <c r="H56" s="84"/>
      <c r="I56" s="84"/>
      <c r="J56" s="84"/>
      <c r="K56" s="84"/>
    </row>
    <row r="57" spans="2:11" x14ac:dyDescent="0.15">
      <c r="B57" s="115">
        <v>0</v>
      </c>
      <c r="C57" s="109">
        <v>0</v>
      </c>
      <c r="D57" s="109">
        <v>0</v>
      </c>
      <c r="E57" s="109">
        <v>0</v>
      </c>
      <c r="F57" s="84"/>
      <c r="G57" s="84"/>
      <c r="H57" s="84"/>
      <c r="I57" s="84"/>
      <c r="J57" s="84"/>
      <c r="K57" s="84"/>
    </row>
    <row r="58" spans="2:11" x14ac:dyDescent="0.15">
      <c r="B58" s="115">
        <v>0</v>
      </c>
      <c r="C58" s="109">
        <v>0</v>
      </c>
      <c r="D58" s="109">
        <v>0</v>
      </c>
      <c r="E58" s="109">
        <v>0</v>
      </c>
      <c r="F58" s="84"/>
      <c r="G58" s="84"/>
      <c r="H58" s="84"/>
      <c r="I58" s="84"/>
      <c r="J58" s="84"/>
      <c r="K58" s="84"/>
    </row>
    <row r="59" spans="2:11" x14ac:dyDescent="0.15">
      <c r="B59" s="115">
        <v>0</v>
      </c>
      <c r="C59" s="109">
        <v>0</v>
      </c>
      <c r="D59" s="109">
        <v>0</v>
      </c>
      <c r="E59" s="109">
        <v>0</v>
      </c>
      <c r="F59" s="84"/>
      <c r="G59" s="84"/>
      <c r="H59" s="84"/>
      <c r="I59" s="84"/>
      <c r="J59" s="84"/>
      <c r="K59" s="84"/>
    </row>
    <row r="60" spans="2:11" x14ac:dyDescent="0.15">
      <c r="B60" s="115">
        <v>0</v>
      </c>
      <c r="C60" s="109">
        <v>0</v>
      </c>
      <c r="D60" s="109">
        <v>0</v>
      </c>
      <c r="E60" s="109">
        <v>0</v>
      </c>
      <c r="F60" s="84"/>
      <c r="G60" s="84"/>
      <c r="H60" s="84"/>
      <c r="I60" s="84"/>
      <c r="J60" s="84"/>
      <c r="K60" s="84"/>
    </row>
    <row r="61" spans="2:11" x14ac:dyDescent="0.15">
      <c r="B61" s="115">
        <v>0</v>
      </c>
      <c r="C61" s="109">
        <v>0</v>
      </c>
      <c r="D61" s="109">
        <v>0</v>
      </c>
      <c r="E61" s="109">
        <v>0</v>
      </c>
      <c r="F61" s="84"/>
      <c r="G61" s="84"/>
      <c r="H61" s="84"/>
      <c r="I61" s="84"/>
      <c r="J61" s="84"/>
      <c r="K61" s="84"/>
    </row>
    <row r="62" spans="2:11" x14ac:dyDescent="0.15">
      <c r="B62" s="115">
        <v>0</v>
      </c>
      <c r="C62" s="109">
        <v>0</v>
      </c>
      <c r="D62" s="109">
        <v>0</v>
      </c>
      <c r="E62" s="109">
        <v>0</v>
      </c>
      <c r="F62" s="84"/>
      <c r="G62" s="84"/>
      <c r="H62" s="84"/>
      <c r="I62" s="84"/>
      <c r="J62" s="84"/>
      <c r="K62" s="84"/>
    </row>
    <row r="63" spans="2:11" x14ac:dyDescent="0.15">
      <c r="B63" s="115">
        <v>0</v>
      </c>
      <c r="C63" s="109">
        <v>0</v>
      </c>
      <c r="D63" s="109">
        <v>0</v>
      </c>
      <c r="E63" s="109">
        <v>0</v>
      </c>
      <c r="F63" s="84"/>
      <c r="G63" s="84"/>
      <c r="H63" s="84"/>
      <c r="I63" s="84"/>
      <c r="J63" s="84"/>
      <c r="K63" s="84"/>
    </row>
    <row r="64" spans="2:11" x14ac:dyDescent="0.15">
      <c r="B64" s="115">
        <v>0</v>
      </c>
      <c r="C64" s="109">
        <v>0</v>
      </c>
      <c r="D64" s="109">
        <v>0</v>
      </c>
      <c r="E64" s="109">
        <v>0</v>
      </c>
      <c r="F64" s="84"/>
      <c r="G64" s="84"/>
      <c r="H64" s="84"/>
      <c r="I64" s="84"/>
      <c r="J64" s="84"/>
      <c r="K64" s="84"/>
    </row>
    <row r="65" spans="2:11" x14ac:dyDescent="0.15">
      <c r="B65" s="115">
        <v>0</v>
      </c>
      <c r="C65" s="109">
        <v>0</v>
      </c>
      <c r="D65" s="109">
        <v>0</v>
      </c>
      <c r="E65" s="109">
        <v>0</v>
      </c>
      <c r="F65" s="84"/>
      <c r="G65" s="84"/>
      <c r="H65" s="84"/>
      <c r="I65" s="84"/>
      <c r="J65" s="84"/>
      <c r="K65" s="84"/>
    </row>
    <row r="66" spans="2:11" x14ac:dyDescent="0.15">
      <c r="B66" s="115">
        <v>0</v>
      </c>
      <c r="C66" s="109">
        <v>0</v>
      </c>
      <c r="D66" s="109">
        <v>0</v>
      </c>
      <c r="E66" s="109">
        <v>0</v>
      </c>
      <c r="F66" s="84"/>
      <c r="G66" s="84"/>
      <c r="H66" s="84"/>
      <c r="I66" s="84"/>
      <c r="J66" s="84"/>
      <c r="K66" s="84"/>
    </row>
    <row r="67" spans="2:11" x14ac:dyDescent="0.15">
      <c r="B67" s="115">
        <v>0</v>
      </c>
      <c r="C67" s="109">
        <v>0</v>
      </c>
      <c r="D67" s="109">
        <v>0</v>
      </c>
      <c r="E67" s="109">
        <v>0</v>
      </c>
      <c r="F67" s="84"/>
      <c r="G67" s="84"/>
      <c r="H67" s="84"/>
      <c r="I67" s="84"/>
      <c r="J67" s="84"/>
      <c r="K67" s="84"/>
    </row>
    <row r="68" spans="2:11" x14ac:dyDescent="0.15">
      <c r="B68" s="115">
        <v>0</v>
      </c>
      <c r="C68" s="109">
        <v>0</v>
      </c>
      <c r="D68" s="109">
        <v>0</v>
      </c>
      <c r="E68" s="109">
        <v>0</v>
      </c>
      <c r="F68" s="84"/>
      <c r="G68" s="84"/>
      <c r="H68" s="84"/>
      <c r="I68" s="84"/>
    </row>
    <row r="69" spans="2:11" x14ac:dyDescent="0.15">
      <c r="B69" s="115">
        <v>0</v>
      </c>
      <c r="C69" s="109">
        <v>0</v>
      </c>
      <c r="D69" s="109">
        <v>0</v>
      </c>
      <c r="E69" s="109">
        <v>0</v>
      </c>
      <c r="F69" s="84"/>
      <c r="G69" s="84"/>
      <c r="H69" s="84"/>
      <c r="I69" s="84"/>
    </row>
    <row r="70" spans="2:11" x14ac:dyDescent="0.15">
      <c r="B70" s="115">
        <v>0</v>
      </c>
      <c r="C70" s="109">
        <v>0</v>
      </c>
      <c r="D70" s="109">
        <v>0</v>
      </c>
      <c r="E70" s="109">
        <v>0</v>
      </c>
      <c r="F70" s="84"/>
      <c r="G70" s="84"/>
      <c r="H70" s="84"/>
      <c r="I70" s="84"/>
    </row>
    <row r="71" spans="2:11" x14ac:dyDescent="0.15">
      <c r="B71" s="115">
        <v>0</v>
      </c>
      <c r="C71" s="109">
        <v>0</v>
      </c>
      <c r="D71" s="109">
        <v>0</v>
      </c>
      <c r="E71" s="109">
        <v>0</v>
      </c>
      <c r="F71" s="84"/>
      <c r="G71" s="84"/>
      <c r="H71" s="84"/>
      <c r="I71" s="84"/>
    </row>
    <row r="72" spans="2:11" x14ac:dyDescent="0.15">
      <c r="B72" s="115">
        <v>0</v>
      </c>
      <c r="C72" s="109">
        <v>0</v>
      </c>
      <c r="D72" s="109">
        <v>0</v>
      </c>
      <c r="E72" s="109">
        <v>0</v>
      </c>
      <c r="F72" s="84"/>
      <c r="G72" s="84"/>
      <c r="H72" s="84"/>
      <c r="I72" s="84"/>
    </row>
    <row r="73" spans="2:11" x14ac:dyDescent="0.15">
      <c r="B73" s="115">
        <v>0</v>
      </c>
      <c r="C73" s="109">
        <v>0</v>
      </c>
      <c r="D73" s="109">
        <v>0</v>
      </c>
      <c r="E73" s="109">
        <v>0</v>
      </c>
      <c r="F73" s="84"/>
      <c r="G73" s="84"/>
      <c r="H73" s="84"/>
      <c r="I73" s="84"/>
    </row>
    <row r="74" spans="2:11" x14ac:dyDescent="0.15">
      <c r="B74" s="115">
        <v>0</v>
      </c>
      <c r="C74" s="109">
        <v>0</v>
      </c>
      <c r="D74" s="109">
        <v>0</v>
      </c>
      <c r="E74" s="109">
        <v>0</v>
      </c>
      <c r="F74" s="84"/>
      <c r="G74" s="84"/>
      <c r="H74" s="84"/>
      <c r="I74" s="84"/>
    </row>
    <row r="75" spans="2:11" x14ac:dyDescent="0.15">
      <c r="B75" s="115">
        <v>0</v>
      </c>
      <c r="C75" s="109">
        <v>0</v>
      </c>
      <c r="D75" s="109">
        <v>0</v>
      </c>
      <c r="E75" s="109">
        <v>0</v>
      </c>
      <c r="F75" s="84"/>
      <c r="G75" s="84"/>
      <c r="H75" s="84"/>
      <c r="I75" s="84"/>
    </row>
    <row r="76" spans="2:11" x14ac:dyDescent="0.15">
      <c r="B76" s="115">
        <v>0</v>
      </c>
      <c r="C76" s="109">
        <v>0</v>
      </c>
      <c r="D76" s="109">
        <v>0</v>
      </c>
      <c r="E76" s="109">
        <v>0</v>
      </c>
      <c r="F76" s="84"/>
      <c r="G76" s="84"/>
      <c r="H76" s="84"/>
      <c r="I76" s="84"/>
    </row>
    <row r="77" spans="2:11" x14ac:dyDescent="0.15">
      <c r="B77" s="115">
        <v>0</v>
      </c>
      <c r="C77" s="109">
        <v>0</v>
      </c>
      <c r="D77" s="109">
        <v>0</v>
      </c>
      <c r="E77" s="109">
        <v>0</v>
      </c>
      <c r="F77" s="84"/>
      <c r="G77" s="84"/>
      <c r="H77" s="84"/>
      <c r="I77" s="84"/>
    </row>
    <row r="78" spans="2:11" x14ac:dyDescent="0.15">
      <c r="B78" s="115">
        <v>0</v>
      </c>
      <c r="C78" s="109">
        <v>0</v>
      </c>
      <c r="D78" s="109">
        <v>0</v>
      </c>
      <c r="E78" s="109">
        <v>0</v>
      </c>
      <c r="F78" s="84"/>
      <c r="G78" s="84"/>
      <c r="H78" s="84"/>
      <c r="I78" s="84"/>
    </row>
    <row r="79" spans="2:11" x14ac:dyDescent="0.15">
      <c r="G79" s="84"/>
      <c r="H79" s="84"/>
      <c r="I79" s="84"/>
    </row>
    <row r="90" s="109" customFormat="1" ht="31.9" customHeight="1" x14ac:dyDescent="0.25"/>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5BE2ED-249A-4A65-B559-2D0B9F1E0A78}">
  <dimension ref="A1:AO90"/>
  <sheetViews>
    <sheetView showGridLines="0" zoomScaleNormal="100" workbookViewId="0">
      <pane ySplit="2" topLeftCell="A11" activePane="bottomLeft" state="frozen"/>
      <selection pane="bottomLeft" activeCell="M25" sqref="M25"/>
    </sheetView>
  </sheetViews>
  <sheetFormatPr defaultColWidth="8.7109375" defaultRowHeight="15.75" x14ac:dyDescent="0.25"/>
  <cols>
    <col min="1" max="1" width="8.7109375" style="20" customWidth="1"/>
    <col min="2" max="2" width="12.28515625" style="20" customWidth="1"/>
    <col min="3" max="4" width="13.7109375" style="20" customWidth="1"/>
    <col min="5" max="5" width="14.42578125" style="20" customWidth="1"/>
    <col min="6" max="6" width="8.140625" style="20" customWidth="1"/>
    <col min="7" max="7" width="13.7109375" style="20" customWidth="1"/>
    <col min="8" max="8" width="14.7109375" style="20" customWidth="1"/>
    <col min="9" max="9" width="17.7109375" style="20" customWidth="1"/>
    <col min="10" max="10" width="12.42578125" style="20" bestFit="1" customWidth="1"/>
    <col min="11" max="11" width="12.7109375" style="20" bestFit="1" customWidth="1"/>
    <col min="12" max="12" width="16.7109375" style="20" customWidth="1"/>
    <col min="13" max="13" width="19" style="20" customWidth="1"/>
    <col min="14" max="14" width="15.28515625" style="20" customWidth="1"/>
    <col min="15" max="20" width="8.7109375" style="20"/>
    <col min="21" max="21" width="18.7109375" style="20" customWidth="1"/>
    <col min="22" max="16384" width="8.7109375" style="20"/>
  </cols>
  <sheetData>
    <row r="1" spans="1:41" ht="22.15" customHeight="1" x14ac:dyDescent="0.25">
      <c r="A1" s="67" t="s">
        <v>369</v>
      </c>
      <c r="B1" s="67" t="s">
        <v>370</v>
      </c>
      <c r="C1" s="67" t="s">
        <v>371</v>
      </c>
      <c r="D1" s="68" t="str" cm="1">
        <f t="array" aca="1" ref="D1" ca="1">IFERROR(
    _xlfn.LET(
        _xlpm.FileName, MID(CELL("filename", A1), FIND("]", CELL("filename", A1)) + 1, 255),
        _xlpm.DynamicRef, INDIRECT("'#_" &amp; _xlpm.FileName &amp; "'!" &amp; C2),
        IF(
            TYPE(_xlpm.DynamicRef) = 1,
            VLOOKUP(
                CELL("format", _xlpm.DynamicRef),
                FormatCodes_SFX!$A$4:$B$53,
                2,
                FALSE
            ),
            _xlfn.SWITCH(
                TYPE(_xlpm.DynamicRef),
                2, "short text",
                4, "logical",
                16, "error",
                64, "long text",
                "Other"
            )
        )
    ),
    "Error in formula"
)</f>
        <v>error</v>
      </c>
      <c r="E1" s="67"/>
      <c r="F1" s="67"/>
      <c r="G1" s="67"/>
      <c r="H1" s="67"/>
      <c r="I1" s="68" t="str" cm="1">
        <f t="array" ref="I1">_xlfn.IFS(ROW(A100)&lt;100,"Undo deleted row or quit without saving",COLUMN(AZ1)&lt;52,"Undo deleted column or quit without saving",ROW(A100)&gt;100,"Undo inserted row or quit without saving",COLUMN(AZ1)&gt;52,"Undo inserted column or quit without saving",Scoreboard!$F$23&lt;&gt;"","Security compromised: Undo last action or quit without saving",TRUE=TRUE,"Connor Guarino")</f>
        <v>Connor Guarino</v>
      </c>
      <c r="J1" s="68"/>
      <c r="K1" s="68"/>
      <c r="L1" s="68" t="s">
        <v>372</v>
      </c>
      <c r="M1" s="68"/>
      <c r="N1" s="68"/>
      <c r="O1" s="68"/>
      <c r="P1" s="69" t="s">
        <v>373</v>
      </c>
      <c r="Q1" s="68"/>
      <c r="R1" s="68"/>
      <c r="S1" s="105" t="s">
        <v>376</v>
      </c>
      <c r="T1" s="71"/>
      <c r="U1" s="70"/>
      <c r="V1" s="71"/>
      <c r="W1" s="70"/>
      <c r="X1" s="67" t="str">
        <f t="shared" ref="X1:AA2" si="0">A1</f>
        <v>earned</v>
      </c>
      <c r="Y1" s="67" t="str">
        <f t="shared" si="0"/>
        <v>possible</v>
      </c>
      <c r="Z1" s="67" t="str">
        <f t="shared" si="0"/>
        <v>cell</v>
      </c>
      <c r="AA1" s="68" t="str">
        <f t="shared" ca="1" si="0"/>
        <v>error</v>
      </c>
      <c r="AB1" s="67"/>
      <c r="AC1" s="67"/>
      <c r="AD1" s="72"/>
      <c r="AE1" s="72"/>
      <c r="AF1" s="68" t="str">
        <f>I1</f>
        <v>Connor Guarino</v>
      </c>
      <c r="AG1" s="68"/>
      <c r="AH1" s="72"/>
      <c r="AI1" s="72"/>
      <c r="AJ1" s="72"/>
      <c r="AK1" s="72"/>
      <c r="AL1" s="68" t="s">
        <v>372</v>
      </c>
      <c r="AM1" s="72"/>
      <c r="AN1" s="72"/>
      <c r="AO1" s="72"/>
    </row>
    <row r="2" spans="1:41" ht="22.9" customHeight="1" thickBot="1" x14ac:dyDescent="0.55000000000000004">
      <c r="A2" s="73">
        <f ca="1">FormulaPersonSC!$A$2</f>
        <v>10</v>
      </c>
      <c r="B2" s="74">
        <f>FormulaPersonSC!$B$2</f>
        <v>10</v>
      </c>
      <c r="C2" s="73" t="str" cm="1">
        <f t="array" aca="1" ref="C2" ca="1">SUBSTITUTE(IF(LEN(CELL("address"))&lt;15,CELL("address"),""),"$","")</f>
        <v/>
      </c>
      <c r="D2" s="75" t="str">
        <f ca="1">IF(ISNUMBER(SEARCH("#REF!",_xlfn.FORMULATEXT(INDIRECT("'FormulaPersonSC'!"&amp;C2)))),"DRAGGING CELLS IS NOT PERMITTED. PLEASE UNDO LAST ACTION!!",IF($P$1&lt;&gt;"Feedback OFF",IFERROR(HLOOKUP(INDIRECT("'FormulaPersonSC'!"&amp;C2),Feedback_SFX!$B$2:$N$10,IF($P$1="Feedback ON", 2, Feedback_SFX!B1), FALSE), ""),""))</f>
        <v/>
      </c>
      <c r="E2" s="76"/>
      <c r="F2" s="76"/>
      <c r="G2" s="76"/>
      <c r="H2" s="76"/>
      <c r="I2" s="77"/>
      <c r="J2" s="76"/>
      <c r="K2" s="76"/>
      <c r="L2" s="76"/>
      <c r="M2" s="76"/>
      <c r="N2" s="76"/>
      <c r="O2" s="76"/>
      <c r="P2" s="83" t="str">
        <f ca="1">IF(Scoreboard!$E$4="Excel version: Invalid","****ERROR: Scoreboard requires Excel 365 or 2021 to run****", "")</f>
        <v/>
      </c>
      <c r="Q2" s="76"/>
      <c r="R2" s="76"/>
      <c r="S2" s="78"/>
      <c r="T2" s="79"/>
      <c r="U2" s="80"/>
      <c r="V2" s="79"/>
      <c r="W2" s="80"/>
      <c r="X2" s="81">
        <f t="shared" ca="1" si="0"/>
        <v>10</v>
      </c>
      <c r="Y2" s="81">
        <f t="shared" si="0"/>
        <v>10</v>
      </c>
      <c r="Z2" s="81" t="str">
        <f t="shared" ca="1" si="0"/>
        <v/>
      </c>
      <c r="AA2" s="75" t="str">
        <f t="shared" ca="1" si="0"/>
        <v/>
      </c>
      <c r="AB2" s="76"/>
      <c r="AC2" s="76"/>
      <c r="AD2" s="82"/>
      <c r="AE2" s="82"/>
      <c r="AF2" s="82"/>
      <c r="AG2" s="82"/>
      <c r="AH2" s="82"/>
      <c r="AI2" s="82"/>
      <c r="AJ2" s="82"/>
      <c r="AK2" s="82"/>
      <c r="AL2" s="82"/>
      <c r="AM2" s="82"/>
      <c r="AN2" s="82"/>
      <c r="AO2" s="82"/>
    </row>
    <row r="3" spans="1:41" ht="6" customHeight="1" x14ac:dyDescent="0.25"/>
    <row r="4" spans="1:41" ht="18.75" x14ac:dyDescent="0.25">
      <c r="B4" s="21" t="s">
        <v>109</v>
      </c>
      <c r="C4" s="22"/>
      <c r="D4" s="22"/>
      <c r="E4" s="22"/>
      <c r="F4" s="22"/>
      <c r="G4" s="22"/>
      <c r="H4" s="22"/>
      <c r="I4" s="23"/>
    </row>
    <row r="5" spans="1:41" x14ac:dyDescent="0.25">
      <c r="B5" s="24" t="s">
        <v>110</v>
      </c>
      <c r="C5" s="25"/>
      <c r="D5" s="25"/>
      <c r="E5" s="25"/>
      <c r="F5" s="25"/>
      <c r="G5" s="25"/>
      <c r="H5" s="25"/>
      <c r="I5" s="26"/>
    </row>
    <row r="6" spans="1:41" x14ac:dyDescent="0.25">
      <c r="B6" s="27"/>
      <c r="C6" s="28"/>
      <c r="D6" s="28"/>
      <c r="E6" s="28"/>
      <c r="F6" s="28"/>
      <c r="G6" s="28"/>
      <c r="H6" s="28"/>
      <c r="I6" s="29"/>
    </row>
    <row r="8" spans="1:41" customFormat="1" ht="15" x14ac:dyDescent="0.25"/>
    <row r="9" spans="1:41" ht="31.5" x14ac:dyDescent="0.25">
      <c r="B9" s="31" t="s">
        <v>14</v>
      </c>
      <c r="C9" s="31" t="s">
        <v>15</v>
      </c>
      <c r="D9" s="31" t="s">
        <v>16</v>
      </c>
      <c r="E9" s="31" t="s">
        <v>17</v>
      </c>
      <c r="F9"/>
      <c r="G9" s="40" t="s">
        <v>111</v>
      </c>
      <c r="H9"/>
      <c r="I9"/>
      <c r="J9" s="41"/>
      <c r="K9"/>
    </row>
    <row r="10" spans="1:41" x14ac:dyDescent="0.25">
      <c r="B10" s="32">
        <v>43832</v>
      </c>
      <c r="C10" s="33" t="s">
        <v>22</v>
      </c>
      <c r="D10" s="33" t="s">
        <v>23</v>
      </c>
      <c r="E10" s="33" t="s">
        <v>24</v>
      </c>
      <c r="F10"/>
      <c r="G10" s="121" t="str" cm="1">
        <f t="array" ref="G10:G13">_xlfn.UNIQUE(C10:C78)</f>
        <v>Jill Wells</v>
      </c>
      <c r="H10"/>
      <c r="I10"/>
    </row>
    <row r="11" spans="1:41" x14ac:dyDescent="0.25">
      <c r="B11" s="32">
        <v>43837</v>
      </c>
      <c r="C11" s="33" t="s">
        <v>25</v>
      </c>
      <c r="D11" s="33" t="s">
        <v>26</v>
      </c>
      <c r="E11" s="33" t="s">
        <v>27</v>
      </c>
      <c r="F11"/>
      <c r="G11" s="42" t="str">
        <v>Ralph Corner</v>
      </c>
      <c r="H11"/>
      <c r="I11" s="43"/>
    </row>
    <row r="12" spans="1:41" x14ac:dyDescent="0.25">
      <c r="B12" s="32">
        <v>43837</v>
      </c>
      <c r="C12" s="33" t="s">
        <v>22</v>
      </c>
      <c r="D12" s="33" t="s">
        <v>30</v>
      </c>
      <c r="E12" s="33" t="s">
        <v>24</v>
      </c>
      <c r="F12"/>
      <c r="G12" s="42" t="str">
        <v>Joe Tanner</v>
      </c>
      <c r="H12"/>
      <c r="I12"/>
    </row>
    <row r="13" spans="1:41" x14ac:dyDescent="0.25">
      <c r="B13" s="32">
        <v>43839</v>
      </c>
      <c r="C13" s="33" t="s">
        <v>22</v>
      </c>
      <c r="D13" s="33" t="s">
        <v>32</v>
      </c>
      <c r="E13" s="33" t="s">
        <v>24</v>
      </c>
      <c r="F13"/>
      <c r="G13" s="42" t="str">
        <v>Terri Gardner</v>
      </c>
      <c r="H13"/>
      <c r="I13"/>
    </row>
    <row r="14" spans="1:41" x14ac:dyDescent="0.25">
      <c r="B14" s="32">
        <v>43845</v>
      </c>
      <c r="C14" s="33" t="s">
        <v>34</v>
      </c>
      <c r="D14" s="33" t="s">
        <v>35</v>
      </c>
      <c r="E14" s="33" t="s">
        <v>24</v>
      </c>
      <c r="F14"/>
      <c r="G14"/>
      <c r="H14"/>
      <c r="I14"/>
    </row>
    <row r="15" spans="1:41" x14ac:dyDescent="0.25">
      <c r="B15" s="32">
        <v>43847</v>
      </c>
      <c r="C15" s="33" t="s">
        <v>22</v>
      </c>
      <c r="D15" s="33" t="s">
        <v>38</v>
      </c>
      <c r="E15" s="33" t="s">
        <v>24</v>
      </c>
      <c r="F15"/>
      <c r="G15"/>
      <c r="H15"/>
      <c r="I15"/>
      <c r="M15"/>
    </row>
    <row r="16" spans="1:41" x14ac:dyDescent="0.25">
      <c r="B16" s="32">
        <v>43847</v>
      </c>
      <c r="C16" s="33" t="s">
        <v>34</v>
      </c>
      <c r="D16" s="33" t="s">
        <v>40</v>
      </c>
      <c r="E16" s="33" t="s">
        <v>27</v>
      </c>
      <c r="F16"/>
      <c r="G16" s="44" t="s">
        <v>112</v>
      </c>
      <c r="H16"/>
      <c r="I16"/>
      <c r="M16"/>
      <c r="N16"/>
      <c r="O16"/>
    </row>
    <row r="17" spans="2:27" x14ac:dyDescent="0.25">
      <c r="B17" s="32">
        <v>43847</v>
      </c>
      <c r="C17" s="33" t="s">
        <v>25</v>
      </c>
      <c r="D17" s="33" t="s">
        <v>42</v>
      </c>
      <c r="E17" s="33" t="s">
        <v>27</v>
      </c>
      <c r="F17"/>
      <c r="M17"/>
      <c r="N17"/>
      <c r="O17"/>
    </row>
    <row r="18" spans="2:27" x14ac:dyDescent="0.25">
      <c r="B18" s="32">
        <v>43849</v>
      </c>
      <c r="C18" s="33" t="s">
        <v>44</v>
      </c>
      <c r="D18" s="33" t="s">
        <v>45</v>
      </c>
      <c r="E18" s="33" t="s">
        <v>27</v>
      </c>
      <c r="F18"/>
      <c r="G18" s="31" t="s">
        <v>15</v>
      </c>
      <c r="H18" s="31" t="s">
        <v>113</v>
      </c>
      <c r="I18" s="31" t="s">
        <v>114</v>
      </c>
      <c r="M18"/>
      <c r="N18"/>
      <c r="O18"/>
    </row>
    <row r="19" spans="2:27" x14ac:dyDescent="0.25">
      <c r="B19" s="32">
        <v>43849</v>
      </c>
      <c r="C19" s="33" t="s">
        <v>44</v>
      </c>
      <c r="D19" s="33" t="s">
        <v>47</v>
      </c>
      <c r="E19" s="33" t="s">
        <v>27</v>
      </c>
      <c r="F19"/>
      <c r="G19" s="121" t="str">
        <f>G10</f>
        <v>Jill Wells</v>
      </c>
      <c r="H19" s="108">
        <f>COUNTIFS($C$10:$C$78,$G19)</f>
        <v>16</v>
      </c>
      <c r="I19" s="184">
        <f>H19/$H$23</f>
        <v>0.2318840579710145</v>
      </c>
      <c r="M19"/>
      <c r="N19"/>
      <c r="O19"/>
      <c r="W19"/>
      <c r="Y19"/>
      <c r="Z19"/>
      <c r="AA19"/>
    </row>
    <row r="20" spans="2:27" x14ac:dyDescent="0.25">
      <c r="B20" s="32">
        <v>43851</v>
      </c>
      <c r="C20" s="33" t="s">
        <v>44</v>
      </c>
      <c r="D20" s="33" t="s">
        <v>48</v>
      </c>
      <c r="E20" s="33" t="s">
        <v>27</v>
      </c>
      <c r="F20"/>
      <c r="G20" s="122" t="str">
        <f>G11</f>
        <v>Ralph Corner</v>
      </c>
      <c r="H20" s="108">
        <f>COUNTIFS($C$10:$C$78,$G20)</f>
        <v>17</v>
      </c>
      <c r="I20" s="184">
        <f>H20/$H$23</f>
        <v>0.24637681159420291</v>
      </c>
      <c r="M20"/>
      <c r="N20"/>
      <c r="O20"/>
      <c r="W20"/>
      <c r="Y20"/>
      <c r="Z20"/>
      <c r="AA20"/>
    </row>
    <row r="21" spans="2:27" x14ac:dyDescent="0.25">
      <c r="B21" s="32">
        <v>43852</v>
      </c>
      <c r="C21" s="33" t="s">
        <v>25</v>
      </c>
      <c r="D21" s="33" t="s">
        <v>49</v>
      </c>
      <c r="E21" s="33" t="s">
        <v>24</v>
      </c>
      <c r="F21"/>
      <c r="G21" s="122" t="str">
        <f>G12</f>
        <v>Joe Tanner</v>
      </c>
      <c r="H21" s="108">
        <f>COUNTIFS($C$10:$C$78,$G21)</f>
        <v>18</v>
      </c>
      <c r="I21" s="184">
        <f>H21/$H$23</f>
        <v>0.2608695652173913</v>
      </c>
      <c r="J21"/>
      <c r="M21"/>
      <c r="N21"/>
      <c r="O21"/>
      <c r="W21"/>
      <c r="Y21"/>
      <c r="AA21"/>
    </row>
    <row r="22" spans="2:27" x14ac:dyDescent="0.25">
      <c r="B22" s="32">
        <v>43852</v>
      </c>
      <c r="C22" s="33" t="s">
        <v>25</v>
      </c>
      <c r="D22" s="33" t="s">
        <v>50</v>
      </c>
      <c r="E22" s="33" t="s">
        <v>24</v>
      </c>
      <c r="F22"/>
      <c r="G22" s="122" t="str">
        <f>G13</f>
        <v>Terri Gardner</v>
      </c>
      <c r="H22" s="108">
        <f>COUNTIFS($C$10:$C$78,$G22)</f>
        <v>18</v>
      </c>
      <c r="I22" s="184">
        <f>H22/$H$23</f>
        <v>0.2608695652173913</v>
      </c>
      <c r="W22"/>
      <c r="Y22"/>
      <c r="Z22"/>
      <c r="AA22"/>
    </row>
    <row r="23" spans="2:27" x14ac:dyDescent="0.25">
      <c r="B23" s="32">
        <v>43853</v>
      </c>
      <c r="C23" s="33" t="s">
        <v>22</v>
      </c>
      <c r="D23" s="33" t="s">
        <v>51</v>
      </c>
      <c r="E23" s="33" t="s">
        <v>24</v>
      </c>
      <c r="F23"/>
      <c r="G23" s="45" t="s">
        <v>115</v>
      </c>
      <c r="H23" s="108">
        <f>SUM(H19:H22)</f>
        <v>69</v>
      </c>
      <c r="I23" s="184">
        <f>H23/$H$23</f>
        <v>1</v>
      </c>
      <c r="W23"/>
      <c r="X23"/>
      <c r="Y23"/>
      <c r="AA23"/>
    </row>
    <row r="24" spans="2:27" x14ac:dyDescent="0.25">
      <c r="B24" s="32">
        <v>43856</v>
      </c>
      <c r="C24" s="33" t="s">
        <v>25</v>
      </c>
      <c r="D24" s="33" t="s">
        <v>52</v>
      </c>
      <c r="E24" s="33" t="s">
        <v>27</v>
      </c>
      <c r="F24"/>
      <c r="U24"/>
      <c r="V24"/>
      <c r="W24"/>
      <c r="X24"/>
      <c r="Y24"/>
      <c r="Z24"/>
      <c r="AA24"/>
    </row>
    <row r="25" spans="2:27" x14ac:dyDescent="0.25">
      <c r="B25" s="32">
        <v>43856</v>
      </c>
      <c r="C25" s="33" t="s">
        <v>22</v>
      </c>
      <c r="D25" s="33" t="s">
        <v>53</v>
      </c>
      <c r="E25" s="33" t="s">
        <v>24</v>
      </c>
      <c r="F25"/>
      <c r="U25"/>
      <c r="V25"/>
      <c r="W25"/>
      <c r="X25"/>
      <c r="Y25"/>
      <c r="Z25" s="46"/>
      <c r="AA25"/>
    </row>
    <row r="26" spans="2:27" x14ac:dyDescent="0.25">
      <c r="B26" s="32">
        <v>43857</v>
      </c>
      <c r="C26" s="33" t="s">
        <v>34</v>
      </c>
      <c r="D26" s="33" t="s">
        <v>54</v>
      </c>
      <c r="E26" s="33" t="s">
        <v>27</v>
      </c>
      <c r="F26"/>
      <c r="J26"/>
      <c r="K26"/>
      <c r="L26"/>
      <c r="U26" s="46"/>
      <c r="V26"/>
      <c r="W26"/>
      <c r="X26"/>
      <c r="Y26"/>
      <c r="Z26"/>
      <c r="AA26"/>
    </row>
    <row r="27" spans="2:27" ht="16.5" thickBot="1" x14ac:dyDescent="0.3">
      <c r="B27" s="32">
        <v>43860</v>
      </c>
      <c r="C27" s="33" t="s">
        <v>25</v>
      </c>
      <c r="D27" s="33" t="s">
        <v>55</v>
      </c>
      <c r="E27" s="33" t="s">
        <v>24</v>
      </c>
      <c r="F27"/>
      <c r="J27"/>
      <c r="K27"/>
      <c r="L27"/>
      <c r="U27"/>
      <c r="V27"/>
      <c r="W27"/>
      <c r="X27"/>
      <c r="Y27"/>
      <c r="Z27"/>
      <c r="AA27"/>
    </row>
    <row r="28" spans="2:27" x14ac:dyDescent="0.25">
      <c r="B28" s="32">
        <v>43862</v>
      </c>
      <c r="C28" s="33" t="s">
        <v>25</v>
      </c>
      <c r="D28" s="33" t="s">
        <v>56</v>
      </c>
      <c r="E28" s="33" t="s">
        <v>27</v>
      </c>
      <c r="F28"/>
      <c r="J28"/>
      <c r="K28"/>
      <c r="L28" s="120" t="s">
        <v>378</v>
      </c>
      <c r="M28"/>
      <c r="N28"/>
      <c r="U28"/>
      <c r="V28"/>
      <c r="W28"/>
      <c r="X28"/>
      <c r="Y28"/>
      <c r="Z28"/>
      <c r="AA28"/>
    </row>
    <row r="29" spans="2:27" x14ac:dyDescent="0.25">
      <c r="B29" s="32">
        <v>43863</v>
      </c>
      <c r="C29" s="33" t="s">
        <v>22</v>
      </c>
      <c r="D29" s="33" t="s">
        <v>57</v>
      </c>
      <c r="E29" s="33" t="s">
        <v>24</v>
      </c>
      <c r="F29"/>
      <c r="J29"/>
      <c r="K29"/>
      <c r="L29"/>
      <c r="M29"/>
      <c r="N29"/>
      <c r="U29"/>
      <c r="V29"/>
      <c r="W29"/>
      <c r="X29"/>
      <c r="Y29"/>
      <c r="Z29"/>
      <c r="AA29"/>
    </row>
    <row r="30" spans="2:27" x14ac:dyDescent="0.25">
      <c r="B30" s="32">
        <v>43866</v>
      </c>
      <c r="C30" s="33" t="s">
        <v>25</v>
      </c>
      <c r="D30" s="33" t="s">
        <v>58</v>
      </c>
      <c r="E30" s="33" t="s">
        <v>27</v>
      </c>
      <c r="F30"/>
      <c r="J30"/>
      <c r="K30"/>
      <c r="L30"/>
      <c r="M30"/>
      <c r="N30"/>
    </row>
    <row r="31" spans="2:27" x14ac:dyDescent="0.25">
      <c r="B31" s="32">
        <v>43870</v>
      </c>
      <c r="C31" s="33" t="s">
        <v>34</v>
      </c>
      <c r="D31" s="33" t="s">
        <v>59</v>
      </c>
      <c r="E31" s="33" t="s">
        <v>27</v>
      </c>
      <c r="F31"/>
      <c r="K31"/>
      <c r="L31"/>
      <c r="M31"/>
      <c r="N31"/>
    </row>
    <row r="32" spans="2:27" x14ac:dyDescent="0.25">
      <c r="B32" s="32">
        <v>43870</v>
      </c>
      <c r="C32" s="33" t="s">
        <v>34</v>
      </c>
      <c r="D32" s="33" t="s">
        <v>60</v>
      </c>
      <c r="E32" s="33" t="s">
        <v>27</v>
      </c>
      <c r="F32"/>
      <c r="J32"/>
      <c r="K32"/>
      <c r="L32"/>
      <c r="M32"/>
      <c r="N32"/>
    </row>
    <row r="33" spans="2:14" x14ac:dyDescent="0.25">
      <c r="B33" s="32">
        <v>43871</v>
      </c>
      <c r="C33" s="33" t="s">
        <v>22</v>
      </c>
      <c r="D33" s="33" t="s">
        <v>61</v>
      </c>
      <c r="E33" s="33" t="s">
        <v>24</v>
      </c>
      <c r="F33"/>
      <c r="J33"/>
      <c r="K33"/>
      <c r="L33"/>
      <c r="M33"/>
      <c r="N33"/>
    </row>
    <row r="34" spans="2:14" x14ac:dyDescent="0.25">
      <c r="B34" s="32">
        <v>43872</v>
      </c>
      <c r="C34" s="33" t="s">
        <v>44</v>
      </c>
      <c r="D34" s="33" t="s">
        <v>62</v>
      </c>
      <c r="E34" s="33" t="s">
        <v>24</v>
      </c>
      <c r="F34"/>
      <c r="G34"/>
      <c r="H34"/>
      <c r="I34"/>
      <c r="J34"/>
      <c r="K34"/>
      <c r="L34"/>
      <c r="M34"/>
      <c r="N34"/>
    </row>
    <row r="35" spans="2:14" x14ac:dyDescent="0.25">
      <c r="B35" s="32">
        <v>43873</v>
      </c>
      <c r="C35" s="33" t="s">
        <v>22</v>
      </c>
      <c r="D35" s="33" t="s">
        <v>63</v>
      </c>
      <c r="E35" s="33" t="s">
        <v>24</v>
      </c>
      <c r="F35"/>
      <c r="G35"/>
      <c r="H35"/>
      <c r="I35"/>
      <c r="J35"/>
      <c r="K35"/>
      <c r="L35"/>
      <c r="M35"/>
      <c r="N35"/>
    </row>
    <row r="36" spans="2:14" x14ac:dyDescent="0.25">
      <c r="B36" s="32">
        <v>43876</v>
      </c>
      <c r="C36" s="33" t="s">
        <v>44</v>
      </c>
      <c r="D36" s="33" t="s">
        <v>64</v>
      </c>
      <c r="E36" s="33" t="s">
        <v>27</v>
      </c>
      <c r="F36"/>
      <c r="G36"/>
      <c r="H36"/>
      <c r="I36"/>
      <c r="J36"/>
      <c r="K36"/>
      <c r="M36"/>
    </row>
    <row r="37" spans="2:14" x14ac:dyDescent="0.25">
      <c r="B37" s="32">
        <v>43876</v>
      </c>
      <c r="C37" s="33" t="s">
        <v>25</v>
      </c>
      <c r="D37" s="33" t="s">
        <v>65</v>
      </c>
      <c r="E37" s="33" t="s">
        <v>27</v>
      </c>
      <c r="F37"/>
      <c r="G37"/>
      <c r="H37"/>
      <c r="I37"/>
      <c r="J37"/>
      <c r="K37"/>
      <c r="M37"/>
    </row>
    <row r="38" spans="2:14" x14ac:dyDescent="0.25">
      <c r="B38" s="32">
        <v>43881</v>
      </c>
      <c r="C38" s="33" t="s">
        <v>22</v>
      </c>
      <c r="D38" s="33" t="s">
        <v>66</v>
      </c>
      <c r="E38" s="33" t="s">
        <v>24</v>
      </c>
      <c r="F38"/>
      <c r="G38"/>
      <c r="H38"/>
      <c r="I38"/>
      <c r="J38"/>
      <c r="K38"/>
    </row>
    <row r="39" spans="2:14" x14ac:dyDescent="0.25">
      <c r="B39" s="32">
        <v>43881</v>
      </c>
      <c r="C39" s="33" t="s">
        <v>25</v>
      </c>
      <c r="D39" s="33" t="s">
        <v>67</v>
      </c>
      <c r="E39" s="33" t="s">
        <v>24</v>
      </c>
      <c r="F39"/>
      <c r="G39"/>
      <c r="H39"/>
      <c r="I39"/>
      <c r="J39"/>
      <c r="K39"/>
    </row>
    <row r="40" spans="2:14" x14ac:dyDescent="0.25">
      <c r="B40" s="32">
        <v>43881</v>
      </c>
      <c r="C40" s="33" t="s">
        <v>34</v>
      </c>
      <c r="D40" s="33" t="s">
        <v>68</v>
      </c>
      <c r="E40" s="33" t="s">
        <v>27</v>
      </c>
      <c r="F40"/>
      <c r="G40"/>
      <c r="H40"/>
      <c r="I40"/>
      <c r="K40"/>
      <c r="L40"/>
      <c r="M40"/>
    </row>
    <row r="41" spans="2:14" x14ac:dyDescent="0.25">
      <c r="B41" s="32">
        <v>43884</v>
      </c>
      <c r="C41" s="33" t="s">
        <v>44</v>
      </c>
      <c r="D41" s="33" t="s">
        <v>69</v>
      </c>
      <c r="E41" s="33" t="s">
        <v>27</v>
      </c>
      <c r="F41"/>
      <c r="G41"/>
      <c r="H41"/>
      <c r="K41"/>
      <c r="L41"/>
      <c r="M41"/>
    </row>
    <row r="42" spans="2:14" x14ac:dyDescent="0.25">
      <c r="B42" s="32">
        <v>43885</v>
      </c>
      <c r="C42" s="33" t="s">
        <v>25</v>
      </c>
      <c r="D42" s="33" t="s">
        <v>70</v>
      </c>
      <c r="E42" s="33" t="s">
        <v>24</v>
      </c>
      <c r="F42"/>
      <c r="G42"/>
      <c r="H42"/>
      <c r="K42"/>
      <c r="L42"/>
      <c r="M42"/>
    </row>
    <row r="43" spans="2:14" x14ac:dyDescent="0.25">
      <c r="B43" s="32">
        <v>43886</v>
      </c>
      <c r="C43" s="33" t="s">
        <v>34</v>
      </c>
      <c r="D43" s="33" t="s">
        <v>71</v>
      </c>
      <c r="E43" s="33" t="s">
        <v>24</v>
      </c>
      <c r="F43"/>
      <c r="G43"/>
      <c r="H43"/>
      <c r="K43"/>
      <c r="L43"/>
      <c r="M43"/>
    </row>
    <row r="44" spans="2:14" x14ac:dyDescent="0.25">
      <c r="B44" s="32">
        <v>43888</v>
      </c>
      <c r="C44" s="33" t="s">
        <v>25</v>
      </c>
      <c r="D44" s="33" t="s">
        <v>72</v>
      </c>
      <c r="E44" s="33" t="s">
        <v>27</v>
      </c>
      <c r="F44"/>
      <c r="G44"/>
      <c r="H44"/>
      <c r="K44"/>
      <c r="L44"/>
      <c r="M44"/>
    </row>
    <row r="45" spans="2:14" x14ac:dyDescent="0.25">
      <c r="B45" s="32">
        <v>43896</v>
      </c>
      <c r="C45" s="33" t="s">
        <v>34</v>
      </c>
      <c r="D45" s="33" t="s">
        <v>73</v>
      </c>
      <c r="E45" s="33" t="s">
        <v>24</v>
      </c>
      <c r="F45"/>
      <c r="G45"/>
      <c r="H45"/>
      <c r="K45"/>
    </row>
    <row r="46" spans="2:14" x14ac:dyDescent="0.25">
      <c r="B46" s="32">
        <v>43898</v>
      </c>
      <c r="C46" s="33" t="s">
        <v>44</v>
      </c>
      <c r="D46" s="33" t="s">
        <v>74</v>
      </c>
      <c r="E46" s="33" t="s">
        <v>24</v>
      </c>
      <c r="F46"/>
      <c r="G46"/>
      <c r="H46"/>
      <c r="K46"/>
    </row>
    <row r="47" spans="2:14" x14ac:dyDescent="0.25">
      <c r="B47" s="32">
        <v>43899</v>
      </c>
      <c r="C47" s="33" t="s">
        <v>22</v>
      </c>
      <c r="D47" s="33" t="s">
        <v>75</v>
      </c>
      <c r="E47" s="33" t="s">
        <v>24</v>
      </c>
      <c r="F47"/>
      <c r="G47"/>
      <c r="H47"/>
      <c r="K47"/>
    </row>
    <row r="48" spans="2:14" x14ac:dyDescent="0.25">
      <c r="B48" s="32">
        <v>43901</v>
      </c>
      <c r="C48" s="33" t="s">
        <v>22</v>
      </c>
      <c r="D48" s="33" t="s">
        <v>76</v>
      </c>
      <c r="E48" s="33" t="s">
        <v>24</v>
      </c>
      <c r="F48"/>
      <c r="G48"/>
      <c r="H48"/>
      <c r="K48"/>
    </row>
    <row r="49" spans="2:11" x14ac:dyDescent="0.25">
      <c r="B49" s="32">
        <v>43901</v>
      </c>
      <c r="C49" s="33" t="s">
        <v>22</v>
      </c>
      <c r="D49" s="33" t="s">
        <v>77</v>
      </c>
      <c r="E49" s="33" t="s">
        <v>24</v>
      </c>
      <c r="F49"/>
      <c r="G49"/>
      <c r="H49"/>
      <c r="K49"/>
    </row>
    <row r="50" spans="2:11" x14ac:dyDescent="0.25">
      <c r="B50" s="32">
        <v>43903</v>
      </c>
      <c r="C50" s="33" t="s">
        <v>25</v>
      </c>
      <c r="D50" s="33" t="s">
        <v>78</v>
      </c>
      <c r="E50" s="33" t="s">
        <v>27</v>
      </c>
      <c r="F50"/>
      <c r="G50"/>
      <c r="H50"/>
      <c r="J50"/>
      <c r="K50"/>
    </row>
    <row r="51" spans="2:11" x14ac:dyDescent="0.25">
      <c r="B51" s="32">
        <v>43904</v>
      </c>
      <c r="C51" s="33" t="s">
        <v>44</v>
      </c>
      <c r="D51" s="33" t="s">
        <v>79</v>
      </c>
      <c r="E51" s="33" t="s">
        <v>27</v>
      </c>
      <c r="F51"/>
      <c r="G51"/>
      <c r="H51"/>
      <c r="I51"/>
      <c r="J51"/>
      <c r="K51"/>
    </row>
    <row r="52" spans="2:11" x14ac:dyDescent="0.25">
      <c r="B52" s="32">
        <v>43907</v>
      </c>
      <c r="C52" s="33" t="s">
        <v>44</v>
      </c>
      <c r="D52" s="33" t="s">
        <v>80</v>
      </c>
      <c r="E52" s="33" t="s">
        <v>27</v>
      </c>
      <c r="F52"/>
      <c r="G52"/>
      <c r="H52"/>
      <c r="I52"/>
      <c r="J52"/>
      <c r="K52"/>
    </row>
    <row r="53" spans="2:11" x14ac:dyDescent="0.25">
      <c r="B53" s="32">
        <v>43907</v>
      </c>
      <c r="C53" s="33" t="s">
        <v>25</v>
      </c>
      <c r="D53" s="33" t="s">
        <v>81</v>
      </c>
      <c r="E53" s="33" t="s">
        <v>24</v>
      </c>
      <c r="F53"/>
      <c r="G53"/>
      <c r="H53"/>
      <c r="I53"/>
      <c r="J53"/>
      <c r="K53"/>
    </row>
    <row r="54" spans="2:11" x14ac:dyDescent="0.25">
      <c r="B54" s="32">
        <v>43910</v>
      </c>
      <c r="C54" s="33" t="s">
        <v>34</v>
      </c>
      <c r="D54" s="33" t="s">
        <v>82</v>
      </c>
      <c r="E54" s="33" t="s">
        <v>27</v>
      </c>
      <c r="F54"/>
      <c r="G54"/>
      <c r="H54"/>
      <c r="I54"/>
      <c r="J54"/>
      <c r="K54"/>
    </row>
    <row r="55" spans="2:11" x14ac:dyDescent="0.25">
      <c r="B55" s="32">
        <v>43913</v>
      </c>
      <c r="C55" s="33" t="s">
        <v>44</v>
      </c>
      <c r="D55" s="33" t="s">
        <v>83</v>
      </c>
      <c r="E55" s="33" t="s">
        <v>27</v>
      </c>
      <c r="F55"/>
      <c r="G55"/>
      <c r="H55"/>
      <c r="I55"/>
      <c r="J55"/>
      <c r="K55"/>
    </row>
    <row r="56" spans="2:11" x14ac:dyDescent="0.25">
      <c r="B56" s="32">
        <v>43913</v>
      </c>
      <c r="C56" s="33" t="s">
        <v>34</v>
      </c>
      <c r="D56" s="33" t="s">
        <v>84</v>
      </c>
      <c r="E56" s="33" t="s">
        <v>27</v>
      </c>
      <c r="F56"/>
      <c r="G56"/>
      <c r="H56"/>
      <c r="I56"/>
      <c r="J56"/>
      <c r="K56"/>
    </row>
    <row r="57" spans="2:11" x14ac:dyDescent="0.25">
      <c r="B57" s="32">
        <v>43918</v>
      </c>
      <c r="C57" s="33" t="s">
        <v>44</v>
      </c>
      <c r="D57" s="33" t="s">
        <v>85</v>
      </c>
      <c r="E57" s="33" t="s">
        <v>24</v>
      </c>
      <c r="F57"/>
      <c r="G57"/>
      <c r="H57"/>
      <c r="I57"/>
      <c r="J57"/>
      <c r="K57"/>
    </row>
    <row r="58" spans="2:11" x14ac:dyDescent="0.25">
      <c r="B58" s="32">
        <v>43918</v>
      </c>
      <c r="C58" s="33" t="s">
        <v>34</v>
      </c>
      <c r="D58" s="33" t="s">
        <v>86</v>
      </c>
      <c r="E58" s="33" t="s">
        <v>27</v>
      </c>
      <c r="F58"/>
      <c r="G58"/>
      <c r="H58"/>
      <c r="I58"/>
      <c r="J58"/>
      <c r="K58"/>
    </row>
    <row r="59" spans="2:11" x14ac:dyDescent="0.25">
      <c r="B59" s="32">
        <v>43919</v>
      </c>
      <c r="C59" s="33" t="s">
        <v>44</v>
      </c>
      <c r="D59" s="33" t="s">
        <v>87</v>
      </c>
      <c r="E59" s="33" t="s">
        <v>27</v>
      </c>
      <c r="F59"/>
      <c r="G59"/>
      <c r="H59"/>
      <c r="I59"/>
      <c r="J59"/>
      <c r="K59"/>
    </row>
    <row r="60" spans="2:11" x14ac:dyDescent="0.25">
      <c r="B60" s="32">
        <v>43919</v>
      </c>
      <c r="C60" s="33" t="s">
        <v>22</v>
      </c>
      <c r="D60" s="33" t="s">
        <v>88</v>
      </c>
      <c r="E60" s="33" t="s">
        <v>24</v>
      </c>
      <c r="F60"/>
      <c r="G60"/>
      <c r="H60"/>
      <c r="I60"/>
      <c r="J60"/>
      <c r="K60"/>
    </row>
    <row r="61" spans="2:11" x14ac:dyDescent="0.25">
      <c r="B61" s="32">
        <v>43919</v>
      </c>
      <c r="C61" s="33" t="s">
        <v>44</v>
      </c>
      <c r="D61" s="33" t="s">
        <v>89</v>
      </c>
      <c r="E61" s="33" t="s">
        <v>27</v>
      </c>
      <c r="F61"/>
      <c r="G61"/>
      <c r="H61"/>
      <c r="I61"/>
      <c r="J61"/>
      <c r="K61"/>
    </row>
    <row r="62" spans="2:11" x14ac:dyDescent="0.25">
      <c r="B62" s="32">
        <v>43920</v>
      </c>
      <c r="C62" s="33" t="s">
        <v>22</v>
      </c>
      <c r="D62" s="33" t="s">
        <v>90</v>
      </c>
      <c r="E62" s="33" t="s">
        <v>24</v>
      </c>
      <c r="F62"/>
      <c r="G62"/>
      <c r="H62"/>
      <c r="I62"/>
      <c r="J62"/>
      <c r="K62"/>
    </row>
    <row r="63" spans="2:11" x14ac:dyDescent="0.25">
      <c r="B63" s="32">
        <v>43922</v>
      </c>
      <c r="C63" s="33" t="s">
        <v>34</v>
      </c>
      <c r="D63" s="33" t="s">
        <v>91</v>
      </c>
      <c r="E63" s="33" t="s">
        <v>27</v>
      </c>
      <c r="F63"/>
      <c r="G63"/>
      <c r="H63"/>
      <c r="I63"/>
      <c r="J63"/>
      <c r="K63"/>
    </row>
    <row r="64" spans="2:11" x14ac:dyDescent="0.25">
      <c r="B64" s="32">
        <v>43923</v>
      </c>
      <c r="C64" s="33" t="s">
        <v>25</v>
      </c>
      <c r="D64" s="33" t="s">
        <v>92</v>
      </c>
      <c r="E64" s="33" t="s">
        <v>27</v>
      </c>
      <c r="F64"/>
      <c r="G64"/>
      <c r="H64"/>
      <c r="I64"/>
      <c r="J64"/>
      <c r="K64"/>
    </row>
    <row r="65" spans="2:11" x14ac:dyDescent="0.25">
      <c r="B65" s="32">
        <v>43923</v>
      </c>
      <c r="C65" s="33" t="s">
        <v>34</v>
      </c>
      <c r="D65" s="33" t="s">
        <v>93</v>
      </c>
      <c r="E65" s="33" t="s">
        <v>27</v>
      </c>
      <c r="F65"/>
      <c r="G65"/>
      <c r="H65"/>
      <c r="I65"/>
      <c r="J65"/>
      <c r="K65"/>
    </row>
    <row r="66" spans="2:11" x14ac:dyDescent="0.25">
      <c r="B66" s="32">
        <v>43924</v>
      </c>
      <c r="C66" s="33" t="s">
        <v>44</v>
      </c>
      <c r="D66" s="33" t="s">
        <v>94</v>
      </c>
      <c r="E66" s="33" t="s">
        <v>27</v>
      </c>
      <c r="F66"/>
      <c r="G66"/>
      <c r="H66"/>
      <c r="I66"/>
      <c r="J66"/>
      <c r="K66"/>
    </row>
    <row r="67" spans="2:11" x14ac:dyDescent="0.25">
      <c r="B67" s="32">
        <v>43925</v>
      </c>
      <c r="C67" s="33" t="s">
        <v>34</v>
      </c>
      <c r="D67" s="33" t="s">
        <v>95</v>
      </c>
      <c r="E67" s="33" t="s">
        <v>24</v>
      </c>
      <c r="F67"/>
      <c r="G67"/>
      <c r="H67"/>
      <c r="I67"/>
      <c r="J67"/>
      <c r="K67"/>
    </row>
    <row r="68" spans="2:11" x14ac:dyDescent="0.25">
      <c r="B68" s="32">
        <v>43931</v>
      </c>
      <c r="C68" s="33" t="s">
        <v>44</v>
      </c>
      <c r="D68" s="33" t="s">
        <v>96</v>
      </c>
      <c r="E68" s="33" t="s">
        <v>27</v>
      </c>
      <c r="F68"/>
      <c r="G68"/>
      <c r="H68"/>
      <c r="I68"/>
    </row>
    <row r="69" spans="2:11" x14ac:dyDescent="0.25">
      <c r="B69" s="32">
        <v>43931</v>
      </c>
      <c r="C69" s="33" t="s">
        <v>25</v>
      </c>
      <c r="D69" s="33" t="s">
        <v>97</v>
      </c>
      <c r="E69" s="33" t="s">
        <v>27</v>
      </c>
      <c r="F69"/>
      <c r="G69"/>
      <c r="H69"/>
      <c r="I69"/>
    </row>
    <row r="70" spans="2:11" x14ac:dyDescent="0.25">
      <c r="B70" s="32">
        <v>43932</v>
      </c>
      <c r="C70" s="33" t="s">
        <v>34</v>
      </c>
      <c r="D70" s="33" t="s">
        <v>98</v>
      </c>
      <c r="E70" s="33" t="s">
        <v>27</v>
      </c>
      <c r="F70"/>
      <c r="G70"/>
      <c r="H70"/>
      <c r="I70"/>
    </row>
    <row r="71" spans="2:11" x14ac:dyDescent="0.25">
      <c r="B71" s="32">
        <v>43932</v>
      </c>
      <c r="C71" s="33" t="s">
        <v>34</v>
      </c>
      <c r="D71" s="33" t="s">
        <v>99</v>
      </c>
      <c r="E71" s="33" t="s">
        <v>24</v>
      </c>
      <c r="F71"/>
      <c r="G71"/>
      <c r="H71"/>
      <c r="I71"/>
    </row>
    <row r="72" spans="2:11" x14ac:dyDescent="0.25">
      <c r="B72" s="32">
        <v>43935</v>
      </c>
      <c r="C72" s="33" t="s">
        <v>44</v>
      </c>
      <c r="D72" s="33" t="s">
        <v>100</v>
      </c>
      <c r="E72" s="33" t="s">
        <v>27</v>
      </c>
      <c r="F72"/>
      <c r="G72"/>
      <c r="H72"/>
      <c r="I72"/>
    </row>
    <row r="73" spans="2:11" x14ac:dyDescent="0.25">
      <c r="B73" s="32">
        <v>43941</v>
      </c>
      <c r="C73" s="33" t="s">
        <v>44</v>
      </c>
      <c r="D73" s="33" t="s">
        <v>101</v>
      </c>
      <c r="E73" s="33" t="s">
        <v>24</v>
      </c>
      <c r="F73"/>
      <c r="G73"/>
      <c r="H73"/>
      <c r="I73"/>
    </row>
    <row r="74" spans="2:11" x14ac:dyDescent="0.25">
      <c r="B74" s="32">
        <v>43942</v>
      </c>
      <c r="C74" s="33" t="s">
        <v>25</v>
      </c>
      <c r="D74" s="33" t="s">
        <v>102</v>
      </c>
      <c r="E74" s="33" t="s">
        <v>24</v>
      </c>
      <c r="F74"/>
      <c r="G74"/>
      <c r="H74"/>
      <c r="I74"/>
    </row>
    <row r="75" spans="2:11" x14ac:dyDescent="0.25">
      <c r="B75" s="32">
        <v>43943</v>
      </c>
      <c r="C75" s="33" t="s">
        <v>34</v>
      </c>
      <c r="D75" s="33" t="s">
        <v>103</v>
      </c>
      <c r="E75" s="33" t="s">
        <v>27</v>
      </c>
      <c r="F75"/>
      <c r="G75"/>
      <c r="H75"/>
      <c r="I75"/>
    </row>
    <row r="76" spans="2:11" x14ac:dyDescent="0.25">
      <c r="B76" s="32">
        <v>43944</v>
      </c>
      <c r="C76" s="33" t="s">
        <v>34</v>
      </c>
      <c r="D76" s="33" t="s">
        <v>104</v>
      </c>
      <c r="E76" s="33" t="s">
        <v>27</v>
      </c>
      <c r="F76"/>
      <c r="G76"/>
      <c r="H76"/>
      <c r="I76"/>
    </row>
    <row r="77" spans="2:11" x14ac:dyDescent="0.25">
      <c r="B77" s="32">
        <v>43947</v>
      </c>
      <c r="C77" s="33" t="s">
        <v>44</v>
      </c>
      <c r="D77" s="33" t="s">
        <v>105</v>
      </c>
      <c r="E77" s="33" t="s">
        <v>24</v>
      </c>
      <c r="F77"/>
      <c r="G77"/>
      <c r="H77"/>
      <c r="I77"/>
    </row>
    <row r="78" spans="2:11" x14ac:dyDescent="0.25">
      <c r="B78" s="32">
        <v>43950</v>
      </c>
      <c r="C78" s="33" t="s">
        <v>22</v>
      </c>
      <c r="D78" s="33" t="s">
        <v>106</v>
      </c>
      <c r="E78" s="33" t="s">
        <v>24</v>
      </c>
      <c r="F78"/>
      <c r="G78"/>
      <c r="H78"/>
      <c r="I78"/>
    </row>
    <row r="79" spans="2:11" x14ac:dyDescent="0.25">
      <c r="G79"/>
      <c r="H79"/>
      <c r="I79"/>
    </row>
    <row r="90" ht="31.9" customHeight="1" x14ac:dyDescent="0.25"/>
  </sheetData>
  <conditionalFormatting sqref="A1:A2">
    <cfRule type="expression" dxfId="248" priority="12">
      <formula>$A$2/$B$2&gt;=0.076</formula>
    </cfRule>
  </conditionalFormatting>
  <conditionalFormatting sqref="A1:O2 Q1:R1 X1:AO2 P2:R2">
    <cfRule type="expression" dxfId="247" priority="5">
      <formula>$P$1="Feedback OFF"</formula>
    </cfRule>
  </conditionalFormatting>
  <conditionalFormatting sqref="A3:AA20 A21:K21 M21:AA21 A22:AA100">
    <cfRule type="expression" dxfId="245" priority="2" stopIfTrue="1">
      <formula>$D$2="DRAGGING CELLS IS NOT PERMITTED. PLEASE UNDO LAST ACTION!!"</formula>
    </cfRule>
  </conditionalFormatting>
  <conditionalFormatting sqref="B1:B2">
    <cfRule type="expression" dxfId="240" priority="13">
      <formula>$A$2/$B$2&gt;=0.153</formula>
    </cfRule>
  </conditionalFormatting>
  <conditionalFormatting sqref="C1:C2">
    <cfRule type="expression" dxfId="239" priority="14">
      <formula>$A$2/$B$2&gt;=0.23</formula>
    </cfRule>
  </conditionalFormatting>
  <conditionalFormatting sqref="D1:D2">
    <cfRule type="expression" dxfId="238" priority="15">
      <formula>$A$2/$B$2&gt;=0.307</formula>
    </cfRule>
  </conditionalFormatting>
  <conditionalFormatting sqref="E1:E2">
    <cfRule type="expression" dxfId="237" priority="16">
      <formula>$A$2/$B$2&gt;=0.384</formula>
    </cfRule>
  </conditionalFormatting>
  <conditionalFormatting sqref="F1:F2">
    <cfRule type="expression" dxfId="236" priority="17">
      <formula>$A$2/$B$2&gt;=0.461</formula>
    </cfRule>
  </conditionalFormatting>
  <conditionalFormatting sqref="G1:G2">
    <cfRule type="expression" dxfId="235" priority="18">
      <formula>$A$2/$B$2&gt;=0.538</formula>
    </cfRule>
  </conditionalFormatting>
  <conditionalFormatting sqref="H1:H2">
    <cfRule type="expression" dxfId="234" priority="19">
      <formula>$A$2/$B$2&gt;=0.615</formula>
    </cfRule>
  </conditionalFormatting>
  <conditionalFormatting sqref="I1:P2">
    <cfRule type="expression" dxfId="232" priority="20">
      <formula>$A$2/$B$2&gt;=0.692</formula>
    </cfRule>
  </conditionalFormatting>
  <conditionalFormatting sqref="L1">
    <cfRule type="expression" dxfId="231" priority="8">
      <formula>$A$2/$B$2&gt;=0.846</formula>
    </cfRule>
  </conditionalFormatting>
  <conditionalFormatting sqref="O1">
    <cfRule type="expression" dxfId="227" priority="11">
      <formula>$A$2/$B$2&gt;=0.846</formula>
    </cfRule>
  </conditionalFormatting>
  <conditionalFormatting sqref="P1">
    <cfRule type="expression" dxfId="226" priority="6">
      <formula>$P$1&lt;&gt;""</formula>
    </cfRule>
  </conditionalFormatting>
  <conditionalFormatting sqref="Q1:R2">
    <cfRule type="expression" dxfId="225" priority="7">
      <formula>$A$2/$B$2&gt;=0.846</formula>
    </cfRule>
  </conditionalFormatting>
  <conditionalFormatting sqref="X1:AF1 AH1:AK1 AM1:AO1 X2:AO2">
    <cfRule type="expression" dxfId="224" priority="21">
      <formula>$A$2/$B$2&gt;=1</formula>
    </cfRule>
  </conditionalFormatting>
  <conditionalFormatting sqref="AG1">
    <cfRule type="expression" dxfId="223" priority="10">
      <formula>$A$2/$B$2&gt;=0.846</formula>
    </cfRule>
  </conditionalFormatting>
  <conditionalFormatting sqref="AL1">
    <cfRule type="expression" dxfId="222" priority="9">
      <formula>$A$2/$B$2&gt;=0.846</formula>
    </cfRule>
  </conditionalFormatting>
  <dataValidations count="1">
    <dataValidation type="list" allowBlank="1" showInputMessage="1" showErrorMessage="1" sqref="P1" xr:uid="{07B2A094-7D8F-4958-89A1-7A68A25D385C}">
      <formula1>"Feedback ON, Taunting ON, Feedback OFF"</formula1>
    </dataValidation>
  </dataValidations>
  <pageMargins left="0.7" right="0.7" top="0.75" bottom="0.75" header="0.3" footer="0.3"/>
  <drawing r:id="rId1"/>
  <legacyDrawing r:id="rId2"/>
  <extLst>
    <ext xmlns:x14="http://schemas.microsoft.com/office/spreadsheetml/2009/9/main" uri="{78C0D931-6437-407d-A8EE-F0AAD7539E65}">
      <x14:conditionalFormattings>
        <x14:conditionalFormatting xmlns:xm="http://schemas.microsoft.com/office/excel/2006/main">
          <x14:cfRule type="expression" priority="1" stopIfTrue="1" id="{ACEA9208-5C8C-4706-9630-26AE0046B638}">
            <xm:f>Scoreboard!$E$4="Excel version: Invalid"</xm:f>
            <x14:dxf>
              <font>
                <color rgb="FF9C0006"/>
              </font>
              <fill>
                <patternFill>
                  <fgColor indexed="64"/>
                  <bgColor rgb="FFFFC7CE"/>
                </patternFill>
              </fill>
            </x14:dxf>
          </x14:cfRule>
          <x14:cfRule type="expression" priority="3" stopIfTrue="1" id="{829BAF12-3847-47CC-B9EA-6200201BD2D8}">
            <xm:f>Scoreboard!$F$23&lt;&gt;""</xm:f>
            <x14:dxf>
              <font>
                <color rgb="FF9C0006"/>
              </font>
              <fill>
                <patternFill>
                  <fgColor indexed="64"/>
                  <bgColor rgb="FFFFC7CE"/>
                </patternFill>
              </fill>
            </x14:dxf>
          </x14:cfRule>
          <xm:sqref>A3:AA20 A21:K21 M21:AA21 A22:AA100</xm:sqref>
        </x14:conditionalFormatting>
        <x14:conditionalFormatting xmlns:xm="http://schemas.microsoft.com/office/excel/2006/main">
          <x14:cfRule type="expression" priority="22" stopIfTrue="1" id="{72413B08-B20B-4D6A-9BC1-561C10987BD9}">
            <xm:f>AND($P$1&lt;&gt;"Feedback OFF",IF(FormulaPersonSC!A3=Feedback_SFX!$C$2, TRUE, FALSE))</xm:f>
            <x14:dxf>
              <fill>
                <patternFill>
                  <bgColor rgb="FFCEEED0"/>
                </patternFill>
              </fill>
            </x14:dxf>
          </x14:cfRule>
          <x14:cfRule type="expression" priority="23" stopIfTrue="1" id="{78139C53-14F3-467D-AA18-F164A83ACDD0}">
            <xm:f>AND($P$1&lt;&gt;"Feedback OFF",IF(FormulaPersonSC!A3=Feedback_SFX!$K$2, TRUE, FALSE))</xm:f>
            <x14:dxf>
              <fill>
                <patternFill>
                  <bgColor rgb="FFFFFF64"/>
                </patternFill>
              </fill>
            </x14:dxf>
          </x14:cfRule>
          <x14:cfRule type="expression" priority="24" stopIfTrue="1" id="{BF449FBE-2B3F-4F03-BDC9-71D7DA68067B}">
            <xm:f>AND($P$1&lt;&gt;"Feedback OFF",AND(IF(FormulaPersonSC!A3&lt;&gt;Feedback_SFX!$C$2, TRUE, FALSE),FormulaPersonSC!A3&lt;&gt;"",_xlfn.ISFORMULA(FormulaPersonSC!A3)))</xm:f>
            <x14:dxf>
              <fill>
                <patternFill>
                  <bgColor rgb="FFFF99CC"/>
                </patternFill>
              </fill>
            </x14:dxf>
          </x14:cfRule>
          <xm:sqref>A3:AL20 A21:K22 M21:AL22 A23:AL78</xm:sqref>
        </x14:conditionalFormatting>
        <x14:conditionalFormatting xmlns:xm="http://schemas.microsoft.com/office/excel/2006/main">
          <x14:cfRule type="expression" priority="4" stopIfTrue="1" id="{92C08445-4201-41E3-99C5-553B16F1A18C}">
            <xm:f>Scoreboard!$F$23&lt;&gt;""</xm:f>
            <x14:dxf>
              <font>
                <color rgb="FF9C0006"/>
              </font>
              <fill>
                <patternFill>
                  <fgColor indexed="64"/>
                  <bgColor rgb="FFFFC7CE"/>
                </patternFill>
              </fill>
            </x14:dxf>
          </x14:cfRule>
          <xm:sqref>I1:N1</xm:sqref>
        </x14:conditionalFormatting>
        <x14:conditionalFormatting xmlns:xm="http://schemas.microsoft.com/office/excel/2006/main">
          <x14:cfRule type="expression" priority="40" stopIfTrue="1" id="{72413B08-B20B-4D6A-9BC1-561C10987BD9}">
            <xm:f>AND($P$1&lt;&gt;"Feedback OFF",IF(FormulaPersonSC!L21=Feedback_SFX!$C$2, TRUE, FALSE))</xm:f>
            <x14:dxf>
              <fill>
                <patternFill>
                  <bgColor rgb="FFCEEED0"/>
                </patternFill>
              </fill>
            </x14:dxf>
          </x14:cfRule>
          <x14:cfRule type="expression" priority="41" stopIfTrue="1" id="{78139C53-14F3-467D-AA18-F164A83ACDD0}">
            <xm:f>AND($P$1&lt;&gt;"Feedback OFF",IF(FormulaPersonSC!L21=Feedback_SFX!$K$2, TRUE, FALSE))</xm:f>
            <x14:dxf>
              <fill>
                <patternFill>
                  <bgColor rgb="FFFFFF64"/>
                </patternFill>
              </fill>
            </x14:dxf>
          </x14:cfRule>
          <x14:cfRule type="expression" priority="42" stopIfTrue="1" id="{BF449FBE-2B3F-4F03-BDC9-71D7DA68067B}">
            <xm:f>AND($P$1&lt;&gt;"Feedback OFF",AND(IF(FormulaPersonSC!L21&lt;&gt;Feedback_SFX!$C$2, TRUE, FALSE),FormulaPersonSC!L21&lt;&gt;"",_xlfn.ISFORMULA(FormulaPersonSC!L21)))</xm:f>
            <x14:dxf>
              <fill>
                <patternFill>
                  <bgColor rgb="FFFF99CC"/>
                </patternFill>
              </fill>
            </x14:dxf>
          </x14:cfRule>
          <xm:sqref>L22</xm:sqref>
        </x14:conditionalFormatting>
      </x14:conditionalFormatting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D281B9-2F72-4292-8094-0DA2A6157230}">
  <sheetPr>
    <tabColor rgb="FF4FADEA"/>
  </sheetPr>
  <dimension ref="A1:AO90"/>
  <sheetViews>
    <sheetView zoomScale="110" zoomScaleNormal="110" workbookViewId="0">
      <pane ySplit="2" topLeftCell="A3" activePane="bottomLeft" state="frozen"/>
      <selection pane="bottomLeft" activeCell="A3" sqref="A3:XFD3"/>
    </sheetView>
  </sheetViews>
  <sheetFormatPr defaultColWidth="8.7109375" defaultRowHeight="8.25" x14ac:dyDescent="0.25"/>
  <cols>
    <col min="1" max="1" width="1.28515625" style="109" customWidth="1"/>
    <col min="2" max="2" width="12.28515625" style="109" customWidth="1"/>
    <col min="3" max="4" width="13.7109375" style="109" customWidth="1"/>
    <col min="5" max="5" width="14.42578125" style="109" customWidth="1"/>
    <col min="6" max="6" width="8.140625" style="109" customWidth="1"/>
    <col min="7" max="7" width="13.7109375" style="109" customWidth="1"/>
    <col min="8" max="8" width="14.7109375" style="109" customWidth="1"/>
    <col min="9" max="9" width="17.7109375" style="109" customWidth="1"/>
    <col min="10" max="10" width="12.42578125" style="109" bestFit="1" customWidth="1"/>
    <col min="11" max="11" width="12.7109375" style="109" bestFit="1" customWidth="1"/>
    <col min="12" max="12" width="16.7109375" style="109" customWidth="1"/>
    <col min="13" max="13" width="19" style="109" customWidth="1"/>
    <col min="14" max="14" width="15.28515625" style="109" customWidth="1"/>
    <col min="15" max="20" width="8.7109375" style="109"/>
    <col min="21" max="21" width="18.7109375" style="109" customWidth="1"/>
    <col min="22" max="16384" width="8.7109375" style="109"/>
  </cols>
  <sheetData>
    <row r="1" spans="1:41" ht="22.15" customHeight="1" x14ac:dyDescent="0.15">
      <c r="A1" s="92" t="s">
        <v>369</v>
      </c>
      <c r="B1" s="92" t="s">
        <v>370</v>
      </c>
      <c r="C1" s="92" t="s">
        <v>371</v>
      </c>
      <c r="D1" s="93" t="str" cm="1">
        <f t="array" aca="1" ref="D1" ca="1">IFERROR(
    _xlfn.LET(
        _xlpm.FileName, MID(CELL("filename", A1), FIND("]", CELL("filename", A1)) + 1, 255),
        _xlpm.DynamicRef, INDIRECT("'#_" &amp; _xlpm.FileName &amp; "'!" &amp; C2),
        IF(
            TYPE(_xlpm.DynamicRef) = 1,
            VLOOKUP(
                CELL("format", _xlpm.DynamicRef),
                FormatCodes_SFX!$A$4:$B$53,
                2,
                FALSE
            ),
            _xlfn.SWITCH(
                TYPE(_xlpm.DynamicRef),
                2, "short text",
                4, "logical",
                16, "error",
                64, "long text",
                "Other"
            )
        )
    ),
    "Error in formula"
)</f>
        <v>error</v>
      </c>
      <c r="E1" s="92"/>
      <c r="F1" s="92"/>
      <c r="G1" s="92"/>
      <c r="H1" s="92"/>
      <c r="I1" s="93" t="str">
        <f>FormulaPersonSC!$I$1</f>
        <v>Connor Guarino</v>
      </c>
      <c r="J1" s="93"/>
      <c r="K1" s="93"/>
      <c r="L1" s="93" t="s">
        <v>372</v>
      </c>
      <c r="M1" s="93"/>
      <c r="N1" s="93"/>
      <c r="O1" s="93"/>
      <c r="P1" s="93" t="s">
        <v>373</v>
      </c>
      <c r="Q1" s="93"/>
      <c r="R1" s="93"/>
      <c r="S1" s="84"/>
      <c r="T1" s="84"/>
      <c r="U1" s="84"/>
      <c r="V1" s="84"/>
      <c r="W1" s="84"/>
      <c r="X1" s="92" t="str">
        <f t="shared" ref="X1:AA2" si="0">A1</f>
        <v>earned</v>
      </c>
      <c r="Y1" s="92" t="str">
        <f t="shared" si="0"/>
        <v>possible</v>
      </c>
      <c r="Z1" s="92" t="str">
        <f t="shared" si="0"/>
        <v>cell</v>
      </c>
      <c r="AA1" s="93" t="str">
        <f t="shared" ca="1" si="0"/>
        <v>error</v>
      </c>
      <c r="AB1" s="92"/>
      <c r="AC1" s="92"/>
      <c r="AD1" s="84"/>
      <c r="AE1" s="84"/>
      <c r="AF1" s="93" t="str">
        <f>I1</f>
        <v>Connor Guarino</v>
      </c>
      <c r="AG1" s="93"/>
      <c r="AH1" s="84"/>
      <c r="AI1" s="84"/>
      <c r="AJ1" s="84"/>
      <c r="AK1" s="84"/>
      <c r="AL1" s="93" t="s">
        <v>372</v>
      </c>
      <c r="AM1" s="84"/>
      <c r="AN1" s="84"/>
      <c r="AO1" s="84"/>
    </row>
    <row r="2" spans="1:41" ht="22.9" customHeight="1" x14ac:dyDescent="0.15">
      <c r="A2" s="92">
        <f ca="1">FormulaPersonSC!$A$2</f>
        <v>10</v>
      </c>
      <c r="B2" s="96">
        <f>FormulaPersonSC!$B$2</f>
        <v>10</v>
      </c>
      <c r="C2" s="92" t="str" cm="1">
        <f t="array" aca="1" ref="C2" ca="1">SUBSTITUTE(IF(LEN(CELL("address"))&lt;15,CELL("address"),""),"$","")</f>
        <v/>
      </c>
      <c r="D2" s="93" t="str">
        <f ca="1">IF(ISNUMBER(SEARCH("#REF!",_xlfn.FORMULATEXT(INDIRECT("'FormulaPersonSC'!"&amp;C2)))),"DRAGGING CELLS IS NOT PERMITTED. PLEASE UNDO LAST ACTION!!",IF($P$1&lt;&gt;"Feedback OFF",IFERROR(HLOOKUP(INDIRECT("'FormulaPersonSC'!"&amp;C2),Feedback_SFX!$B$2:$N$10,IF($P$1="Feedback ON", 2, Feedback_SFX!B1), FALSE), ""),""))</f>
        <v/>
      </c>
      <c r="E2" s="92"/>
      <c r="F2" s="92"/>
      <c r="G2" s="92"/>
      <c r="H2" s="92"/>
      <c r="I2" s="97"/>
      <c r="J2" s="92"/>
      <c r="K2" s="92"/>
      <c r="L2" s="92"/>
      <c r="M2" s="92"/>
      <c r="N2" s="92"/>
      <c r="O2" s="92"/>
      <c r="P2" s="92"/>
      <c r="Q2" s="92"/>
      <c r="R2" s="92"/>
      <c r="S2" s="84"/>
      <c r="T2" s="84"/>
      <c r="U2" s="84"/>
      <c r="V2" s="84"/>
      <c r="W2" s="84"/>
      <c r="X2" s="98">
        <f t="shared" ca="1" si="0"/>
        <v>10</v>
      </c>
      <c r="Y2" s="98">
        <f t="shared" si="0"/>
        <v>10</v>
      </c>
      <c r="Z2" s="98" t="str">
        <f t="shared" ca="1" si="0"/>
        <v/>
      </c>
      <c r="AA2" s="93" t="str">
        <f t="shared" ca="1" si="0"/>
        <v/>
      </c>
      <c r="AB2" s="92"/>
      <c r="AC2" s="92"/>
      <c r="AD2" s="84"/>
      <c r="AE2" s="84"/>
      <c r="AF2" s="84"/>
      <c r="AG2" s="84"/>
      <c r="AH2" s="84"/>
      <c r="AI2" s="84"/>
      <c r="AJ2" s="84"/>
      <c r="AK2" s="84"/>
      <c r="AL2" s="84"/>
      <c r="AM2" s="84"/>
      <c r="AN2" s="84"/>
      <c r="AO2" s="84"/>
    </row>
    <row r="3" spans="1:41" ht="6" customHeight="1" x14ac:dyDescent="0.25"/>
    <row r="4" spans="1:41" x14ac:dyDescent="0.25">
      <c r="B4" s="113" t="s">
        <v>109</v>
      </c>
    </row>
    <row r="5" spans="1:41" x14ac:dyDescent="0.25">
      <c r="B5" s="112" t="s">
        <v>110</v>
      </c>
    </row>
    <row r="8" spans="1:41" s="84" customFormat="1" x14ac:dyDescent="0.15"/>
    <row r="9" spans="1:41" ht="16.5" x14ac:dyDescent="0.15">
      <c r="B9" s="114" t="s">
        <v>14</v>
      </c>
      <c r="C9" s="114" t="s">
        <v>15</v>
      </c>
      <c r="D9" s="114" t="s">
        <v>16</v>
      </c>
      <c r="E9" s="114" t="s">
        <v>17</v>
      </c>
      <c r="F9" s="84"/>
      <c r="G9" s="126" t="s">
        <v>111</v>
      </c>
      <c r="H9" s="84"/>
      <c r="I9" s="84"/>
      <c r="J9" s="123"/>
      <c r="K9" s="84"/>
    </row>
    <row r="10" spans="1:41" x14ac:dyDescent="0.15">
      <c r="B10" s="115">
        <v>43832</v>
      </c>
      <c r="C10" s="109" t="s">
        <v>22</v>
      </c>
      <c r="D10" s="109" t="s">
        <v>23</v>
      </c>
      <c r="E10" s="109" t="s">
        <v>24</v>
      </c>
      <c r="F10" s="84"/>
      <c r="G10" s="84" t="str" cm="1">
        <f t="array" ref="G10:G13">_xlfn.UNIQUE(C10:C78)</f>
        <v>Jill Wells</v>
      </c>
      <c r="H10" s="84"/>
      <c r="I10" s="84"/>
    </row>
    <row r="11" spans="1:41" x14ac:dyDescent="0.15">
      <c r="B11" s="115">
        <v>43837</v>
      </c>
      <c r="C11" s="109" t="s">
        <v>25</v>
      </c>
      <c r="D11" s="109" t="s">
        <v>26</v>
      </c>
      <c r="E11" s="109" t="s">
        <v>27</v>
      </c>
      <c r="F11" s="84"/>
      <c r="G11" s="84" t="str">
        <v>Ralph Corner</v>
      </c>
      <c r="H11" s="84"/>
      <c r="I11" s="124"/>
    </row>
    <row r="12" spans="1:41" x14ac:dyDescent="0.15">
      <c r="B12" s="115">
        <v>43837</v>
      </c>
      <c r="C12" s="109" t="s">
        <v>22</v>
      </c>
      <c r="D12" s="109" t="s">
        <v>30</v>
      </c>
      <c r="E12" s="109" t="s">
        <v>24</v>
      </c>
      <c r="F12" s="84"/>
      <c r="G12" s="84" t="str">
        <v>Joe Tanner</v>
      </c>
      <c r="H12" s="84"/>
      <c r="I12" s="84"/>
    </row>
    <row r="13" spans="1:41" x14ac:dyDescent="0.15">
      <c r="B13" s="115">
        <v>43839</v>
      </c>
      <c r="C13" s="109" t="s">
        <v>22</v>
      </c>
      <c r="D13" s="109" t="s">
        <v>32</v>
      </c>
      <c r="E13" s="109" t="s">
        <v>24</v>
      </c>
      <c r="F13" s="84"/>
      <c r="G13" s="84" t="str">
        <v>Terri Gardner</v>
      </c>
      <c r="H13" s="84"/>
      <c r="I13" s="84"/>
    </row>
    <row r="14" spans="1:41" x14ac:dyDescent="0.15">
      <c r="B14" s="115">
        <v>43845</v>
      </c>
      <c r="C14" s="109" t="s">
        <v>34</v>
      </c>
      <c r="D14" s="109" t="s">
        <v>35</v>
      </c>
      <c r="E14" s="109" t="s">
        <v>24</v>
      </c>
      <c r="F14" s="84"/>
      <c r="G14" s="84"/>
      <c r="H14" s="84"/>
      <c r="I14" s="84"/>
    </row>
    <row r="15" spans="1:41" x14ac:dyDescent="0.15">
      <c r="B15" s="115">
        <v>43847</v>
      </c>
      <c r="C15" s="109" t="s">
        <v>22</v>
      </c>
      <c r="D15" s="109" t="s">
        <v>38</v>
      </c>
      <c r="E15" s="109" t="s">
        <v>24</v>
      </c>
      <c r="F15" s="84"/>
      <c r="G15" s="84"/>
      <c r="H15" s="84"/>
      <c r="I15" s="84"/>
      <c r="M15" s="84"/>
    </row>
    <row r="16" spans="1:41" x14ac:dyDescent="0.15">
      <c r="B16" s="115">
        <v>43847</v>
      </c>
      <c r="C16" s="109" t="s">
        <v>34</v>
      </c>
      <c r="D16" s="109" t="s">
        <v>40</v>
      </c>
      <c r="E16" s="109" t="s">
        <v>27</v>
      </c>
      <c r="F16" s="84"/>
      <c r="G16" s="125" t="s">
        <v>112</v>
      </c>
      <c r="H16" s="84"/>
      <c r="I16" s="84"/>
      <c r="M16" s="84"/>
      <c r="N16" s="84"/>
      <c r="O16" s="84"/>
    </row>
    <row r="17" spans="2:27" x14ac:dyDescent="0.15">
      <c r="B17" s="115">
        <v>43847</v>
      </c>
      <c r="C17" s="109" t="s">
        <v>25</v>
      </c>
      <c r="D17" s="109" t="s">
        <v>42</v>
      </c>
      <c r="E17" s="109" t="s">
        <v>27</v>
      </c>
      <c r="F17" s="84"/>
      <c r="M17" s="84"/>
      <c r="N17" s="84"/>
      <c r="O17" s="84"/>
    </row>
    <row r="18" spans="2:27" x14ac:dyDescent="0.15">
      <c r="B18" s="115">
        <v>43849</v>
      </c>
      <c r="C18" s="109" t="s">
        <v>44</v>
      </c>
      <c r="D18" s="109" t="s">
        <v>45</v>
      </c>
      <c r="E18" s="109" t="s">
        <v>27</v>
      </c>
      <c r="F18" s="84"/>
      <c r="G18" s="114" t="s">
        <v>15</v>
      </c>
      <c r="H18" s="114" t="s">
        <v>113</v>
      </c>
      <c r="I18" s="114" t="s">
        <v>114</v>
      </c>
      <c r="M18" s="84"/>
      <c r="N18" s="84"/>
      <c r="O18" s="84"/>
    </row>
    <row r="19" spans="2:27" x14ac:dyDescent="0.15">
      <c r="B19" s="115">
        <v>43849</v>
      </c>
      <c r="C19" s="109" t="s">
        <v>44</v>
      </c>
      <c r="D19" s="109" t="s">
        <v>47</v>
      </c>
      <c r="E19" s="109" t="s">
        <v>27</v>
      </c>
      <c r="F19" s="84"/>
      <c r="G19" s="109" t="str">
        <f>G10</f>
        <v>Jill Wells</v>
      </c>
      <c r="H19" s="127">
        <f>COUNTIFS(C$10:C$78, G19)</f>
        <v>16</v>
      </c>
      <c r="I19" s="128">
        <f>H19/H$23</f>
        <v>0.2318840579710145</v>
      </c>
      <c r="M19" s="84"/>
      <c r="N19" s="84"/>
      <c r="O19" s="84"/>
      <c r="W19" s="84"/>
      <c r="Y19" s="84"/>
      <c r="Z19" s="84"/>
      <c r="AA19" s="84"/>
    </row>
    <row r="20" spans="2:27" x14ac:dyDescent="0.15">
      <c r="B20" s="115">
        <v>43851</v>
      </c>
      <c r="C20" s="109" t="s">
        <v>44</v>
      </c>
      <c r="D20" s="109" t="s">
        <v>48</v>
      </c>
      <c r="E20" s="109" t="s">
        <v>27</v>
      </c>
      <c r="F20" s="84"/>
      <c r="G20" s="109" t="str">
        <f>G11</f>
        <v>Ralph Corner</v>
      </c>
      <c r="H20" s="127">
        <f>COUNTIFS(C$10:C$78, G20)</f>
        <v>17</v>
      </c>
      <c r="I20" s="128">
        <f>H20/H$23</f>
        <v>0.24637681159420291</v>
      </c>
      <c r="M20" s="84"/>
      <c r="N20" s="84"/>
      <c r="O20" s="84"/>
      <c r="W20" s="84"/>
      <c r="Y20" s="84"/>
      <c r="Z20" s="84"/>
      <c r="AA20" s="84"/>
    </row>
    <row r="21" spans="2:27" x14ac:dyDescent="0.15">
      <c r="B21" s="115">
        <v>43852</v>
      </c>
      <c r="C21" s="109" t="s">
        <v>25</v>
      </c>
      <c r="D21" s="109" t="s">
        <v>49</v>
      </c>
      <c r="E21" s="109" t="s">
        <v>24</v>
      </c>
      <c r="F21" s="84"/>
      <c r="G21" s="109" t="str">
        <f>G12</f>
        <v>Joe Tanner</v>
      </c>
      <c r="H21" s="127">
        <f>COUNTIFS(C$10:C$78, G21)</f>
        <v>18</v>
      </c>
      <c r="I21" s="128">
        <f>H21/H$23</f>
        <v>0.2608695652173913</v>
      </c>
      <c r="J21" s="84"/>
      <c r="M21" s="84"/>
      <c r="N21" s="84"/>
      <c r="O21" s="84"/>
      <c r="W21" s="84"/>
      <c r="Y21" s="84"/>
      <c r="AA21" s="84"/>
    </row>
    <row r="22" spans="2:27" x14ac:dyDescent="0.15">
      <c r="B22" s="115">
        <v>43852</v>
      </c>
      <c r="C22" s="109" t="s">
        <v>25</v>
      </c>
      <c r="D22" s="109" t="s">
        <v>50</v>
      </c>
      <c r="E22" s="109" t="s">
        <v>24</v>
      </c>
      <c r="F22" s="84"/>
      <c r="G22" s="109" t="str">
        <f>G13</f>
        <v>Terri Gardner</v>
      </c>
      <c r="H22" s="127">
        <f>COUNTIFS(C$10:C$78, G22)</f>
        <v>18</v>
      </c>
      <c r="I22" s="128">
        <f>H22/H$23</f>
        <v>0.2608695652173913</v>
      </c>
      <c r="W22" s="84"/>
      <c r="Y22" s="84"/>
      <c r="Z22" s="84"/>
      <c r="AA22" s="84"/>
    </row>
    <row r="23" spans="2:27" x14ac:dyDescent="0.15">
      <c r="B23" s="115">
        <v>43853</v>
      </c>
      <c r="C23" s="109" t="s">
        <v>22</v>
      </c>
      <c r="D23" s="109" t="s">
        <v>51</v>
      </c>
      <c r="E23" s="109" t="s">
        <v>24</v>
      </c>
      <c r="F23" s="84"/>
      <c r="G23" s="114" t="s">
        <v>115</v>
      </c>
      <c r="H23" s="127">
        <f>SUM(H19:H22)</f>
        <v>69</v>
      </c>
      <c r="I23" s="128">
        <f>SUM(I19:I22)</f>
        <v>1</v>
      </c>
      <c r="W23" s="84"/>
      <c r="X23" s="84"/>
      <c r="Y23" s="84"/>
      <c r="AA23" s="84"/>
    </row>
    <row r="24" spans="2:27" x14ac:dyDescent="0.15">
      <c r="B24" s="115">
        <v>43856</v>
      </c>
      <c r="C24" s="109" t="s">
        <v>25</v>
      </c>
      <c r="D24" s="109" t="s">
        <v>52</v>
      </c>
      <c r="E24" s="109" t="s">
        <v>27</v>
      </c>
      <c r="F24" s="84"/>
      <c r="U24" s="84"/>
      <c r="V24" s="84"/>
      <c r="W24" s="84"/>
      <c r="X24" s="84"/>
      <c r="Y24" s="84"/>
      <c r="Z24" s="84"/>
      <c r="AA24" s="84"/>
    </row>
    <row r="25" spans="2:27" x14ac:dyDescent="0.15">
      <c r="B25" s="115">
        <v>43856</v>
      </c>
      <c r="C25" s="109" t="s">
        <v>22</v>
      </c>
      <c r="D25" s="109" t="s">
        <v>53</v>
      </c>
      <c r="E25" s="109" t="s">
        <v>24</v>
      </c>
      <c r="F25" s="84"/>
      <c r="U25" s="84"/>
      <c r="V25" s="84"/>
      <c r="W25" s="84"/>
      <c r="X25" s="84"/>
      <c r="Y25" s="84"/>
      <c r="Z25" s="84"/>
      <c r="AA25" s="84"/>
    </row>
    <row r="26" spans="2:27" x14ac:dyDescent="0.15">
      <c r="B26" s="115">
        <v>43857</v>
      </c>
      <c r="C26" s="109" t="s">
        <v>34</v>
      </c>
      <c r="D26" s="109" t="s">
        <v>54</v>
      </c>
      <c r="E26" s="109" t="s">
        <v>27</v>
      </c>
      <c r="F26" s="84"/>
      <c r="J26" s="84"/>
      <c r="K26" s="84"/>
      <c r="L26" s="84"/>
      <c r="U26" s="84"/>
      <c r="V26" s="84"/>
      <c r="W26" s="84"/>
      <c r="X26" s="84"/>
      <c r="Y26" s="84"/>
      <c r="Z26" s="84"/>
      <c r="AA26" s="84"/>
    </row>
    <row r="27" spans="2:27" x14ac:dyDescent="0.15">
      <c r="B27" s="115">
        <v>43860</v>
      </c>
      <c r="C27" s="109" t="s">
        <v>25</v>
      </c>
      <c r="D27" s="109" t="s">
        <v>55</v>
      </c>
      <c r="E27" s="109" t="s">
        <v>24</v>
      </c>
      <c r="F27" s="84"/>
      <c r="J27" s="84"/>
      <c r="K27" s="84"/>
      <c r="L27" s="84"/>
      <c r="U27" s="84"/>
      <c r="V27" s="84"/>
      <c r="W27" s="84"/>
      <c r="X27" s="84"/>
      <c r="Y27" s="84"/>
      <c r="Z27" s="84"/>
      <c r="AA27" s="84"/>
    </row>
    <row r="28" spans="2:27" x14ac:dyDescent="0.15">
      <c r="B28" s="115">
        <v>43862</v>
      </c>
      <c r="C28" s="109" t="s">
        <v>25</v>
      </c>
      <c r="D28" s="109" t="s">
        <v>56</v>
      </c>
      <c r="E28" s="109" t="s">
        <v>27</v>
      </c>
      <c r="F28" s="84"/>
      <c r="J28" s="84"/>
      <c r="K28" s="84"/>
      <c r="L28" s="84"/>
      <c r="M28" s="84"/>
      <c r="N28" s="84"/>
      <c r="U28" s="84"/>
      <c r="V28" s="84"/>
      <c r="W28" s="84"/>
      <c r="X28" s="84"/>
      <c r="Y28" s="84"/>
      <c r="Z28" s="84"/>
      <c r="AA28" s="84"/>
    </row>
    <row r="29" spans="2:27" x14ac:dyDescent="0.15">
      <c r="B29" s="115">
        <v>43863</v>
      </c>
      <c r="C29" s="109" t="s">
        <v>22</v>
      </c>
      <c r="D29" s="109" t="s">
        <v>57</v>
      </c>
      <c r="E29" s="109" t="s">
        <v>24</v>
      </c>
      <c r="F29" s="84"/>
      <c r="J29" s="84"/>
      <c r="K29" s="84"/>
      <c r="L29" s="84"/>
      <c r="M29" s="84"/>
      <c r="N29" s="84"/>
      <c r="U29" s="84"/>
      <c r="V29" s="84"/>
      <c r="W29" s="84"/>
      <c r="X29" s="84"/>
      <c r="Y29" s="84"/>
      <c r="Z29" s="84"/>
      <c r="AA29" s="84"/>
    </row>
    <row r="30" spans="2:27" x14ac:dyDescent="0.15">
      <c r="B30" s="115">
        <v>43866</v>
      </c>
      <c r="C30" s="109" t="s">
        <v>25</v>
      </c>
      <c r="D30" s="109" t="s">
        <v>58</v>
      </c>
      <c r="E30" s="109" t="s">
        <v>27</v>
      </c>
      <c r="F30" s="84"/>
      <c r="J30" s="84"/>
      <c r="K30" s="84"/>
      <c r="L30" s="84"/>
      <c r="M30" s="84"/>
      <c r="N30" s="84"/>
    </row>
    <row r="31" spans="2:27" x14ac:dyDescent="0.15">
      <c r="B31" s="115">
        <v>43870</v>
      </c>
      <c r="C31" s="109" t="s">
        <v>34</v>
      </c>
      <c r="D31" s="109" t="s">
        <v>59</v>
      </c>
      <c r="E31" s="109" t="s">
        <v>27</v>
      </c>
      <c r="F31" s="84"/>
      <c r="K31" s="84"/>
      <c r="L31" s="84"/>
      <c r="M31" s="84"/>
      <c r="N31" s="84"/>
    </row>
    <row r="32" spans="2:27" x14ac:dyDescent="0.15">
      <c r="B32" s="115">
        <v>43870</v>
      </c>
      <c r="C32" s="109" t="s">
        <v>34</v>
      </c>
      <c r="D32" s="109" t="s">
        <v>60</v>
      </c>
      <c r="E32" s="109" t="s">
        <v>27</v>
      </c>
      <c r="F32" s="84"/>
      <c r="J32" s="84"/>
      <c r="K32" s="84"/>
      <c r="L32" s="84"/>
      <c r="M32" s="84"/>
      <c r="N32" s="84"/>
    </row>
    <row r="33" spans="2:14" x14ac:dyDescent="0.15">
      <c r="B33" s="115">
        <v>43871</v>
      </c>
      <c r="C33" s="109" t="s">
        <v>22</v>
      </c>
      <c r="D33" s="109" t="s">
        <v>61</v>
      </c>
      <c r="E33" s="109" t="s">
        <v>24</v>
      </c>
      <c r="F33" s="84"/>
      <c r="J33" s="84"/>
      <c r="K33" s="84"/>
      <c r="L33" s="84"/>
      <c r="M33" s="84"/>
      <c r="N33" s="84"/>
    </row>
    <row r="34" spans="2:14" x14ac:dyDescent="0.15">
      <c r="B34" s="115">
        <v>43872</v>
      </c>
      <c r="C34" s="109" t="s">
        <v>44</v>
      </c>
      <c r="D34" s="109" t="s">
        <v>62</v>
      </c>
      <c r="E34" s="109" t="s">
        <v>24</v>
      </c>
      <c r="F34" s="84"/>
      <c r="G34" s="84"/>
      <c r="H34" s="84"/>
      <c r="I34" s="84"/>
      <c r="J34" s="84"/>
      <c r="K34" s="84"/>
      <c r="L34" s="84"/>
      <c r="M34" s="84"/>
      <c r="N34" s="84"/>
    </row>
    <row r="35" spans="2:14" x14ac:dyDescent="0.15">
      <c r="B35" s="115">
        <v>43873</v>
      </c>
      <c r="C35" s="109" t="s">
        <v>22</v>
      </c>
      <c r="D35" s="109" t="s">
        <v>63</v>
      </c>
      <c r="E35" s="109" t="s">
        <v>24</v>
      </c>
      <c r="F35" s="84"/>
      <c r="G35" s="84"/>
      <c r="H35" s="84"/>
      <c r="I35" s="84"/>
      <c r="J35" s="84"/>
      <c r="K35" s="84"/>
      <c r="L35" s="84"/>
      <c r="M35" s="84"/>
      <c r="N35" s="84"/>
    </row>
    <row r="36" spans="2:14" x14ac:dyDescent="0.15">
      <c r="B36" s="115">
        <v>43876</v>
      </c>
      <c r="C36" s="109" t="s">
        <v>44</v>
      </c>
      <c r="D36" s="109" t="s">
        <v>64</v>
      </c>
      <c r="E36" s="109" t="s">
        <v>27</v>
      </c>
      <c r="F36" s="84"/>
      <c r="G36" s="84"/>
      <c r="H36" s="84"/>
      <c r="I36" s="84"/>
      <c r="J36" s="84"/>
      <c r="K36" s="84"/>
      <c r="M36" s="84"/>
    </row>
    <row r="37" spans="2:14" x14ac:dyDescent="0.15">
      <c r="B37" s="115">
        <v>43876</v>
      </c>
      <c r="C37" s="109" t="s">
        <v>25</v>
      </c>
      <c r="D37" s="109" t="s">
        <v>65</v>
      </c>
      <c r="E37" s="109" t="s">
        <v>27</v>
      </c>
      <c r="F37" s="84"/>
      <c r="G37" s="84"/>
      <c r="H37" s="84"/>
      <c r="I37" s="84"/>
      <c r="J37" s="84"/>
      <c r="K37" s="84"/>
      <c r="M37" s="84"/>
    </row>
    <row r="38" spans="2:14" x14ac:dyDescent="0.15">
      <c r="B38" s="115">
        <v>43881</v>
      </c>
      <c r="C38" s="109" t="s">
        <v>22</v>
      </c>
      <c r="D38" s="109" t="s">
        <v>66</v>
      </c>
      <c r="E38" s="109" t="s">
        <v>24</v>
      </c>
      <c r="F38" s="84"/>
      <c r="G38" s="84"/>
      <c r="H38" s="84"/>
      <c r="I38" s="84"/>
      <c r="J38" s="84"/>
      <c r="K38" s="84"/>
    </row>
    <row r="39" spans="2:14" x14ac:dyDescent="0.15">
      <c r="B39" s="115">
        <v>43881</v>
      </c>
      <c r="C39" s="109" t="s">
        <v>25</v>
      </c>
      <c r="D39" s="109" t="s">
        <v>67</v>
      </c>
      <c r="E39" s="109" t="s">
        <v>24</v>
      </c>
      <c r="F39" s="84"/>
      <c r="G39" s="84"/>
      <c r="H39" s="84"/>
      <c r="I39" s="84"/>
      <c r="J39" s="84"/>
      <c r="K39" s="84"/>
    </row>
    <row r="40" spans="2:14" x14ac:dyDescent="0.15">
      <c r="B40" s="115">
        <v>43881</v>
      </c>
      <c r="C40" s="109" t="s">
        <v>34</v>
      </c>
      <c r="D40" s="109" t="s">
        <v>68</v>
      </c>
      <c r="E40" s="109" t="s">
        <v>27</v>
      </c>
      <c r="F40" s="84"/>
      <c r="G40" s="84"/>
      <c r="H40" s="84"/>
      <c r="I40" s="84"/>
      <c r="K40" s="84"/>
      <c r="L40" s="84"/>
      <c r="M40" s="84"/>
    </row>
    <row r="41" spans="2:14" x14ac:dyDescent="0.15">
      <c r="B41" s="115">
        <v>43884</v>
      </c>
      <c r="C41" s="109" t="s">
        <v>44</v>
      </c>
      <c r="D41" s="109" t="s">
        <v>69</v>
      </c>
      <c r="E41" s="109" t="s">
        <v>27</v>
      </c>
      <c r="F41" s="84"/>
      <c r="G41" s="84"/>
      <c r="H41" s="84"/>
      <c r="K41" s="84"/>
      <c r="L41" s="84"/>
      <c r="M41" s="84"/>
    </row>
    <row r="42" spans="2:14" x14ac:dyDescent="0.15">
      <c r="B42" s="115">
        <v>43885</v>
      </c>
      <c r="C42" s="109" t="s">
        <v>25</v>
      </c>
      <c r="D42" s="109" t="s">
        <v>70</v>
      </c>
      <c r="E42" s="109" t="s">
        <v>24</v>
      </c>
      <c r="F42" s="84"/>
      <c r="G42" s="84"/>
      <c r="H42" s="84"/>
      <c r="K42" s="84"/>
      <c r="L42" s="84"/>
      <c r="M42" s="84"/>
    </row>
    <row r="43" spans="2:14" x14ac:dyDescent="0.15">
      <c r="B43" s="115">
        <v>43886</v>
      </c>
      <c r="C43" s="109" t="s">
        <v>34</v>
      </c>
      <c r="D43" s="109" t="s">
        <v>71</v>
      </c>
      <c r="E43" s="109" t="s">
        <v>24</v>
      </c>
      <c r="F43" s="84"/>
      <c r="G43" s="84"/>
      <c r="H43" s="84"/>
      <c r="K43" s="84"/>
      <c r="L43" s="84"/>
      <c r="M43" s="84"/>
    </row>
    <row r="44" spans="2:14" x14ac:dyDescent="0.15">
      <c r="B44" s="115">
        <v>43888</v>
      </c>
      <c r="C44" s="109" t="s">
        <v>25</v>
      </c>
      <c r="D44" s="109" t="s">
        <v>72</v>
      </c>
      <c r="E44" s="109" t="s">
        <v>27</v>
      </c>
      <c r="F44" s="84"/>
      <c r="G44" s="84"/>
      <c r="H44" s="84"/>
      <c r="K44" s="84"/>
      <c r="L44" s="84"/>
      <c r="M44" s="84"/>
    </row>
    <row r="45" spans="2:14" x14ac:dyDescent="0.15">
      <c r="B45" s="115">
        <v>43896</v>
      </c>
      <c r="C45" s="109" t="s">
        <v>34</v>
      </c>
      <c r="D45" s="109" t="s">
        <v>73</v>
      </c>
      <c r="E45" s="109" t="s">
        <v>24</v>
      </c>
      <c r="F45" s="84"/>
      <c r="G45" s="84"/>
      <c r="H45" s="84"/>
      <c r="K45" s="84"/>
    </row>
    <row r="46" spans="2:14" x14ac:dyDescent="0.15">
      <c r="B46" s="115">
        <v>43898</v>
      </c>
      <c r="C46" s="109" t="s">
        <v>44</v>
      </c>
      <c r="D46" s="109" t="s">
        <v>74</v>
      </c>
      <c r="E46" s="109" t="s">
        <v>24</v>
      </c>
      <c r="F46" s="84"/>
      <c r="G46" s="84"/>
      <c r="H46" s="84"/>
      <c r="K46" s="84"/>
    </row>
    <row r="47" spans="2:14" x14ac:dyDescent="0.15">
      <c r="B47" s="115">
        <v>43899</v>
      </c>
      <c r="C47" s="109" t="s">
        <v>22</v>
      </c>
      <c r="D47" s="109" t="s">
        <v>75</v>
      </c>
      <c r="E47" s="109" t="s">
        <v>24</v>
      </c>
      <c r="F47" s="84"/>
      <c r="G47" s="84"/>
      <c r="H47" s="84"/>
      <c r="K47" s="84"/>
    </row>
    <row r="48" spans="2:14" x14ac:dyDescent="0.15">
      <c r="B48" s="115">
        <v>43901</v>
      </c>
      <c r="C48" s="109" t="s">
        <v>22</v>
      </c>
      <c r="D48" s="109" t="s">
        <v>76</v>
      </c>
      <c r="E48" s="109" t="s">
        <v>24</v>
      </c>
      <c r="F48" s="84"/>
      <c r="G48" s="84"/>
      <c r="H48" s="84"/>
      <c r="K48" s="84"/>
    </row>
    <row r="49" spans="2:11" x14ac:dyDescent="0.15">
      <c r="B49" s="115">
        <v>43901</v>
      </c>
      <c r="C49" s="109" t="s">
        <v>22</v>
      </c>
      <c r="D49" s="109" t="s">
        <v>77</v>
      </c>
      <c r="E49" s="109" t="s">
        <v>24</v>
      </c>
      <c r="F49" s="84"/>
      <c r="G49" s="84"/>
      <c r="H49" s="84"/>
      <c r="K49" s="84"/>
    </row>
    <row r="50" spans="2:11" x14ac:dyDescent="0.15">
      <c r="B50" s="115">
        <v>43903</v>
      </c>
      <c r="C50" s="109" t="s">
        <v>25</v>
      </c>
      <c r="D50" s="109" t="s">
        <v>78</v>
      </c>
      <c r="E50" s="109" t="s">
        <v>27</v>
      </c>
      <c r="F50" s="84"/>
      <c r="G50" s="84"/>
      <c r="H50" s="84"/>
      <c r="J50" s="84"/>
      <c r="K50" s="84"/>
    </row>
    <row r="51" spans="2:11" x14ac:dyDescent="0.15">
      <c r="B51" s="115">
        <v>43904</v>
      </c>
      <c r="C51" s="109" t="s">
        <v>44</v>
      </c>
      <c r="D51" s="109" t="s">
        <v>79</v>
      </c>
      <c r="E51" s="109" t="s">
        <v>27</v>
      </c>
      <c r="F51" s="84"/>
      <c r="G51" s="84"/>
      <c r="H51" s="84"/>
      <c r="I51" s="84"/>
      <c r="J51" s="84"/>
      <c r="K51" s="84"/>
    </row>
    <row r="52" spans="2:11" x14ac:dyDescent="0.15">
      <c r="B52" s="115">
        <v>43907</v>
      </c>
      <c r="C52" s="109" t="s">
        <v>44</v>
      </c>
      <c r="D52" s="109" t="s">
        <v>80</v>
      </c>
      <c r="E52" s="109" t="s">
        <v>27</v>
      </c>
      <c r="F52" s="84"/>
      <c r="G52" s="84"/>
      <c r="H52" s="84"/>
      <c r="I52" s="84"/>
      <c r="J52" s="84"/>
      <c r="K52" s="84"/>
    </row>
    <row r="53" spans="2:11" x14ac:dyDescent="0.15">
      <c r="B53" s="115">
        <v>43907</v>
      </c>
      <c r="C53" s="109" t="s">
        <v>25</v>
      </c>
      <c r="D53" s="109" t="s">
        <v>81</v>
      </c>
      <c r="E53" s="109" t="s">
        <v>24</v>
      </c>
      <c r="F53" s="84"/>
      <c r="G53" s="84"/>
      <c r="H53" s="84"/>
      <c r="I53" s="84"/>
      <c r="J53" s="84"/>
      <c r="K53" s="84"/>
    </row>
    <row r="54" spans="2:11" x14ac:dyDescent="0.15">
      <c r="B54" s="115">
        <v>43910</v>
      </c>
      <c r="C54" s="109" t="s">
        <v>34</v>
      </c>
      <c r="D54" s="109" t="s">
        <v>82</v>
      </c>
      <c r="E54" s="109" t="s">
        <v>27</v>
      </c>
      <c r="F54" s="84"/>
      <c r="G54" s="84"/>
      <c r="H54" s="84"/>
      <c r="I54" s="84"/>
      <c r="J54" s="84"/>
      <c r="K54" s="84"/>
    </row>
    <row r="55" spans="2:11" x14ac:dyDescent="0.15">
      <c r="B55" s="115">
        <v>43913</v>
      </c>
      <c r="C55" s="109" t="s">
        <v>44</v>
      </c>
      <c r="D55" s="109" t="s">
        <v>83</v>
      </c>
      <c r="E55" s="109" t="s">
        <v>27</v>
      </c>
      <c r="F55" s="84"/>
      <c r="G55" s="84"/>
      <c r="H55" s="84"/>
      <c r="I55" s="84"/>
      <c r="J55" s="84"/>
      <c r="K55" s="84"/>
    </row>
    <row r="56" spans="2:11" x14ac:dyDescent="0.15">
      <c r="B56" s="115">
        <v>43913</v>
      </c>
      <c r="C56" s="109" t="s">
        <v>34</v>
      </c>
      <c r="D56" s="109" t="s">
        <v>84</v>
      </c>
      <c r="E56" s="109" t="s">
        <v>27</v>
      </c>
      <c r="F56" s="84"/>
      <c r="G56" s="84"/>
      <c r="H56" s="84"/>
      <c r="I56" s="84"/>
      <c r="J56" s="84"/>
      <c r="K56" s="84"/>
    </row>
    <row r="57" spans="2:11" x14ac:dyDescent="0.15">
      <c r="B57" s="115">
        <v>43918</v>
      </c>
      <c r="C57" s="109" t="s">
        <v>44</v>
      </c>
      <c r="D57" s="109" t="s">
        <v>85</v>
      </c>
      <c r="E57" s="109" t="s">
        <v>24</v>
      </c>
      <c r="F57" s="84"/>
      <c r="G57" s="84"/>
      <c r="H57" s="84"/>
      <c r="I57" s="84"/>
      <c r="J57" s="84"/>
      <c r="K57" s="84"/>
    </row>
    <row r="58" spans="2:11" x14ac:dyDescent="0.15">
      <c r="B58" s="115">
        <v>43918</v>
      </c>
      <c r="C58" s="109" t="s">
        <v>34</v>
      </c>
      <c r="D58" s="109" t="s">
        <v>86</v>
      </c>
      <c r="E58" s="109" t="s">
        <v>27</v>
      </c>
      <c r="F58" s="84"/>
      <c r="G58" s="84"/>
      <c r="H58" s="84"/>
      <c r="I58" s="84"/>
      <c r="J58" s="84"/>
      <c r="K58" s="84"/>
    </row>
    <row r="59" spans="2:11" x14ac:dyDescent="0.15">
      <c r="B59" s="115">
        <v>43919</v>
      </c>
      <c r="C59" s="109" t="s">
        <v>44</v>
      </c>
      <c r="D59" s="109" t="s">
        <v>87</v>
      </c>
      <c r="E59" s="109" t="s">
        <v>27</v>
      </c>
      <c r="F59" s="84"/>
      <c r="G59" s="84"/>
      <c r="H59" s="84"/>
      <c r="I59" s="84"/>
      <c r="J59" s="84"/>
      <c r="K59" s="84"/>
    </row>
    <row r="60" spans="2:11" x14ac:dyDescent="0.15">
      <c r="B60" s="115">
        <v>43919</v>
      </c>
      <c r="C60" s="109" t="s">
        <v>22</v>
      </c>
      <c r="D60" s="109" t="s">
        <v>88</v>
      </c>
      <c r="E60" s="109" t="s">
        <v>24</v>
      </c>
      <c r="F60" s="84"/>
      <c r="G60" s="84"/>
      <c r="H60" s="84"/>
      <c r="I60" s="84"/>
      <c r="J60" s="84"/>
      <c r="K60" s="84"/>
    </row>
    <row r="61" spans="2:11" x14ac:dyDescent="0.15">
      <c r="B61" s="115">
        <v>43919</v>
      </c>
      <c r="C61" s="109" t="s">
        <v>44</v>
      </c>
      <c r="D61" s="109" t="s">
        <v>89</v>
      </c>
      <c r="E61" s="109" t="s">
        <v>27</v>
      </c>
      <c r="F61" s="84"/>
      <c r="G61" s="84"/>
      <c r="H61" s="84"/>
      <c r="I61" s="84"/>
      <c r="J61" s="84"/>
      <c r="K61" s="84"/>
    </row>
    <row r="62" spans="2:11" x14ac:dyDescent="0.15">
      <c r="B62" s="115">
        <v>43920</v>
      </c>
      <c r="C62" s="109" t="s">
        <v>22</v>
      </c>
      <c r="D62" s="109" t="s">
        <v>90</v>
      </c>
      <c r="E62" s="109" t="s">
        <v>24</v>
      </c>
      <c r="F62" s="84"/>
      <c r="G62" s="84"/>
      <c r="H62" s="84"/>
      <c r="I62" s="84"/>
      <c r="J62" s="84"/>
      <c r="K62" s="84"/>
    </row>
    <row r="63" spans="2:11" x14ac:dyDescent="0.15">
      <c r="B63" s="115">
        <v>43922</v>
      </c>
      <c r="C63" s="109" t="s">
        <v>34</v>
      </c>
      <c r="D63" s="109" t="s">
        <v>91</v>
      </c>
      <c r="E63" s="109" t="s">
        <v>27</v>
      </c>
      <c r="F63" s="84"/>
      <c r="G63" s="84"/>
      <c r="H63" s="84"/>
      <c r="I63" s="84"/>
      <c r="J63" s="84"/>
      <c r="K63" s="84"/>
    </row>
    <row r="64" spans="2:11" x14ac:dyDescent="0.15">
      <c r="B64" s="115">
        <v>43923</v>
      </c>
      <c r="C64" s="109" t="s">
        <v>25</v>
      </c>
      <c r="D64" s="109" t="s">
        <v>92</v>
      </c>
      <c r="E64" s="109" t="s">
        <v>27</v>
      </c>
      <c r="F64" s="84"/>
      <c r="G64" s="84"/>
      <c r="H64" s="84"/>
      <c r="I64" s="84"/>
      <c r="J64" s="84"/>
      <c r="K64" s="84"/>
    </row>
    <row r="65" spans="2:11" x14ac:dyDescent="0.15">
      <c r="B65" s="115">
        <v>43923</v>
      </c>
      <c r="C65" s="109" t="s">
        <v>34</v>
      </c>
      <c r="D65" s="109" t="s">
        <v>93</v>
      </c>
      <c r="E65" s="109" t="s">
        <v>27</v>
      </c>
      <c r="F65" s="84"/>
      <c r="G65" s="84"/>
      <c r="H65" s="84"/>
      <c r="I65" s="84"/>
      <c r="J65" s="84"/>
      <c r="K65" s="84"/>
    </row>
    <row r="66" spans="2:11" x14ac:dyDescent="0.15">
      <c r="B66" s="115">
        <v>43924</v>
      </c>
      <c r="C66" s="109" t="s">
        <v>44</v>
      </c>
      <c r="D66" s="109" t="s">
        <v>94</v>
      </c>
      <c r="E66" s="109" t="s">
        <v>27</v>
      </c>
      <c r="F66" s="84"/>
      <c r="G66" s="84"/>
      <c r="H66" s="84"/>
      <c r="I66" s="84"/>
      <c r="J66" s="84"/>
      <c r="K66" s="84"/>
    </row>
    <row r="67" spans="2:11" x14ac:dyDescent="0.15">
      <c r="B67" s="115">
        <v>43925</v>
      </c>
      <c r="C67" s="109" t="s">
        <v>34</v>
      </c>
      <c r="D67" s="109" t="s">
        <v>95</v>
      </c>
      <c r="E67" s="109" t="s">
        <v>24</v>
      </c>
      <c r="F67" s="84"/>
      <c r="G67" s="84"/>
      <c r="H67" s="84"/>
      <c r="I67" s="84"/>
      <c r="J67" s="84"/>
      <c r="K67" s="84"/>
    </row>
    <row r="68" spans="2:11" x14ac:dyDescent="0.15">
      <c r="B68" s="115">
        <v>43931</v>
      </c>
      <c r="C68" s="109" t="s">
        <v>44</v>
      </c>
      <c r="D68" s="109" t="s">
        <v>96</v>
      </c>
      <c r="E68" s="109" t="s">
        <v>27</v>
      </c>
      <c r="F68" s="84"/>
      <c r="G68" s="84"/>
      <c r="H68" s="84"/>
      <c r="I68" s="84"/>
    </row>
    <row r="69" spans="2:11" x14ac:dyDescent="0.15">
      <c r="B69" s="115">
        <v>43931</v>
      </c>
      <c r="C69" s="109" t="s">
        <v>25</v>
      </c>
      <c r="D69" s="109" t="s">
        <v>97</v>
      </c>
      <c r="E69" s="109" t="s">
        <v>27</v>
      </c>
      <c r="F69" s="84"/>
      <c r="G69" s="84"/>
      <c r="H69" s="84"/>
      <c r="I69" s="84"/>
    </row>
    <row r="70" spans="2:11" x14ac:dyDescent="0.15">
      <c r="B70" s="115">
        <v>43932</v>
      </c>
      <c r="C70" s="109" t="s">
        <v>34</v>
      </c>
      <c r="D70" s="109" t="s">
        <v>98</v>
      </c>
      <c r="E70" s="109" t="s">
        <v>27</v>
      </c>
      <c r="F70" s="84"/>
      <c r="G70" s="84"/>
      <c r="H70" s="84"/>
      <c r="I70" s="84"/>
    </row>
    <row r="71" spans="2:11" x14ac:dyDescent="0.15">
      <c r="B71" s="115">
        <v>43932</v>
      </c>
      <c r="C71" s="109" t="s">
        <v>34</v>
      </c>
      <c r="D71" s="109" t="s">
        <v>99</v>
      </c>
      <c r="E71" s="109" t="s">
        <v>24</v>
      </c>
      <c r="F71" s="84"/>
      <c r="G71" s="84"/>
      <c r="H71" s="84"/>
      <c r="I71" s="84"/>
    </row>
    <row r="72" spans="2:11" x14ac:dyDescent="0.15">
      <c r="B72" s="115">
        <v>43935</v>
      </c>
      <c r="C72" s="109" t="s">
        <v>44</v>
      </c>
      <c r="D72" s="109" t="s">
        <v>100</v>
      </c>
      <c r="E72" s="109" t="s">
        <v>27</v>
      </c>
      <c r="F72" s="84"/>
      <c r="G72" s="84"/>
      <c r="H72" s="84"/>
      <c r="I72" s="84"/>
    </row>
    <row r="73" spans="2:11" x14ac:dyDescent="0.15">
      <c r="B73" s="115">
        <v>43941</v>
      </c>
      <c r="C73" s="109" t="s">
        <v>44</v>
      </c>
      <c r="D73" s="109" t="s">
        <v>101</v>
      </c>
      <c r="E73" s="109" t="s">
        <v>24</v>
      </c>
      <c r="F73" s="84"/>
      <c r="G73" s="84"/>
      <c r="H73" s="84"/>
      <c r="I73" s="84"/>
    </row>
    <row r="74" spans="2:11" x14ac:dyDescent="0.15">
      <c r="B74" s="115">
        <v>43942</v>
      </c>
      <c r="C74" s="109" t="s">
        <v>25</v>
      </c>
      <c r="D74" s="109" t="s">
        <v>102</v>
      </c>
      <c r="E74" s="109" t="s">
        <v>24</v>
      </c>
      <c r="F74" s="84"/>
      <c r="G74" s="84"/>
      <c r="H74" s="84"/>
      <c r="I74" s="84"/>
    </row>
    <row r="75" spans="2:11" x14ac:dyDescent="0.15">
      <c r="B75" s="115">
        <v>43943</v>
      </c>
      <c r="C75" s="109" t="s">
        <v>34</v>
      </c>
      <c r="D75" s="109" t="s">
        <v>103</v>
      </c>
      <c r="E75" s="109" t="s">
        <v>27</v>
      </c>
      <c r="F75" s="84"/>
      <c r="G75" s="84"/>
      <c r="H75" s="84"/>
      <c r="I75" s="84"/>
    </row>
    <row r="76" spans="2:11" x14ac:dyDescent="0.15">
      <c r="B76" s="115">
        <v>43944</v>
      </c>
      <c r="C76" s="109" t="s">
        <v>34</v>
      </c>
      <c r="D76" s="109" t="s">
        <v>104</v>
      </c>
      <c r="E76" s="109" t="s">
        <v>27</v>
      </c>
      <c r="F76" s="84"/>
      <c r="G76" s="84"/>
      <c r="H76" s="84"/>
      <c r="I76" s="84"/>
    </row>
    <row r="77" spans="2:11" x14ac:dyDescent="0.15">
      <c r="B77" s="115">
        <v>43947</v>
      </c>
      <c r="C77" s="109" t="s">
        <v>44</v>
      </c>
      <c r="D77" s="109" t="s">
        <v>105</v>
      </c>
      <c r="E77" s="109" t="s">
        <v>24</v>
      </c>
      <c r="F77" s="84"/>
      <c r="G77" s="84"/>
      <c r="H77" s="84"/>
      <c r="I77" s="84"/>
    </row>
    <row r="78" spans="2:11" x14ac:dyDescent="0.15">
      <c r="B78" s="115">
        <v>43950</v>
      </c>
      <c r="C78" s="109" t="s">
        <v>22</v>
      </c>
      <c r="D78" s="109" t="s">
        <v>106</v>
      </c>
      <c r="E78" s="109" t="s">
        <v>24</v>
      </c>
      <c r="F78" s="84"/>
      <c r="G78" s="84"/>
      <c r="H78" s="84"/>
      <c r="I78" s="84"/>
    </row>
    <row r="79" spans="2:11" x14ac:dyDescent="0.15">
      <c r="G79" s="84"/>
      <c r="H79" s="84"/>
      <c r="I79" s="84"/>
    </row>
    <row r="90" s="109" customFormat="1" ht="31.9" customHeight="1" x14ac:dyDescent="0.25"/>
  </sheetData>
  <conditionalFormatting sqref="A1:A2">
    <cfRule type="expression" dxfId="221" priority="8">
      <formula>$A$2/$B$2&gt;=0.076</formula>
    </cfRule>
  </conditionalFormatting>
  <conditionalFormatting sqref="B1:B2">
    <cfRule type="expression" dxfId="220" priority="9">
      <formula>$A$2/$B$2&gt;=0.153</formula>
    </cfRule>
  </conditionalFormatting>
  <conditionalFormatting sqref="C1:C2">
    <cfRule type="expression" dxfId="219" priority="10">
      <formula>$A$2/$B$2&gt;=0.23</formula>
    </cfRule>
  </conditionalFormatting>
  <conditionalFormatting sqref="D1:D2">
    <cfRule type="expression" dxfId="218" priority="11">
      <formula>$A$2/$B$2&gt;=0.307</formula>
    </cfRule>
  </conditionalFormatting>
  <conditionalFormatting sqref="E1:E2">
    <cfRule type="expression" dxfId="217" priority="12">
      <formula>$A$2/$B$2&gt;=0.384</formula>
    </cfRule>
  </conditionalFormatting>
  <conditionalFormatting sqref="F1:F2">
    <cfRule type="expression" dxfId="216" priority="13">
      <formula>$A$2/$B$2&gt;=0.461</formula>
    </cfRule>
  </conditionalFormatting>
  <conditionalFormatting sqref="G1:G2">
    <cfRule type="expression" dxfId="215" priority="14">
      <formula>$A$2/$B$2&gt;=0.538</formula>
    </cfRule>
  </conditionalFormatting>
  <conditionalFormatting sqref="H1:H2">
    <cfRule type="expression" dxfId="214" priority="15">
      <formula>$A$2/$B$2&gt;=0.615</formula>
    </cfRule>
  </conditionalFormatting>
  <conditionalFormatting sqref="I1:P2">
    <cfRule type="expression" dxfId="213" priority="16">
      <formula>$A$2/$B$2&gt;=0.692</formula>
    </cfRule>
  </conditionalFormatting>
  <conditionalFormatting sqref="L1">
    <cfRule type="expression" dxfId="212" priority="4">
      <formula>$A$2/$B$2&gt;=0.846</formula>
    </cfRule>
  </conditionalFormatting>
  <conditionalFormatting sqref="O1">
    <cfRule type="expression" dxfId="211" priority="7">
      <formula>$A$2/$B$2&gt;=0.846</formula>
    </cfRule>
  </conditionalFormatting>
  <conditionalFormatting sqref="P1">
    <cfRule type="expression" dxfId="210" priority="2">
      <formula>$P$1&lt;&gt;""</formula>
    </cfRule>
  </conditionalFormatting>
  <conditionalFormatting sqref="Q1:R1 A1:O2 X1:AO2 P2:R2">
    <cfRule type="expression" dxfId="209" priority="1">
      <formula>$P$1="Feedback OFF"</formula>
    </cfRule>
  </conditionalFormatting>
  <conditionalFormatting sqref="Q1:R2">
    <cfRule type="expression" dxfId="208" priority="3">
      <formula>$A$2/$B$2&gt;=0.846</formula>
    </cfRule>
  </conditionalFormatting>
  <conditionalFormatting sqref="X1:AF1 AH1:AK1 AM1:AO1 X2:AO2">
    <cfRule type="expression" dxfId="207" priority="17">
      <formula>$A$2/$B$2&gt;=1</formula>
    </cfRule>
  </conditionalFormatting>
  <conditionalFormatting sqref="AG1">
    <cfRule type="expression" dxfId="206" priority="6">
      <formula>$A$2/$B$2&gt;=0.846</formula>
    </cfRule>
  </conditionalFormatting>
  <conditionalFormatting sqref="AL1">
    <cfRule type="expression" dxfId="205" priority="5">
      <formula>$A$2/$B$2&gt;=0.846</formula>
    </cfRule>
  </conditionalFormatting>
  <dataValidations count="1">
    <dataValidation type="list" allowBlank="1" showInputMessage="1" showErrorMessage="1" sqref="P1" xr:uid="{0D645588-1E38-479F-80F1-1562CBEE93E8}">
      <formula1>"Feedback ON, Taunting ON, Feedback OFF"</formula1>
    </dataValidation>
  </dataValidation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8E705-53CA-49C2-BDEA-A07BC93A518B}">
  <sheetPr>
    <tabColor rgb="FF4FADEA"/>
  </sheetPr>
  <dimension ref="B3:AA90"/>
  <sheetViews>
    <sheetView topLeftCell="A11" zoomScale="110" zoomScaleNormal="110" workbookViewId="0">
      <selection sqref="A1:XFD1"/>
    </sheetView>
  </sheetViews>
  <sheetFormatPr defaultColWidth="8.7109375" defaultRowHeight="8.25" x14ac:dyDescent="0.25"/>
  <cols>
    <col min="1" max="1" width="1.28515625" style="109" customWidth="1"/>
    <col min="2" max="2" width="12.28515625" style="109" customWidth="1"/>
    <col min="3" max="4" width="13.7109375" style="109" customWidth="1"/>
    <col min="5" max="5" width="14.42578125" style="109" customWidth="1"/>
    <col min="6" max="6" width="8.140625" style="109" customWidth="1"/>
    <col min="7" max="7" width="13.7109375" style="109" customWidth="1"/>
    <col min="8" max="8" width="14.7109375" style="109" customWidth="1"/>
    <col min="9" max="9" width="17.7109375" style="109" customWidth="1"/>
    <col min="10" max="10" width="12.42578125" style="109" bestFit="1" customWidth="1"/>
    <col min="11" max="11" width="12.7109375" style="109" bestFit="1" customWidth="1"/>
    <col min="12" max="12" width="15.28515625" style="109" customWidth="1"/>
    <col min="13" max="13" width="19.140625" style="109" customWidth="1"/>
    <col min="14" max="14" width="15.28515625" style="109" customWidth="1"/>
    <col min="15" max="20" width="8.7109375" style="109"/>
    <col min="21" max="21" width="18.7109375" style="109" customWidth="1"/>
    <col min="22" max="16384" width="8.7109375" style="109"/>
  </cols>
  <sheetData>
    <row r="3" spans="2:15" ht="4.9000000000000004" customHeight="1" x14ac:dyDescent="0.25"/>
    <row r="4" spans="2:15" x14ac:dyDescent="0.25">
      <c r="B4" s="113">
        <v>0</v>
      </c>
    </row>
    <row r="5" spans="2:15" x14ac:dyDescent="0.25">
      <c r="B5" s="112">
        <v>0</v>
      </c>
    </row>
    <row r="8" spans="2:15" s="84" customFormat="1" x14ac:dyDescent="0.15"/>
    <row r="9" spans="2:15" x14ac:dyDescent="0.15">
      <c r="B9" s="114">
        <v>0</v>
      </c>
      <c r="C9" s="114">
        <v>0</v>
      </c>
      <c r="D9" s="114">
        <v>0</v>
      </c>
      <c r="E9" s="114">
        <v>0</v>
      </c>
      <c r="F9" s="84"/>
      <c r="G9" s="126">
        <v>0</v>
      </c>
      <c r="I9" s="84"/>
      <c r="K9" s="84"/>
    </row>
    <row r="10" spans="2:15" x14ac:dyDescent="0.15">
      <c r="B10" s="115">
        <v>0</v>
      </c>
      <c r="C10" s="109">
        <v>0</v>
      </c>
      <c r="D10" s="109">
        <v>0</v>
      </c>
      <c r="E10" s="109">
        <v>0</v>
      </c>
      <c r="F10" s="84"/>
      <c r="G10" s="84">
        <v>1</v>
      </c>
      <c r="I10" s="84"/>
    </row>
    <row r="11" spans="2:15" x14ac:dyDescent="0.15">
      <c r="B11" s="115">
        <v>0</v>
      </c>
      <c r="C11" s="109">
        <v>0</v>
      </c>
      <c r="D11" s="109">
        <v>0</v>
      </c>
      <c r="E11" s="109">
        <v>0</v>
      </c>
      <c r="F11" s="84"/>
      <c r="G11" s="84"/>
      <c r="I11" s="84"/>
    </row>
    <row r="12" spans="2:15" x14ac:dyDescent="0.15">
      <c r="B12" s="115">
        <v>0</v>
      </c>
      <c r="C12" s="109">
        <v>0</v>
      </c>
      <c r="D12" s="109">
        <v>0</v>
      </c>
      <c r="E12" s="109">
        <v>0</v>
      </c>
      <c r="F12" s="84"/>
      <c r="G12" s="84"/>
      <c r="H12" s="84"/>
      <c r="I12" s="84"/>
    </row>
    <row r="13" spans="2:15" x14ac:dyDescent="0.15">
      <c r="B13" s="115">
        <v>0</v>
      </c>
      <c r="C13" s="109">
        <v>0</v>
      </c>
      <c r="D13" s="109">
        <v>0</v>
      </c>
      <c r="E13" s="109">
        <v>0</v>
      </c>
      <c r="F13" s="84"/>
      <c r="G13" s="84"/>
      <c r="H13" s="84"/>
      <c r="I13" s="84"/>
    </row>
    <row r="14" spans="2:15" x14ac:dyDescent="0.15">
      <c r="B14" s="115">
        <v>0</v>
      </c>
      <c r="C14" s="109">
        <v>0</v>
      </c>
      <c r="D14" s="109">
        <v>0</v>
      </c>
      <c r="E14" s="109">
        <v>0</v>
      </c>
      <c r="F14" s="84"/>
      <c r="G14" s="125">
        <v>0</v>
      </c>
      <c r="H14" s="84"/>
      <c r="I14" s="84"/>
    </row>
    <row r="15" spans="2:15" x14ac:dyDescent="0.15">
      <c r="B15" s="115">
        <v>0</v>
      </c>
      <c r="C15" s="109">
        <v>0</v>
      </c>
      <c r="D15" s="109">
        <v>0</v>
      </c>
      <c r="E15" s="109">
        <v>0</v>
      </c>
      <c r="F15" s="84"/>
      <c r="G15" s="114">
        <v>0</v>
      </c>
      <c r="H15" s="114">
        <v>0</v>
      </c>
      <c r="I15" s="114">
        <v>0</v>
      </c>
      <c r="M15" s="84"/>
    </row>
    <row r="16" spans="2:15" x14ac:dyDescent="0.15">
      <c r="B16" s="115">
        <v>0</v>
      </c>
      <c r="C16" s="109">
        <v>0</v>
      </c>
      <c r="D16" s="109">
        <v>0</v>
      </c>
      <c r="E16" s="109">
        <v>0</v>
      </c>
      <c r="F16" s="84"/>
      <c r="G16" s="109">
        <v>1</v>
      </c>
      <c r="H16" s="127">
        <v>1</v>
      </c>
      <c r="I16" s="128">
        <v>1</v>
      </c>
      <c r="M16" s="84"/>
      <c r="N16" s="84"/>
      <c r="O16" s="84"/>
    </row>
    <row r="17" spans="2:27" x14ac:dyDescent="0.15">
      <c r="B17" s="115">
        <v>0</v>
      </c>
      <c r="C17" s="109">
        <v>0</v>
      </c>
      <c r="D17" s="109">
        <v>0</v>
      </c>
      <c r="E17" s="109">
        <v>0</v>
      </c>
      <c r="F17" s="84"/>
      <c r="G17" s="109">
        <v>1</v>
      </c>
      <c r="H17" s="127">
        <v>1</v>
      </c>
      <c r="I17" s="128">
        <v>1</v>
      </c>
      <c r="M17" s="84"/>
      <c r="N17" s="84"/>
      <c r="O17" s="84"/>
    </row>
    <row r="18" spans="2:27" x14ac:dyDescent="0.15">
      <c r="B18" s="115">
        <v>0</v>
      </c>
      <c r="C18" s="109">
        <v>0</v>
      </c>
      <c r="D18" s="109">
        <v>0</v>
      </c>
      <c r="E18" s="109">
        <v>0</v>
      </c>
      <c r="F18" s="84"/>
      <c r="G18" s="114">
        <v>0</v>
      </c>
      <c r="H18" s="127">
        <v>1</v>
      </c>
      <c r="I18" s="128">
        <v>1</v>
      </c>
      <c r="M18" s="84"/>
      <c r="N18" s="84"/>
      <c r="O18" s="84"/>
    </row>
    <row r="19" spans="2:27" x14ac:dyDescent="0.15">
      <c r="B19" s="115">
        <v>0</v>
      </c>
      <c r="C19" s="109">
        <v>0</v>
      </c>
      <c r="D19" s="109">
        <v>0</v>
      </c>
      <c r="E19" s="109">
        <v>0</v>
      </c>
      <c r="F19" s="84"/>
      <c r="G19" s="84"/>
      <c r="H19" s="84"/>
      <c r="I19" s="84"/>
      <c r="M19" s="84"/>
      <c r="N19" s="84"/>
      <c r="O19" s="84"/>
      <c r="W19" s="84"/>
      <c r="Y19" s="84"/>
      <c r="Z19" s="84"/>
      <c r="AA19" s="84"/>
    </row>
    <row r="20" spans="2:27" x14ac:dyDescent="0.15">
      <c r="B20" s="115">
        <v>0</v>
      </c>
      <c r="C20" s="109">
        <v>0</v>
      </c>
      <c r="D20" s="109">
        <v>0</v>
      </c>
      <c r="E20" s="109">
        <v>0</v>
      </c>
      <c r="F20" s="84"/>
      <c r="G20" s="84"/>
      <c r="H20" s="84"/>
      <c r="I20" s="84"/>
      <c r="M20" s="84"/>
      <c r="N20" s="84"/>
      <c r="O20" s="84"/>
      <c r="W20" s="84"/>
      <c r="Y20" s="84"/>
      <c r="Z20" s="84"/>
      <c r="AA20" s="84"/>
    </row>
    <row r="21" spans="2:27" x14ac:dyDescent="0.15">
      <c r="B21" s="115">
        <v>0</v>
      </c>
      <c r="C21" s="109">
        <v>0</v>
      </c>
      <c r="D21" s="109">
        <v>0</v>
      </c>
      <c r="E21" s="109">
        <v>0</v>
      </c>
      <c r="F21" s="84"/>
      <c r="G21" s="84"/>
      <c r="H21" s="84"/>
      <c r="I21" s="84"/>
      <c r="J21" s="84"/>
      <c r="M21" s="84"/>
      <c r="N21" s="84"/>
      <c r="O21" s="84"/>
      <c r="W21" s="84"/>
      <c r="Y21" s="84"/>
      <c r="AA21" s="84"/>
    </row>
    <row r="22" spans="2:27" x14ac:dyDescent="0.15">
      <c r="B22" s="115">
        <v>0</v>
      </c>
      <c r="C22" s="109">
        <v>0</v>
      </c>
      <c r="D22" s="109">
        <v>0</v>
      </c>
      <c r="E22" s="109">
        <v>0</v>
      </c>
      <c r="F22" s="84"/>
      <c r="G22" s="84"/>
      <c r="H22" s="84"/>
      <c r="I22" s="84"/>
      <c r="W22" s="84"/>
      <c r="Y22" s="84"/>
      <c r="Z22" s="84"/>
      <c r="AA22" s="84"/>
    </row>
    <row r="23" spans="2:27" x14ac:dyDescent="0.15">
      <c r="B23" s="115">
        <v>0</v>
      </c>
      <c r="C23" s="109">
        <v>0</v>
      </c>
      <c r="D23" s="109">
        <v>0</v>
      </c>
      <c r="E23" s="109">
        <v>0</v>
      </c>
      <c r="F23" s="84"/>
      <c r="G23" s="84"/>
      <c r="H23" s="84"/>
      <c r="I23" s="84"/>
      <c r="W23" s="84"/>
      <c r="X23" s="84"/>
      <c r="Y23" s="84"/>
      <c r="AA23" s="84"/>
    </row>
    <row r="24" spans="2:27" x14ac:dyDescent="0.15">
      <c r="B24" s="115">
        <v>0</v>
      </c>
      <c r="C24" s="109">
        <v>0</v>
      </c>
      <c r="D24" s="109">
        <v>0</v>
      </c>
      <c r="E24" s="109">
        <v>0</v>
      </c>
      <c r="F24" s="84"/>
      <c r="G24" s="84"/>
      <c r="H24" s="84"/>
      <c r="I24" s="84"/>
      <c r="U24" s="84"/>
      <c r="V24" s="84"/>
      <c r="W24" s="84"/>
      <c r="X24" s="84"/>
      <c r="Y24" s="84"/>
      <c r="Z24" s="84"/>
      <c r="AA24" s="84"/>
    </row>
    <row r="25" spans="2:27" x14ac:dyDescent="0.15">
      <c r="B25" s="115">
        <v>0</v>
      </c>
      <c r="C25" s="109">
        <v>0</v>
      </c>
      <c r="D25" s="109">
        <v>0</v>
      </c>
      <c r="E25" s="109">
        <v>0</v>
      </c>
      <c r="F25" s="84"/>
      <c r="G25" s="84"/>
      <c r="H25" s="84"/>
      <c r="I25" s="84"/>
      <c r="U25" s="84"/>
      <c r="V25" s="84"/>
      <c r="W25" s="84"/>
      <c r="X25" s="84"/>
      <c r="Y25" s="84"/>
      <c r="Z25" s="84"/>
      <c r="AA25" s="84"/>
    </row>
    <row r="26" spans="2:27" x14ac:dyDescent="0.15">
      <c r="B26" s="115">
        <v>0</v>
      </c>
      <c r="C26" s="109">
        <v>0</v>
      </c>
      <c r="D26" s="109">
        <v>0</v>
      </c>
      <c r="E26" s="109">
        <v>0</v>
      </c>
      <c r="F26" s="84"/>
      <c r="G26" s="84"/>
      <c r="H26" s="84"/>
      <c r="I26" s="84"/>
      <c r="J26" s="84"/>
      <c r="K26" s="84"/>
      <c r="L26" s="84"/>
      <c r="U26" s="84"/>
      <c r="V26" s="84"/>
      <c r="W26" s="84"/>
      <c r="X26" s="84"/>
      <c r="Y26" s="84"/>
      <c r="Z26" s="84"/>
      <c r="AA26" s="84"/>
    </row>
    <row r="27" spans="2:27" x14ac:dyDescent="0.15">
      <c r="B27" s="115">
        <v>0</v>
      </c>
      <c r="C27" s="109">
        <v>0</v>
      </c>
      <c r="D27" s="109">
        <v>0</v>
      </c>
      <c r="E27" s="109">
        <v>0</v>
      </c>
      <c r="F27" s="84"/>
      <c r="G27" s="84"/>
      <c r="H27" s="84"/>
      <c r="I27" s="84"/>
      <c r="J27" s="84"/>
      <c r="K27" s="84"/>
      <c r="L27" s="84"/>
      <c r="U27" s="84"/>
      <c r="V27" s="84"/>
      <c r="W27" s="84"/>
      <c r="X27" s="84"/>
      <c r="Y27" s="84"/>
      <c r="Z27" s="84"/>
      <c r="AA27" s="84"/>
    </row>
    <row r="28" spans="2:27" x14ac:dyDescent="0.15">
      <c r="B28" s="115">
        <v>0</v>
      </c>
      <c r="C28" s="109">
        <v>0</v>
      </c>
      <c r="D28" s="109">
        <v>0</v>
      </c>
      <c r="E28" s="109">
        <v>0</v>
      </c>
      <c r="F28" s="84"/>
      <c r="G28" s="84"/>
      <c r="H28" s="84"/>
      <c r="I28" s="84"/>
      <c r="J28" s="84"/>
      <c r="K28" s="84"/>
      <c r="L28" s="84"/>
      <c r="M28" s="84"/>
      <c r="N28" s="84"/>
      <c r="U28" s="84"/>
      <c r="V28" s="84"/>
      <c r="W28" s="84"/>
      <c r="X28" s="84"/>
      <c r="Y28" s="84"/>
      <c r="Z28" s="84"/>
      <c r="AA28" s="84"/>
    </row>
    <row r="29" spans="2:27" x14ac:dyDescent="0.15">
      <c r="B29" s="115">
        <v>0</v>
      </c>
      <c r="C29" s="109">
        <v>0</v>
      </c>
      <c r="D29" s="109">
        <v>0</v>
      </c>
      <c r="E29" s="109">
        <v>0</v>
      </c>
      <c r="F29" s="84"/>
      <c r="G29" s="84"/>
      <c r="H29" s="84"/>
      <c r="I29" s="84"/>
      <c r="J29" s="84"/>
      <c r="K29" s="84"/>
      <c r="L29" s="84"/>
      <c r="M29" s="84"/>
      <c r="N29" s="84"/>
      <c r="U29" s="84"/>
      <c r="V29" s="84"/>
      <c r="W29" s="84"/>
      <c r="X29" s="84"/>
      <c r="Y29" s="84"/>
      <c r="Z29" s="84"/>
      <c r="AA29" s="84"/>
    </row>
    <row r="30" spans="2:27" x14ac:dyDescent="0.15">
      <c r="B30" s="115">
        <v>0</v>
      </c>
      <c r="C30" s="109">
        <v>0</v>
      </c>
      <c r="D30" s="109">
        <v>0</v>
      </c>
      <c r="E30" s="109">
        <v>0</v>
      </c>
      <c r="F30" s="84"/>
      <c r="J30" s="84"/>
      <c r="K30" s="84"/>
      <c r="L30" s="84"/>
      <c r="M30" s="84"/>
      <c r="N30" s="84"/>
    </row>
    <row r="31" spans="2:27" x14ac:dyDescent="0.15">
      <c r="B31" s="115">
        <v>0</v>
      </c>
      <c r="C31" s="109">
        <v>0</v>
      </c>
      <c r="D31" s="109">
        <v>0</v>
      </c>
      <c r="E31" s="109">
        <v>0</v>
      </c>
      <c r="F31" s="84"/>
      <c r="K31" s="84"/>
      <c r="L31" s="84"/>
      <c r="M31" s="84"/>
      <c r="N31" s="84"/>
    </row>
    <row r="32" spans="2:27" x14ac:dyDescent="0.15">
      <c r="B32" s="115">
        <v>0</v>
      </c>
      <c r="C32" s="109">
        <v>0</v>
      </c>
      <c r="D32" s="109">
        <v>0</v>
      </c>
      <c r="E32" s="109">
        <v>0</v>
      </c>
      <c r="F32" s="84"/>
      <c r="J32" s="84"/>
      <c r="K32" s="84"/>
      <c r="L32" s="84"/>
      <c r="M32" s="84"/>
      <c r="N32" s="84"/>
    </row>
    <row r="33" spans="2:14" x14ac:dyDescent="0.15">
      <c r="B33" s="115">
        <v>0</v>
      </c>
      <c r="C33" s="109">
        <v>0</v>
      </c>
      <c r="D33" s="109">
        <v>0</v>
      </c>
      <c r="E33" s="109">
        <v>0</v>
      </c>
      <c r="F33" s="84"/>
      <c r="G33" s="84"/>
      <c r="H33" s="84"/>
      <c r="I33" s="84"/>
      <c r="J33" s="84"/>
      <c r="K33" s="84"/>
      <c r="L33" s="84"/>
      <c r="M33" s="84"/>
      <c r="N33" s="84"/>
    </row>
    <row r="34" spans="2:14" x14ac:dyDescent="0.15">
      <c r="B34" s="115">
        <v>0</v>
      </c>
      <c r="C34" s="109">
        <v>0</v>
      </c>
      <c r="D34" s="109">
        <v>0</v>
      </c>
      <c r="E34" s="109">
        <v>0</v>
      </c>
      <c r="F34" s="84"/>
      <c r="J34" s="84"/>
      <c r="K34" s="84"/>
      <c r="L34" s="84"/>
      <c r="M34" s="84"/>
      <c r="N34" s="84"/>
    </row>
    <row r="35" spans="2:14" x14ac:dyDescent="0.15">
      <c r="B35" s="115">
        <v>0</v>
      </c>
      <c r="C35" s="109">
        <v>0</v>
      </c>
      <c r="D35" s="109">
        <v>0</v>
      </c>
      <c r="E35" s="109">
        <v>0</v>
      </c>
      <c r="F35" s="84"/>
      <c r="J35" s="84"/>
      <c r="K35" s="84"/>
      <c r="L35" s="84"/>
      <c r="M35" s="84"/>
      <c r="N35" s="84"/>
    </row>
    <row r="36" spans="2:14" x14ac:dyDescent="0.15">
      <c r="B36" s="115">
        <v>0</v>
      </c>
      <c r="C36" s="109">
        <v>0</v>
      </c>
      <c r="D36" s="109">
        <v>0</v>
      </c>
      <c r="E36" s="109">
        <v>0</v>
      </c>
      <c r="F36" s="84"/>
      <c r="M36" s="84"/>
      <c r="N36" s="84"/>
    </row>
    <row r="37" spans="2:14" x14ac:dyDescent="0.15">
      <c r="B37" s="115">
        <v>0</v>
      </c>
      <c r="C37" s="109">
        <v>0</v>
      </c>
      <c r="D37" s="109">
        <v>0</v>
      </c>
      <c r="E37" s="109">
        <v>0</v>
      </c>
      <c r="F37" s="84"/>
      <c r="M37" s="84"/>
      <c r="N37" s="84"/>
    </row>
    <row r="38" spans="2:14" x14ac:dyDescent="0.15">
      <c r="B38" s="115">
        <v>0</v>
      </c>
      <c r="C38" s="109">
        <v>0</v>
      </c>
      <c r="D38" s="109">
        <v>0</v>
      </c>
      <c r="E38" s="109">
        <v>0</v>
      </c>
      <c r="F38" s="84"/>
      <c r="G38" s="84"/>
      <c r="H38" s="84"/>
      <c r="I38" s="84"/>
    </row>
    <row r="39" spans="2:14" x14ac:dyDescent="0.15">
      <c r="B39" s="115">
        <v>0</v>
      </c>
      <c r="C39" s="109">
        <v>0</v>
      </c>
      <c r="D39" s="109">
        <v>0</v>
      </c>
      <c r="E39" s="109">
        <v>0</v>
      </c>
      <c r="F39" s="84"/>
      <c r="G39" s="84"/>
      <c r="H39" s="84"/>
      <c r="I39" s="84"/>
    </row>
    <row r="40" spans="2:14" x14ac:dyDescent="0.15">
      <c r="B40" s="115">
        <v>0</v>
      </c>
      <c r="C40" s="109">
        <v>0</v>
      </c>
      <c r="D40" s="109">
        <v>0</v>
      </c>
      <c r="E40" s="109">
        <v>0</v>
      </c>
      <c r="F40" s="84"/>
      <c r="G40" s="84"/>
      <c r="L40" s="84"/>
      <c r="M40" s="84"/>
    </row>
    <row r="41" spans="2:14" x14ac:dyDescent="0.15">
      <c r="B41" s="115">
        <v>0</v>
      </c>
      <c r="C41" s="109">
        <v>0</v>
      </c>
      <c r="D41" s="109">
        <v>0</v>
      </c>
      <c r="E41" s="109">
        <v>0</v>
      </c>
      <c r="F41" s="84"/>
      <c r="G41" s="84"/>
      <c r="L41" s="84"/>
      <c r="M41" s="84"/>
    </row>
    <row r="42" spans="2:14" x14ac:dyDescent="0.15">
      <c r="B42" s="115">
        <v>0</v>
      </c>
      <c r="C42" s="109">
        <v>0</v>
      </c>
      <c r="D42" s="109">
        <v>0</v>
      </c>
      <c r="E42" s="109">
        <v>0</v>
      </c>
      <c r="F42" s="84"/>
      <c r="G42" s="84"/>
      <c r="L42" s="84"/>
      <c r="M42" s="84"/>
    </row>
    <row r="43" spans="2:14" x14ac:dyDescent="0.15">
      <c r="B43" s="115">
        <v>0</v>
      </c>
      <c r="C43" s="109">
        <v>0</v>
      </c>
      <c r="D43" s="109">
        <v>0</v>
      </c>
      <c r="E43" s="109">
        <v>0</v>
      </c>
      <c r="F43" s="84"/>
      <c r="G43" s="84"/>
      <c r="L43" s="84"/>
      <c r="M43" s="84"/>
    </row>
    <row r="44" spans="2:14" x14ac:dyDescent="0.15">
      <c r="B44" s="115">
        <v>0</v>
      </c>
      <c r="C44" s="109">
        <v>0</v>
      </c>
      <c r="D44" s="109">
        <v>0</v>
      </c>
      <c r="E44" s="109">
        <v>0</v>
      </c>
      <c r="F44" s="84"/>
      <c r="G44" s="84"/>
      <c r="L44" s="84"/>
      <c r="M44" s="84"/>
    </row>
    <row r="45" spans="2:14" x14ac:dyDescent="0.15">
      <c r="B45" s="115">
        <v>0</v>
      </c>
      <c r="C45" s="109">
        <v>0</v>
      </c>
      <c r="D45" s="109">
        <v>0</v>
      </c>
      <c r="E45" s="109">
        <v>0</v>
      </c>
      <c r="F45" s="84"/>
      <c r="G45" s="84"/>
      <c r="H45" s="84"/>
      <c r="I45" s="84"/>
    </row>
    <row r="46" spans="2:14" x14ac:dyDescent="0.15">
      <c r="B46" s="115">
        <v>0</v>
      </c>
      <c r="C46" s="109">
        <v>0</v>
      </c>
      <c r="D46" s="109">
        <v>0</v>
      </c>
      <c r="E46" s="109">
        <v>0</v>
      </c>
      <c r="F46" s="84"/>
      <c r="G46" s="84"/>
      <c r="H46" s="84"/>
      <c r="I46" s="84"/>
    </row>
    <row r="47" spans="2:14" x14ac:dyDescent="0.15">
      <c r="B47" s="115">
        <v>0</v>
      </c>
      <c r="C47" s="109">
        <v>0</v>
      </c>
      <c r="D47" s="109">
        <v>0</v>
      </c>
      <c r="E47" s="109">
        <v>0</v>
      </c>
      <c r="F47" s="84"/>
      <c r="G47" s="84"/>
      <c r="H47" s="84"/>
      <c r="I47" s="84"/>
    </row>
    <row r="48" spans="2:14" x14ac:dyDescent="0.15">
      <c r="B48" s="115">
        <v>0</v>
      </c>
      <c r="C48" s="109">
        <v>0</v>
      </c>
      <c r="D48" s="109">
        <v>0</v>
      </c>
      <c r="E48" s="109">
        <v>0</v>
      </c>
      <c r="F48" s="84"/>
      <c r="G48" s="84"/>
      <c r="H48" s="84"/>
      <c r="I48" s="84"/>
    </row>
    <row r="49" spans="2:10" x14ac:dyDescent="0.15">
      <c r="B49" s="115">
        <v>0</v>
      </c>
      <c r="C49" s="109">
        <v>0</v>
      </c>
      <c r="D49" s="109">
        <v>0</v>
      </c>
      <c r="E49" s="109">
        <v>0</v>
      </c>
      <c r="F49" s="84"/>
      <c r="G49" s="84"/>
      <c r="H49" s="84"/>
      <c r="I49" s="84"/>
      <c r="J49" s="84"/>
    </row>
    <row r="50" spans="2:10" x14ac:dyDescent="0.15">
      <c r="B50" s="115">
        <v>0</v>
      </c>
      <c r="C50" s="109">
        <v>0</v>
      </c>
      <c r="D50" s="109">
        <v>0</v>
      </c>
      <c r="E50" s="109">
        <v>0</v>
      </c>
      <c r="F50" s="84"/>
      <c r="G50" s="84"/>
      <c r="H50" s="84"/>
      <c r="I50" s="84"/>
      <c r="J50" s="84"/>
    </row>
    <row r="51" spans="2:10" x14ac:dyDescent="0.15">
      <c r="B51" s="115">
        <v>0</v>
      </c>
      <c r="C51" s="109">
        <v>0</v>
      </c>
      <c r="D51" s="109">
        <v>0</v>
      </c>
      <c r="E51" s="109">
        <v>0</v>
      </c>
      <c r="F51" s="84"/>
      <c r="G51" s="84"/>
      <c r="H51" s="84"/>
      <c r="I51" s="84"/>
      <c r="J51" s="84"/>
    </row>
    <row r="52" spans="2:10" x14ac:dyDescent="0.15">
      <c r="B52" s="115">
        <v>0</v>
      </c>
      <c r="C52" s="109">
        <v>0</v>
      </c>
      <c r="D52" s="109">
        <v>0</v>
      </c>
      <c r="E52" s="109">
        <v>0</v>
      </c>
      <c r="F52" s="84"/>
      <c r="G52" s="84"/>
      <c r="H52" s="84"/>
      <c r="I52" s="84"/>
      <c r="J52" s="84"/>
    </row>
    <row r="53" spans="2:10" x14ac:dyDescent="0.15">
      <c r="B53" s="115">
        <v>0</v>
      </c>
      <c r="C53" s="109">
        <v>0</v>
      </c>
      <c r="D53" s="109">
        <v>0</v>
      </c>
      <c r="E53" s="109">
        <v>0</v>
      </c>
      <c r="F53" s="84"/>
      <c r="G53" s="84"/>
      <c r="H53" s="84"/>
      <c r="I53" s="84"/>
      <c r="J53" s="84"/>
    </row>
    <row r="54" spans="2:10" x14ac:dyDescent="0.15">
      <c r="B54" s="115">
        <v>0</v>
      </c>
      <c r="C54" s="109">
        <v>0</v>
      </c>
      <c r="D54" s="109">
        <v>0</v>
      </c>
      <c r="E54" s="109">
        <v>0</v>
      </c>
      <c r="F54" s="84"/>
      <c r="G54" s="84"/>
      <c r="H54" s="84"/>
      <c r="I54" s="84"/>
      <c r="J54" s="84"/>
    </row>
    <row r="55" spans="2:10" x14ac:dyDescent="0.15">
      <c r="B55" s="115">
        <v>0</v>
      </c>
      <c r="C55" s="109">
        <v>0</v>
      </c>
      <c r="D55" s="109">
        <v>0</v>
      </c>
      <c r="E55" s="109">
        <v>0</v>
      </c>
      <c r="F55" s="84"/>
      <c r="G55" s="84"/>
      <c r="H55" s="84"/>
      <c r="I55" s="84"/>
      <c r="J55" s="84"/>
    </row>
    <row r="56" spans="2:10" x14ac:dyDescent="0.15">
      <c r="B56" s="115">
        <v>0</v>
      </c>
      <c r="C56" s="109">
        <v>0</v>
      </c>
      <c r="D56" s="109">
        <v>0</v>
      </c>
      <c r="E56" s="109">
        <v>0</v>
      </c>
      <c r="F56" s="84"/>
      <c r="G56" s="84"/>
      <c r="H56" s="84"/>
      <c r="I56" s="84"/>
      <c r="J56" s="84"/>
    </row>
    <row r="57" spans="2:10" x14ac:dyDescent="0.15">
      <c r="B57" s="115">
        <v>0</v>
      </c>
      <c r="C57" s="109">
        <v>0</v>
      </c>
      <c r="D57" s="109">
        <v>0</v>
      </c>
      <c r="E57" s="109">
        <v>0</v>
      </c>
      <c r="F57" s="84"/>
      <c r="G57" s="84"/>
      <c r="H57" s="84"/>
      <c r="I57" s="84"/>
      <c r="J57" s="84"/>
    </row>
    <row r="58" spans="2:10" x14ac:dyDescent="0.15">
      <c r="B58" s="115">
        <v>0</v>
      </c>
      <c r="C58" s="109">
        <v>0</v>
      </c>
      <c r="D58" s="109">
        <v>0</v>
      </c>
      <c r="E58" s="109">
        <v>0</v>
      </c>
      <c r="F58" s="84"/>
      <c r="G58" s="84"/>
      <c r="H58" s="84"/>
      <c r="I58" s="84"/>
      <c r="J58" s="84"/>
    </row>
    <row r="59" spans="2:10" x14ac:dyDescent="0.15">
      <c r="B59" s="115">
        <v>0</v>
      </c>
      <c r="C59" s="109">
        <v>0</v>
      </c>
      <c r="D59" s="109">
        <v>0</v>
      </c>
      <c r="E59" s="109">
        <v>0</v>
      </c>
      <c r="F59" s="84"/>
      <c r="G59" s="84"/>
      <c r="H59" s="84"/>
      <c r="I59" s="84"/>
      <c r="J59" s="84"/>
    </row>
    <row r="60" spans="2:10" x14ac:dyDescent="0.15">
      <c r="B60" s="115">
        <v>0</v>
      </c>
      <c r="C60" s="109">
        <v>0</v>
      </c>
      <c r="D60" s="109">
        <v>0</v>
      </c>
      <c r="E60" s="109">
        <v>0</v>
      </c>
      <c r="F60" s="84"/>
      <c r="G60" s="84"/>
      <c r="H60" s="84"/>
      <c r="I60" s="84"/>
      <c r="J60" s="84"/>
    </row>
    <row r="61" spans="2:10" x14ac:dyDescent="0.15">
      <c r="B61" s="115">
        <v>0</v>
      </c>
      <c r="C61" s="109">
        <v>0</v>
      </c>
      <c r="D61" s="109">
        <v>0</v>
      </c>
      <c r="E61" s="109">
        <v>0</v>
      </c>
      <c r="F61" s="84"/>
      <c r="G61" s="84"/>
      <c r="H61" s="84"/>
      <c r="I61" s="84"/>
      <c r="J61" s="84"/>
    </row>
    <row r="62" spans="2:10" x14ac:dyDescent="0.15">
      <c r="B62" s="115">
        <v>0</v>
      </c>
      <c r="C62" s="109">
        <v>0</v>
      </c>
      <c r="D62" s="109">
        <v>0</v>
      </c>
      <c r="E62" s="109">
        <v>0</v>
      </c>
      <c r="F62" s="84"/>
      <c r="G62" s="84"/>
      <c r="H62" s="84"/>
      <c r="I62" s="84"/>
    </row>
    <row r="63" spans="2:10" x14ac:dyDescent="0.15">
      <c r="B63" s="115">
        <v>0</v>
      </c>
      <c r="C63" s="109">
        <v>0</v>
      </c>
      <c r="D63" s="109">
        <v>0</v>
      </c>
      <c r="E63" s="109">
        <v>0</v>
      </c>
      <c r="F63" s="84"/>
      <c r="G63" s="84"/>
      <c r="H63" s="84"/>
      <c r="I63" s="84"/>
    </row>
    <row r="64" spans="2:10" x14ac:dyDescent="0.15">
      <c r="B64" s="115">
        <v>0</v>
      </c>
      <c r="C64" s="109">
        <v>0</v>
      </c>
      <c r="D64" s="109">
        <v>0</v>
      </c>
      <c r="E64" s="109">
        <v>0</v>
      </c>
      <c r="F64" s="84"/>
      <c r="G64" s="84"/>
      <c r="H64" s="84"/>
      <c r="I64" s="84"/>
    </row>
    <row r="65" spans="2:9" x14ac:dyDescent="0.15">
      <c r="B65" s="115">
        <v>0</v>
      </c>
      <c r="C65" s="109">
        <v>0</v>
      </c>
      <c r="D65" s="109">
        <v>0</v>
      </c>
      <c r="E65" s="109">
        <v>0</v>
      </c>
      <c r="F65" s="84"/>
      <c r="G65" s="84"/>
      <c r="H65" s="84"/>
      <c r="I65" s="84"/>
    </row>
    <row r="66" spans="2:9" x14ac:dyDescent="0.15">
      <c r="B66" s="115">
        <v>0</v>
      </c>
      <c r="C66" s="109">
        <v>0</v>
      </c>
      <c r="D66" s="109">
        <v>0</v>
      </c>
      <c r="E66" s="109">
        <v>0</v>
      </c>
      <c r="F66" s="84"/>
      <c r="G66" s="84"/>
      <c r="H66" s="84"/>
      <c r="I66" s="84"/>
    </row>
    <row r="67" spans="2:9" x14ac:dyDescent="0.15">
      <c r="B67" s="115">
        <v>0</v>
      </c>
      <c r="C67" s="109">
        <v>0</v>
      </c>
      <c r="D67" s="109">
        <v>0</v>
      </c>
      <c r="E67" s="109">
        <v>0</v>
      </c>
      <c r="F67" s="84"/>
      <c r="G67" s="84"/>
      <c r="H67" s="84"/>
      <c r="I67" s="84"/>
    </row>
    <row r="68" spans="2:9" x14ac:dyDescent="0.15">
      <c r="B68" s="115">
        <v>0</v>
      </c>
      <c r="C68" s="109">
        <v>0</v>
      </c>
      <c r="D68" s="109">
        <v>0</v>
      </c>
      <c r="E68" s="109">
        <v>0</v>
      </c>
      <c r="F68" s="84"/>
      <c r="G68" s="84"/>
      <c r="H68" s="84"/>
      <c r="I68" s="84"/>
    </row>
    <row r="69" spans="2:9" x14ac:dyDescent="0.15">
      <c r="B69" s="115">
        <v>0</v>
      </c>
      <c r="C69" s="109">
        <v>0</v>
      </c>
      <c r="D69" s="109">
        <v>0</v>
      </c>
      <c r="E69" s="109">
        <v>0</v>
      </c>
      <c r="F69" s="84"/>
      <c r="G69" s="84"/>
      <c r="H69" s="84"/>
      <c r="I69" s="84"/>
    </row>
    <row r="70" spans="2:9" x14ac:dyDescent="0.15">
      <c r="B70" s="115">
        <v>0</v>
      </c>
      <c r="C70" s="109">
        <v>0</v>
      </c>
      <c r="D70" s="109">
        <v>0</v>
      </c>
      <c r="E70" s="109">
        <v>0</v>
      </c>
      <c r="F70" s="84"/>
      <c r="G70" s="84"/>
      <c r="H70" s="84"/>
      <c r="I70" s="84"/>
    </row>
    <row r="71" spans="2:9" x14ac:dyDescent="0.15">
      <c r="B71" s="115">
        <v>0</v>
      </c>
      <c r="C71" s="109">
        <v>0</v>
      </c>
      <c r="D71" s="109">
        <v>0</v>
      </c>
      <c r="E71" s="109">
        <v>0</v>
      </c>
      <c r="F71" s="84"/>
      <c r="G71" s="84"/>
      <c r="H71" s="84"/>
      <c r="I71" s="84"/>
    </row>
    <row r="72" spans="2:9" x14ac:dyDescent="0.15">
      <c r="B72" s="115">
        <v>0</v>
      </c>
      <c r="C72" s="109">
        <v>0</v>
      </c>
      <c r="D72" s="109">
        <v>0</v>
      </c>
      <c r="E72" s="109">
        <v>0</v>
      </c>
      <c r="F72" s="84"/>
      <c r="G72" s="84"/>
      <c r="H72" s="84"/>
      <c r="I72" s="84"/>
    </row>
    <row r="73" spans="2:9" x14ac:dyDescent="0.15">
      <c r="B73" s="115">
        <v>0</v>
      </c>
      <c r="C73" s="109">
        <v>0</v>
      </c>
      <c r="D73" s="109">
        <v>0</v>
      </c>
      <c r="E73" s="109">
        <v>0</v>
      </c>
      <c r="F73" s="84"/>
      <c r="G73" s="84"/>
      <c r="H73" s="84"/>
      <c r="I73" s="84"/>
    </row>
    <row r="74" spans="2:9" x14ac:dyDescent="0.15">
      <c r="B74" s="115">
        <v>0</v>
      </c>
      <c r="C74" s="109">
        <v>0</v>
      </c>
      <c r="D74" s="109">
        <v>0</v>
      </c>
      <c r="E74" s="109">
        <v>0</v>
      </c>
      <c r="F74" s="84"/>
      <c r="G74" s="84"/>
      <c r="H74" s="84"/>
      <c r="I74" s="84"/>
    </row>
    <row r="75" spans="2:9" x14ac:dyDescent="0.15">
      <c r="B75" s="115">
        <v>0</v>
      </c>
      <c r="C75" s="109">
        <v>0</v>
      </c>
      <c r="D75" s="109">
        <v>0</v>
      </c>
      <c r="E75" s="109">
        <v>0</v>
      </c>
      <c r="F75" s="84"/>
      <c r="G75" s="84"/>
      <c r="H75" s="84"/>
      <c r="I75" s="84"/>
    </row>
    <row r="76" spans="2:9" x14ac:dyDescent="0.15">
      <c r="B76" s="115">
        <v>0</v>
      </c>
      <c r="C76" s="109">
        <v>0</v>
      </c>
      <c r="D76" s="109">
        <v>0</v>
      </c>
      <c r="E76" s="109">
        <v>0</v>
      </c>
      <c r="F76" s="84"/>
      <c r="G76" s="84"/>
      <c r="H76" s="84"/>
      <c r="I76" s="84"/>
    </row>
    <row r="77" spans="2:9" x14ac:dyDescent="0.15">
      <c r="B77" s="115">
        <v>0</v>
      </c>
      <c r="C77" s="109">
        <v>0</v>
      </c>
      <c r="D77" s="109">
        <v>0</v>
      </c>
      <c r="E77" s="109">
        <v>0</v>
      </c>
      <c r="F77" s="84"/>
      <c r="G77" s="84"/>
      <c r="H77" s="84"/>
      <c r="I77" s="84"/>
    </row>
    <row r="78" spans="2:9" x14ac:dyDescent="0.15">
      <c r="B78" s="115">
        <v>0</v>
      </c>
      <c r="C78" s="109">
        <v>0</v>
      </c>
      <c r="D78" s="109">
        <v>0</v>
      </c>
      <c r="E78" s="109">
        <v>0</v>
      </c>
      <c r="F78" s="84"/>
      <c r="G78" s="84"/>
      <c r="H78" s="84"/>
      <c r="I78" s="84"/>
    </row>
    <row r="90" s="109" customFormat="1" ht="31.9" customHeight="1" x14ac:dyDescent="0.25"/>
  </sheetData>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AC431A-26B1-403A-B4DC-EB0FB759FCE6}">
  <sheetPr>
    <tabColor rgb="FF4FADEA"/>
  </sheetPr>
  <dimension ref="A1:AA90"/>
  <sheetViews>
    <sheetView topLeftCell="A11" zoomScale="110" zoomScaleNormal="110" workbookViewId="0">
      <selection activeCell="G10" sqref="G10"/>
    </sheetView>
  </sheetViews>
  <sheetFormatPr defaultColWidth="8.7109375" defaultRowHeight="8.25" x14ac:dyDescent="0.25"/>
  <cols>
    <col min="1" max="1" width="1.28515625" style="109" customWidth="1"/>
    <col min="2" max="2" width="12.28515625" style="109" customWidth="1"/>
    <col min="3" max="4" width="13.7109375" style="109" customWidth="1"/>
    <col min="5" max="5" width="14.42578125" style="109" customWidth="1"/>
    <col min="6" max="6" width="8.140625" style="109" customWidth="1"/>
    <col min="7" max="7" width="13.7109375" style="109" customWidth="1"/>
    <col min="8" max="8" width="14.7109375" style="109" customWidth="1"/>
    <col min="9" max="9" width="17.7109375" style="109" customWidth="1"/>
    <col min="10" max="10" width="12.42578125" style="109" bestFit="1" customWidth="1"/>
    <col min="11" max="11" width="12.7109375" style="109" bestFit="1" customWidth="1"/>
    <col min="12" max="12" width="15.28515625" style="109" customWidth="1"/>
    <col min="13" max="13" width="19.140625" style="109" customWidth="1"/>
    <col min="14" max="14" width="15.28515625" style="109" customWidth="1"/>
    <col min="15" max="20" width="8.7109375" style="109"/>
    <col min="21" max="21" width="18.7109375" style="109" customWidth="1"/>
    <col min="22" max="16384" width="8.7109375" style="109"/>
  </cols>
  <sheetData>
    <row r="1" spans="1:15" x14ac:dyDescent="0.25">
      <c r="I1" s="109" t="s">
        <v>374</v>
      </c>
    </row>
    <row r="2" spans="1:15" x14ac:dyDescent="0.25">
      <c r="A2" s="109">
        <f ca="1">IF(FormulaType!$D$2="DRAGGING CELLS IS NOT PERMITTED. PLEASE UNDO LAST ACTION!!",0,IF(FormulaType!$P$1&lt;&gt;"Feedback OFF",IF(Scoreboard!$F$24="",SUMIFS(FormulaTypePT!A3:$AL$78, FormulaTypePT!A3:$AL$78, "&gt;0", FormulaTypeSC!A3:$AL$78, "PerfectMsg")+ABS(SUMIFS(FormulaTypePT!A3:$AL$78, FormulaTypePT!A3:$AL$78, "&lt;0", FormulaTypeSC!A3:$AL$78, "PerfectMsg")),0),0))</f>
        <v>9</v>
      </c>
      <c r="B2" s="109">
        <f>SUMIF(FormulaTypePT!A3:$AL$78,"&gt;0")</f>
        <v>9</v>
      </c>
    </row>
    <row r="3" spans="1:15" ht="4.9000000000000004" customHeight="1" x14ac:dyDescent="0.25"/>
    <row r="4" spans="1:15" x14ac:dyDescent="0.25">
      <c r="B4" s="113">
        <v>0</v>
      </c>
    </row>
    <row r="5" spans="1:15" x14ac:dyDescent="0.25">
      <c r="B5" s="112">
        <v>0</v>
      </c>
    </row>
    <row r="8" spans="1:15" s="84" customFormat="1" x14ac:dyDescent="0.15"/>
    <row r="9" spans="1:15" x14ac:dyDescent="0.15">
      <c r="B9" s="114">
        <v>0</v>
      </c>
      <c r="C9" s="114">
        <v>0</v>
      </c>
      <c r="D9" s="114">
        <v>0</v>
      </c>
      <c r="E9" s="114">
        <v>0</v>
      </c>
      <c r="F9" s="84"/>
      <c r="G9" s="126">
        <v>0</v>
      </c>
      <c r="I9" s="84"/>
      <c r="K9" s="84"/>
    </row>
    <row r="10" spans="1:15" x14ac:dyDescent="0.15">
      <c r="B10" s="115">
        <v>0</v>
      </c>
      <c r="C10" s="109">
        <v>0</v>
      </c>
      <c r="D10" s="109">
        <v>0</v>
      </c>
      <c r="E10" s="109">
        <v>0</v>
      </c>
      <c r="F10" s="84"/>
      <c r="G10" s="84" t="str">
        <f ca="1">_xlfn.IFS(ISBLANK(FormulaType!G10),"",IF(NOT(ISNA('#_FormulaType'!G10)),IF(ISNA(FormulaType!G10),TRUE,FALSE),FALSE),"StuNAMsg",IF(AND(ISNA('#_FormulaType'!G10),ISNA(FormulaType!G10)),TRUE,FALSE),"PerfectMsg",IF(NOT(ISERROR('#_FormulaType'!G10)),IF(ISERROR(FormulaType!G10),TRUE,FALSE),FALSE),"StuErrorMsg",IF(TYPE('#_FormulaType'!G10)&lt;&gt;TYPE(FormulaType!G10),TRUE,FALSE),"WrongTypeMsg",IF(_xlfn.ISFORMULA('#_FormulaType'!G10),IF(NOT(_xlfn.ISFORMULA(FormulaType!G10)),TRUE),FALSE),"MissingFormulaMsg",IF(NOT(AND(ISNUMBER(FIND("[",_xlfn.FORMULATEXT('#_FormulaType'!G10))),ISNUMBER(FIND("!",_xlfn.FORMULATEXT('#_FormulaType'!G10))))),AND(ISNUMBER(FIND("[",_xlfn.FORMULATEXT(FormulaType!G10))),ISNUMBER(FIND("!",_xlfn.FORMULATEXT(FormulaType!G10)))),FALSE),"ExternalRefsMsg",IF(ISNUMBER('#_FormulaType'!G10),IF(ABS('#_FormulaType'!G10-FormulaType!G10)&gt;0.00001,TRUE,FALSE),IF('#_FormulaType'!G10&lt;&gt;FormulaType!G10,TRUE,FALSE)),IF(ISNUMBER('#_FormulaType'!G10),IF('#_FormulaType'!G10&gt;FormulaType!G10,"TooLow","TooHigh"),"WrongAnswer"),NOT(_xlfn.ISFORMULA('#_FormulaType'!G10)),IF(_xlfn.IFS(ISTEXT('#_FormulaType'!G10),FALSE,ISLOGICAL('#_FormulaType'!G10),FALSE,SUBSTITUTE(CELL("format",'#_FormulaType'!G10),"-","")=SUBSTITUTE(CELL("format",FormulaType!G10),"-",""),FALSE,CELL("format",'#_FormulaType'!G10)="G",FALSE,AND(CELL("format",'#_FormulaType'!G10)="F0",CELL("format",FormulaType!G10)="G"),FALSE,TRUE,IFERROR(IF(MATCH(CELL("format",'#_FormulaType'!G10)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ormulaType!G10),_xlfn.FORMULATEXT(FormulaType!G10),FormulaType!G10),"9","#"),"8","#"),"7","#"),"6","#"),"5","#"),"4","#"),"3","#"),"2","#"),"1","#"),"0","#"),"$","")," ",""),",","@"),"&gt;","@"),"&lt;","@"),"=","@"),")","@"),"(","@"),"^","@"),"/","@"),"+","@"),"*","@"),"-","@"))-LEN(SUBSTITUTE(SUBSTITUTE(SUBSTITUTE(SUBSTITUTE(SUBSTITUTE(SUBSTITUTE(SUBSTITUTE(SUBSTITUTE(SUBSTITUTE(SUBSTITUTE(SUBSTITUTE(SUBSTITUTE(SUBSTITUTE(SUBSTITUTE(SUBSTITUTE(SUBSTITUTE(SUBSTITUTE(SUBSTITUTE(SUBSTITUTE(SUBSTITUTE(SUBSTITUTE(SUBSTITUTE(SUBSTITUTE(SUBSTITUTE(IF(_xlfn.ISFORMULA(FormulaType!G10),_xlfn.FORMULATEXT(FormulaType!G10),FormulaType!G10),"9","#"),"8","#"),"7","#"),"6","#"),"5","#"),"4","#"),"3","#"),"2","#"),"1","#"),"0","#"),"$","")," ",""),",","@"),"&gt;","@"),"&lt;","@"),"=","@"),")","@"),"(","@"),"^","@"),"/","@"),"+","@"),"*","@"),"-","@"),"@#","")))/2&gt;(LEN(SUBSTITUTE(SUBSTITUTE(SUBSTITUTE(SUBSTITUTE(SUBSTITUTE(SUBSTITUTE(SUBSTITUTE(SUBSTITUTE(SUBSTITUTE(SUBSTITUTE(SUBSTITUTE(SUBSTITUTE(SUBSTITUTE(SUBSTITUTE(SUBSTITUTE(SUBSTITUTE(SUBSTITUTE(SUBSTITUTE(SUBSTITUTE(SUBSTITUTE(SUBSTITUTE(SUBSTITUTE(SUBSTITUTE(IF(_xlfn.ISFORMULA('#_FormulaType'!G10),_xlfn.FORMULATEXT('#_FormulaType'!G10),'#_FormulaType'!G10),"9","#"),"8","#"),"7","#"),"6","#"),"5","#"),"4","#"),"3","#"),"2","#"),"1","#"),"0","#"),"$","")," ",""),",","@"),"&gt;","@"),"&lt;","@"),"=","@"),")","@"),"(","@"),"^","@"),"/","@"),"+","@"),"*","@"),"-","@"))-LEN(SUBSTITUTE(SUBSTITUTE(SUBSTITUTE(SUBSTITUTE(SUBSTITUTE(SUBSTITUTE(SUBSTITUTE(SUBSTITUTE(SUBSTITUTE(SUBSTITUTE(SUBSTITUTE(SUBSTITUTE(SUBSTITUTE(SUBSTITUTE(SUBSTITUTE(SUBSTITUTE(SUBSTITUTE(SUBSTITUTE(SUBSTITUTE(SUBSTITUTE(SUBSTITUTE(SUBSTITUTE(SUBSTITUTE(SUBSTITUTE(IF(_xlfn.ISFORMULA('#_FormulaType'!G10),_xlfn.FORMULATEXT('#_FormulaType'!G10),'#_FormulaType'!G10),"9","#"),"8","#"),"7","#"),"6","#"),"5","#"),"4","#"),"3","#"),"2","#"),"1","#"),"0","#"),"$","")," ",""),",","@"),"&gt;","@"),"&lt;","@"),"=","@"),")","@"),"(","@"),"^","@"),"/","@"),"+","@"),"*","@"),"-","@"),"@#","")))/2,TRUE,FALSE),"HardCodeMsg",IF(LEN(IF(_xlfn.ISFORMULA(FormulaType!G10),_xlfn.FORMULATEXT(FormulaType!G10),FormulaType!G10))-LEN(SUBSTITUTE(IF(_xlfn.ISFORMULA(FormulaType!G10),_xlfn.FORMULATEXT(FormulaType!G10),FormulaType!G10),"""",""))&gt;LEN(IF(_xlfn.ISFORMULA('#_FormulaType'!G10),_xlfn.FORMULATEXT('#_FormulaType'!G10),'#_FormulaType'!G10))-LEN(SUBSTITUTE(IF(_xlfn.ISFORMULA('#_FormulaType'!G10),_xlfn.FORMULATEXT('#_FormulaType'!G10),'#_FormulaType'!G10),"""","")),TRUE,FALSE),"HardQuoteMsg",IF(LEN(IF(_xlfn.ISFORMULA(FormulaType!G10),_xlfn.FORMULATEXT(FormulaType!G10),FormulaType!G10))-LEN(SUBSTITUTE(IF(_xlfn.ISFORMULA(FormulaType!G10),_xlfn.FORMULATEXT(FormulaType!G10),FormulaType!G10),"$",""))&lt;LEN(IF(_xlfn.ISFORMULA('#_FormulaType'!G10),_xlfn.FORMULATEXT('#_FormulaType'!G10),'#_FormulaType'!G10))-LEN(SUBSTITUTE(IF(_xlfn.ISFORMULA('#_FormulaType'!G10),_xlfn.FORMULATEXT('#_FormulaType'!G10),'#_FormulaType'!G10),"$","")),TRUE,FALSE),"MissingAbsMsg",_xlfn.IFS(ISTEXT('#_FormulaType'!G10),FALSE,ISLOGICAL('#_FormulaType'!G10),FALSE,SUBSTITUTE(CELL("format",'#_FormulaType'!G10),"-","")=SUBSTITUTE(CELL("format",FormulaType!G10),"-",""),FALSE,CELL("format",'#_FormulaType'!G10)="G",FALSE,AND(CELL("format",'#_FormulaType'!G10)="F0",CELL("format",FormulaType!G10)="G"),FALSE,TRUE,IFERROR(IF(MATCH(CELL("format",'#_FormulaType'!G10),FormatCodes_SFX!$A$4:$A$53,0)&gt;0,TRUE),FALSE),TRUE,TRUE),"FormatMsg",TRUE,"PerfectMsg")</f>
        <v>PerfectMsg</v>
      </c>
      <c r="I10" s="84"/>
    </row>
    <row r="11" spans="1:15" x14ac:dyDescent="0.15">
      <c r="B11" s="115">
        <v>0</v>
      </c>
      <c r="C11" s="109">
        <v>0</v>
      </c>
      <c r="D11" s="109">
        <v>0</v>
      </c>
      <c r="E11" s="109">
        <v>0</v>
      </c>
      <c r="F11" s="84"/>
      <c r="G11" s="84"/>
      <c r="I11" s="84"/>
    </row>
    <row r="12" spans="1:15" x14ac:dyDescent="0.15">
      <c r="B12" s="115">
        <v>0</v>
      </c>
      <c r="C12" s="109">
        <v>0</v>
      </c>
      <c r="D12" s="109">
        <v>0</v>
      </c>
      <c r="E12" s="109">
        <v>0</v>
      </c>
      <c r="F12" s="84"/>
      <c r="G12" s="84"/>
      <c r="H12" s="84"/>
      <c r="I12" s="84"/>
    </row>
    <row r="13" spans="1:15" x14ac:dyDescent="0.15">
      <c r="B13" s="115">
        <v>0</v>
      </c>
      <c r="C13" s="109">
        <v>0</v>
      </c>
      <c r="D13" s="109">
        <v>0</v>
      </c>
      <c r="E13" s="109">
        <v>0</v>
      </c>
      <c r="F13" s="84"/>
      <c r="G13" s="84"/>
      <c r="H13" s="84"/>
      <c r="I13" s="84"/>
    </row>
    <row r="14" spans="1:15" x14ac:dyDescent="0.15">
      <c r="B14" s="115">
        <v>0</v>
      </c>
      <c r="C14" s="109">
        <v>0</v>
      </c>
      <c r="D14" s="109">
        <v>0</v>
      </c>
      <c r="E14" s="109">
        <v>0</v>
      </c>
      <c r="F14" s="84"/>
      <c r="G14" s="125">
        <v>0</v>
      </c>
      <c r="H14" s="84"/>
      <c r="I14" s="84"/>
    </row>
    <row r="15" spans="1:15" x14ac:dyDescent="0.15">
      <c r="B15" s="115">
        <v>0</v>
      </c>
      <c r="C15" s="109">
        <v>0</v>
      </c>
      <c r="D15" s="109">
        <v>0</v>
      </c>
      <c r="E15" s="109">
        <v>0</v>
      </c>
      <c r="F15" s="84"/>
      <c r="G15" s="114">
        <v>0</v>
      </c>
      <c r="H15" s="114">
        <v>0</v>
      </c>
      <c r="I15" s="114">
        <v>0</v>
      </c>
      <c r="M15" s="84"/>
    </row>
    <row r="16" spans="1:15" x14ac:dyDescent="0.15">
      <c r="B16" s="115">
        <v>0</v>
      </c>
      <c r="C16" s="109">
        <v>0</v>
      </c>
      <c r="D16" s="109">
        <v>0</v>
      </c>
      <c r="E16" s="109">
        <v>0</v>
      </c>
      <c r="F16" s="84"/>
      <c r="G16" s="109" t="str">
        <f ca="1">_xlfn.IFS(ISBLANK(FormulaType!G16),"",IF(NOT(ISNA('#_FormulaType'!G16)),IF(ISNA(FormulaType!G16),TRUE,FALSE),FALSE),"StuNAMsg",IF(AND(ISNA('#_FormulaType'!G16),ISNA(FormulaType!G16)),TRUE,FALSE),"PerfectMsg",IF(NOT(ISERROR('#_FormulaType'!G16)),IF(ISERROR(FormulaType!G16),TRUE,FALSE),FALSE),"StuErrorMsg",IF(TYPE('#_FormulaType'!G16)&lt;&gt;TYPE(FormulaType!G16),TRUE,FALSE),"WrongTypeMsg",IF(_xlfn.ISFORMULA('#_FormulaType'!G16),IF(NOT(_xlfn.ISFORMULA(FormulaType!G16)),TRUE),FALSE),"MissingFormulaMsg",IF(NOT(AND(ISNUMBER(FIND("[",_xlfn.FORMULATEXT('#_FormulaType'!G16))),ISNUMBER(FIND("!",_xlfn.FORMULATEXT('#_FormulaType'!G16))))),AND(ISNUMBER(FIND("[",_xlfn.FORMULATEXT(FormulaType!G16))),ISNUMBER(FIND("!",_xlfn.FORMULATEXT(FormulaType!G16)))),FALSE),"ExternalRefsMsg",IF(ISNUMBER('#_FormulaType'!G16),IF(ABS('#_FormulaType'!G16-FormulaType!G16)&gt;0.00001,TRUE,FALSE),IF('#_FormulaType'!G16&lt;&gt;FormulaType!G16,TRUE,FALSE)),IF(ISNUMBER('#_FormulaType'!G16),IF('#_FormulaType'!G16&gt;FormulaType!G16,"TooLow","TooHigh"),"WrongAnswer"),NOT(_xlfn.ISFORMULA('#_FormulaType'!G16)),IF(_xlfn.IFS(ISTEXT('#_FormulaType'!G16),FALSE,ISLOGICAL('#_FormulaType'!G16),FALSE,SUBSTITUTE(CELL("format",'#_FormulaType'!G16),"-","")=SUBSTITUTE(CELL("format",FormulaType!G16),"-",""),FALSE,CELL("format",'#_FormulaType'!G16)="G",FALSE,AND(CELL("format",'#_FormulaType'!G16)="F0",CELL("format",FormulaType!G16)="G"),FALSE,TRUE,IFERROR(IF(MATCH(CELL("format",'#_FormulaType'!G16)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ormulaType!G16),_xlfn.FORMULATEXT(FormulaType!G16),FormulaType!G16),"9","#"),"8","#"),"7","#"),"6","#"),"5","#"),"4","#"),"3","#"),"2","#"),"1","#"),"0","#"),"$","")," ",""),",","@"),"&gt;","@"),"&lt;","@"),"=","@"),")","@"),"(","@"),"^","@"),"/","@"),"+","@"),"*","@"),"-","@"))-LEN(SUBSTITUTE(SUBSTITUTE(SUBSTITUTE(SUBSTITUTE(SUBSTITUTE(SUBSTITUTE(SUBSTITUTE(SUBSTITUTE(SUBSTITUTE(SUBSTITUTE(SUBSTITUTE(SUBSTITUTE(SUBSTITUTE(SUBSTITUTE(SUBSTITUTE(SUBSTITUTE(SUBSTITUTE(SUBSTITUTE(SUBSTITUTE(SUBSTITUTE(SUBSTITUTE(SUBSTITUTE(SUBSTITUTE(SUBSTITUTE(IF(_xlfn.ISFORMULA(FormulaType!G16),_xlfn.FORMULATEXT(FormulaType!G16),FormulaType!G16),"9","#"),"8","#"),"7","#"),"6","#"),"5","#"),"4","#"),"3","#"),"2","#"),"1","#"),"0","#"),"$","")," ",""),",","@"),"&gt;","@"),"&lt;","@"),"=","@"),")","@"),"(","@"),"^","@"),"/","@"),"+","@"),"*","@"),"-","@"),"@#","")))/2&gt;(LEN(SUBSTITUTE(SUBSTITUTE(SUBSTITUTE(SUBSTITUTE(SUBSTITUTE(SUBSTITUTE(SUBSTITUTE(SUBSTITUTE(SUBSTITUTE(SUBSTITUTE(SUBSTITUTE(SUBSTITUTE(SUBSTITUTE(SUBSTITUTE(SUBSTITUTE(SUBSTITUTE(SUBSTITUTE(SUBSTITUTE(SUBSTITUTE(SUBSTITUTE(SUBSTITUTE(SUBSTITUTE(SUBSTITUTE(IF(_xlfn.ISFORMULA('#_FormulaType'!G16),_xlfn.FORMULATEXT('#_FormulaType'!G16),'#_FormulaType'!G16),"9","#"),"8","#"),"7","#"),"6","#"),"5","#"),"4","#"),"3","#"),"2","#"),"1","#"),"0","#"),"$","")," ",""),",","@"),"&gt;","@"),"&lt;","@"),"=","@"),")","@"),"(","@"),"^","@"),"/","@"),"+","@"),"*","@"),"-","@"))-LEN(SUBSTITUTE(SUBSTITUTE(SUBSTITUTE(SUBSTITUTE(SUBSTITUTE(SUBSTITUTE(SUBSTITUTE(SUBSTITUTE(SUBSTITUTE(SUBSTITUTE(SUBSTITUTE(SUBSTITUTE(SUBSTITUTE(SUBSTITUTE(SUBSTITUTE(SUBSTITUTE(SUBSTITUTE(SUBSTITUTE(SUBSTITUTE(SUBSTITUTE(SUBSTITUTE(SUBSTITUTE(SUBSTITUTE(SUBSTITUTE(IF(_xlfn.ISFORMULA('#_FormulaType'!G16),_xlfn.FORMULATEXT('#_FormulaType'!G16),'#_FormulaType'!G16),"9","#"),"8","#"),"7","#"),"6","#"),"5","#"),"4","#"),"3","#"),"2","#"),"1","#"),"0","#"),"$","")," ",""),",","@"),"&gt;","@"),"&lt;","@"),"=","@"),")","@"),"(","@"),"^","@"),"/","@"),"+","@"),"*","@"),"-","@"),"@#","")))/2,TRUE,FALSE),"HardCodeMsg",IF(LEN(IF(_xlfn.ISFORMULA(FormulaType!G16),_xlfn.FORMULATEXT(FormulaType!G16),FormulaType!G16))-LEN(SUBSTITUTE(IF(_xlfn.ISFORMULA(FormulaType!G16),_xlfn.FORMULATEXT(FormulaType!G16),FormulaType!G16),"""",""))&gt;LEN(IF(_xlfn.ISFORMULA('#_FormulaType'!G16),_xlfn.FORMULATEXT('#_FormulaType'!G16),'#_FormulaType'!G16))-LEN(SUBSTITUTE(IF(_xlfn.ISFORMULA('#_FormulaType'!G16),_xlfn.FORMULATEXT('#_FormulaType'!G16),'#_FormulaType'!G16),"""","")),TRUE,FALSE),"HardQuoteMsg",IF(LEN(IF(_xlfn.ISFORMULA(FormulaType!G16),_xlfn.FORMULATEXT(FormulaType!G16),FormulaType!G16))-LEN(SUBSTITUTE(IF(_xlfn.ISFORMULA(FormulaType!G16),_xlfn.FORMULATEXT(FormulaType!G16),FormulaType!G16),"$",""))&lt;LEN(IF(_xlfn.ISFORMULA('#_FormulaType'!G16),_xlfn.FORMULATEXT('#_FormulaType'!G16),'#_FormulaType'!G16))-LEN(SUBSTITUTE(IF(_xlfn.ISFORMULA('#_FormulaType'!G16),_xlfn.FORMULATEXT('#_FormulaType'!G16),'#_FormulaType'!G16),"$","")),TRUE,FALSE),"MissingAbsMsg",_xlfn.IFS(ISTEXT('#_FormulaType'!G16),FALSE,ISLOGICAL('#_FormulaType'!G16),FALSE,SUBSTITUTE(CELL("format",'#_FormulaType'!G16),"-","")=SUBSTITUTE(CELL("format",FormulaType!G16),"-",""),FALSE,CELL("format",'#_FormulaType'!G16)="G",FALSE,AND(CELL("format",'#_FormulaType'!G16)="F0",CELL("format",FormulaType!G16)="G"),FALSE,TRUE,IFERROR(IF(MATCH(CELL("format",'#_FormulaType'!G16),FormatCodes_SFX!$A$4:$A$53,0)&gt;0,TRUE),FALSE),TRUE,TRUE),"FormatMsg",TRUE,"PerfectMsg")</f>
        <v>PerfectMsg</v>
      </c>
      <c r="H16" s="127" t="str">
        <f ca="1">_xlfn.IFS(ISBLANK(FormulaType!H16),"",IF(NOT(ISNA('#_FormulaType'!H16)),IF(ISNA(FormulaType!H16),TRUE,FALSE),FALSE),"StuNAMsg",IF(AND(ISNA('#_FormulaType'!H16),ISNA(FormulaType!H16)),TRUE,FALSE),"PerfectMsg",IF(NOT(ISERROR('#_FormulaType'!H16)),IF(ISERROR(FormulaType!H16),TRUE,FALSE),FALSE),"StuErrorMsg",IF(TYPE('#_FormulaType'!H16)&lt;&gt;TYPE(FormulaType!H16),TRUE,FALSE),"WrongTypeMsg",IF(_xlfn.ISFORMULA('#_FormulaType'!H16),IF(NOT(_xlfn.ISFORMULA(FormulaType!H16)),TRUE),FALSE),"MissingFormulaMsg",IF(NOT(AND(ISNUMBER(FIND("[",_xlfn.FORMULATEXT('#_FormulaType'!H16))),ISNUMBER(FIND("!",_xlfn.FORMULATEXT('#_FormulaType'!H16))))),AND(ISNUMBER(FIND("[",_xlfn.FORMULATEXT(FormulaType!H16))),ISNUMBER(FIND("!",_xlfn.FORMULATEXT(FormulaType!H16)))),FALSE),"ExternalRefsMsg",IF(ISNUMBER('#_FormulaType'!H16),IF(ABS('#_FormulaType'!H16-FormulaType!H16)&gt;0.00001,TRUE,FALSE),IF('#_FormulaType'!H16&lt;&gt;FormulaType!H16,TRUE,FALSE)),IF(ISNUMBER('#_FormulaType'!H16),IF('#_FormulaType'!H16&gt;FormulaType!H16,"TooLow","TooHigh"),"WrongAnswer"),NOT(_xlfn.ISFORMULA('#_FormulaType'!H16)),IF(_xlfn.IFS(ISTEXT('#_FormulaType'!H16),FALSE,ISLOGICAL('#_FormulaType'!H16),FALSE,SUBSTITUTE(CELL("format",'#_FormulaType'!H16),"-","")=SUBSTITUTE(CELL("format",FormulaType!H16),"-",""),FALSE,CELL("format",'#_FormulaType'!H16)="G",FALSE,AND(CELL("format",'#_FormulaType'!H16)="F0",CELL("format",FormulaType!H16)="G"),FALSE,TRUE,IFERROR(IF(MATCH(CELL("format",'#_FormulaType'!H16)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ormulaType!H16),_xlfn.FORMULATEXT(FormulaType!H16),FormulaType!H16),"9","#"),"8","#"),"7","#"),"6","#"),"5","#"),"4","#"),"3","#"),"2","#"),"1","#"),"0","#"),"$","")," ",""),",","@"),"&gt;","@"),"&lt;","@"),"=","@"),")","@"),"(","@"),"^","@"),"/","@"),"+","@"),"*","@"),"-","@"))-LEN(SUBSTITUTE(SUBSTITUTE(SUBSTITUTE(SUBSTITUTE(SUBSTITUTE(SUBSTITUTE(SUBSTITUTE(SUBSTITUTE(SUBSTITUTE(SUBSTITUTE(SUBSTITUTE(SUBSTITUTE(SUBSTITUTE(SUBSTITUTE(SUBSTITUTE(SUBSTITUTE(SUBSTITUTE(SUBSTITUTE(SUBSTITUTE(SUBSTITUTE(SUBSTITUTE(SUBSTITUTE(SUBSTITUTE(SUBSTITUTE(IF(_xlfn.ISFORMULA(FormulaType!H16),_xlfn.FORMULATEXT(FormulaType!H16),FormulaType!H16),"9","#"),"8","#"),"7","#"),"6","#"),"5","#"),"4","#"),"3","#"),"2","#"),"1","#"),"0","#"),"$","")," ",""),",","@"),"&gt;","@"),"&lt;","@"),"=","@"),")","@"),"(","@"),"^","@"),"/","@"),"+","@"),"*","@"),"-","@"),"@#","")))/2&gt;(LEN(SUBSTITUTE(SUBSTITUTE(SUBSTITUTE(SUBSTITUTE(SUBSTITUTE(SUBSTITUTE(SUBSTITUTE(SUBSTITUTE(SUBSTITUTE(SUBSTITUTE(SUBSTITUTE(SUBSTITUTE(SUBSTITUTE(SUBSTITUTE(SUBSTITUTE(SUBSTITUTE(SUBSTITUTE(SUBSTITUTE(SUBSTITUTE(SUBSTITUTE(SUBSTITUTE(SUBSTITUTE(SUBSTITUTE(IF(_xlfn.ISFORMULA('#_FormulaType'!H16),_xlfn.FORMULATEXT('#_FormulaType'!H16),'#_FormulaType'!H16),"9","#"),"8","#"),"7","#"),"6","#"),"5","#"),"4","#"),"3","#"),"2","#"),"1","#"),"0","#"),"$","")," ",""),",","@"),"&gt;","@"),"&lt;","@"),"=","@"),")","@"),"(","@"),"^","@"),"/","@"),"+","@"),"*","@"),"-","@"))-LEN(SUBSTITUTE(SUBSTITUTE(SUBSTITUTE(SUBSTITUTE(SUBSTITUTE(SUBSTITUTE(SUBSTITUTE(SUBSTITUTE(SUBSTITUTE(SUBSTITUTE(SUBSTITUTE(SUBSTITUTE(SUBSTITUTE(SUBSTITUTE(SUBSTITUTE(SUBSTITUTE(SUBSTITUTE(SUBSTITUTE(SUBSTITUTE(SUBSTITUTE(SUBSTITUTE(SUBSTITUTE(SUBSTITUTE(SUBSTITUTE(IF(_xlfn.ISFORMULA('#_FormulaType'!H16),_xlfn.FORMULATEXT('#_FormulaType'!H16),'#_FormulaType'!H16),"9","#"),"8","#"),"7","#"),"6","#"),"5","#"),"4","#"),"3","#"),"2","#"),"1","#"),"0","#"),"$","")," ",""),",","@"),"&gt;","@"),"&lt;","@"),"=","@"),")","@"),"(","@"),"^","@"),"/","@"),"+","@"),"*","@"),"-","@"),"@#","")))/2,TRUE,FALSE),"HardCodeMsg",IF(LEN(IF(_xlfn.ISFORMULA(FormulaType!H16),_xlfn.FORMULATEXT(FormulaType!H16),FormulaType!H16))-LEN(SUBSTITUTE(IF(_xlfn.ISFORMULA(FormulaType!H16),_xlfn.FORMULATEXT(FormulaType!H16),FormulaType!H16),"""",""))&gt;LEN(IF(_xlfn.ISFORMULA('#_FormulaType'!H16),_xlfn.FORMULATEXT('#_FormulaType'!H16),'#_FormulaType'!H16))-LEN(SUBSTITUTE(IF(_xlfn.ISFORMULA('#_FormulaType'!H16),_xlfn.FORMULATEXT('#_FormulaType'!H16),'#_FormulaType'!H16),"""","")),TRUE,FALSE),"HardQuoteMsg",IF(LEN(IF(_xlfn.ISFORMULA(FormulaType!H16),_xlfn.FORMULATEXT(FormulaType!H16),FormulaType!H16))-LEN(SUBSTITUTE(IF(_xlfn.ISFORMULA(FormulaType!H16),_xlfn.FORMULATEXT(FormulaType!H16),FormulaType!H16),"$",""))&lt;LEN(IF(_xlfn.ISFORMULA('#_FormulaType'!H16),_xlfn.FORMULATEXT('#_FormulaType'!H16),'#_FormulaType'!H16))-LEN(SUBSTITUTE(IF(_xlfn.ISFORMULA('#_FormulaType'!H16),_xlfn.FORMULATEXT('#_FormulaType'!H16),'#_FormulaType'!H16),"$","")),TRUE,FALSE),"MissingAbsMsg",_xlfn.IFS(ISTEXT('#_FormulaType'!H16),FALSE,ISLOGICAL('#_FormulaType'!H16),FALSE,SUBSTITUTE(CELL("format",'#_FormulaType'!H16),"-","")=SUBSTITUTE(CELL("format",FormulaType!H16),"-",""),FALSE,CELL("format",'#_FormulaType'!H16)="G",FALSE,AND(CELL("format",'#_FormulaType'!H16)="F0",CELL("format",FormulaType!H16)="G"),FALSE,TRUE,IFERROR(IF(MATCH(CELL("format",'#_FormulaType'!H16),FormatCodes_SFX!$A$4:$A$53,0)&gt;0,TRUE),FALSE),TRUE,TRUE),"FormatMsg",TRUE,"PerfectMsg")</f>
        <v>PerfectMsg</v>
      </c>
      <c r="I16" s="128" t="str">
        <f ca="1">_xlfn.IFS(ISBLANK(FormulaType!I16),"",IF(NOT(ISNA('#_FormulaType'!I16)),IF(ISNA(FormulaType!I16),TRUE,FALSE),FALSE),"StuNAMsg",IF(AND(ISNA('#_FormulaType'!I16),ISNA(FormulaType!I16)),TRUE,FALSE),"PerfectMsg",IF(NOT(ISERROR('#_FormulaType'!I16)),IF(ISERROR(FormulaType!I16),TRUE,FALSE),FALSE),"StuErrorMsg",IF(TYPE('#_FormulaType'!I16)&lt;&gt;TYPE(FormulaType!I16),TRUE,FALSE),"WrongTypeMsg",IF(_xlfn.ISFORMULA('#_FormulaType'!I16),IF(NOT(_xlfn.ISFORMULA(FormulaType!I16)),TRUE),FALSE),"MissingFormulaMsg",IF(NOT(AND(ISNUMBER(FIND("[",_xlfn.FORMULATEXT('#_FormulaType'!I16))),ISNUMBER(FIND("!",_xlfn.FORMULATEXT('#_FormulaType'!I16))))),AND(ISNUMBER(FIND("[",_xlfn.FORMULATEXT(FormulaType!I16))),ISNUMBER(FIND("!",_xlfn.FORMULATEXT(FormulaType!I16)))),FALSE),"ExternalRefsMsg",IF(ISNUMBER('#_FormulaType'!I16),IF(ABS('#_FormulaType'!I16-FormulaType!I16)&gt;0.00001,TRUE,FALSE),IF('#_FormulaType'!I16&lt;&gt;FormulaType!I16,TRUE,FALSE)),IF(ISNUMBER('#_FormulaType'!I16),IF('#_FormulaType'!I16&gt;FormulaType!I16,"TooLow","TooHigh"),"WrongAnswer"),NOT(_xlfn.ISFORMULA('#_FormulaType'!I16)),IF(_xlfn.IFS(ISTEXT('#_FormulaType'!I16),FALSE,ISLOGICAL('#_FormulaType'!I16),FALSE,SUBSTITUTE(CELL("format",'#_FormulaType'!I16),"-","")=SUBSTITUTE(CELL("format",FormulaType!I16),"-",""),FALSE,CELL("format",'#_FormulaType'!I16)="G",FALSE,AND(CELL("format",'#_FormulaType'!I16)="F0",CELL("format",FormulaType!I16)="G"),FALSE,TRUE,IFERROR(IF(MATCH(CELL("format",'#_FormulaType'!I16)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ormulaType!I16),_xlfn.FORMULATEXT(FormulaType!I16),FormulaType!I16),"9","#"),"8","#"),"7","#"),"6","#"),"5","#"),"4","#"),"3","#"),"2","#"),"1","#"),"0","#"),"$","")," ",""),",","@"),"&gt;","@"),"&lt;","@"),"=","@"),")","@"),"(","@"),"^","@"),"/","@"),"+","@"),"*","@"),"-","@"))-LEN(SUBSTITUTE(SUBSTITUTE(SUBSTITUTE(SUBSTITUTE(SUBSTITUTE(SUBSTITUTE(SUBSTITUTE(SUBSTITUTE(SUBSTITUTE(SUBSTITUTE(SUBSTITUTE(SUBSTITUTE(SUBSTITUTE(SUBSTITUTE(SUBSTITUTE(SUBSTITUTE(SUBSTITUTE(SUBSTITUTE(SUBSTITUTE(SUBSTITUTE(SUBSTITUTE(SUBSTITUTE(SUBSTITUTE(SUBSTITUTE(IF(_xlfn.ISFORMULA(FormulaType!I16),_xlfn.FORMULATEXT(FormulaType!I16),FormulaType!I16),"9","#"),"8","#"),"7","#"),"6","#"),"5","#"),"4","#"),"3","#"),"2","#"),"1","#"),"0","#"),"$","")," ",""),",","@"),"&gt;","@"),"&lt;","@"),"=","@"),")","@"),"(","@"),"^","@"),"/","@"),"+","@"),"*","@"),"-","@"),"@#","")))/2&gt;(LEN(SUBSTITUTE(SUBSTITUTE(SUBSTITUTE(SUBSTITUTE(SUBSTITUTE(SUBSTITUTE(SUBSTITUTE(SUBSTITUTE(SUBSTITUTE(SUBSTITUTE(SUBSTITUTE(SUBSTITUTE(SUBSTITUTE(SUBSTITUTE(SUBSTITUTE(SUBSTITUTE(SUBSTITUTE(SUBSTITUTE(SUBSTITUTE(SUBSTITUTE(SUBSTITUTE(SUBSTITUTE(SUBSTITUTE(IF(_xlfn.ISFORMULA('#_FormulaType'!I16),_xlfn.FORMULATEXT('#_FormulaType'!I16),'#_FormulaType'!I16),"9","#"),"8","#"),"7","#"),"6","#"),"5","#"),"4","#"),"3","#"),"2","#"),"1","#"),"0","#"),"$","")," ",""),",","@"),"&gt;","@"),"&lt;","@"),"=","@"),")","@"),"(","@"),"^","@"),"/","@"),"+","@"),"*","@"),"-","@"))-LEN(SUBSTITUTE(SUBSTITUTE(SUBSTITUTE(SUBSTITUTE(SUBSTITUTE(SUBSTITUTE(SUBSTITUTE(SUBSTITUTE(SUBSTITUTE(SUBSTITUTE(SUBSTITUTE(SUBSTITUTE(SUBSTITUTE(SUBSTITUTE(SUBSTITUTE(SUBSTITUTE(SUBSTITUTE(SUBSTITUTE(SUBSTITUTE(SUBSTITUTE(SUBSTITUTE(SUBSTITUTE(SUBSTITUTE(SUBSTITUTE(IF(_xlfn.ISFORMULA('#_FormulaType'!I16),_xlfn.FORMULATEXT('#_FormulaType'!I16),'#_FormulaType'!I16),"9","#"),"8","#"),"7","#"),"6","#"),"5","#"),"4","#"),"3","#"),"2","#"),"1","#"),"0","#"),"$","")," ",""),",","@"),"&gt;","@"),"&lt;","@"),"=","@"),")","@"),"(","@"),"^","@"),"/","@"),"+","@"),"*","@"),"-","@"),"@#","")))/2,TRUE,FALSE),"HardCodeMsg",IF(LEN(IF(_xlfn.ISFORMULA(FormulaType!I16),_xlfn.FORMULATEXT(FormulaType!I16),FormulaType!I16))-LEN(SUBSTITUTE(IF(_xlfn.ISFORMULA(FormulaType!I16),_xlfn.FORMULATEXT(FormulaType!I16),FormulaType!I16),"""",""))&gt;LEN(IF(_xlfn.ISFORMULA('#_FormulaType'!I16),_xlfn.FORMULATEXT('#_FormulaType'!I16),'#_FormulaType'!I16))-LEN(SUBSTITUTE(IF(_xlfn.ISFORMULA('#_FormulaType'!I16),_xlfn.FORMULATEXT('#_FormulaType'!I16),'#_FormulaType'!I16),"""","")),TRUE,FALSE),"HardQuoteMsg",IF(LEN(IF(_xlfn.ISFORMULA(FormulaType!I16),_xlfn.FORMULATEXT(FormulaType!I16),FormulaType!I16))-LEN(SUBSTITUTE(IF(_xlfn.ISFORMULA(FormulaType!I16),_xlfn.FORMULATEXT(FormulaType!I16),FormulaType!I16),"$",""))&lt;LEN(IF(_xlfn.ISFORMULA('#_FormulaType'!I16),_xlfn.FORMULATEXT('#_FormulaType'!I16),'#_FormulaType'!I16))-LEN(SUBSTITUTE(IF(_xlfn.ISFORMULA('#_FormulaType'!I16),_xlfn.FORMULATEXT('#_FormulaType'!I16),'#_FormulaType'!I16),"$","")),TRUE,FALSE),"MissingAbsMsg",_xlfn.IFS(ISTEXT('#_FormulaType'!I16),FALSE,ISLOGICAL('#_FormulaType'!I16),FALSE,SUBSTITUTE(CELL("format",'#_FormulaType'!I16),"-","")=SUBSTITUTE(CELL("format",FormulaType!I16),"-",""),FALSE,CELL("format",'#_FormulaType'!I16)="G",FALSE,AND(CELL("format",'#_FormulaType'!I16)="F0",CELL("format",FormulaType!I16)="G"),FALSE,TRUE,IFERROR(IF(MATCH(CELL("format",'#_FormulaType'!I16),FormatCodes_SFX!$A$4:$A$53,0)&gt;0,TRUE),FALSE),TRUE,TRUE),"FormatMsg",TRUE,"PerfectMsg")</f>
        <v>PerfectMsg</v>
      </c>
      <c r="M16" s="84"/>
      <c r="N16" s="84"/>
      <c r="O16" s="84"/>
    </row>
    <row r="17" spans="2:27" x14ac:dyDescent="0.15">
      <c r="B17" s="115">
        <v>0</v>
      </c>
      <c r="C17" s="109">
        <v>0</v>
      </c>
      <c r="D17" s="109">
        <v>0</v>
      </c>
      <c r="E17" s="109">
        <v>0</v>
      </c>
      <c r="F17" s="84"/>
      <c r="G17" s="109" t="str">
        <f ca="1">_xlfn.IFS(ISBLANK(FormulaType!G17),"",IF(NOT(ISNA('#_FormulaType'!G17)),IF(ISNA(FormulaType!G17),TRUE,FALSE),FALSE),"StuNAMsg",IF(AND(ISNA('#_FormulaType'!G17),ISNA(FormulaType!G17)),TRUE,FALSE),"PerfectMsg",IF(NOT(ISERROR('#_FormulaType'!G17)),IF(ISERROR(FormulaType!G17),TRUE,FALSE),FALSE),"StuErrorMsg",IF(TYPE('#_FormulaType'!G17)&lt;&gt;TYPE(FormulaType!G17),TRUE,FALSE),"WrongTypeMsg",IF(_xlfn.ISFORMULA('#_FormulaType'!G17),IF(NOT(_xlfn.ISFORMULA(FormulaType!G17)),TRUE),FALSE),"MissingFormulaMsg",IF(NOT(AND(ISNUMBER(FIND("[",_xlfn.FORMULATEXT('#_FormulaType'!G17))),ISNUMBER(FIND("!",_xlfn.FORMULATEXT('#_FormulaType'!G17))))),AND(ISNUMBER(FIND("[",_xlfn.FORMULATEXT(FormulaType!G17))),ISNUMBER(FIND("!",_xlfn.FORMULATEXT(FormulaType!G17)))),FALSE),"ExternalRefsMsg",IF(ISNUMBER('#_FormulaType'!G17),IF(ABS('#_FormulaType'!G17-FormulaType!G17)&gt;0.00001,TRUE,FALSE),IF('#_FormulaType'!G17&lt;&gt;FormulaType!G17,TRUE,FALSE)),IF(ISNUMBER('#_FormulaType'!G17),IF('#_FormulaType'!G17&gt;FormulaType!G17,"TooLow","TooHigh"),"WrongAnswer"),NOT(_xlfn.ISFORMULA('#_FormulaType'!G17)),IF(_xlfn.IFS(ISTEXT('#_FormulaType'!G17),FALSE,ISLOGICAL('#_FormulaType'!G17),FALSE,SUBSTITUTE(CELL("format",'#_FormulaType'!G17),"-","")=SUBSTITUTE(CELL("format",FormulaType!G17),"-",""),FALSE,CELL("format",'#_FormulaType'!G17)="G",FALSE,AND(CELL("format",'#_FormulaType'!G17)="F0",CELL("format",FormulaType!G17)="G"),FALSE,TRUE,IFERROR(IF(MATCH(CELL("format",'#_FormulaType'!G17)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ormulaType!G17),_xlfn.FORMULATEXT(FormulaType!G17),FormulaType!G17),"9","#"),"8","#"),"7","#"),"6","#"),"5","#"),"4","#"),"3","#"),"2","#"),"1","#"),"0","#"),"$","")," ",""),",","@"),"&gt;","@"),"&lt;","@"),"=","@"),")","@"),"(","@"),"^","@"),"/","@"),"+","@"),"*","@"),"-","@"))-LEN(SUBSTITUTE(SUBSTITUTE(SUBSTITUTE(SUBSTITUTE(SUBSTITUTE(SUBSTITUTE(SUBSTITUTE(SUBSTITUTE(SUBSTITUTE(SUBSTITUTE(SUBSTITUTE(SUBSTITUTE(SUBSTITUTE(SUBSTITUTE(SUBSTITUTE(SUBSTITUTE(SUBSTITUTE(SUBSTITUTE(SUBSTITUTE(SUBSTITUTE(SUBSTITUTE(SUBSTITUTE(SUBSTITUTE(SUBSTITUTE(IF(_xlfn.ISFORMULA(FormulaType!G17),_xlfn.FORMULATEXT(FormulaType!G17),FormulaType!G17),"9","#"),"8","#"),"7","#"),"6","#"),"5","#"),"4","#"),"3","#"),"2","#"),"1","#"),"0","#"),"$","")," ",""),",","@"),"&gt;","@"),"&lt;","@"),"=","@"),")","@"),"(","@"),"^","@"),"/","@"),"+","@"),"*","@"),"-","@"),"@#","")))/2&gt;(LEN(SUBSTITUTE(SUBSTITUTE(SUBSTITUTE(SUBSTITUTE(SUBSTITUTE(SUBSTITUTE(SUBSTITUTE(SUBSTITUTE(SUBSTITUTE(SUBSTITUTE(SUBSTITUTE(SUBSTITUTE(SUBSTITUTE(SUBSTITUTE(SUBSTITUTE(SUBSTITUTE(SUBSTITUTE(SUBSTITUTE(SUBSTITUTE(SUBSTITUTE(SUBSTITUTE(SUBSTITUTE(SUBSTITUTE(IF(_xlfn.ISFORMULA('#_FormulaType'!G17),_xlfn.FORMULATEXT('#_FormulaType'!G17),'#_FormulaType'!G17),"9","#"),"8","#"),"7","#"),"6","#"),"5","#"),"4","#"),"3","#"),"2","#"),"1","#"),"0","#"),"$","")," ",""),",","@"),"&gt;","@"),"&lt;","@"),"=","@"),")","@"),"(","@"),"^","@"),"/","@"),"+","@"),"*","@"),"-","@"))-LEN(SUBSTITUTE(SUBSTITUTE(SUBSTITUTE(SUBSTITUTE(SUBSTITUTE(SUBSTITUTE(SUBSTITUTE(SUBSTITUTE(SUBSTITUTE(SUBSTITUTE(SUBSTITUTE(SUBSTITUTE(SUBSTITUTE(SUBSTITUTE(SUBSTITUTE(SUBSTITUTE(SUBSTITUTE(SUBSTITUTE(SUBSTITUTE(SUBSTITUTE(SUBSTITUTE(SUBSTITUTE(SUBSTITUTE(SUBSTITUTE(IF(_xlfn.ISFORMULA('#_FormulaType'!G17),_xlfn.FORMULATEXT('#_FormulaType'!G17),'#_FormulaType'!G17),"9","#"),"8","#"),"7","#"),"6","#"),"5","#"),"4","#"),"3","#"),"2","#"),"1","#"),"0","#"),"$","")," ",""),",","@"),"&gt;","@"),"&lt;","@"),"=","@"),")","@"),"(","@"),"^","@"),"/","@"),"+","@"),"*","@"),"-","@"),"@#","")))/2,TRUE,FALSE),"HardCodeMsg",IF(LEN(IF(_xlfn.ISFORMULA(FormulaType!G17),_xlfn.FORMULATEXT(FormulaType!G17),FormulaType!G17))-LEN(SUBSTITUTE(IF(_xlfn.ISFORMULA(FormulaType!G17),_xlfn.FORMULATEXT(FormulaType!G17),FormulaType!G17),"""",""))&gt;LEN(IF(_xlfn.ISFORMULA('#_FormulaType'!G17),_xlfn.FORMULATEXT('#_FormulaType'!G17),'#_FormulaType'!G17))-LEN(SUBSTITUTE(IF(_xlfn.ISFORMULA('#_FormulaType'!G17),_xlfn.FORMULATEXT('#_FormulaType'!G17),'#_FormulaType'!G17),"""","")),TRUE,FALSE),"HardQuoteMsg",IF(LEN(IF(_xlfn.ISFORMULA(FormulaType!G17),_xlfn.FORMULATEXT(FormulaType!G17),FormulaType!G17))-LEN(SUBSTITUTE(IF(_xlfn.ISFORMULA(FormulaType!G17),_xlfn.FORMULATEXT(FormulaType!G17),FormulaType!G17),"$",""))&lt;LEN(IF(_xlfn.ISFORMULA('#_FormulaType'!G17),_xlfn.FORMULATEXT('#_FormulaType'!G17),'#_FormulaType'!G17))-LEN(SUBSTITUTE(IF(_xlfn.ISFORMULA('#_FormulaType'!G17),_xlfn.FORMULATEXT('#_FormulaType'!G17),'#_FormulaType'!G17),"$","")),TRUE,FALSE),"MissingAbsMsg",_xlfn.IFS(ISTEXT('#_FormulaType'!G17),FALSE,ISLOGICAL('#_FormulaType'!G17),FALSE,SUBSTITUTE(CELL("format",'#_FormulaType'!G17),"-","")=SUBSTITUTE(CELL("format",FormulaType!G17),"-",""),FALSE,CELL("format",'#_FormulaType'!G17)="G",FALSE,AND(CELL("format",'#_FormulaType'!G17)="F0",CELL("format",FormulaType!G17)="G"),FALSE,TRUE,IFERROR(IF(MATCH(CELL("format",'#_FormulaType'!G17),FormatCodes_SFX!$A$4:$A$53,0)&gt;0,TRUE),FALSE),TRUE,TRUE),"FormatMsg",TRUE,"PerfectMsg")</f>
        <v>PerfectMsg</v>
      </c>
      <c r="H17" s="127" t="str">
        <f ca="1">_xlfn.IFS(ISBLANK(FormulaType!H17),"",IF(NOT(ISNA('#_FormulaType'!H17)),IF(ISNA(FormulaType!H17),TRUE,FALSE),FALSE),"StuNAMsg",IF(AND(ISNA('#_FormulaType'!H17),ISNA(FormulaType!H17)),TRUE,FALSE),"PerfectMsg",IF(NOT(ISERROR('#_FormulaType'!H17)),IF(ISERROR(FormulaType!H17),TRUE,FALSE),FALSE),"StuErrorMsg",IF(TYPE('#_FormulaType'!H17)&lt;&gt;TYPE(FormulaType!H17),TRUE,FALSE),"WrongTypeMsg",IF(_xlfn.ISFORMULA('#_FormulaType'!H17),IF(NOT(_xlfn.ISFORMULA(FormulaType!H17)),TRUE),FALSE),"MissingFormulaMsg",IF(NOT(AND(ISNUMBER(FIND("[",_xlfn.FORMULATEXT('#_FormulaType'!H17))),ISNUMBER(FIND("!",_xlfn.FORMULATEXT('#_FormulaType'!H17))))),AND(ISNUMBER(FIND("[",_xlfn.FORMULATEXT(FormulaType!H17))),ISNUMBER(FIND("!",_xlfn.FORMULATEXT(FormulaType!H17)))),FALSE),"ExternalRefsMsg",IF(ISNUMBER('#_FormulaType'!H17),IF(ABS('#_FormulaType'!H17-FormulaType!H17)&gt;0.00001,TRUE,FALSE),IF('#_FormulaType'!H17&lt;&gt;FormulaType!H17,TRUE,FALSE)),IF(ISNUMBER('#_FormulaType'!H17),IF('#_FormulaType'!H17&gt;FormulaType!H17,"TooLow","TooHigh"),"WrongAnswer"),NOT(_xlfn.ISFORMULA('#_FormulaType'!H17)),IF(_xlfn.IFS(ISTEXT('#_FormulaType'!H17),FALSE,ISLOGICAL('#_FormulaType'!H17),FALSE,SUBSTITUTE(CELL("format",'#_FormulaType'!H17),"-","")=SUBSTITUTE(CELL("format",FormulaType!H17),"-",""),FALSE,CELL("format",'#_FormulaType'!H17)="G",FALSE,AND(CELL("format",'#_FormulaType'!H17)="F0",CELL("format",FormulaType!H17)="G"),FALSE,TRUE,IFERROR(IF(MATCH(CELL("format",'#_FormulaType'!H17)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ormulaType!H17),_xlfn.FORMULATEXT(FormulaType!H17),FormulaType!H17),"9","#"),"8","#"),"7","#"),"6","#"),"5","#"),"4","#"),"3","#"),"2","#"),"1","#"),"0","#"),"$","")," ",""),",","@"),"&gt;","@"),"&lt;","@"),"=","@"),")","@"),"(","@"),"^","@"),"/","@"),"+","@"),"*","@"),"-","@"))-LEN(SUBSTITUTE(SUBSTITUTE(SUBSTITUTE(SUBSTITUTE(SUBSTITUTE(SUBSTITUTE(SUBSTITUTE(SUBSTITUTE(SUBSTITUTE(SUBSTITUTE(SUBSTITUTE(SUBSTITUTE(SUBSTITUTE(SUBSTITUTE(SUBSTITUTE(SUBSTITUTE(SUBSTITUTE(SUBSTITUTE(SUBSTITUTE(SUBSTITUTE(SUBSTITUTE(SUBSTITUTE(SUBSTITUTE(SUBSTITUTE(IF(_xlfn.ISFORMULA(FormulaType!H17),_xlfn.FORMULATEXT(FormulaType!H17),FormulaType!H17),"9","#"),"8","#"),"7","#"),"6","#"),"5","#"),"4","#"),"3","#"),"2","#"),"1","#"),"0","#"),"$","")," ",""),",","@"),"&gt;","@"),"&lt;","@"),"=","@"),")","@"),"(","@"),"^","@"),"/","@"),"+","@"),"*","@"),"-","@"),"@#","")))/2&gt;(LEN(SUBSTITUTE(SUBSTITUTE(SUBSTITUTE(SUBSTITUTE(SUBSTITUTE(SUBSTITUTE(SUBSTITUTE(SUBSTITUTE(SUBSTITUTE(SUBSTITUTE(SUBSTITUTE(SUBSTITUTE(SUBSTITUTE(SUBSTITUTE(SUBSTITUTE(SUBSTITUTE(SUBSTITUTE(SUBSTITUTE(SUBSTITUTE(SUBSTITUTE(SUBSTITUTE(SUBSTITUTE(SUBSTITUTE(IF(_xlfn.ISFORMULA('#_FormulaType'!H17),_xlfn.FORMULATEXT('#_FormulaType'!H17),'#_FormulaType'!H17),"9","#"),"8","#"),"7","#"),"6","#"),"5","#"),"4","#"),"3","#"),"2","#"),"1","#"),"0","#"),"$","")," ",""),",","@"),"&gt;","@"),"&lt;","@"),"=","@"),")","@"),"(","@"),"^","@"),"/","@"),"+","@"),"*","@"),"-","@"))-LEN(SUBSTITUTE(SUBSTITUTE(SUBSTITUTE(SUBSTITUTE(SUBSTITUTE(SUBSTITUTE(SUBSTITUTE(SUBSTITUTE(SUBSTITUTE(SUBSTITUTE(SUBSTITUTE(SUBSTITUTE(SUBSTITUTE(SUBSTITUTE(SUBSTITUTE(SUBSTITUTE(SUBSTITUTE(SUBSTITUTE(SUBSTITUTE(SUBSTITUTE(SUBSTITUTE(SUBSTITUTE(SUBSTITUTE(SUBSTITUTE(IF(_xlfn.ISFORMULA('#_FormulaType'!H17),_xlfn.FORMULATEXT('#_FormulaType'!H17),'#_FormulaType'!H17),"9","#"),"8","#"),"7","#"),"6","#"),"5","#"),"4","#"),"3","#"),"2","#"),"1","#"),"0","#"),"$","")," ",""),",","@"),"&gt;","@"),"&lt;","@"),"=","@"),")","@"),"(","@"),"^","@"),"/","@"),"+","@"),"*","@"),"-","@"),"@#","")))/2,TRUE,FALSE),"HardCodeMsg",IF(LEN(IF(_xlfn.ISFORMULA(FormulaType!H17),_xlfn.FORMULATEXT(FormulaType!H17),FormulaType!H17))-LEN(SUBSTITUTE(IF(_xlfn.ISFORMULA(FormulaType!H17),_xlfn.FORMULATEXT(FormulaType!H17),FormulaType!H17),"""",""))&gt;LEN(IF(_xlfn.ISFORMULA('#_FormulaType'!H17),_xlfn.FORMULATEXT('#_FormulaType'!H17),'#_FormulaType'!H17))-LEN(SUBSTITUTE(IF(_xlfn.ISFORMULA('#_FormulaType'!H17),_xlfn.FORMULATEXT('#_FormulaType'!H17),'#_FormulaType'!H17),"""","")),TRUE,FALSE),"HardQuoteMsg",IF(LEN(IF(_xlfn.ISFORMULA(FormulaType!H17),_xlfn.FORMULATEXT(FormulaType!H17),FormulaType!H17))-LEN(SUBSTITUTE(IF(_xlfn.ISFORMULA(FormulaType!H17),_xlfn.FORMULATEXT(FormulaType!H17),FormulaType!H17),"$",""))&lt;LEN(IF(_xlfn.ISFORMULA('#_FormulaType'!H17),_xlfn.FORMULATEXT('#_FormulaType'!H17),'#_FormulaType'!H17))-LEN(SUBSTITUTE(IF(_xlfn.ISFORMULA('#_FormulaType'!H17),_xlfn.FORMULATEXT('#_FormulaType'!H17),'#_FormulaType'!H17),"$","")),TRUE,FALSE),"MissingAbsMsg",_xlfn.IFS(ISTEXT('#_FormulaType'!H17),FALSE,ISLOGICAL('#_FormulaType'!H17),FALSE,SUBSTITUTE(CELL("format",'#_FormulaType'!H17),"-","")=SUBSTITUTE(CELL("format",FormulaType!H17),"-",""),FALSE,CELL("format",'#_FormulaType'!H17)="G",FALSE,AND(CELL("format",'#_FormulaType'!H17)="F0",CELL("format",FormulaType!H17)="G"),FALSE,TRUE,IFERROR(IF(MATCH(CELL("format",'#_FormulaType'!H17),FormatCodes_SFX!$A$4:$A$53,0)&gt;0,TRUE),FALSE),TRUE,TRUE),"FormatMsg",TRUE,"PerfectMsg")</f>
        <v>PerfectMsg</v>
      </c>
      <c r="I17" s="128" t="str">
        <f ca="1">_xlfn.IFS(ISBLANK(FormulaType!I17),"",IF(NOT(ISNA('#_FormulaType'!I17)),IF(ISNA(FormulaType!I17),TRUE,FALSE),FALSE),"StuNAMsg",IF(AND(ISNA('#_FormulaType'!I17),ISNA(FormulaType!I17)),TRUE,FALSE),"PerfectMsg",IF(NOT(ISERROR('#_FormulaType'!I17)),IF(ISERROR(FormulaType!I17),TRUE,FALSE),FALSE),"StuErrorMsg",IF(TYPE('#_FormulaType'!I17)&lt;&gt;TYPE(FormulaType!I17),TRUE,FALSE),"WrongTypeMsg",IF(_xlfn.ISFORMULA('#_FormulaType'!I17),IF(NOT(_xlfn.ISFORMULA(FormulaType!I17)),TRUE),FALSE),"MissingFormulaMsg",IF(NOT(AND(ISNUMBER(FIND("[",_xlfn.FORMULATEXT('#_FormulaType'!I17))),ISNUMBER(FIND("!",_xlfn.FORMULATEXT('#_FormulaType'!I17))))),AND(ISNUMBER(FIND("[",_xlfn.FORMULATEXT(FormulaType!I17))),ISNUMBER(FIND("!",_xlfn.FORMULATEXT(FormulaType!I17)))),FALSE),"ExternalRefsMsg",IF(ISNUMBER('#_FormulaType'!I17),IF(ABS('#_FormulaType'!I17-FormulaType!I17)&gt;0.00001,TRUE,FALSE),IF('#_FormulaType'!I17&lt;&gt;FormulaType!I17,TRUE,FALSE)),IF(ISNUMBER('#_FormulaType'!I17),IF('#_FormulaType'!I17&gt;FormulaType!I17,"TooLow","TooHigh"),"WrongAnswer"),NOT(_xlfn.ISFORMULA('#_FormulaType'!I17)),IF(_xlfn.IFS(ISTEXT('#_FormulaType'!I17),FALSE,ISLOGICAL('#_FormulaType'!I17),FALSE,SUBSTITUTE(CELL("format",'#_FormulaType'!I17),"-","")=SUBSTITUTE(CELL("format",FormulaType!I17),"-",""),FALSE,CELL("format",'#_FormulaType'!I17)="G",FALSE,AND(CELL("format",'#_FormulaType'!I17)="F0",CELL("format",FormulaType!I17)="G"),FALSE,TRUE,IFERROR(IF(MATCH(CELL("format",'#_FormulaType'!I17)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ormulaType!I17),_xlfn.FORMULATEXT(FormulaType!I17),FormulaType!I17),"9","#"),"8","#"),"7","#"),"6","#"),"5","#"),"4","#"),"3","#"),"2","#"),"1","#"),"0","#"),"$","")," ",""),",","@"),"&gt;","@"),"&lt;","@"),"=","@"),")","@"),"(","@"),"^","@"),"/","@"),"+","@"),"*","@"),"-","@"))-LEN(SUBSTITUTE(SUBSTITUTE(SUBSTITUTE(SUBSTITUTE(SUBSTITUTE(SUBSTITUTE(SUBSTITUTE(SUBSTITUTE(SUBSTITUTE(SUBSTITUTE(SUBSTITUTE(SUBSTITUTE(SUBSTITUTE(SUBSTITUTE(SUBSTITUTE(SUBSTITUTE(SUBSTITUTE(SUBSTITUTE(SUBSTITUTE(SUBSTITUTE(SUBSTITUTE(SUBSTITUTE(SUBSTITUTE(SUBSTITUTE(IF(_xlfn.ISFORMULA(FormulaType!I17),_xlfn.FORMULATEXT(FormulaType!I17),FormulaType!I17),"9","#"),"8","#"),"7","#"),"6","#"),"5","#"),"4","#"),"3","#"),"2","#"),"1","#"),"0","#"),"$","")," ",""),",","@"),"&gt;","@"),"&lt;","@"),"=","@"),")","@"),"(","@"),"^","@"),"/","@"),"+","@"),"*","@"),"-","@"),"@#","")))/2&gt;(LEN(SUBSTITUTE(SUBSTITUTE(SUBSTITUTE(SUBSTITUTE(SUBSTITUTE(SUBSTITUTE(SUBSTITUTE(SUBSTITUTE(SUBSTITUTE(SUBSTITUTE(SUBSTITUTE(SUBSTITUTE(SUBSTITUTE(SUBSTITUTE(SUBSTITUTE(SUBSTITUTE(SUBSTITUTE(SUBSTITUTE(SUBSTITUTE(SUBSTITUTE(SUBSTITUTE(SUBSTITUTE(SUBSTITUTE(IF(_xlfn.ISFORMULA('#_FormulaType'!I17),_xlfn.FORMULATEXT('#_FormulaType'!I17),'#_FormulaType'!I17),"9","#"),"8","#"),"7","#"),"6","#"),"5","#"),"4","#"),"3","#"),"2","#"),"1","#"),"0","#"),"$","")," ",""),",","@"),"&gt;","@"),"&lt;","@"),"=","@"),")","@"),"(","@"),"^","@"),"/","@"),"+","@"),"*","@"),"-","@"))-LEN(SUBSTITUTE(SUBSTITUTE(SUBSTITUTE(SUBSTITUTE(SUBSTITUTE(SUBSTITUTE(SUBSTITUTE(SUBSTITUTE(SUBSTITUTE(SUBSTITUTE(SUBSTITUTE(SUBSTITUTE(SUBSTITUTE(SUBSTITUTE(SUBSTITUTE(SUBSTITUTE(SUBSTITUTE(SUBSTITUTE(SUBSTITUTE(SUBSTITUTE(SUBSTITUTE(SUBSTITUTE(SUBSTITUTE(SUBSTITUTE(IF(_xlfn.ISFORMULA('#_FormulaType'!I17),_xlfn.FORMULATEXT('#_FormulaType'!I17),'#_FormulaType'!I17),"9","#"),"8","#"),"7","#"),"6","#"),"5","#"),"4","#"),"3","#"),"2","#"),"1","#"),"0","#"),"$","")," ",""),",","@"),"&gt;","@"),"&lt;","@"),"=","@"),")","@"),"(","@"),"^","@"),"/","@"),"+","@"),"*","@"),"-","@"),"@#","")))/2,TRUE,FALSE),"HardCodeMsg",IF(LEN(IF(_xlfn.ISFORMULA(FormulaType!I17),_xlfn.FORMULATEXT(FormulaType!I17),FormulaType!I17))-LEN(SUBSTITUTE(IF(_xlfn.ISFORMULA(FormulaType!I17),_xlfn.FORMULATEXT(FormulaType!I17),FormulaType!I17),"""",""))&gt;LEN(IF(_xlfn.ISFORMULA('#_FormulaType'!I17),_xlfn.FORMULATEXT('#_FormulaType'!I17),'#_FormulaType'!I17))-LEN(SUBSTITUTE(IF(_xlfn.ISFORMULA('#_FormulaType'!I17),_xlfn.FORMULATEXT('#_FormulaType'!I17),'#_FormulaType'!I17),"""","")),TRUE,FALSE),"HardQuoteMsg",IF(LEN(IF(_xlfn.ISFORMULA(FormulaType!I17),_xlfn.FORMULATEXT(FormulaType!I17),FormulaType!I17))-LEN(SUBSTITUTE(IF(_xlfn.ISFORMULA(FormulaType!I17),_xlfn.FORMULATEXT(FormulaType!I17),FormulaType!I17),"$",""))&lt;LEN(IF(_xlfn.ISFORMULA('#_FormulaType'!I17),_xlfn.FORMULATEXT('#_FormulaType'!I17),'#_FormulaType'!I17))-LEN(SUBSTITUTE(IF(_xlfn.ISFORMULA('#_FormulaType'!I17),_xlfn.FORMULATEXT('#_FormulaType'!I17),'#_FormulaType'!I17),"$","")),TRUE,FALSE),"MissingAbsMsg",_xlfn.IFS(ISTEXT('#_FormulaType'!I17),FALSE,ISLOGICAL('#_FormulaType'!I17),FALSE,SUBSTITUTE(CELL("format",'#_FormulaType'!I17),"-","")=SUBSTITUTE(CELL("format",FormulaType!I17),"-",""),FALSE,CELL("format",'#_FormulaType'!I17)="G",FALSE,AND(CELL("format",'#_FormulaType'!I17)="F0",CELL("format",FormulaType!I17)="G"),FALSE,TRUE,IFERROR(IF(MATCH(CELL("format",'#_FormulaType'!I17),FormatCodes_SFX!$A$4:$A$53,0)&gt;0,TRUE),FALSE),TRUE,TRUE),"FormatMsg",TRUE,"PerfectMsg")</f>
        <v>PerfectMsg</v>
      </c>
      <c r="M17" s="84"/>
      <c r="N17" s="84"/>
      <c r="O17" s="84"/>
    </row>
    <row r="18" spans="2:27" x14ac:dyDescent="0.15">
      <c r="B18" s="115">
        <v>0</v>
      </c>
      <c r="C18" s="109">
        <v>0</v>
      </c>
      <c r="D18" s="109">
        <v>0</v>
      </c>
      <c r="E18" s="109">
        <v>0</v>
      </c>
      <c r="F18" s="84"/>
      <c r="G18" s="114">
        <v>0</v>
      </c>
      <c r="H18" s="127" t="str">
        <f ca="1">_xlfn.IFS(ISBLANK(FormulaType!H18),"",IF(NOT(ISNA('#_FormulaType'!H18)),IF(ISNA(FormulaType!H18),TRUE,FALSE),FALSE),"StuNAMsg",IF(AND(ISNA('#_FormulaType'!H18),ISNA(FormulaType!H18)),TRUE,FALSE),"PerfectMsg",IF(NOT(ISERROR('#_FormulaType'!H18)),IF(ISERROR(FormulaType!H18),TRUE,FALSE),FALSE),"StuErrorMsg",IF(TYPE('#_FormulaType'!H18)&lt;&gt;TYPE(FormulaType!H18),TRUE,FALSE),"WrongTypeMsg",IF(_xlfn.ISFORMULA('#_FormulaType'!H18),IF(NOT(_xlfn.ISFORMULA(FormulaType!H18)),TRUE),FALSE),"MissingFormulaMsg",IF(NOT(AND(ISNUMBER(FIND("[",_xlfn.FORMULATEXT('#_FormulaType'!H18))),ISNUMBER(FIND("!",_xlfn.FORMULATEXT('#_FormulaType'!H18))))),AND(ISNUMBER(FIND("[",_xlfn.FORMULATEXT(FormulaType!H18))),ISNUMBER(FIND("!",_xlfn.FORMULATEXT(FormulaType!H18)))),FALSE),"ExternalRefsMsg",IF(ISNUMBER('#_FormulaType'!H18),IF(ABS('#_FormulaType'!H18-FormulaType!H18)&gt;0.00001,TRUE,FALSE),IF('#_FormulaType'!H18&lt;&gt;FormulaType!H18,TRUE,FALSE)),IF(ISNUMBER('#_FormulaType'!H18),IF('#_FormulaType'!H18&gt;FormulaType!H18,"TooLow","TooHigh"),"WrongAnswer"),NOT(_xlfn.ISFORMULA('#_FormulaType'!H18)),IF(_xlfn.IFS(ISTEXT('#_FormulaType'!H18),FALSE,ISLOGICAL('#_FormulaType'!H18),FALSE,SUBSTITUTE(CELL("format",'#_FormulaType'!H18),"-","")=SUBSTITUTE(CELL("format",FormulaType!H18),"-",""),FALSE,CELL("format",'#_FormulaType'!H18)="G",FALSE,AND(CELL("format",'#_FormulaType'!H18)="F0",CELL("format",FormulaType!H18)="G"),FALSE,TRUE,IFERROR(IF(MATCH(CELL("format",'#_FormulaType'!H18)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ormulaType!H18),_xlfn.FORMULATEXT(FormulaType!H18),FormulaType!H18),"9","#"),"8","#"),"7","#"),"6","#"),"5","#"),"4","#"),"3","#"),"2","#"),"1","#"),"0","#"),"$","")," ",""),",","@"),"&gt;","@"),"&lt;","@"),"=","@"),")","@"),"(","@"),"^","@"),"/","@"),"+","@"),"*","@"),"-","@"))-LEN(SUBSTITUTE(SUBSTITUTE(SUBSTITUTE(SUBSTITUTE(SUBSTITUTE(SUBSTITUTE(SUBSTITUTE(SUBSTITUTE(SUBSTITUTE(SUBSTITUTE(SUBSTITUTE(SUBSTITUTE(SUBSTITUTE(SUBSTITUTE(SUBSTITUTE(SUBSTITUTE(SUBSTITUTE(SUBSTITUTE(SUBSTITUTE(SUBSTITUTE(SUBSTITUTE(SUBSTITUTE(SUBSTITUTE(SUBSTITUTE(IF(_xlfn.ISFORMULA(FormulaType!H18),_xlfn.FORMULATEXT(FormulaType!H18),FormulaType!H18),"9","#"),"8","#"),"7","#"),"6","#"),"5","#"),"4","#"),"3","#"),"2","#"),"1","#"),"0","#"),"$","")," ",""),",","@"),"&gt;","@"),"&lt;","@"),"=","@"),")","@"),"(","@"),"^","@"),"/","@"),"+","@"),"*","@"),"-","@"),"@#","")))/2&gt;(LEN(SUBSTITUTE(SUBSTITUTE(SUBSTITUTE(SUBSTITUTE(SUBSTITUTE(SUBSTITUTE(SUBSTITUTE(SUBSTITUTE(SUBSTITUTE(SUBSTITUTE(SUBSTITUTE(SUBSTITUTE(SUBSTITUTE(SUBSTITUTE(SUBSTITUTE(SUBSTITUTE(SUBSTITUTE(SUBSTITUTE(SUBSTITUTE(SUBSTITUTE(SUBSTITUTE(SUBSTITUTE(SUBSTITUTE(IF(_xlfn.ISFORMULA('#_FormulaType'!H18),_xlfn.FORMULATEXT('#_FormulaType'!H18),'#_FormulaType'!H18),"9","#"),"8","#"),"7","#"),"6","#"),"5","#"),"4","#"),"3","#"),"2","#"),"1","#"),"0","#"),"$","")," ",""),",","@"),"&gt;","@"),"&lt;","@"),"=","@"),")","@"),"(","@"),"^","@"),"/","@"),"+","@"),"*","@"),"-","@"))-LEN(SUBSTITUTE(SUBSTITUTE(SUBSTITUTE(SUBSTITUTE(SUBSTITUTE(SUBSTITUTE(SUBSTITUTE(SUBSTITUTE(SUBSTITUTE(SUBSTITUTE(SUBSTITUTE(SUBSTITUTE(SUBSTITUTE(SUBSTITUTE(SUBSTITUTE(SUBSTITUTE(SUBSTITUTE(SUBSTITUTE(SUBSTITUTE(SUBSTITUTE(SUBSTITUTE(SUBSTITUTE(SUBSTITUTE(SUBSTITUTE(IF(_xlfn.ISFORMULA('#_FormulaType'!H18),_xlfn.FORMULATEXT('#_FormulaType'!H18),'#_FormulaType'!H18),"9","#"),"8","#"),"7","#"),"6","#"),"5","#"),"4","#"),"3","#"),"2","#"),"1","#"),"0","#"),"$","")," ",""),",","@"),"&gt;","@"),"&lt;","@"),"=","@"),")","@"),"(","@"),"^","@"),"/","@"),"+","@"),"*","@"),"-","@"),"@#","")))/2,TRUE,FALSE),"HardCodeMsg",IF(LEN(IF(_xlfn.ISFORMULA(FormulaType!H18),_xlfn.FORMULATEXT(FormulaType!H18),FormulaType!H18))-LEN(SUBSTITUTE(IF(_xlfn.ISFORMULA(FormulaType!H18),_xlfn.FORMULATEXT(FormulaType!H18),FormulaType!H18),"""",""))&gt;LEN(IF(_xlfn.ISFORMULA('#_FormulaType'!H18),_xlfn.FORMULATEXT('#_FormulaType'!H18),'#_FormulaType'!H18))-LEN(SUBSTITUTE(IF(_xlfn.ISFORMULA('#_FormulaType'!H18),_xlfn.FORMULATEXT('#_FormulaType'!H18),'#_FormulaType'!H18),"""","")),TRUE,FALSE),"HardQuoteMsg",IF(LEN(IF(_xlfn.ISFORMULA(FormulaType!H18),_xlfn.FORMULATEXT(FormulaType!H18),FormulaType!H18))-LEN(SUBSTITUTE(IF(_xlfn.ISFORMULA(FormulaType!H18),_xlfn.FORMULATEXT(FormulaType!H18),FormulaType!H18),"$",""))&lt;LEN(IF(_xlfn.ISFORMULA('#_FormulaType'!H18),_xlfn.FORMULATEXT('#_FormulaType'!H18),'#_FormulaType'!H18))-LEN(SUBSTITUTE(IF(_xlfn.ISFORMULA('#_FormulaType'!H18),_xlfn.FORMULATEXT('#_FormulaType'!H18),'#_FormulaType'!H18),"$","")),TRUE,FALSE),"MissingAbsMsg",_xlfn.IFS(ISTEXT('#_FormulaType'!H18),FALSE,ISLOGICAL('#_FormulaType'!H18),FALSE,SUBSTITUTE(CELL("format",'#_FormulaType'!H18),"-","")=SUBSTITUTE(CELL("format",FormulaType!H18),"-",""),FALSE,CELL("format",'#_FormulaType'!H18)="G",FALSE,AND(CELL("format",'#_FormulaType'!H18)="F0",CELL("format",FormulaType!H18)="G"),FALSE,TRUE,IFERROR(IF(MATCH(CELL("format",'#_FormulaType'!H18),FormatCodes_SFX!$A$4:$A$53,0)&gt;0,TRUE),FALSE),TRUE,TRUE),"FormatMsg",TRUE,"PerfectMsg")</f>
        <v>PerfectMsg</v>
      </c>
      <c r="I18" s="128" t="str">
        <f ca="1">_xlfn.IFS(ISBLANK(FormulaType!I18),"",IF(NOT(ISNA('#_FormulaType'!I18)),IF(ISNA(FormulaType!I18),TRUE,FALSE),FALSE),"StuNAMsg",IF(AND(ISNA('#_FormulaType'!I18),ISNA(FormulaType!I18)),TRUE,FALSE),"PerfectMsg",IF(NOT(ISERROR('#_FormulaType'!I18)),IF(ISERROR(FormulaType!I18),TRUE,FALSE),FALSE),"StuErrorMsg",IF(TYPE('#_FormulaType'!I18)&lt;&gt;TYPE(FormulaType!I18),TRUE,FALSE),"WrongTypeMsg",IF(_xlfn.ISFORMULA('#_FormulaType'!I18),IF(NOT(_xlfn.ISFORMULA(FormulaType!I18)),TRUE),FALSE),"MissingFormulaMsg",IF(NOT(AND(ISNUMBER(FIND("[",_xlfn.FORMULATEXT('#_FormulaType'!I18))),ISNUMBER(FIND("!",_xlfn.FORMULATEXT('#_FormulaType'!I18))))),AND(ISNUMBER(FIND("[",_xlfn.FORMULATEXT(FormulaType!I18))),ISNUMBER(FIND("!",_xlfn.FORMULATEXT(FormulaType!I18)))),FALSE),"ExternalRefsMsg",IF(ISNUMBER('#_FormulaType'!I18),IF(ABS('#_FormulaType'!I18-FormulaType!I18)&gt;0.00001,TRUE,FALSE),IF('#_FormulaType'!I18&lt;&gt;FormulaType!I18,TRUE,FALSE)),IF(ISNUMBER('#_FormulaType'!I18),IF('#_FormulaType'!I18&gt;FormulaType!I18,"TooLow","TooHigh"),"WrongAnswer"),NOT(_xlfn.ISFORMULA('#_FormulaType'!I18)),IF(_xlfn.IFS(ISTEXT('#_FormulaType'!I18),FALSE,ISLOGICAL('#_FormulaType'!I18),FALSE,SUBSTITUTE(CELL("format",'#_FormulaType'!I18),"-","")=SUBSTITUTE(CELL("format",FormulaType!I18),"-",""),FALSE,CELL("format",'#_FormulaType'!I18)="G",FALSE,AND(CELL("format",'#_FormulaType'!I18)="F0",CELL("format",FormulaType!I18)="G"),FALSE,TRUE,IFERROR(IF(MATCH(CELL("format",'#_FormulaType'!I18)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ormulaType!I18),_xlfn.FORMULATEXT(FormulaType!I18),FormulaType!I18),"9","#"),"8","#"),"7","#"),"6","#"),"5","#"),"4","#"),"3","#"),"2","#"),"1","#"),"0","#"),"$","")," ",""),",","@"),"&gt;","@"),"&lt;","@"),"=","@"),")","@"),"(","@"),"^","@"),"/","@"),"+","@"),"*","@"),"-","@"))-LEN(SUBSTITUTE(SUBSTITUTE(SUBSTITUTE(SUBSTITUTE(SUBSTITUTE(SUBSTITUTE(SUBSTITUTE(SUBSTITUTE(SUBSTITUTE(SUBSTITUTE(SUBSTITUTE(SUBSTITUTE(SUBSTITUTE(SUBSTITUTE(SUBSTITUTE(SUBSTITUTE(SUBSTITUTE(SUBSTITUTE(SUBSTITUTE(SUBSTITUTE(SUBSTITUTE(SUBSTITUTE(SUBSTITUTE(SUBSTITUTE(IF(_xlfn.ISFORMULA(FormulaType!I18),_xlfn.FORMULATEXT(FormulaType!I18),FormulaType!I18),"9","#"),"8","#"),"7","#"),"6","#"),"5","#"),"4","#"),"3","#"),"2","#"),"1","#"),"0","#"),"$","")," ",""),",","@"),"&gt;","@"),"&lt;","@"),"=","@"),")","@"),"(","@"),"^","@"),"/","@"),"+","@"),"*","@"),"-","@"),"@#","")))/2&gt;(LEN(SUBSTITUTE(SUBSTITUTE(SUBSTITUTE(SUBSTITUTE(SUBSTITUTE(SUBSTITUTE(SUBSTITUTE(SUBSTITUTE(SUBSTITUTE(SUBSTITUTE(SUBSTITUTE(SUBSTITUTE(SUBSTITUTE(SUBSTITUTE(SUBSTITUTE(SUBSTITUTE(SUBSTITUTE(SUBSTITUTE(SUBSTITUTE(SUBSTITUTE(SUBSTITUTE(SUBSTITUTE(SUBSTITUTE(IF(_xlfn.ISFORMULA('#_FormulaType'!I18),_xlfn.FORMULATEXT('#_FormulaType'!I18),'#_FormulaType'!I18),"9","#"),"8","#"),"7","#"),"6","#"),"5","#"),"4","#"),"3","#"),"2","#"),"1","#"),"0","#"),"$","")," ",""),",","@"),"&gt;","@"),"&lt;","@"),"=","@"),")","@"),"(","@"),"^","@"),"/","@"),"+","@"),"*","@"),"-","@"))-LEN(SUBSTITUTE(SUBSTITUTE(SUBSTITUTE(SUBSTITUTE(SUBSTITUTE(SUBSTITUTE(SUBSTITUTE(SUBSTITUTE(SUBSTITUTE(SUBSTITUTE(SUBSTITUTE(SUBSTITUTE(SUBSTITUTE(SUBSTITUTE(SUBSTITUTE(SUBSTITUTE(SUBSTITUTE(SUBSTITUTE(SUBSTITUTE(SUBSTITUTE(SUBSTITUTE(SUBSTITUTE(SUBSTITUTE(SUBSTITUTE(IF(_xlfn.ISFORMULA('#_FormulaType'!I18),_xlfn.FORMULATEXT('#_FormulaType'!I18),'#_FormulaType'!I18),"9","#"),"8","#"),"7","#"),"6","#"),"5","#"),"4","#"),"3","#"),"2","#"),"1","#"),"0","#"),"$","")," ",""),",","@"),"&gt;","@"),"&lt;","@"),"=","@"),")","@"),"(","@"),"^","@"),"/","@"),"+","@"),"*","@"),"-","@"),"@#","")))/2,TRUE,FALSE),"HardCodeMsg",IF(LEN(IF(_xlfn.ISFORMULA(FormulaType!I18),_xlfn.FORMULATEXT(FormulaType!I18),FormulaType!I18))-LEN(SUBSTITUTE(IF(_xlfn.ISFORMULA(FormulaType!I18),_xlfn.FORMULATEXT(FormulaType!I18),FormulaType!I18),"""",""))&gt;LEN(IF(_xlfn.ISFORMULA('#_FormulaType'!I18),_xlfn.FORMULATEXT('#_FormulaType'!I18),'#_FormulaType'!I18))-LEN(SUBSTITUTE(IF(_xlfn.ISFORMULA('#_FormulaType'!I18),_xlfn.FORMULATEXT('#_FormulaType'!I18),'#_FormulaType'!I18),"""","")),TRUE,FALSE),"HardQuoteMsg",IF(LEN(IF(_xlfn.ISFORMULA(FormulaType!I18),_xlfn.FORMULATEXT(FormulaType!I18),FormulaType!I18))-LEN(SUBSTITUTE(IF(_xlfn.ISFORMULA(FormulaType!I18),_xlfn.FORMULATEXT(FormulaType!I18),FormulaType!I18),"$",""))&lt;LEN(IF(_xlfn.ISFORMULA('#_FormulaType'!I18),_xlfn.FORMULATEXT('#_FormulaType'!I18),'#_FormulaType'!I18))-LEN(SUBSTITUTE(IF(_xlfn.ISFORMULA('#_FormulaType'!I18),_xlfn.FORMULATEXT('#_FormulaType'!I18),'#_FormulaType'!I18),"$","")),TRUE,FALSE),"MissingAbsMsg",_xlfn.IFS(ISTEXT('#_FormulaType'!I18),FALSE,ISLOGICAL('#_FormulaType'!I18),FALSE,SUBSTITUTE(CELL("format",'#_FormulaType'!I18),"-","")=SUBSTITUTE(CELL("format",FormulaType!I18),"-",""),FALSE,CELL("format",'#_FormulaType'!I18)="G",FALSE,AND(CELL("format",'#_FormulaType'!I18)="F0",CELL("format",FormulaType!I18)="G"),FALSE,TRUE,IFERROR(IF(MATCH(CELL("format",'#_FormulaType'!I18),FormatCodes_SFX!$A$4:$A$53,0)&gt;0,TRUE),FALSE),TRUE,TRUE),"FormatMsg",TRUE,"PerfectMsg")</f>
        <v>PerfectMsg</v>
      </c>
      <c r="M18" s="84"/>
      <c r="N18" s="84"/>
      <c r="O18" s="84"/>
    </row>
    <row r="19" spans="2:27" x14ac:dyDescent="0.15">
      <c r="B19" s="115">
        <v>0</v>
      </c>
      <c r="C19" s="109">
        <v>0</v>
      </c>
      <c r="D19" s="109">
        <v>0</v>
      </c>
      <c r="E19" s="109">
        <v>0</v>
      </c>
      <c r="F19" s="84"/>
      <c r="G19" s="84"/>
      <c r="H19" s="84"/>
      <c r="I19" s="84"/>
      <c r="M19" s="84"/>
      <c r="N19" s="84"/>
      <c r="O19" s="84"/>
      <c r="W19" s="84"/>
      <c r="Y19" s="84"/>
      <c r="Z19" s="84"/>
      <c r="AA19" s="84"/>
    </row>
    <row r="20" spans="2:27" x14ac:dyDescent="0.15">
      <c r="B20" s="115">
        <v>0</v>
      </c>
      <c r="C20" s="109">
        <v>0</v>
      </c>
      <c r="D20" s="109">
        <v>0</v>
      </c>
      <c r="E20" s="109">
        <v>0</v>
      </c>
      <c r="F20" s="84"/>
      <c r="G20" s="84"/>
      <c r="H20" s="84"/>
      <c r="I20" s="84"/>
      <c r="M20" s="84"/>
      <c r="N20" s="84"/>
      <c r="O20" s="84"/>
      <c r="W20" s="84"/>
      <c r="Y20" s="84"/>
      <c r="Z20" s="84"/>
      <c r="AA20" s="84"/>
    </row>
    <row r="21" spans="2:27" x14ac:dyDescent="0.15">
      <c r="B21" s="115">
        <v>0</v>
      </c>
      <c r="C21" s="109">
        <v>0</v>
      </c>
      <c r="D21" s="109">
        <v>0</v>
      </c>
      <c r="E21" s="109">
        <v>0</v>
      </c>
      <c r="F21" s="84"/>
      <c r="G21" s="84"/>
      <c r="H21" s="84"/>
      <c r="I21" s="84"/>
      <c r="J21" s="84"/>
      <c r="M21" s="84"/>
      <c r="N21" s="84"/>
      <c r="O21" s="84"/>
      <c r="W21" s="84"/>
      <c r="Y21" s="84"/>
      <c r="AA21" s="84"/>
    </row>
    <row r="22" spans="2:27" x14ac:dyDescent="0.15">
      <c r="B22" s="115">
        <v>0</v>
      </c>
      <c r="C22" s="109">
        <v>0</v>
      </c>
      <c r="D22" s="109">
        <v>0</v>
      </c>
      <c r="E22" s="109">
        <v>0</v>
      </c>
      <c r="F22" s="84"/>
      <c r="G22" s="84"/>
      <c r="H22" s="84"/>
      <c r="I22" s="84"/>
      <c r="W22" s="84"/>
      <c r="Y22" s="84"/>
      <c r="Z22" s="84"/>
      <c r="AA22" s="84"/>
    </row>
    <row r="23" spans="2:27" x14ac:dyDescent="0.15">
      <c r="B23" s="115">
        <v>0</v>
      </c>
      <c r="C23" s="109">
        <v>0</v>
      </c>
      <c r="D23" s="109">
        <v>0</v>
      </c>
      <c r="E23" s="109">
        <v>0</v>
      </c>
      <c r="F23" s="84"/>
      <c r="G23" s="84"/>
      <c r="H23" s="84"/>
      <c r="I23" s="84"/>
      <c r="W23" s="84"/>
      <c r="X23" s="84"/>
      <c r="Y23" s="84"/>
      <c r="AA23" s="84"/>
    </row>
    <row r="24" spans="2:27" x14ac:dyDescent="0.15">
      <c r="B24" s="115">
        <v>0</v>
      </c>
      <c r="C24" s="109">
        <v>0</v>
      </c>
      <c r="D24" s="109">
        <v>0</v>
      </c>
      <c r="E24" s="109">
        <v>0</v>
      </c>
      <c r="F24" s="84"/>
      <c r="G24" s="84"/>
      <c r="H24" s="84"/>
      <c r="I24" s="84"/>
      <c r="U24" s="84"/>
      <c r="V24" s="84"/>
      <c r="W24" s="84"/>
      <c r="X24" s="84"/>
      <c r="Y24" s="84"/>
      <c r="Z24" s="84"/>
      <c r="AA24" s="84"/>
    </row>
    <row r="25" spans="2:27" x14ac:dyDescent="0.15">
      <c r="B25" s="115">
        <v>0</v>
      </c>
      <c r="C25" s="109">
        <v>0</v>
      </c>
      <c r="D25" s="109">
        <v>0</v>
      </c>
      <c r="E25" s="109">
        <v>0</v>
      </c>
      <c r="F25" s="84"/>
      <c r="G25" s="84"/>
      <c r="H25" s="84"/>
      <c r="I25" s="84"/>
      <c r="U25" s="84"/>
      <c r="V25" s="84"/>
      <c r="W25" s="84"/>
      <c r="X25" s="84"/>
      <c r="Y25" s="84"/>
      <c r="Z25" s="84"/>
      <c r="AA25" s="84"/>
    </row>
    <row r="26" spans="2:27" x14ac:dyDescent="0.15">
      <c r="B26" s="115">
        <v>0</v>
      </c>
      <c r="C26" s="109">
        <v>0</v>
      </c>
      <c r="D26" s="109">
        <v>0</v>
      </c>
      <c r="E26" s="109">
        <v>0</v>
      </c>
      <c r="F26" s="84"/>
      <c r="G26" s="84"/>
      <c r="H26" s="84"/>
      <c r="I26" s="84"/>
      <c r="J26" s="84"/>
      <c r="K26" s="84"/>
      <c r="L26" s="84"/>
      <c r="U26" s="84"/>
      <c r="V26" s="84"/>
      <c r="W26" s="84"/>
      <c r="X26" s="84"/>
      <c r="Y26" s="84"/>
      <c r="Z26" s="84"/>
      <c r="AA26" s="84"/>
    </row>
    <row r="27" spans="2:27" x14ac:dyDescent="0.15">
      <c r="B27" s="115">
        <v>0</v>
      </c>
      <c r="C27" s="109">
        <v>0</v>
      </c>
      <c r="D27" s="109">
        <v>0</v>
      </c>
      <c r="E27" s="109">
        <v>0</v>
      </c>
      <c r="F27" s="84"/>
      <c r="G27" s="84"/>
      <c r="H27" s="84"/>
      <c r="I27" s="84"/>
      <c r="J27" s="84"/>
      <c r="K27" s="84"/>
      <c r="L27" s="84"/>
      <c r="U27" s="84"/>
      <c r="V27" s="84"/>
      <c r="W27" s="84"/>
      <c r="X27" s="84"/>
      <c r="Y27" s="84"/>
      <c r="Z27" s="84"/>
      <c r="AA27" s="84"/>
    </row>
    <row r="28" spans="2:27" x14ac:dyDescent="0.15">
      <c r="B28" s="115">
        <v>0</v>
      </c>
      <c r="C28" s="109">
        <v>0</v>
      </c>
      <c r="D28" s="109">
        <v>0</v>
      </c>
      <c r="E28" s="109">
        <v>0</v>
      </c>
      <c r="F28" s="84"/>
      <c r="G28" s="84"/>
      <c r="H28" s="84"/>
      <c r="I28" s="84"/>
      <c r="J28" s="84"/>
      <c r="K28" s="84"/>
      <c r="L28" s="84"/>
      <c r="M28" s="84"/>
      <c r="N28" s="84"/>
      <c r="U28" s="84"/>
      <c r="V28" s="84"/>
      <c r="W28" s="84"/>
      <c r="X28" s="84"/>
      <c r="Y28" s="84"/>
      <c r="Z28" s="84"/>
      <c r="AA28" s="84"/>
    </row>
    <row r="29" spans="2:27" x14ac:dyDescent="0.15">
      <c r="B29" s="115">
        <v>0</v>
      </c>
      <c r="C29" s="109">
        <v>0</v>
      </c>
      <c r="D29" s="109">
        <v>0</v>
      </c>
      <c r="E29" s="109">
        <v>0</v>
      </c>
      <c r="F29" s="84"/>
      <c r="G29" s="84"/>
      <c r="H29" s="84"/>
      <c r="I29" s="84"/>
      <c r="J29" s="84"/>
      <c r="K29" s="84"/>
      <c r="L29" s="84"/>
      <c r="M29" s="84"/>
      <c r="N29" s="84"/>
      <c r="U29" s="84"/>
      <c r="V29" s="84"/>
      <c r="W29" s="84"/>
      <c r="X29" s="84"/>
      <c r="Y29" s="84"/>
      <c r="Z29" s="84"/>
      <c r="AA29" s="84"/>
    </row>
    <row r="30" spans="2:27" x14ac:dyDescent="0.15">
      <c r="B30" s="115">
        <v>0</v>
      </c>
      <c r="C30" s="109">
        <v>0</v>
      </c>
      <c r="D30" s="109">
        <v>0</v>
      </c>
      <c r="E30" s="109">
        <v>0</v>
      </c>
      <c r="F30" s="84"/>
      <c r="J30" s="84"/>
      <c r="K30" s="84"/>
      <c r="L30" s="84"/>
      <c r="M30" s="84"/>
      <c r="N30" s="84"/>
    </row>
    <row r="31" spans="2:27" x14ac:dyDescent="0.15">
      <c r="B31" s="115">
        <v>0</v>
      </c>
      <c r="C31" s="109">
        <v>0</v>
      </c>
      <c r="D31" s="109">
        <v>0</v>
      </c>
      <c r="E31" s="109">
        <v>0</v>
      </c>
      <c r="F31" s="84"/>
      <c r="K31" s="84"/>
      <c r="L31" s="84"/>
      <c r="M31" s="84"/>
      <c r="N31" s="84"/>
    </row>
    <row r="32" spans="2:27" x14ac:dyDescent="0.15">
      <c r="B32" s="115">
        <v>0</v>
      </c>
      <c r="C32" s="109">
        <v>0</v>
      </c>
      <c r="D32" s="109">
        <v>0</v>
      </c>
      <c r="E32" s="109">
        <v>0</v>
      </c>
      <c r="F32" s="84"/>
      <c r="J32" s="84"/>
      <c r="K32" s="84"/>
      <c r="L32" s="84"/>
      <c r="M32" s="84"/>
      <c r="N32" s="84"/>
    </row>
    <row r="33" spans="2:14" x14ac:dyDescent="0.15">
      <c r="B33" s="115">
        <v>0</v>
      </c>
      <c r="C33" s="109">
        <v>0</v>
      </c>
      <c r="D33" s="109">
        <v>0</v>
      </c>
      <c r="E33" s="109">
        <v>0</v>
      </c>
      <c r="F33" s="84"/>
      <c r="G33" s="84"/>
      <c r="H33" s="84"/>
      <c r="I33" s="84"/>
      <c r="J33" s="84"/>
      <c r="K33" s="84"/>
      <c r="L33" s="84"/>
      <c r="M33" s="84"/>
      <c r="N33" s="84"/>
    </row>
    <row r="34" spans="2:14" x14ac:dyDescent="0.15">
      <c r="B34" s="115">
        <v>0</v>
      </c>
      <c r="C34" s="109">
        <v>0</v>
      </c>
      <c r="D34" s="109">
        <v>0</v>
      </c>
      <c r="E34" s="109">
        <v>0</v>
      </c>
      <c r="F34" s="84"/>
      <c r="J34" s="84"/>
      <c r="K34" s="84"/>
      <c r="L34" s="84"/>
      <c r="M34" s="84"/>
      <c r="N34" s="84"/>
    </row>
    <row r="35" spans="2:14" x14ac:dyDescent="0.15">
      <c r="B35" s="115">
        <v>0</v>
      </c>
      <c r="C35" s="109">
        <v>0</v>
      </c>
      <c r="D35" s="109">
        <v>0</v>
      </c>
      <c r="E35" s="109">
        <v>0</v>
      </c>
      <c r="F35" s="84"/>
      <c r="J35" s="84"/>
      <c r="K35" s="84"/>
      <c r="L35" s="84"/>
      <c r="M35" s="84"/>
      <c r="N35" s="84"/>
    </row>
    <row r="36" spans="2:14" x14ac:dyDescent="0.15">
      <c r="B36" s="115">
        <v>0</v>
      </c>
      <c r="C36" s="109">
        <v>0</v>
      </c>
      <c r="D36" s="109">
        <v>0</v>
      </c>
      <c r="E36" s="109">
        <v>0</v>
      </c>
      <c r="F36" s="84"/>
      <c r="M36" s="84"/>
      <c r="N36" s="84"/>
    </row>
    <row r="37" spans="2:14" x14ac:dyDescent="0.15">
      <c r="B37" s="115">
        <v>0</v>
      </c>
      <c r="C37" s="109">
        <v>0</v>
      </c>
      <c r="D37" s="109">
        <v>0</v>
      </c>
      <c r="E37" s="109">
        <v>0</v>
      </c>
      <c r="F37" s="84"/>
      <c r="M37" s="84"/>
      <c r="N37" s="84"/>
    </row>
    <row r="38" spans="2:14" x14ac:dyDescent="0.15">
      <c r="B38" s="115">
        <v>0</v>
      </c>
      <c r="C38" s="109">
        <v>0</v>
      </c>
      <c r="D38" s="109">
        <v>0</v>
      </c>
      <c r="E38" s="109">
        <v>0</v>
      </c>
      <c r="F38" s="84"/>
      <c r="G38" s="84"/>
      <c r="H38" s="84"/>
      <c r="I38" s="84"/>
    </row>
    <row r="39" spans="2:14" x14ac:dyDescent="0.15">
      <c r="B39" s="115">
        <v>0</v>
      </c>
      <c r="C39" s="109">
        <v>0</v>
      </c>
      <c r="D39" s="109">
        <v>0</v>
      </c>
      <c r="E39" s="109">
        <v>0</v>
      </c>
      <c r="F39" s="84"/>
      <c r="G39" s="84"/>
      <c r="H39" s="84"/>
      <c r="I39" s="84"/>
    </row>
    <row r="40" spans="2:14" x14ac:dyDescent="0.15">
      <c r="B40" s="115">
        <v>0</v>
      </c>
      <c r="C40" s="109">
        <v>0</v>
      </c>
      <c r="D40" s="109">
        <v>0</v>
      </c>
      <c r="E40" s="109">
        <v>0</v>
      </c>
      <c r="F40" s="84"/>
      <c r="G40" s="84"/>
      <c r="L40" s="84"/>
      <c r="M40" s="84"/>
    </row>
    <row r="41" spans="2:14" x14ac:dyDescent="0.15">
      <c r="B41" s="115">
        <v>0</v>
      </c>
      <c r="C41" s="109">
        <v>0</v>
      </c>
      <c r="D41" s="109">
        <v>0</v>
      </c>
      <c r="E41" s="109">
        <v>0</v>
      </c>
      <c r="F41" s="84"/>
      <c r="G41" s="84"/>
      <c r="L41" s="84"/>
      <c r="M41" s="84"/>
    </row>
    <row r="42" spans="2:14" x14ac:dyDescent="0.15">
      <c r="B42" s="115">
        <v>0</v>
      </c>
      <c r="C42" s="109">
        <v>0</v>
      </c>
      <c r="D42" s="109">
        <v>0</v>
      </c>
      <c r="E42" s="109">
        <v>0</v>
      </c>
      <c r="F42" s="84"/>
      <c r="G42" s="84"/>
      <c r="L42" s="84"/>
      <c r="M42" s="84"/>
    </row>
    <row r="43" spans="2:14" x14ac:dyDescent="0.15">
      <c r="B43" s="115">
        <v>0</v>
      </c>
      <c r="C43" s="109">
        <v>0</v>
      </c>
      <c r="D43" s="109">
        <v>0</v>
      </c>
      <c r="E43" s="109">
        <v>0</v>
      </c>
      <c r="F43" s="84"/>
      <c r="G43" s="84"/>
      <c r="L43" s="84"/>
      <c r="M43" s="84"/>
    </row>
    <row r="44" spans="2:14" x14ac:dyDescent="0.15">
      <c r="B44" s="115">
        <v>0</v>
      </c>
      <c r="C44" s="109">
        <v>0</v>
      </c>
      <c r="D44" s="109">
        <v>0</v>
      </c>
      <c r="E44" s="109">
        <v>0</v>
      </c>
      <c r="F44" s="84"/>
      <c r="G44" s="84"/>
      <c r="L44" s="84"/>
      <c r="M44" s="84"/>
    </row>
    <row r="45" spans="2:14" x14ac:dyDescent="0.15">
      <c r="B45" s="115">
        <v>0</v>
      </c>
      <c r="C45" s="109">
        <v>0</v>
      </c>
      <c r="D45" s="109">
        <v>0</v>
      </c>
      <c r="E45" s="109">
        <v>0</v>
      </c>
      <c r="F45" s="84"/>
      <c r="G45" s="84"/>
      <c r="H45" s="84"/>
      <c r="I45" s="84"/>
    </row>
    <row r="46" spans="2:14" x14ac:dyDescent="0.15">
      <c r="B46" s="115">
        <v>0</v>
      </c>
      <c r="C46" s="109">
        <v>0</v>
      </c>
      <c r="D46" s="109">
        <v>0</v>
      </c>
      <c r="E46" s="109">
        <v>0</v>
      </c>
      <c r="F46" s="84"/>
      <c r="G46" s="84"/>
      <c r="H46" s="84"/>
      <c r="I46" s="84"/>
    </row>
    <row r="47" spans="2:14" x14ac:dyDescent="0.15">
      <c r="B47" s="115">
        <v>0</v>
      </c>
      <c r="C47" s="109">
        <v>0</v>
      </c>
      <c r="D47" s="109">
        <v>0</v>
      </c>
      <c r="E47" s="109">
        <v>0</v>
      </c>
      <c r="F47" s="84"/>
      <c r="G47" s="84"/>
      <c r="H47" s="84"/>
      <c r="I47" s="84"/>
    </row>
    <row r="48" spans="2:14" x14ac:dyDescent="0.15">
      <c r="B48" s="115">
        <v>0</v>
      </c>
      <c r="C48" s="109">
        <v>0</v>
      </c>
      <c r="D48" s="109">
        <v>0</v>
      </c>
      <c r="E48" s="109">
        <v>0</v>
      </c>
      <c r="F48" s="84"/>
      <c r="G48" s="84"/>
      <c r="H48" s="84"/>
      <c r="I48" s="84"/>
    </row>
    <row r="49" spans="2:10" x14ac:dyDescent="0.15">
      <c r="B49" s="115">
        <v>0</v>
      </c>
      <c r="C49" s="109">
        <v>0</v>
      </c>
      <c r="D49" s="109">
        <v>0</v>
      </c>
      <c r="E49" s="109">
        <v>0</v>
      </c>
      <c r="F49" s="84"/>
      <c r="G49" s="84"/>
      <c r="H49" s="84"/>
      <c r="I49" s="84"/>
      <c r="J49" s="84"/>
    </row>
    <row r="50" spans="2:10" x14ac:dyDescent="0.15">
      <c r="B50" s="115">
        <v>0</v>
      </c>
      <c r="C50" s="109">
        <v>0</v>
      </c>
      <c r="D50" s="109">
        <v>0</v>
      </c>
      <c r="E50" s="109">
        <v>0</v>
      </c>
      <c r="F50" s="84"/>
      <c r="G50" s="84"/>
      <c r="H50" s="84"/>
      <c r="I50" s="84"/>
      <c r="J50" s="84"/>
    </row>
    <row r="51" spans="2:10" x14ac:dyDescent="0.15">
      <c r="B51" s="115">
        <v>0</v>
      </c>
      <c r="C51" s="109">
        <v>0</v>
      </c>
      <c r="D51" s="109">
        <v>0</v>
      </c>
      <c r="E51" s="109">
        <v>0</v>
      </c>
      <c r="F51" s="84"/>
      <c r="G51" s="84"/>
      <c r="H51" s="84"/>
      <c r="I51" s="84"/>
      <c r="J51" s="84"/>
    </row>
    <row r="52" spans="2:10" x14ac:dyDescent="0.15">
      <c r="B52" s="115">
        <v>0</v>
      </c>
      <c r="C52" s="109">
        <v>0</v>
      </c>
      <c r="D52" s="109">
        <v>0</v>
      </c>
      <c r="E52" s="109">
        <v>0</v>
      </c>
      <c r="F52" s="84"/>
      <c r="G52" s="84"/>
      <c r="H52" s="84"/>
      <c r="I52" s="84"/>
      <c r="J52" s="84"/>
    </row>
    <row r="53" spans="2:10" x14ac:dyDescent="0.15">
      <c r="B53" s="115">
        <v>0</v>
      </c>
      <c r="C53" s="109">
        <v>0</v>
      </c>
      <c r="D53" s="109">
        <v>0</v>
      </c>
      <c r="E53" s="109">
        <v>0</v>
      </c>
      <c r="F53" s="84"/>
      <c r="G53" s="84"/>
      <c r="H53" s="84"/>
      <c r="I53" s="84"/>
      <c r="J53" s="84"/>
    </row>
    <row r="54" spans="2:10" x14ac:dyDescent="0.15">
      <c r="B54" s="115">
        <v>0</v>
      </c>
      <c r="C54" s="109">
        <v>0</v>
      </c>
      <c r="D54" s="109">
        <v>0</v>
      </c>
      <c r="E54" s="109">
        <v>0</v>
      </c>
      <c r="F54" s="84"/>
      <c r="G54" s="84"/>
      <c r="H54" s="84"/>
      <c r="I54" s="84"/>
      <c r="J54" s="84"/>
    </row>
    <row r="55" spans="2:10" x14ac:dyDescent="0.15">
      <c r="B55" s="115">
        <v>0</v>
      </c>
      <c r="C55" s="109">
        <v>0</v>
      </c>
      <c r="D55" s="109">
        <v>0</v>
      </c>
      <c r="E55" s="109">
        <v>0</v>
      </c>
      <c r="F55" s="84"/>
      <c r="G55" s="84"/>
      <c r="H55" s="84"/>
      <c r="I55" s="84"/>
      <c r="J55" s="84"/>
    </row>
    <row r="56" spans="2:10" x14ac:dyDescent="0.15">
      <c r="B56" s="115">
        <v>0</v>
      </c>
      <c r="C56" s="109">
        <v>0</v>
      </c>
      <c r="D56" s="109">
        <v>0</v>
      </c>
      <c r="E56" s="109">
        <v>0</v>
      </c>
      <c r="F56" s="84"/>
      <c r="G56" s="84"/>
      <c r="H56" s="84"/>
      <c r="I56" s="84"/>
      <c r="J56" s="84"/>
    </row>
    <row r="57" spans="2:10" x14ac:dyDescent="0.15">
      <c r="B57" s="115">
        <v>0</v>
      </c>
      <c r="C57" s="109">
        <v>0</v>
      </c>
      <c r="D57" s="109">
        <v>0</v>
      </c>
      <c r="E57" s="109">
        <v>0</v>
      </c>
      <c r="F57" s="84"/>
      <c r="G57" s="84"/>
      <c r="H57" s="84"/>
      <c r="I57" s="84"/>
      <c r="J57" s="84"/>
    </row>
    <row r="58" spans="2:10" x14ac:dyDescent="0.15">
      <c r="B58" s="115">
        <v>0</v>
      </c>
      <c r="C58" s="109">
        <v>0</v>
      </c>
      <c r="D58" s="109">
        <v>0</v>
      </c>
      <c r="E58" s="109">
        <v>0</v>
      </c>
      <c r="F58" s="84"/>
      <c r="G58" s="84"/>
      <c r="H58" s="84"/>
      <c r="I58" s="84"/>
      <c r="J58" s="84"/>
    </row>
    <row r="59" spans="2:10" x14ac:dyDescent="0.15">
      <c r="B59" s="115">
        <v>0</v>
      </c>
      <c r="C59" s="109">
        <v>0</v>
      </c>
      <c r="D59" s="109">
        <v>0</v>
      </c>
      <c r="E59" s="109">
        <v>0</v>
      </c>
      <c r="F59" s="84"/>
      <c r="G59" s="84"/>
      <c r="H59" s="84"/>
      <c r="I59" s="84"/>
      <c r="J59" s="84"/>
    </row>
    <row r="60" spans="2:10" x14ac:dyDescent="0.15">
      <c r="B60" s="115">
        <v>0</v>
      </c>
      <c r="C60" s="109">
        <v>0</v>
      </c>
      <c r="D60" s="109">
        <v>0</v>
      </c>
      <c r="E60" s="109">
        <v>0</v>
      </c>
      <c r="F60" s="84"/>
      <c r="G60" s="84"/>
      <c r="H60" s="84"/>
      <c r="I60" s="84"/>
      <c r="J60" s="84"/>
    </row>
    <row r="61" spans="2:10" x14ac:dyDescent="0.15">
      <c r="B61" s="115">
        <v>0</v>
      </c>
      <c r="C61" s="109">
        <v>0</v>
      </c>
      <c r="D61" s="109">
        <v>0</v>
      </c>
      <c r="E61" s="109">
        <v>0</v>
      </c>
      <c r="F61" s="84"/>
      <c r="G61" s="84"/>
      <c r="H61" s="84"/>
      <c r="I61" s="84"/>
      <c r="J61" s="84"/>
    </row>
    <row r="62" spans="2:10" x14ac:dyDescent="0.15">
      <c r="B62" s="115">
        <v>0</v>
      </c>
      <c r="C62" s="109">
        <v>0</v>
      </c>
      <c r="D62" s="109">
        <v>0</v>
      </c>
      <c r="E62" s="109">
        <v>0</v>
      </c>
      <c r="F62" s="84"/>
      <c r="G62" s="84"/>
      <c r="H62" s="84"/>
      <c r="I62" s="84"/>
    </row>
    <row r="63" spans="2:10" x14ac:dyDescent="0.15">
      <c r="B63" s="115">
        <v>0</v>
      </c>
      <c r="C63" s="109">
        <v>0</v>
      </c>
      <c r="D63" s="109">
        <v>0</v>
      </c>
      <c r="E63" s="109">
        <v>0</v>
      </c>
      <c r="F63" s="84"/>
      <c r="G63" s="84"/>
      <c r="H63" s="84"/>
      <c r="I63" s="84"/>
    </row>
    <row r="64" spans="2:10" x14ac:dyDescent="0.15">
      <c r="B64" s="115">
        <v>0</v>
      </c>
      <c r="C64" s="109">
        <v>0</v>
      </c>
      <c r="D64" s="109">
        <v>0</v>
      </c>
      <c r="E64" s="109">
        <v>0</v>
      </c>
      <c r="F64" s="84"/>
      <c r="G64" s="84"/>
      <c r="H64" s="84"/>
      <c r="I64" s="84"/>
    </row>
    <row r="65" spans="2:9" x14ac:dyDescent="0.15">
      <c r="B65" s="115">
        <v>0</v>
      </c>
      <c r="C65" s="109">
        <v>0</v>
      </c>
      <c r="D65" s="109">
        <v>0</v>
      </c>
      <c r="E65" s="109">
        <v>0</v>
      </c>
      <c r="F65" s="84"/>
      <c r="G65" s="84"/>
      <c r="H65" s="84"/>
      <c r="I65" s="84"/>
    </row>
    <row r="66" spans="2:9" x14ac:dyDescent="0.15">
      <c r="B66" s="115">
        <v>0</v>
      </c>
      <c r="C66" s="109">
        <v>0</v>
      </c>
      <c r="D66" s="109">
        <v>0</v>
      </c>
      <c r="E66" s="109">
        <v>0</v>
      </c>
      <c r="F66" s="84"/>
      <c r="G66" s="84"/>
      <c r="H66" s="84"/>
      <c r="I66" s="84"/>
    </row>
    <row r="67" spans="2:9" x14ac:dyDescent="0.15">
      <c r="B67" s="115">
        <v>0</v>
      </c>
      <c r="C67" s="109">
        <v>0</v>
      </c>
      <c r="D67" s="109">
        <v>0</v>
      </c>
      <c r="E67" s="109">
        <v>0</v>
      </c>
      <c r="F67" s="84"/>
      <c r="G67" s="84"/>
      <c r="H67" s="84"/>
      <c r="I67" s="84"/>
    </row>
    <row r="68" spans="2:9" x14ac:dyDescent="0.15">
      <c r="B68" s="115">
        <v>0</v>
      </c>
      <c r="C68" s="109">
        <v>0</v>
      </c>
      <c r="D68" s="109">
        <v>0</v>
      </c>
      <c r="E68" s="109">
        <v>0</v>
      </c>
      <c r="F68" s="84"/>
      <c r="G68" s="84"/>
      <c r="H68" s="84"/>
      <c r="I68" s="84"/>
    </row>
    <row r="69" spans="2:9" x14ac:dyDescent="0.15">
      <c r="B69" s="115">
        <v>0</v>
      </c>
      <c r="C69" s="109">
        <v>0</v>
      </c>
      <c r="D69" s="109">
        <v>0</v>
      </c>
      <c r="E69" s="109">
        <v>0</v>
      </c>
      <c r="F69" s="84"/>
      <c r="G69" s="84"/>
      <c r="H69" s="84"/>
      <c r="I69" s="84"/>
    </row>
    <row r="70" spans="2:9" x14ac:dyDescent="0.15">
      <c r="B70" s="115">
        <v>0</v>
      </c>
      <c r="C70" s="109">
        <v>0</v>
      </c>
      <c r="D70" s="109">
        <v>0</v>
      </c>
      <c r="E70" s="109">
        <v>0</v>
      </c>
      <c r="F70" s="84"/>
      <c r="G70" s="84"/>
      <c r="H70" s="84"/>
      <c r="I70" s="84"/>
    </row>
    <row r="71" spans="2:9" x14ac:dyDescent="0.15">
      <c r="B71" s="115">
        <v>0</v>
      </c>
      <c r="C71" s="109">
        <v>0</v>
      </c>
      <c r="D71" s="109">
        <v>0</v>
      </c>
      <c r="E71" s="109">
        <v>0</v>
      </c>
      <c r="F71" s="84"/>
      <c r="G71" s="84"/>
      <c r="H71" s="84"/>
      <c r="I71" s="84"/>
    </row>
    <row r="72" spans="2:9" x14ac:dyDescent="0.15">
      <c r="B72" s="115">
        <v>0</v>
      </c>
      <c r="C72" s="109">
        <v>0</v>
      </c>
      <c r="D72" s="109">
        <v>0</v>
      </c>
      <c r="E72" s="109">
        <v>0</v>
      </c>
      <c r="F72" s="84"/>
      <c r="G72" s="84"/>
      <c r="H72" s="84"/>
      <c r="I72" s="84"/>
    </row>
    <row r="73" spans="2:9" x14ac:dyDescent="0.15">
      <c r="B73" s="115">
        <v>0</v>
      </c>
      <c r="C73" s="109">
        <v>0</v>
      </c>
      <c r="D73" s="109">
        <v>0</v>
      </c>
      <c r="E73" s="109">
        <v>0</v>
      </c>
      <c r="F73" s="84"/>
      <c r="G73" s="84"/>
      <c r="H73" s="84"/>
      <c r="I73" s="84"/>
    </row>
    <row r="74" spans="2:9" x14ac:dyDescent="0.15">
      <c r="B74" s="115">
        <v>0</v>
      </c>
      <c r="C74" s="109">
        <v>0</v>
      </c>
      <c r="D74" s="109">
        <v>0</v>
      </c>
      <c r="E74" s="109">
        <v>0</v>
      </c>
      <c r="F74" s="84"/>
      <c r="G74" s="84"/>
      <c r="H74" s="84"/>
      <c r="I74" s="84"/>
    </row>
    <row r="75" spans="2:9" x14ac:dyDescent="0.15">
      <c r="B75" s="115">
        <v>0</v>
      </c>
      <c r="C75" s="109">
        <v>0</v>
      </c>
      <c r="D75" s="109">
        <v>0</v>
      </c>
      <c r="E75" s="109">
        <v>0</v>
      </c>
      <c r="F75" s="84"/>
      <c r="G75" s="84"/>
      <c r="H75" s="84"/>
      <c r="I75" s="84"/>
    </row>
    <row r="76" spans="2:9" x14ac:dyDescent="0.15">
      <c r="B76" s="115">
        <v>0</v>
      </c>
      <c r="C76" s="109">
        <v>0</v>
      </c>
      <c r="D76" s="109">
        <v>0</v>
      </c>
      <c r="E76" s="109">
        <v>0</v>
      </c>
      <c r="F76" s="84"/>
      <c r="G76" s="84"/>
      <c r="H76" s="84"/>
      <c r="I76" s="84"/>
    </row>
    <row r="77" spans="2:9" x14ac:dyDescent="0.15">
      <c r="B77" s="115">
        <v>0</v>
      </c>
      <c r="C77" s="109">
        <v>0</v>
      </c>
      <c r="D77" s="109">
        <v>0</v>
      </c>
      <c r="E77" s="109">
        <v>0</v>
      </c>
      <c r="F77" s="84"/>
      <c r="G77" s="84"/>
      <c r="H77" s="84"/>
      <c r="I77" s="84"/>
    </row>
    <row r="78" spans="2:9" x14ac:dyDescent="0.15">
      <c r="B78" s="115">
        <v>0</v>
      </c>
      <c r="C78" s="109">
        <v>0</v>
      </c>
      <c r="D78" s="109">
        <v>0</v>
      </c>
      <c r="E78" s="109">
        <v>0</v>
      </c>
      <c r="F78" s="84"/>
      <c r="G78" s="84"/>
      <c r="H78" s="84"/>
      <c r="I78" s="84"/>
    </row>
    <row r="90" s="109" customFormat="1" ht="31.9" customHeight="1" x14ac:dyDescent="0.25"/>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0E00C-A900-425D-8BAA-5465AE59C20C}">
  <dimension ref="A1:AO90"/>
  <sheetViews>
    <sheetView showGridLines="0" zoomScaleNormal="100" workbookViewId="0">
      <pane ySplit="2" topLeftCell="A13" activePane="bottomLeft" state="frozen"/>
      <selection pane="bottomLeft" activeCell="L39" sqref="L39"/>
    </sheetView>
  </sheetViews>
  <sheetFormatPr defaultColWidth="8.7109375" defaultRowHeight="15.75" x14ac:dyDescent="0.25"/>
  <cols>
    <col min="1" max="1" width="8.7109375" style="20" customWidth="1"/>
    <col min="2" max="2" width="12.28515625" style="20" customWidth="1"/>
    <col min="3" max="4" width="13.7109375" style="20" customWidth="1"/>
    <col min="5" max="5" width="14.42578125" style="20" customWidth="1"/>
    <col min="6" max="6" width="8.140625" style="20" customWidth="1"/>
    <col min="7" max="7" width="13.7109375" style="20" customWidth="1"/>
    <col min="8" max="8" width="14.7109375" style="20" customWidth="1"/>
    <col min="9" max="9" width="17.7109375" style="20" customWidth="1"/>
    <col min="10" max="10" width="12.42578125" style="20" bestFit="1" customWidth="1"/>
    <col min="11" max="11" width="12.7109375" style="20" bestFit="1" customWidth="1"/>
    <col min="12" max="12" width="15.28515625" style="20" customWidth="1"/>
    <col min="13" max="13" width="19.140625" style="20" customWidth="1"/>
    <col min="14" max="14" width="15.28515625" style="20" customWidth="1"/>
    <col min="15" max="20" width="8.7109375" style="20"/>
    <col min="21" max="21" width="18.7109375" style="20" customWidth="1"/>
    <col min="22" max="16384" width="8.7109375" style="20"/>
  </cols>
  <sheetData>
    <row r="1" spans="1:41" ht="22.15" customHeight="1" x14ac:dyDescent="0.25">
      <c r="A1" s="67" t="s">
        <v>369</v>
      </c>
      <c r="B1" s="67" t="s">
        <v>370</v>
      </c>
      <c r="C1" s="67" t="s">
        <v>371</v>
      </c>
      <c r="D1" s="68" t="str" cm="1">
        <f t="array" aca="1" ref="D1" ca="1">IFERROR(
    _xlfn.LET(
        _xlpm.FileName, MID(CELL("filename", A1), FIND("]", CELL("filename", A1)) + 1, 255),
        _xlpm.DynamicRef, INDIRECT("'#_" &amp; _xlpm.FileName &amp; "'!" &amp; C2),
        IF(
            TYPE(_xlpm.DynamicRef) = 1,
            VLOOKUP(
                CELL("format", _xlpm.DynamicRef),
                FormatCodes_SFX!$A$4:$B$53,
                2,
                FALSE
            ),
            _xlfn.SWITCH(
                TYPE(_xlpm.DynamicRef),
                2, "short text",
                4, "logical",
                16, "error",
                64, "long text",
                "Other"
            )
        )
    ),
    "Error in formula"
)</f>
        <v>error</v>
      </c>
      <c r="E1" s="67"/>
      <c r="F1" s="67"/>
      <c r="G1" s="67"/>
      <c r="H1" s="67"/>
      <c r="I1" s="68" t="str" cm="1">
        <f t="array" ref="I1">_xlfn.IFS(ROW(A100)&lt;100,"Undo deleted row or quit without saving",COLUMN(AZ1)&lt;52,"Undo deleted column or quit without saving",ROW(A100)&gt;100,"Undo inserted row or quit without saving",COLUMN(AZ1)&gt;52,"Undo inserted column or quit without saving",Scoreboard!$F$24&lt;&gt;"","Security compromised: Undo last action or quit without saving",TRUE=TRUE,"Connor Guarino")</f>
        <v>Connor Guarino</v>
      </c>
      <c r="J1" s="68"/>
      <c r="K1" s="68"/>
      <c r="L1" s="68" t="s">
        <v>372</v>
      </c>
      <c r="M1" s="68"/>
      <c r="N1" s="68"/>
      <c r="O1" s="68"/>
      <c r="P1" s="69" t="s">
        <v>373</v>
      </c>
      <c r="Q1" s="68"/>
      <c r="R1" s="68"/>
      <c r="S1" s="105" t="s">
        <v>376</v>
      </c>
      <c r="T1" s="71"/>
      <c r="U1" s="70"/>
      <c r="V1" s="71"/>
      <c r="W1" s="70"/>
      <c r="X1" s="67" t="str">
        <f t="shared" ref="X1:AA2" si="0">A1</f>
        <v>earned</v>
      </c>
      <c r="Y1" s="67" t="str">
        <f t="shared" si="0"/>
        <v>possible</v>
      </c>
      <c r="Z1" s="67" t="str">
        <f t="shared" si="0"/>
        <v>cell</v>
      </c>
      <c r="AA1" s="68" t="str">
        <f t="shared" ca="1" si="0"/>
        <v>error</v>
      </c>
      <c r="AB1" s="67"/>
      <c r="AC1" s="67"/>
      <c r="AD1" s="72"/>
      <c r="AE1" s="72"/>
      <c r="AF1" s="68" t="str">
        <f>I1</f>
        <v>Connor Guarino</v>
      </c>
      <c r="AG1" s="68"/>
      <c r="AH1" s="72"/>
      <c r="AI1" s="72"/>
      <c r="AJ1" s="72"/>
      <c r="AK1" s="72"/>
      <c r="AL1" s="68" t="s">
        <v>372</v>
      </c>
      <c r="AM1" s="72"/>
      <c r="AN1" s="72"/>
      <c r="AO1" s="72"/>
    </row>
    <row r="2" spans="1:41" ht="22.9" customHeight="1" thickBot="1" x14ac:dyDescent="0.55000000000000004">
      <c r="A2" s="73">
        <f ca="1">FormulaTypeSC!$A$2</f>
        <v>9</v>
      </c>
      <c r="B2" s="74">
        <f>FormulaTypeSC!$B$2</f>
        <v>9</v>
      </c>
      <c r="C2" s="73" t="str" cm="1">
        <f t="array" aca="1" ref="C2" ca="1">SUBSTITUTE(IF(LEN(CELL("address"))&lt;15,CELL("address"),""),"$","")</f>
        <v/>
      </c>
      <c r="D2" s="75" t="str">
        <f ca="1">IF(ISNUMBER(SEARCH("#REF!",_xlfn.FORMULATEXT(INDIRECT("'FormulaTypeSC'!"&amp;C2)))),"DRAGGING CELLS IS NOT PERMITTED. PLEASE UNDO LAST ACTION!!",IF($P$1&lt;&gt;"Feedback OFF",IFERROR(HLOOKUP(INDIRECT("'FormulaTypeSC'!"&amp;C2),Feedback_SFX!$B$2:$N$10,IF($P$1="Feedback ON", 2, Feedback_SFX!B1), FALSE), ""),""))</f>
        <v/>
      </c>
      <c r="E2" s="76"/>
      <c r="F2" s="76"/>
      <c r="G2" s="76"/>
      <c r="H2" s="76"/>
      <c r="I2" s="77"/>
      <c r="J2" s="76"/>
      <c r="K2" s="76"/>
      <c r="L2" s="76"/>
      <c r="M2" s="76"/>
      <c r="N2" s="76"/>
      <c r="O2" s="76"/>
      <c r="P2" s="83" t="str">
        <f ca="1">IF(Scoreboard!$E$4="Excel version: Invalid","****ERROR: Scoreboard requires Excel 365 or 2021 to run****", "")</f>
        <v/>
      </c>
      <c r="Q2" s="76"/>
      <c r="R2" s="76"/>
      <c r="S2" s="78"/>
      <c r="T2" s="79"/>
      <c r="U2" s="80"/>
      <c r="V2" s="79"/>
      <c r="W2" s="80"/>
      <c r="X2" s="81">
        <f t="shared" ca="1" si="0"/>
        <v>9</v>
      </c>
      <c r="Y2" s="81">
        <f t="shared" si="0"/>
        <v>9</v>
      </c>
      <c r="Z2" s="81" t="str">
        <f t="shared" ca="1" si="0"/>
        <v/>
      </c>
      <c r="AA2" s="75" t="str">
        <f t="shared" ca="1" si="0"/>
        <v/>
      </c>
      <c r="AB2" s="76"/>
      <c r="AC2" s="76"/>
      <c r="AD2" s="82"/>
      <c r="AE2" s="82"/>
      <c r="AF2" s="82"/>
      <c r="AG2" s="82"/>
      <c r="AH2" s="82"/>
      <c r="AI2" s="82"/>
      <c r="AJ2" s="82"/>
      <c r="AK2" s="82"/>
      <c r="AL2" s="82"/>
      <c r="AM2" s="82"/>
      <c r="AN2" s="82"/>
      <c r="AO2" s="82"/>
    </row>
    <row r="3" spans="1:41" ht="4.9000000000000004" customHeight="1" x14ac:dyDescent="0.25"/>
    <row r="4" spans="1:41" ht="18.75" x14ac:dyDescent="0.25">
      <c r="B4" s="21" t="s">
        <v>109</v>
      </c>
      <c r="C4" s="22"/>
      <c r="D4" s="22"/>
      <c r="E4" s="22"/>
      <c r="F4" s="22"/>
      <c r="G4" s="22"/>
      <c r="H4" s="22"/>
      <c r="I4" s="23"/>
    </row>
    <row r="5" spans="1:41" x14ac:dyDescent="0.25">
      <c r="B5" s="24" t="s">
        <v>116</v>
      </c>
      <c r="C5" s="25"/>
      <c r="D5" s="25"/>
      <c r="E5" s="25"/>
      <c r="F5" s="25"/>
      <c r="G5" s="25"/>
      <c r="H5" s="25"/>
      <c r="I5" s="26"/>
    </row>
    <row r="6" spans="1:41" x14ac:dyDescent="0.25">
      <c r="B6" s="27"/>
      <c r="C6" s="28"/>
      <c r="D6" s="28"/>
      <c r="E6" s="28"/>
      <c r="F6" s="28"/>
      <c r="G6" s="28"/>
      <c r="H6" s="28"/>
      <c r="I6" s="29"/>
    </row>
    <row r="8" spans="1:41" customFormat="1" ht="15" x14ac:dyDescent="0.25"/>
    <row r="9" spans="1:41" ht="47.25" x14ac:dyDescent="0.25">
      <c r="B9" s="31" t="s">
        <v>14</v>
      </c>
      <c r="C9" s="31" t="s">
        <v>15</v>
      </c>
      <c r="D9" s="31" t="s">
        <v>16</v>
      </c>
      <c r="E9" s="31" t="s">
        <v>17</v>
      </c>
      <c r="F9"/>
      <c r="G9" s="40" t="s">
        <v>117</v>
      </c>
      <c r="I9"/>
      <c r="K9"/>
    </row>
    <row r="10" spans="1:41" x14ac:dyDescent="0.25">
      <c r="B10" s="32">
        <v>43832</v>
      </c>
      <c r="C10" s="33" t="s">
        <v>22</v>
      </c>
      <c r="D10" s="33" t="s">
        <v>23</v>
      </c>
      <c r="E10" s="33" t="s">
        <v>24</v>
      </c>
      <c r="F10"/>
      <c r="G10" s="121" t="str" cm="1">
        <f t="array" ref="G10:G11">_xlfn.UNIQUE(E10:E78)</f>
        <v>New</v>
      </c>
      <c r="I10"/>
    </row>
    <row r="11" spans="1:41" x14ac:dyDescent="0.25">
      <c r="B11" s="32">
        <v>43837</v>
      </c>
      <c r="C11" s="33" t="s">
        <v>25</v>
      </c>
      <c r="D11" s="33" t="s">
        <v>26</v>
      </c>
      <c r="E11" s="33" t="s">
        <v>27</v>
      </c>
      <c r="F11"/>
      <c r="G11" s="42" t="str">
        <v>Used</v>
      </c>
      <c r="I11"/>
    </row>
    <row r="12" spans="1:41" x14ac:dyDescent="0.25">
      <c r="B12" s="32">
        <v>43837</v>
      </c>
      <c r="C12" s="33" t="s">
        <v>22</v>
      </c>
      <c r="D12" s="33" t="s">
        <v>30</v>
      </c>
      <c r="E12" s="33" t="s">
        <v>24</v>
      </c>
      <c r="F12"/>
      <c r="G12"/>
      <c r="H12"/>
      <c r="I12"/>
    </row>
    <row r="13" spans="1:41" x14ac:dyDescent="0.25">
      <c r="B13" s="32">
        <v>43839</v>
      </c>
      <c r="C13" s="33" t="s">
        <v>22</v>
      </c>
      <c r="D13" s="33" t="s">
        <v>32</v>
      </c>
      <c r="E13" s="33" t="s">
        <v>24</v>
      </c>
      <c r="F13"/>
      <c r="G13"/>
      <c r="H13"/>
      <c r="I13"/>
    </row>
    <row r="14" spans="1:41" x14ac:dyDescent="0.25">
      <c r="B14" s="32">
        <v>43845</v>
      </c>
      <c r="C14" s="33" t="s">
        <v>34</v>
      </c>
      <c r="D14" s="33" t="s">
        <v>35</v>
      </c>
      <c r="E14" s="33" t="s">
        <v>24</v>
      </c>
      <c r="F14"/>
      <c r="G14" s="44" t="s">
        <v>112</v>
      </c>
      <c r="H14"/>
      <c r="I14"/>
    </row>
    <row r="15" spans="1:41" x14ac:dyDescent="0.25">
      <c r="B15" s="32">
        <v>43847</v>
      </c>
      <c r="C15" s="33" t="s">
        <v>22</v>
      </c>
      <c r="D15" s="33" t="s">
        <v>38</v>
      </c>
      <c r="E15" s="33" t="s">
        <v>24</v>
      </c>
      <c r="F15"/>
      <c r="G15" s="31" t="s">
        <v>17</v>
      </c>
      <c r="H15" s="31" t="s">
        <v>113</v>
      </c>
      <c r="I15" s="31" t="s">
        <v>114</v>
      </c>
      <c r="M15"/>
    </row>
    <row r="16" spans="1:41" x14ac:dyDescent="0.25">
      <c r="B16" s="32">
        <v>43847</v>
      </c>
      <c r="C16" s="33" t="s">
        <v>34</v>
      </c>
      <c r="D16" s="33" t="s">
        <v>40</v>
      </c>
      <c r="E16" s="33" t="s">
        <v>27</v>
      </c>
      <c r="F16"/>
      <c r="G16" s="122" t="str">
        <f>G10</f>
        <v>New</v>
      </c>
      <c r="H16" s="108">
        <f>COUNTIFS($E$10:$E$78,G16)</f>
        <v>33</v>
      </c>
      <c r="I16" s="184">
        <f>H16/$H$18</f>
        <v>0.47826086956521741</v>
      </c>
      <c r="M16"/>
      <c r="N16"/>
      <c r="O16"/>
    </row>
    <row r="17" spans="2:27" x14ac:dyDescent="0.25">
      <c r="B17" s="32">
        <v>43847</v>
      </c>
      <c r="C17" s="33" t="s">
        <v>25</v>
      </c>
      <c r="D17" s="33" t="s">
        <v>42</v>
      </c>
      <c r="E17" s="33" t="s">
        <v>27</v>
      </c>
      <c r="F17"/>
      <c r="G17" s="122" t="str">
        <f>G11</f>
        <v>Used</v>
      </c>
      <c r="H17" s="108">
        <f>COUNTIFS($E$10:$E$78,G17)</f>
        <v>36</v>
      </c>
      <c r="I17" s="184">
        <f>H17/$H$18</f>
        <v>0.52173913043478259</v>
      </c>
      <c r="M17"/>
      <c r="N17"/>
      <c r="O17"/>
    </row>
    <row r="18" spans="2:27" x14ac:dyDescent="0.25">
      <c r="B18" s="32">
        <v>43849</v>
      </c>
      <c r="C18" s="33" t="s">
        <v>44</v>
      </c>
      <c r="D18" s="33" t="s">
        <v>45</v>
      </c>
      <c r="E18" s="33" t="s">
        <v>27</v>
      </c>
      <c r="F18"/>
      <c r="G18" s="45" t="s">
        <v>115</v>
      </c>
      <c r="H18" s="108">
        <f>SUM(H16:H17)</f>
        <v>69</v>
      </c>
      <c r="I18" s="184">
        <f>H18/$H$18</f>
        <v>1</v>
      </c>
      <c r="M18"/>
      <c r="N18"/>
      <c r="O18"/>
    </row>
    <row r="19" spans="2:27" x14ac:dyDescent="0.25">
      <c r="B19" s="32">
        <v>43849</v>
      </c>
      <c r="C19" s="33" t="s">
        <v>44</v>
      </c>
      <c r="D19" s="33" t="s">
        <v>47</v>
      </c>
      <c r="E19" s="33" t="s">
        <v>27</v>
      </c>
      <c r="F19"/>
      <c r="G19"/>
      <c r="H19"/>
      <c r="I19"/>
      <c r="M19"/>
      <c r="N19"/>
      <c r="O19"/>
      <c r="W19"/>
      <c r="Y19"/>
      <c r="Z19"/>
      <c r="AA19"/>
    </row>
    <row r="20" spans="2:27" x14ac:dyDescent="0.25">
      <c r="B20" s="32">
        <v>43851</v>
      </c>
      <c r="C20" s="33" t="s">
        <v>44</v>
      </c>
      <c r="D20" s="33" t="s">
        <v>48</v>
      </c>
      <c r="E20" s="33" t="s">
        <v>27</v>
      </c>
      <c r="F20"/>
      <c r="G20"/>
      <c r="H20"/>
      <c r="I20"/>
      <c r="M20"/>
      <c r="N20"/>
      <c r="O20"/>
      <c r="W20"/>
      <c r="Y20"/>
      <c r="Z20"/>
      <c r="AA20"/>
    </row>
    <row r="21" spans="2:27" x14ac:dyDescent="0.25">
      <c r="B21" s="32">
        <v>43852</v>
      </c>
      <c r="C21" s="33" t="s">
        <v>25</v>
      </c>
      <c r="D21" s="33" t="s">
        <v>49</v>
      </c>
      <c r="E21" s="33" t="s">
        <v>24</v>
      </c>
      <c r="F21"/>
      <c r="G21"/>
      <c r="H21"/>
      <c r="I21"/>
      <c r="J21"/>
      <c r="M21"/>
      <c r="N21"/>
      <c r="O21"/>
      <c r="W21"/>
      <c r="Y21"/>
      <c r="AA21"/>
    </row>
    <row r="22" spans="2:27" x14ac:dyDescent="0.25">
      <c r="B22" s="32">
        <v>43852</v>
      </c>
      <c r="C22" s="33" t="s">
        <v>25</v>
      </c>
      <c r="D22" s="33" t="s">
        <v>50</v>
      </c>
      <c r="E22" s="33" t="s">
        <v>24</v>
      </c>
      <c r="F22"/>
      <c r="G22"/>
      <c r="H22"/>
      <c r="I22"/>
      <c r="W22"/>
      <c r="Y22"/>
      <c r="Z22"/>
      <c r="AA22"/>
    </row>
    <row r="23" spans="2:27" ht="16.5" thickBot="1" x14ac:dyDescent="0.3">
      <c r="B23" s="32">
        <v>43853</v>
      </c>
      <c r="C23" s="33" t="s">
        <v>22</v>
      </c>
      <c r="D23" s="33" t="s">
        <v>51</v>
      </c>
      <c r="E23" s="33" t="s">
        <v>24</v>
      </c>
      <c r="F23"/>
      <c r="G23"/>
      <c r="H23"/>
      <c r="I23"/>
      <c r="W23"/>
      <c r="X23"/>
      <c r="Y23"/>
      <c r="AA23"/>
    </row>
    <row r="24" spans="2:27" ht="30" x14ac:dyDescent="0.25">
      <c r="B24" s="32">
        <v>43856</v>
      </c>
      <c r="C24" s="33" t="s">
        <v>25</v>
      </c>
      <c r="D24" s="33" t="s">
        <v>52</v>
      </c>
      <c r="E24" s="33" t="s">
        <v>27</v>
      </c>
      <c r="F24"/>
      <c r="G24"/>
      <c r="H24"/>
      <c r="I24"/>
      <c r="L24" s="129" t="s">
        <v>378</v>
      </c>
      <c r="U24"/>
      <c r="V24"/>
      <c r="W24"/>
      <c r="X24"/>
      <c r="Y24"/>
      <c r="Z24"/>
      <c r="AA24"/>
    </row>
    <row r="25" spans="2:27" x14ac:dyDescent="0.25">
      <c r="B25" s="32">
        <v>43856</v>
      </c>
      <c r="C25" s="33" t="s">
        <v>22</v>
      </c>
      <c r="D25" s="33" t="s">
        <v>53</v>
      </c>
      <c r="E25" s="33" t="s">
        <v>24</v>
      </c>
      <c r="F25"/>
      <c r="G25"/>
      <c r="H25"/>
      <c r="I25"/>
      <c r="U25"/>
      <c r="V25"/>
      <c r="W25"/>
      <c r="X25"/>
      <c r="Y25"/>
      <c r="Z25" s="46"/>
      <c r="AA25"/>
    </row>
    <row r="26" spans="2:27" x14ac:dyDescent="0.25">
      <c r="B26" s="32">
        <v>43857</v>
      </c>
      <c r="C26" s="33" t="s">
        <v>34</v>
      </c>
      <c r="D26" s="33" t="s">
        <v>54</v>
      </c>
      <c r="E26" s="33" t="s">
        <v>27</v>
      </c>
      <c r="F26"/>
      <c r="G26"/>
      <c r="H26"/>
      <c r="I26"/>
      <c r="J26"/>
      <c r="K26"/>
      <c r="L26"/>
      <c r="U26" s="46"/>
      <c r="V26"/>
      <c r="W26"/>
      <c r="X26"/>
      <c r="Y26"/>
      <c r="Z26"/>
      <c r="AA26"/>
    </row>
    <row r="27" spans="2:27" x14ac:dyDescent="0.25">
      <c r="B27" s="32">
        <v>43860</v>
      </c>
      <c r="C27" s="33" t="s">
        <v>25</v>
      </c>
      <c r="D27" s="33" t="s">
        <v>55</v>
      </c>
      <c r="E27" s="33" t="s">
        <v>24</v>
      </c>
      <c r="F27"/>
      <c r="G27"/>
      <c r="H27"/>
      <c r="I27"/>
      <c r="J27"/>
      <c r="K27"/>
      <c r="L27"/>
      <c r="U27"/>
      <c r="V27"/>
      <c r="W27"/>
      <c r="X27"/>
      <c r="Y27"/>
      <c r="Z27"/>
      <c r="AA27"/>
    </row>
    <row r="28" spans="2:27" x14ac:dyDescent="0.25">
      <c r="B28" s="32">
        <v>43862</v>
      </c>
      <c r="C28" s="33" t="s">
        <v>25</v>
      </c>
      <c r="D28" s="33" t="s">
        <v>56</v>
      </c>
      <c r="E28" s="33" t="s">
        <v>27</v>
      </c>
      <c r="F28"/>
      <c r="G28"/>
      <c r="H28"/>
      <c r="I28"/>
      <c r="J28"/>
      <c r="K28"/>
      <c r="L28"/>
      <c r="M28"/>
      <c r="N28"/>
      <c r="U28"/>
      <c r="V28"/>
      <c r="W28"/>
      <c r="X28"/>
      <c r="Y28"/>
      <c r="Z28"/>
      <c r="AA28"/>
    </row>
    <row r="29" spans="2:27" x14ac:dyDescent="0.25">
      <c r="B29" s="32">
        <v>43863</v>
      </c>
      <c r="C29" s="33" t="s">
        <v>22</v>
      </c>
      <c r="D29" s="33" t="s">
        <v>57</v>
      </c>
      <c r="E29" s="33" t="s">
        <v>24</v>
      </c>
      <c r="F29"/>
      <c r="G29"/>
      <c r="H29"/>
      <c r="I29"/>
      <c r="J29"/>
      <c r="K29"/>
      <c r="L29"/>
      <c r="M29"/>
      <c r="N29"/>
      <c r="U29"/>
      <c r="V29"/>
      <c r="W29"/>
      <c r="X29"/>
      <c r="Y29"/>
      <c r="Z29"/>
      <c r="AA29"/>
    </row>
    <row r="30" spans="2:27" x14ac:dyDescent="0.25">
      <c r="B30" s="32">
        <v>43866</v>
      </c>
      <c r="C30" s="33" t="s">
        <v>25</v>
      </c>
      <c r="D30" s="33" t="s">
        <v>58</v>
      </c>
      <c r="E30" s="33" t="s">
        <v>27</v>
      </c>
      <c r="F30"/>
      <c r="J30"/>
      <c r="K30"/>
      <c r="L30"/>
      <c r="M30"/>
      <c r="N30"/>
    </row>
    <row r="31" spans="2:27" x14ac:dyDescent="0.25">
      <c r="B31" s="32">
        <v>43870</v>
      </c>
      <c r="C31" s="33" t="s">
        <v>34</v>
      </c>
      <c r="D31" s="33" t="s">
        <v>59</v>
      </c>
      <c r="E31" s="33" t="s">
        <v>27</v>
      </c>
      <c r="F31"/>
      <c r="K31"/>
      <c r="L31"/>
      <c r="M31"/>
      <c r="N31"/>
    </row>
    <row r="32" spans="2:27" x14ac:dyDescent="0.25">
      <c r="B32" s="32">
        <v>43870</v>
      </c>
      <c r="C32" s="33" t="s">
        <v>34</v>
      </c>
      <c r="D32" s="33" t="s">
        <v>60</v>
      </c>
      <c r="E32" s="33" t="s">
        <v>27</v>
      </c>
      <c r="F32"/>
      <c r="J32"/>
      <c r="K32"/>
      <c r="L32"/>
      <c r="M32"/>
      <c r="N32"/>
    </row>
    <row r="33" spans="2:14" x14ac:dyDescent="0.25">
      <c r="B33" s="32">
        <v>43871</v>
      </c>
      <c r="C33" s="33" t="s">
        <v>22</v>
      </c>
      <c r="D33" s="33" t="s">
        <v>61</v>
      </c>
      <c r="E33" s="33" t="s">
        <v>24</v>
      </c>
      <c r="F33"/>
      <c r="G33"/>
      <c r="H33"/>
      <c r="I33"/>
      <c r="J33"/>
      <c r="K33"/>
      <c r="L33"/>
      <c r="M33"/>
      <c r="N33"/>
    </row>
    <row r="34" spans="2:14" x14ac:dyDescent="0.25">
      <c r="B34" s="32">
        <v>43872</v>
      </c>
      <c r="C34" s="33" t="s">
        <v>44</v>
      </c>
      <c r="D34" s="33" t="s">
        <v>62</v>
      </c>
      <c r="E34" s="33" t="s">
        <v>24</v>
      </c>
      <c r="F34"/>
      <c r="J34"/>
      <c r="K34"/>
      <c r="L34"/>
      <c r="M34"/>
      <c r="N34"/>
    </row>
    <row r="35" spans="2:14" x14ac:dyDescent="0.25">
      <c r="B35" s="32">
        <v>43873</v>
      </c>
      <c r="C35" s="33" t="s">
        <v>22</v>
      </c>
      <c r="D35" s="33" t="s">
        <v>63</v>
      </c>
      <c r="E35" s="33" t="s">
        <v>24</v>
      </c>
      <c r="F35"/>
      <c r="J35"/>
      <c r="K35"/>
      <c r="L35"/>
      <c r="M35"/>
      <c r="N35"/>
    </row>
    <row r="36" spans="2:14" x14ac:dyDescent="0.25">
      <c r="B36" s="32">
        <v>43876</v>
      </c>
      <c r="C36" s="33" t="s">
        <v>44</v>
      </c>
      <c r="D36" s="33" t="s">
        <v>64</v>
      </c>
      <c r="E36" s="33" t="s">
        <v>27</v>
      </c>
      <c r="F36"/>
      <c r="M36"/>
      <c r="N36"/>
    </row>
    <row r="37" spans="2:14" x14ac:dyDescent="0.25">
      <c r="B37" s="32">
        <v>43876</v>
      </c>
      <c r="C37" s="33" t="s">
        <v>25</v>
      </c>
      <c r="D37" s="33" t="s">
        <v>65</v>
      </c>
      <c r="E37" s="33" t="s">
        <v>27</v>
      </c>
      <c r="F37"/>
      <c r="M37"/>
      <c r="N37"/>
    </row>
    <row r="38" spans="2:14" x14ac:dyDescent="0.25">
      <c r="B38" s="32">
        <v>43881</v>
      </c>
      <c r="C38" s="33" t="s">
        <v>22</v>
      </c>
      <c r="D38" s="33" t="s">
        <v>66</v>
      </c>
      <c r="E38" s="33" t="s">
        <v>24</v>
      </c>
      <c r="F38"/>
      <c r="G38"/>
      <c r="H38"/>
      <c r="I38"/>
    </row>
    <row r="39" spans="2:14" x14ac:dyDescent="0.25">
      <c r="B39" s="32">
        <v>43881</v>
      </c>
      <c r="C39" s="33" t="s">
        <v>25</v>
      </c>
      <c r="D39" s="33" t="s">
        <v>67</v>
      </c>
      <c r="E39" s="33" t="s">
        <v>24</v>
      </c>
      <c r="F39"/>
      <c r="G39"/>
      <c r="H39"/>
      <c r="I39"/>
    </row>
    <row r="40" spans="2:14" x14ac:dyDescent="0.25">
      <c r="B40" s="32">
        <v>43881</v>
      </c>
      <c r="C40" s="33" t="s">
        <v>34</v>
      </c>
      <c r="D40" s="33" t="s">
        <v>68</v>
      </c>
      <c r="E40" s="33" t="s">
        <v>27</v>
      </c>
      <c r="F40"/>
      <c r="G40"/>
      <c r="L40"/>
      <c r="M40"/>
    </row>
    <row r="41" spans="2:14" x14ac:dyDescent="0.25">
      <c r="B41" s="32">
        <v>43884</v>
      </c>
      <c r="C41" s="33" t="s">
        <v>44</v>
      </c>
      <c r="D41" s="33" t="s">
        <v>69</v>
      </c>
      <c r="E41" s="33" t="s">
        <v>27</v>
      </c>
      <c r="F41"/>
      <c r="G41"/>
      <c r="L41"/>
      <c r="M41"/>
    </row>
    <row r="42" spans="2:14" x14ac:dyDescent="0.25">
      <c r="B42" s="32">
        <v>43885</v>
      </c>
      <c r="C42" s="33" t="s">
        <v>25</v>
      </c>
      <c r="D42" s="33" t="s">
        <v>70</v>
      </c>
      <c r="E42" s="33" t="s">
        <v>24</v>
      </c>
      <c r="F42"/>
      <c r="G42"/>
      <c r="L42"/>
      <c r="M42"/>
    </row>
    <row r="43" spans="2:14" x14ac:dyDescent="0.25">
      <c r="B43" s="32">
        <v>43886</v>
      </c>
      <c r="C43" s="33" t="s">
        <v>34</v>
      </c>
      <c r="D43" s="33" t="s">
        <v>71</v>
      </c>
      <c r="E43" s="33" t="s">
        <v>24</v>
      </c>
      <c r="F43"/>
      <c r="G43"/>
      <c r="L43"/>
      <c r="M43"/>
    </row>
    <row r="44" spans="2:14" x14ac:dyDescent="0.25">
      <c r="B44" s="32">
        <v>43888</v>
      </c>
      <c r="C44" s="33" t="s">
        <v>25</v>
      </c>
      <c r="D44" s="33" t="s">
        <v>72</v>
      </c>
      <c r="E44" s="33" t="s">
        <v>27</v>
      </c>
      <c r="F44"/>
      <c r="G44"/>
      <c r="L44"/>
      <c r="M44"/>
    </row>
    <row r="45" spans="2:14" x14ac:dyDescent="0.25">
      <c r="B45" s="32">
        <v>43896</v>
      </c>
      <c r="C45" s="33" t="s">
        <v>34</v>
      </c>
      <c r="D45" s="33" t="s">
        <v>73</v>
      </c>
      <c r="E45" s="33" t="s">
        <v>24</v>
      </c>
      <c r="F45"/>
      <c r="G45"/>
      <c r="H45"/>
      <c r="I45"/>
    </row>
    <row r="46" spans="2:14" x14ac:dyDescent="0.25">
      <c r="B46" s="32">
        <v>43898</v>
      </c>
      <c r="C46" s="33" t="s">
        <v>44</v>
      </c>
      <c r="D46" s="33" t="s">
        <v>74</v>
      </c>
      <c r="E46" s="33" t="s">
        <v>24</v>
      </c>
      <c r="F46"/>
      <c r="G46"/>
      <c r="H46"/>
      <c r="I46"/>
    </row>
    <row r="47" spans="2:14" x14ac:dyDescent="0.25">
      <c r="B47" s="32">
        <v>43899</v>
      </c>
      <c r="C47" s="33" t="s">
        <v>22</v>
      </c>
      <c r="D47" s="33" t="s">
        <v>75</v>
      </c>
      <c r="E47" s="33" t="s">
        <v>24</v>
      </c>
      <c r="F47"/>
      <c r="G47"/>
      <c r="H47"/>
      <c r="I47"/>
    </row>
    <row r="48" spans="2:14" x14ac:dyDescent="0.25">
      <c r="B48" s="32">
        <v>43901</v>
      </c>
      <c r="C48" s="33" t="s">
        <v>22</v>
      </c>
      <c r="D48" s="33" t="s">
        <v>76</v>
      </c>
      <c r="E48" s="33" t="s">
        <v>24</v>
      </c>
      <c r="F48"/>
      <c r="G48"/>
      <c r="H48"/>
      <c r="I48"/>
    </row>
    <row r="49" spans="2:10" x14ac:dyDescent="0.25">
      <c r="B49" s="32">
        <v>43901</v>
      </c>
      <c r="C49" s="33" t="s">
        <v>22</v>
      </c>
      <c r="D49" s="33" t="s">
        <v>77</v>
      </c>
      <c r="E49" s="33" t="s">
        <v>24</v>
      </c>
      <c r="F49"/>
      <c r="G49"/>
      <c r="H49"/>
      <c r="I49"/>
      <c r="J49"/>
    </row>
    <row r="50" spans="2:10" x14ac:dyDescent="0.25">
      <c r="B50" s="32">
        <v>43903</v>
      </c>
      <c r="C50" s="33" t="s">
        <v>25</v>
      </c>
      <c r="D50" s="33" t="s">
        <v>78</v>
      </c>
      <c r="E50" s="33" t="s">
        <v>27</v>
      </c>
      <c r="F50"/>
      <c r="G50"/>
      <c r="H50"/>
      <c r="I50"/>
      <c r="J50"/>
    </row>
    <row r="51" spans="2:10" x14ac:dyDescent="0.25">
      <c r="B51" s="32">
        <v>43904</v>
      </c>
      <c r="C51" s="33" t="s">
        <v>44</v>
      </c>
      <c r="D51" s="33" t="s">
        <v>79</v>
      </c>
      <c r="E51" s="33" t="s">
        <v>27</v>
      </c>
      <c r="F51"/>
      <c r="G51"/>
      <c r="H51"/>
      <c r="I51"/>
      <c r="J51"/>
    </row>
    <row r="52" spans="2:10" x14ac:dyDescent="0.25">
      <c r="B52" s="32">
        <v>43907</v>
      </c>
      <c r="C52" s="33" t="s">
        <v>44</v>
      </c>
      <c r="D52" s="33" t="s">
        <v>80</v>
      </c>
      <c r="E52" s="33" t="s">
        <v>27</v>
      </c>
      <c r="F52"/>
      <c r="G52"/>
      <c r="H52"/>
      <c r="I52"/>
      <c r="J52"/>
    </row>
    <row r="53" spans="2:10" x14ac:dyDescent="0.25">
      <c r="B53" s="32">
        <v>43907</v>
      </c>
      <c r="C53" s="33" t="s">
        <v>25</v>
      </c>
      <c r="D53" s="33" t="s">
        <v>81</v>
      </c>
      <c r="E53" s="33" t="s">
        <v>24</v>
      </c>
      <c r="F53"/>
      <c r="G53"/>
      <c r="H53"/>
      <c r="I53"/>
      <c r="J53"/>
    </row>
    <row r="54" spans="2:10" x14ac:dyDescent="0.25">
      <c r="B54" s="32">
        <v>43910</v>
      </c>
      <c r="C54" s="33" t="s">
        <v>34</v>
      </c>
      <c r="D54" s="33" t="s">
        <v>82</v>
      </c>
      <c r="E54" s="33" t="s">
        <v>27</v>
      </c>
      <c r="F54"/>
      <c r="G54"/>
      <c r="H54"/>
      <c r="I54"/>
      <c r="J54"/>
    </row>
    <row r="55" spans="2:10" x14ac:dyDescent="0.25">
      <c r="B55" s="32">
        <v>43913</v>
      </c>
      <c r="C55" s="33" t="s">
        <v>44</v>
      </c>
      <c r="D55" s="33" t="s">
        <v>83</v>
      </c>
      <c r="E55" s="33" t="s">
        <v>27</v>
      </c>
      <c r="F55"/>
      <c r="G55"/>
      <c r="H55"/>
      <c r="I55"/>
      <c r="J55"/>
    </row>
    <row r="56" spans="2:10" x14ac:dyDescent="0.25">
      <c r="B56" s="32">
        <v>43913</v>
      </c>
      <c r="C56" s="33" t="s">
        <v>34</v>
      </c>
      <c r="D56" s="33" t="s">
        <v>84</v>
      </c>
      <c r="E56" s="33" t="s">
        <v>27</v>
      </c>
      <c r="F56"/>
      <c r="G56"/>
      <c r="H56"/>
      <c r="I56"/>
      <c r="J56"/>
    </row>
    <row r="57" spans="2:10" x14ac:dyDescent="0.25">
      <c r="B57" s="32">
        <v>43918</v>
      </c>
      <c r="C57" s="33" t="s">
        <v>44</v>
      </c>
      <c r="D57" s="33" t="s">
        <v>85</v>
      </c>
      <c r="E57" s="33" t="s">
        <v>24</v>
      </c>
      <c r="F57"/>
      <c r="G57"/>
      <c r="H57"/>
      <c r="I57"/>
      <c r="J57"/>
    </row>
    <row r="58" spans="2:10" x14ac:dyDescent="0.25">
      <c r="B58" s="32">
        <v>43918</v>
      </c>
      <c r="C58" s="33" t="s">
        <v>34</v>
      </c>
      <c r="D58" s="33" t="s">
        <v>86</v>
      </c>
      <c r="E58" s="33" t="s">
        <v>27</v>
      </c>
      <c r="F58"/>
      <c r="G58"/>
      <c r="H58"/>
      <c r="I58"/>
      <c r="J58"/>
    </row>
    <row r="59" spans="2:10" x14ac:dyDescent="0.25">
      <c r="B59" s="32">
        <v>43919</v>
      </c>
      <c r="C59" s="33" t="s">
        <v>44</v>
      </c>
      <c r="D59" s="33" t="s">
        <v>87</v>
      </c>
      <c r="E59" s="33" t="s">
        <v>27</v>
      </c>
      <c r="F59"/>
      <c r="G59"/>
      <c r="H59"/>
      <c r="I59"/>
      <c r="J59"/>
    </row>
    <row r="60" spans="2:10" x14ac:dyDescent="0.25">
      <c r="B60" s="32">
        <v>43919</v>
      </c>
      <c r="C60" s="33" t="s">
        <v>22</v>
      </c>
      <c r="D60" s="33" t="s">
        <v>88</v>
      </c>
      <c r="E60" s="33" t="s">
        <v>24</v>
      </c>
      <c r="F60"/>
      <c r="G60"/>
      <c r="H60"/>
      <c r="I60"/>
      <c r="J60"/>
    </row>
    <row r="61" spans="2:10" x14ac:dyDescent="0.25">
      <c r="B61" s="32">
        <v>43919</v>
      </c>
      <c r="C61" s="33" t="s">
        <v>44</v>
      </c>
      <c r="D61" s="33" t="s">
        <v>89</v>
      </c>
      <c r="E61" s="33" t="s">
        <v>27</v>
      </c>
      <c r="F61"/>
      <c r="G61"/>
      <c r="H61"/>
      <c r="I61"/>
      <c r="J61"/>
    </row>
    <row r="62" spans="2:10" x14ac:dyDescent="0.25">
      <c r="B62" s="32">
        <v>43920</v>
      </c>
      <c r="C62" s="33" t="s">
        <v>22</v>
      </c>
      <c r="D62" s="33" t="s">
        <v>90</v>
      </c>
      <c r="E62" s="33" t="s">
        <v>24</v>
      </c>
      <c r="F62"/>
      <c r="G62"/>
      <c r="H62"/>
      <c r="I62"/>
    </row>
    <row r="63" spans="2:10" x14ac:dyDescent="0.25">
      <c r="B63" s="32">
        <v>43922</v>
      </c>
      <c r="C63" s="33" t="s">
        <v>34</v>
      </c>
      <c r="D63" s="33" t="s">
        <v>91</v>
      </c>
      <c r="E63" s="33" t="s">
        <v>27</v>
      </c>
      <c r="F63"/>
      <c r="G63"/>
      <c r="H63"/>
      <c r="I63"/>
    </row>
    <row r="64" spans="2:10" x14ac:dyDescent="0.25">
      <c r="B64" s="32">
        <v>43923</v>
      </c>
      <c r="C64" s="33" t="s">
        <v>25</v>
      </c>
      <c r="D64" s="33" t="s">
        <v>92</v>
      </c>
      <c r="E64" s="33" t="s">
        <v>27</v>
      </c>
      <c r="F64"/>
      <c r="G64"/>
      <c r="H64"/>
      <c r="I64"/>
    </row>
    <row r="65" spans="2:9" x14ac:dyDescent="0.25">
      <c r="B65" s="32">
        <v>43923</v>
      </c>
      <c r="C65" s="33" t="s">
        <v>34</v>
      </c>
      <c r="D65" s="33" t="s">
        <v>93</v>
      </c>
      <c r="E65" s="33" t="s">
        <v>27</v>
      </c>
      <c r="F65"/>
      <c r="G65"/>
      <c r="H65"/>
      <c r="I65"/>
    </row>
    <row r="66" spans="2:9" x14ac:dyDescent="0.25">
      <c r="B66" s="32">
        <v>43924</v>
      </c>
      <c r="C66" s="33" t="s">
        <v>44</v>
      </c>
      <c r="D66" s="33" t="s">
        <v>94</v>
      </c>
      <c r="E66" s="33" t="s">
        <v>27</v>
      </c>
      <c r="F66"/>
      <c r="G66"/>
      <c r="H66"/>
      <c r="I66"/>
    </row>
    <row r="67" spans="2:9" x14ac:dyDescent="0.25">
      <c r="B67" s="32">
        <v>43925</v>
      </c>
      <c r="C67" s="33" t="s">
        <v>34</v>
      </c>
      <c r="D67" s="33" t="s">
        <v>95</v>
      </c>
      <c r="E67" s="33" t="s">
        <v>24</v>
      </c>
      <c r="F67"/>
      <c r="G67"/>
      <c r="H67"/>
      <c r="I67"/>
    </row>
    <row r="68" spans="2:9" x14ac:dyDescent="0.25">
      <c r="B68" s="32">
        <v>43931</v>
      </c>
      <c r="C68" s="33" t="s">
        <v>44</v>
      </c>
      <c r="D68" s="33" t="s">
        <v>96</v>
      </c>
      <c r="E68" s="33" t="s">
        <v>27</v>
      </c>
      <c r="F68"/>
      <c r="G68"/>
      <c r="H68"/>
      <c r="I68"/>
    </row>
    <row r="69" spans="2:9" x14ac:dyDescent="0.25">
      <c r="B69" s="32">
        <v>43931</v>
      </c>
      <c r="C69" s="33" t="s">
        <v>25</v>
      </c>
      <c r="D69" s="33" t="s">
        <v>97</v>
      </c>
      <c r="E69" s="33" t="s">
        <v>27</v>
      </c>
      <c r="F69"/>
      <c r="G69"/>
      <c r="H69"/>
      <c r="I69"/>
    </row>
    <row r="70" spans="2:9" x14ac:dyDescent="0.25">
      <c r="B70" s="32">
        <v>43932</v>
      </c>
      <c r="C70" s="33" t="s">
        <v>34</v>
      </c>
      <c r="D70" s="33" t="s">
        <v>98</v>
      </c>
      <c r="E70" s="33" t="s">
        <v>27</v>
      </c>
      <c r="F70"/>
      <c r="G70"/>
      <c r="H70"/>
      <c r="I70"/>
    </row>
    <row r="71" spans="2:9" x14ac:dyDescent="0.25">
      <c r="B71" s="32">
        <v>43932</v>
      </c>
      <c r="C71" s="33" t="s">
        <v>34</v>
      </c>
      <c r="D71" s="33" t="s">
        <v>99</v>
      </c>
      <c r="E71" s="33" t="s">
        <v>24</v>
      </c>
      <c r="F71"/>
      <c r="G71"/>
      <c r="H71"/>
      <c r="I71"/>
    </row>
    <row r="72" spans="2:9" x14ac:dyDescent="0.25">
      <c r="B72" s="32">
        <v>43935</v>
      </c>
      <c r="C72" s="33" t="s">
        <v>44</v>
      </c>
      <c r="D72" s="33" t="s">
        <v>100</v>
      </c>
      <c r="E72" s="33" t="s">
        <v>27</v>
      </c>
      <c r="F72"/>
      <c r="G72"/>
      <c r="H72"/>
      <c r="I72"/>
    </row>
    <row r="73" spans="2:9" x14ac:dyDescent="0.25">
      <c r="B73" s="32">
        <v>43941</v>
      </c>
      <c r="C73" s="33" t="s">
        <v>44</v>
      </c>
      <c r="D73" s="33" t="s">
        <v>101</v>
      </c>
      <c r="E73" s="33" t="s">
        <v>24</v>
      </c>
      <c r="F73"/>
      <c r="G73"/>
      <c r="H73"/>
      <c r="I73"/>
    </row>
    <row r="74" spans="2:9" x14ac:dyDescent="0.25">
      <c r="B74" s="32">
        <v>43942</v>
      </c>
      <c r="C74" s="33" t="s">
        <v>25</v>
      </c>
      <c r="D74" s="33" t="s">
        <v>102</v>
      </c>
      <c r="E74" s="33" t="s">
        <v>24</v>
      </c>
      <c r="F74"/>
      <c r="G74"/>
      <c r="H74"/>
      <c r="I74"/>
    </row>
    <row r="75" spans="2:9" x14ac:dyDescent="0.25">
      <c r="B75" s="32">
        <v>43943</v>
      </c>
      <c r="C75" s="33" t="s">
        <v>34</v>
      </c>
      <c r="D75" s="33" t="s">
        <v>103</v>
      </c>
      <c r="E75" s="33" t="s">
        <v>27</v>
      </c>
      <c r="F75"/>
      <c r="G75"/>
      <c r="H75"/>
      <c r="I75"/>
    </row>
    <row r="76" spans="2:9" x14ac:dyDescent="0.25">
      <c r="B76" s="32">
        <v>43944</v>
      </c>
      <c r="C76" s="33" t="s">
        <v>34</v>
      </c>
      <c r="D76" s="33" t="s">
        <v>104</v>
      </c>
      <c r="E76" s="33" t="s">
        <v>27</v>
      </c>
      <c r="F76"/>
      <c r="G76"/>
      <c r="H76"/>
      <c r="I76"/>
    </row>
    <row r="77" spans="2:9" x14ac:dyDescent="0.25">
      <c r="B77" s="32">
        <v>43947</v>
      </c>
      <c r="C77" s="33" t="s">
        <v>44</v>
      </c>
      <c r="D77" s="33" t="s">
        <v>105</v>
      </c>
      <c r="E77" s="33" t="s">
        <v>24</v>
      </c>
      <c r="F77"/>
      <c r="G77"/>
      <c r="H77"/>
      <c r="I77"/>
    </row>
    <row r="78" spans="2:9" x14ac:dyDescent="0.25">
      <c r="B78" s="32">
        <v>43950</v>
      </c>
      <c r="C78" s="33" t="s">
        <v>22</v>
      </c>
      <c r="D78" s="33" t="s">
        <v>106</v>
      </c>
      <c r="E78" s="33" t="s">
        <v>24</v>
      </c>
      <c r="F78"/>
      <c r="G78"/>
      <c r="H78"/>
      <c r="I78"/>
    </row>
    <row r="90" ht="31.9" customHeight="1" x14ac:dyDescent="0.25"/>
  </sheetData>
  <conditionalFormatting sqref="A1:A2">
    <cfRule type="expression" dxfId="204" priority="12">
      <formula>$A$2/$B$2&gt;=0.076</formula>
    </cfRule>
  </conditionalFormatting>
  <conditionalFormatting sqref="A1:O2 Q1:R1 X1:AO2 P2:R2">
    <cfRule type="expression" dxfId="203" priority="5">
      <formula>$P$1="Feedback OFF"</formula>
    </cfRule>
  </conditionalFormatting>
  <conditionalFormatting sqref="A3:AA100">
    <cfRule type="expression" dxfId="201" priority="2" stopIfTrue="1">
      <formula>$D$2="DRAGGING CELLS IS NOT PERMITTED. PLEASE UNDO LAST ACTION!!"</formula>
    </cfRule>
  </conditionalFormatting>
  <conditionalFormatting sqref="B1:B2">
    <cfRule type="expression" dxfId="196" priority="13">
      <formula>$A$2/$B$2&gt;=0.153</formula>
    </cfRule>
  </conditionalFormatting>
  <conditionalFormatting sqref="C1:C2">
    <cfRule type="expression" dxfId="195" priority="14">
      <formula>$A$2/$B$2&gt;=0.23</formula>
    </cfRule>
  </conditionalFormatting>
  <conditionalFormatting sqref="D1:D2">
    <cfRule type="expression" dxfId="194" priority="15">
      <formula>$A$2/$B$2&gt;=0.307</formula>
    </cfRule>
  </conditionalFormatting>
  <conditionalFormatting sqref="E1:E2">
    <cfRule type="expression" dxfId="193" priority="16">
      <formula>$A$2/$B$2&gt;=0.384</formula>
    </cfRule>
  </conditionalFormatting>
  <conditionalFormatting sqref="F1:F2">
    <cfRule type="expression" dxfId="192" priority="17">
      <formula>$A$2/$B$2&gt;=0.461</formula>
    </cfRule>
  </conditionalFormatting>
  <conditionalFormatting sqref="G1:G2">
    <cfRule type="expression" dxfId="191" priority="18">
      <formula>$A$2/$B$2&gt;=0.538</formula>
    </cfRule>
  </conditionalFormatting>
  <conditionalFormatting sqref="H1:H2">
    <cfRule type="expression" dxfId="190" priority="19">
      <formula>$A$2/$B$2&gt;=0.615</formula>
    </cfRule>
  </conditionalFormatting>
  <conditionalFormatting sqref="I1:P2">
    <cfRule type="expression" dxfId="188" priority="20">
      <formula>$A$2/$B$2&gt;=0.692</formula>
    </cfRule>
  </conditionalFormatting>
  <conditionalFormatting sqref="L1">
    <cfRule type="expression" dxfId="187" priority="8">
      <formula>$A$2/$B$2&gt;=0.846</formula>
    </cfRule>
  </conditionalFormatting>
  <conditionalFormatting sqref="O1">
    <cfRule type="expression" dxfId="186" priority="11">
      <formula>$A$2/$B$2&gt;=0.846</formula>
    </cfRule>
  </conditionalFormatting>
  <conditionalFormatting sqref="P1">
    <cfRule type="expression" dxfId="185" priority="6">
      <formula>$P$1&lt;&gt;""</formula>
    </cfRule>
  </conditionalFormatting>
  <conditionalFormatting sqref="Q1:R2">
    <cfRule type="expression" dxfId="184" priority="7">
      <formula>$A$2/$B$2&gt;=0.846</formula>
    </cfRule>
  </conditionalFormatting>
  <conditionalFormatting sqref="X1:AF1 AH1:AK1 AM1:AO1 X2:AO2">
    <cfRule type="expression" dxfId="183" priority="21">
      <formula>$A$2/$B$2&gt;=1</formula>
    </cfRule>
  </conditionalFormatting>
  <conditionalFormatting sqref="AG1">
    <cfRule type="expression" dxfId="182" priority="10">
      <formula>$A$2/$B$2&gt;=0.846</formula>
    </cfRule>
  </conditionalFormatting>
  <conditionalFormatting sqref="AL1">
    <cfRule type="expression" dxfId="181" priority="9">
      <formula>$A$2/$B$2&gt;=0.846</formula>
    </cfRule>
  </conditionalFormatting>
  <dataValidations disablePrompts="1" count="1">
    <dataValidation type="list" allowBlank="1" showInputMessage="1" showErrorMessage="1" sqref="P1" xr:uid="{6AEB84E7-3542-4016-AC83-1706934CC11A}">
      <formula1>"Feedback ON, Taunting ON, Feedback OFF"</formula1>
    </dataValidation>
  </dataValidations>
  <pageMargins left="0.7" right="0.7" top="0.75" bottom="0.75" header="0.3" footer="0.3"/>
  <drawing r:id="rId1"/>
  <legacyDrawing r:id="rId2"/>
  <extLst>
    <ext xmlns:x14="http://schemas.microsoft.com/office/spreadsheetml/2009/9/main" uri="{78C0D931-6437-407d-A8EE-F0AAD7539E65}">
      <x14:conditionalFormattings>
        <x14:conditionalFormatting xmlns:xm="http://schemas.microsoft.com/office/excel/2006/main">
          <x14:cfRule type="expression" priority="1" stopIfTrue="1" id="{ED8508A0-1730-412E-9403-A7EC6A41B304}">
            <xm:f>Scoreboard!$E$4="Excel version: Invalid"</xm:f>
            <x14:dxf>
              <font>
                <color rgb="FF9C0006"/>
              </font>
              <fill>
                <patternFill>
                  <fgColor indexed="64"/>
                  <bgColor rgb="FFFFC7CE"/>
                </patternFill>
              </fill>
            </x14:dxf>
          </x14:cfRule>
          <x14:cfRule type="expression" priority="3" stopIfTrue="1" id="{95C3B7FA-712F-45B2-A11B-EAE47123CCB9}">
            <xm:f>Scoreboard!$F$24&lt;&gt;""</xm:f>
            <x14:dxf>
              <font>
                <color rgb="FF9C0006"/>
              </font>
              <fill>
                <patternFill>
                  <fgColor indexed="64"/>
                  <bgColor rgb="FFFFC7CE"/>
                </patternFill>
              </fill>
            </x14:dxf>
          </x14:cfRule>
          <xm:sqref>A3:AA100</xm:sqref>
        </x14:conditionalFormatting>
        <x14:conditionalFormatting xmlns:xm="http://schemas.microsoft.com/office/excel/2006/main">
          <x14:cfRule type="expression" priority="22" stopIfTrue="1" id="{D0709D9D-DE1A-47D1-A954-7E13CFBB33CB}">
            <xm:f>AND($P$1&lt;&gt;"Feedback OFF",IF(FormulaTypeSC!A3=Feedback_SFX!$C$2, TRUE, FALSE))</xm:f>
            <x14:dxf>
              <fill>
                <patternFill>
                  <bgColor rgb="FFCEEED0"/>
                </patternFill>
              </fill>
            </x14:dxf>
          </x14:cfRule>
          <x14:cfRule type="expression" priority="23" stopIfTrue="1" id="{347D7750-BD9C-4E0C-90A0-D6C7E9E2AEBC}">
            <xm:f>AND($P$1&lt;&gt;"Feedback OFF",IF(FormulaTypeSC!A3=Feedback_SFX!$K$2, TRUE, FALSE))</xm:f>
            <x14:dxf>
              <fill>
                <patternFill>
                  <bgColor rgb="FFFFFF64"/>
                </patternFill>
              </fill>
            </x14:dxf>
          </x14:cfRule>
          <x14:cfRule type="expression" priority="24" stopIfTrue="1" id="{458E4C33-D6A4-4834-836A-0C464BDA5731}">
            <xm:f>AND($P$1&lt;&gt;"Feedback OFF",AND(IF(FormulaTypeSC!A3&lt;&gt;Feedback_SFX!$C$2, TRUE, FALSE),FormulaTypeSC!A3&lt;&gt;"",_xlfn.ISFORMULA(FormulaTypeSC!A3)))</xm:f>
            <x14:dxf>
              <fill>
                <patternFill>
                  <bgColor rgb="FFFF99CC"/>
                </patternFill>
              </fill>
            </x14:dxf>
          </x14:cfRule>
          <xm:sqref>A3:AL78</xm:sqref>
        </x14:conditionalFormatting>
        <x14:conditionalFormatting xmlns:xm="http://schemas.microsoft.com/office/excel/2006/main">
          <x14:cfRule type="expression" priority="4" stopIfTrue="1" id="{D93D607C-DC41-49CF-B132-B03CF7AF58BF}">
            <xm:f>Scoreboard!$F$24&lt;&gt;""</xm:f>
            <x14:dxf>
              <font>
                <color rgb="FF9C0006"/>
              </font>
              <fill>
                <patternFill>
                  <fgColor indexed="64"/>
                  <bgColor rgb="FFFFC7CE"/>
                </patternFill>
              </fill>
            </x14:dxf>
          </x14:cfRule>
          <xm:sqref>I1:N1</xm:sqref>
        </x14:conditionalFormatting>
      </x14:conditionalFormatting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526BC-5B21-4C5C-AEF7-6D9D5A7E284D}">
  <sheetPr>
    <tabColor rgb="FF4FADEA"/>
  </sheetPr>
  <dimension ref="A1:AO90"/>
  <sheetViews>
    <sheetView zoomScale="110" zoomScaleNormal="110" workbookViewId="0">
      <pane ySplit="2" topLeftCell="A3" activePane="bottomLeft" state="frozen"/>
      <selection pane="bottomLeft" activeCell="A3" sqref="A3:XFD3"/>
    </sheetView>
  </sheetViews>
  <sheetFormatPr defaultColWidth="8.7109375" defaultRowHeight="8.25" x14ac:dyDescent="0.25"/>
  <cols>
    <col min="1" max="1" width="1.28515625" style="109" customWidth="1"/>
    <col min="2" max="2" width="12.28515625" style="109" customWidth="1"/>
    <col min="3" max="4" width="13.7109375" style="109" customWidth="1"/>
    <col min="5" max="5" width="14.42578125" style="109" customWidth="1"/>
    <col min="6" max="6" width="8.140625" style="109" customWidth="1"/>
    <col min="7" max="7" width="13.7109375" style="109" customWidth="1"/>
    <col min="8" max="8" width="14.7109375" style="109" customWidth="1"/>
    <col min="9" max="9" width="17.7109375" style="109" customWidth="1"/>
    <col min="10" max="10" width="12.42578125" style="109" bestFit="1" customWidth="1"/>
    <col min="11" max="11" width="12.7109375" style="109" bestFit="1" customWidth="1"/>
    <col min="12" max="12" width="15.28515625" style="109" customWidth="1"/>
    <col min="13" max="13" width="19.140625" style="109" customWidth="1"/>
    <col min="14" max="14" width="15.28515625" style="109" customWidth="1"/>
    <col min="15" max="20" width="8.7109375" style="109"/>
    <col min="21" max="21" width="18.7109375" style="109" customWidth="1"/>
    <col min="22" max="16384" width="8.7109375" style="109"/>
  </cols>
  <sheetData>
    <row r="1" spans="1:41" ht="22.15" customHeight="1" x14ac:dyDescent="0.15">
      <c r="A1" s="92" t="s">
        <v>369</v>
      </c>
      <c r="B1" s="92" t="s">
        <v>370</v>
      </c>
      <c r="C1" s="92" t="s">
        <v>371</v>
      </c>
      <c r="D1" s="93" t="str" cm="1">
        <f t="array" aca="1" ref="D1" ca="1">IFERROR(
    _xlfn.LET(
        _xlpm.FileName, MID(CELL("filename", A1), FIND("]", CELL("filename", A1)) + 1, 255),
        _xlpm.DynamicRef, INDIRECT("'#_" &amp; _xlpm.FileName &amp; "'!" &amp; C2),
        IF(
            TYPE(_xlpm.DynamicRef) = 1,
            VLOOKUP(
                CELL("format", _xlpm.DynamicRef),
                FormatCodes_SFX!$A$4:$B$53,
                2,
                FALSE
            ),
            _xlfn.SWITCH(
                TYPE(_xlpm.DynamicRef),
                2, "short text",
                4, "logical",
                16, "error",
                64, "long text",
                "Other"
            )
        )
    ),
    "Error in formula"
)</f>
        <v>error</v>
      </c>
      <c r="E1" s="92"/>
      <c r="F1" s="92"/>
      <c r="G1" s="92"/>
      <c r="H1" s="92"/>
      <c r="I1" s="93" t="str">
        <f>FormulaTypeSC!$I$1</f>
        <v>Connor Guarino</v>
      </c>
      <c r="J1" s="93"/>
      <c r="K1" s="93"/>
      <c r="L1" s="93" t="s">
        <v>372</v>
      </c>
      <c r="M1" s="93"/>
      <c r="N1" s="93"/>
      <c r="O1" s="93"/>
      <c r="P1" s="93" t="s">
        <v>373</v>
      </c>
      <c r="Q1" s="93"/>
      <c r="R1" s="93"/>
      <c r="S1" s="84"/>
      <c r="T1" s="84"/>
      <c r="U1" s="84"/>
      <c r="V1" s="84"/>
      <c r="W1" s="84"/>
      <c r="X1" s="92" t="str">
        <f t="shared" ref="X1:AA2" si="0">A1</f>
        <v>earned</v>
      </c>
      <c r="Y1" s="92" t="str">
        <f t="shared" si="0"/>
        <v>possible</v>
      </c>
      <c r="Z1" s="92" t="str">
        <f t="shared" si="0"/>
        <v>cell</v>
      </c>
      <c r="AA1" s="93" t="str">
        <f t="shared" ca="1" si="0"/>
        <v>error</v>
      </c>
      <c r="AB1" s="92"/>
      <c r="AC1" s="92"/>
      <c r="AD1" s="84"/>
      <c r="AE1" s="84"/>
      <c r="AF1" s="93" t="str">
        <f>I1</f>
        <v>Connor Guarino</v>
      </c>
      <c r="AG1" s="93"/>
      <c r="AH1" s="84"/>
      <c r="AI1" s="84"/>
      <c r="AJ1" s="84"/>
      <c r="AK1" s="84"/>
      <c r="AL1" s="93" t="s">
        <v>372</v>
      </c>
      <c r="AM1" s="84"/>
      <c r="AN1" s="84"/>
      <c r="AO1" s="84"/>
    </row>
    <row r="2" spans="1:41" ht="22.9" customHeight="1" x14ac:dyDescent="0.15">
      <c r="A2" s="92">
        <f ca="1">FormulaTypeSC!$A$2</f>
        <v>9</v>
      </c>
      <c r="B2" s="96">
        <f>FormulaTypeSC!$B$2</f>
        <v>9</v>
      </c>
      <c r="C2" s="92" t="str" cm="1">
        <f t="array" aca="1" ref="C2" ca="1">SUBSTITUTE(IF(LEN(CELL("address"))&lt;15,CELL("address"),""),"$","")</f>
        <v/>
      </c>
      <c r="D2" s="93" t="str">
        <f ca="1">IF(ISNUMBER(SEARCH("#REF!",_xlfn.FORMULATEXT(INDIRECT("'FormulaTypeSC'!"&amp;C2)))),"DRAGGING CELLS IS NOT PERMITTED. PLEASE UNDO LAST ACTION!!",IF($P$1&lt;&gt;"Feedback OFF",IFERROR(HLOOKUP(INDIRECT("'FormulaTypeSC'!"&amp;C2),Feedback_SFX!$B$2:$N$10,IF($P$1="Feedback ON", 2, Feedback_SFX!B1), FALSE), ""),""))</f>
        <v/>
      </c>
      <c r="E2" s="92"/>
      <c r="F2" s="92"/>
      <c r="G2" s="92"/>
      <c r="H2" s="92"/>
      <c r="I2" s="97"/>
      <c r="J2" s="92"/>
      <c r="K2" s="92"/>
      <c r="L2" s="92"/>
      <c r="M2" s="92"/>
      <c r="N2" s="92"/>
      <c r="O2" s="92"/>
      <c r="P2" s="92"/>
      <c r="Q2" s="92"/>
      <c r="R2" s="92"/>
      <c r="S2" s="84"/>
      <c r="T2" s="84"/>
      <c r="U2" s="84"/>
      <c r="V2" s="84"/>
      <c r="W2" s="84"/>
      <c r="X2" s="98">
        <f t="shared" ca="1" si="0"/>
        <v>9</v>
      </c>
      <c r="Y2" s="98">
        <f t="shared" si="0"/>
        <v>9</v>
      </c>
      <c r="Z2" s="98" t="str">
        <f t="shared" ca="1" si="0"/>
        <v/>
      </c>
      <c r="AA2" s="93" t="str">
        <f t="shared" ca="1" si="0"/>
        <v/>
      </c>
      <c r="AB2" s="92"/>
      <c r="AC2" s="92"/>
      <c r="AD2" s="84"/>
      <c r="AE2" s="84"/>
      <c r="AF2" s="84"/>
      <c r="AG2" s="84"/>
      <c r="AH2" s="84"/>
      <c r="AI2" s="84"/>
      <c r="AJ2" s="84"/>
      <c r="AK2" s="84"/>
      <c r="AL2" s="84"/>
      <c r="AM2" s="84"/>
      <c r="AN2" s="84"/>
      <c r="AO2" s="84"/>
    </row>
    <row r="3" spans="1:41" ht="4.9000000000000004" customHeight="1" x14ac:dyDescent="0.25"/>
    <row r="4" spans="1:41" x14ac:dyDescent="0.25">
      <c r="B4" s="113" t="s">
        <v>109</v>
      </c>
    </row>
    <row r="5" spans="1:41" x14ac:dyDescent="0.25">
      <c r="B5" s="112" t="s">
        <v>116</v>
      </c>
    </row>
    <row r="8" spans="1:41" s="84" customFormat="1" x14ac:dyDescent="0.15"/>
    <row r="9" spans="1:41" ht="24.75" x14ac:dyDescent="0.15">
      <c r="B9" s="114" t="s">
        <v>14</v>
      </c>
      <c r="C9" s="114" t="s">
        <v>15</v>
      </c>
      <c r="D9" s="114" t="s">
        <v>16</v>
      </c>
      <c r="E9" s="114" t="s">
        <v>17</v>
      </c>
      <c r="F9" s="84"/>
      <c r="G9" s="126" t="s">
        <v>117</v>
      </c>
      <c r="I9" s="84"/>
      <c r="K9" s="84"/>
    </row>
    <row r="10" spans="1:41" x14ac:dyDescent="0.15">
      <c r="B10" s="115">
        <v>43832</v>
      </c>
      <c r="C10" s="109" t="s">
        <v>22</v>
      </c>
      <c r="D10" s="109" t="s">
        <v>23</v>
      </c>
      <c r="E10" s="109" t="s">
        <v>24</v>
      </c>
      <c r="F10" s="84"/>
      <c r="G10" s="84" t="str" cm="1">
        <f t="array" ref="G10:G11">_xlfn.UNIQUE(E10:E78)</f>
        <v>New</v>
      </c>
      <c r="I10" s="84"/>
    </row>
    <row r="11" spans="1:41" x14ac:dyDescent="0.15">
      <c r="B11" s="115">
        <v>43837</v>
      </c>
      <c r="C11" s="109" t="s">
        <v>25</v>
      </c>
      <c r="D11" s="109" t="s">
        <v>26</v>
      </c>
      <c r="E11" s="109" t="s">
        <v>27</v>
      </c>
      <c r="F11" s="84"/>
      <c r="G11" s="84" t="str">
        <v>Used</v>
      </c>
      <c r="I11" s="84"/>
    </row>
    <row r="12" spans="1:41" x14ac:dyDescent="0.15">
      <c r="B12" s="115">
        <v>43837</v>
      </c>
      <c r="C12" s="109" t="s">
        <v>22</v>
      </c>
      <c r="D12" s="109" t="s">
        <v>30</v>
      </c>
      <c r="E12" s="109" t="s">
        <v>24</v>
      </c>
      <c r="F12" s="84"/>
      <c r="G12" s="84"/>
      <c r="H12" s="84"/>
      <c r="I12" s="84"/>
    </row>
    <row r="13" spans="1:41" x14ac:dyDescent="0.15">
      <c r="B13" s="115">
        <v>43839</v>
      </c>
      <c r="C13" s="109" t="s">
        <v>22</v>
      </c>
      <c r="D13" s="109" t="s">
        <v>32</v>
      </c>
      <c r="E13" s="109" t="s">
        <v>24</v>
      </c>
      <c r="F13" s="84"/>
      <c r="G13" s="84"/>
      <c r="H13" s="84"/>
      <c r="I13" s="84"/>
    </row>
    <row r="14" spans="1:41" x14ac:dyDescent="0.15">
      <c r="B14" s="115">
        <v>43845</v>
      </c>
      <c r="C14" s="109" t="s">
        <v>34</v>
      </c>
      <c r="D14" s="109" t="s">
        <v>35</v>
      </c>
      <c r="E14" s="109" t="s">
        <v>24</v>
      </c>
      <c r="F14" s="84"/>
      <c r="G14" s="125" t="s">
        <v>112</v>
      </c>
      <c r="H14" s="84"/>
      <c r="I14" s="84"/>
    </row>
    <row r="15" spans="1:41" x14ac:dyDescent="0.15">
      <c r="B15" s="115">
        <v>43847</v>
      </c>
      <c r="C15" s="109" t="s">
        <v>22</v>
      </c>
      <c r="D15" s="109" t="s">
        <v>38</v>
      </c>
      <c r="E15" s="109" t="s">
        <v>24</v>
      </c>
      <c r="F15" s="84"/>
      <c r="G15" s="114" t="s">
        <v>17</v>
      </c>
      <c r="H15" s="114" t="s">
        <v>113</v>
      </c>
      <c r="I15" s="114" t="s">
        <v>114</v>
      </c>
      <c r="M15" s="84"/>
    </row>
    <row r="16" spans="1:41" x14ac:dyDescent="0.15">
      <c r="B16" s="115">
        <v>43847</v>
      </c>
      <c r="C16" s="109" t="s">
        <v>34</v>
      </c>
      <c r="D16" s="109" t="s">
        <v>40</v>
      </c>
      <c r="E16" s="109" t="s">
        <v>27</v>
      </c>
      <c r="F16" s="84"/>
      <c r="G16" s="109" t="str">
        <f>G10</f>
        <v>New</v>
      </c>
      <c r="H16" s="127">
        <f>COUNTIFS(E$10:E$78, G16)</f>
        <v>33</v>
      </c>
      <c r="I16" s="128">
        <f>H16/$H$18</f>
        <v>0.47826086956521741</v>
      </c>
      <c r="M16" s="84"/>
      <c r="N16" s="84"/>
      <c r="O16" s="84"/>
    </row>
    <row r="17" spans="2:27" x14ac:dyDescent="0.15">
      <c r="B17" s="115">
        <v>43847</v>
      </c>
      <c r="C17" s="109" t="s">
        <v>25</v>
      </c>
      <c r="D17" s="109" t="s">
        <v>42</v>
      </c>
      <c r="E17" s="109" t="s">
        <v>27</v>
      </c>
      <c r="F17" s="84"/>
      <c r="G17" s="109" t="str">
        <f>G11</f>
        <v>Used</v>
      </c>
      <c r="H17" s="127">
        <f>COUNTIFS(E$10:E$78, G17)</f>
        <v>36</v>
      </c>
      <c r="I17" s="128">
        <f t="shared" ref="I17" si="1">H17/$H$18</f>
        <v>0.52173913043478259</v>
      </c>
      <c r="M17" s="84"/>
      <c r="N17" s="84"/>
      <c r="O17" s="84"/>
    </row>
    <row r="18" spans="2:27" x14ac:dyDescent="0.15">
      <c r="B18" s="115">
        <v>43849</v>
      </c>
      <c r="C18" s="109" t="s">
        <v>44</v>
      </c>
      <c r="D18" s="109" t="s">
        <v>45</v>
      </c>
      <c r="E18" s="109" t="s">
        <v>27</v>
      </c>
      <c r="F18" s="84"/>
      <c r="G18" s="114" t="s">
        <v>115</v>
      </c>
      <c r="H18" s="127">
        <f>SUM(H16:H17)</f>
        <v>69</v>
      </c>
      <c r="I18" s="128">
        <f>SUM(I16:I17)</f>
        <v>1</v>
      </c>
      <c r="M18" s="84"/>
      <c r="N18" s="84"/>
      <c r="O18" s="84"/>
    </row>
    <row r="19" spans="2:27" x14ac:dyDescent="0.15">
      <c r="B19" s="115">
        <v>43849</v>
      </c>
      <c r="C19" s="109" t="s">
        <v>44</v>
      </c>
      <c r="D19" s="109" t="s">
        <v>47</v>
      </c>
      <c r="E19" s="109" t="s">
        <v>27</v>
      </c>
      <c r="F19" s="84"/>
      <c r="G19" s="84"/>
      <c r="H19" s="84"/>
      <c r="I19" s="84"/>
      <c r="M19" s="84"/>
      <c r="N19" s="84"/>
      <c r="O19" s="84"/>
      <c r="W19" s="84"/>
      <c r="Y19" s="84"/>
      <c r="Z19" s="84"/>
      <c r="AA19" s="84"/>
    </row>
    <row r="20" spans="2:27" x14ac:dyDescent="0.15">
      <c r="B20" s="115">
        <v>43851</v>
      </c>
      <c r="C20" s="109" t="s">
        <v>44</v>
      </c>
      <c r="D20" s="109" t="s">
        <v>48</v>
      </c>
      <c r="E20" s="109" t="s">
        <v>27</v>
      </c>
      <c r="F20" s="84"/>
      <c r="G20" s="84"/>
      <c r="H20" s="84"/>
      <c r="I20" s="84"/>
      <c r="M20" s="84"/>
      <c r="N20" s="84"/>
      <c r="O20" s="84"/>
      <c r="W20" s="84"/>
      <c r="Y20" s="84"/>
      <c r="Z20" s="84"/>
      <c r="AA20" s="84"/>
    </row>
    <row r="21" spans="2:27" x14ac:dyDescent="0.15">
      <c r="B21" s="115">
        <v>43852</v>
      </c>
      <c r="C21" s="109" t="s">
        <v>25</v>
      </c>
      <c r="D21" s="109" t="s">
        <v>49</v>
      </c>
      <c r="E21" s="109" t="s">
        <v>24</v>
      </c>
      <c r="F21" s="84"/>
      <c r="G21" s="84"/>
      <c r="H21" s="84"/>
      <c r="I21" s="84"/>
      <c r="J21" s="84"/>
      <c r="M21" s="84"/>
      <c r="N21" s="84"/>
      <c r="O21" s="84"/>
      <c r="W21" s="84"/>
      <c r="Y21" s="84"/>
      <c r="AA21" s="84"/>
    </row>
    <row r="22" spans="2:27" x14ac:dyDescent="0.15">
      <c r="B22" s="115">
        <v>43852</v>
      </c>
      <c r="C22" s="109" t="s">
        <v>25</v>
      </c>
      <c r="D22" s="109" t="s">
        <v>50</v>
      </c>
      <c r="E22" s="109" t="s">
        <v>24</v>
      </c>
      <c r="F22" s="84"/>
      <c r="G22" s="84"/>
      <c r="H22" s="84"/>
      <c r="I22" s="84"/>
      <c r="W22" s="84"/>
      <c r="Y22" s="84"/>
      <c r="Z22" s="84"/>
      <c r="AA22" s="84"/>
    </row>
    <row r="23" spans="2:27" x14ac:dyDescent="0.15">
      <c r="B23" s="115">
        <v>43853</v>
      </c>
      <c r="C23" s="109" t="s">
        <v>22</v>
      </c>
      <c r="D23" s="109" t="s">
        <v>51</v>
      </c>
      <c r="E23" s="109" t="s">
        <v>24</v>
      </c>
      <c r="F23" s="84"/>
      <c r="G23" s="84"/>
      <c r="H23" s="84"/>
      <c r="I23" s="84"/>
      <c r="W23" s="84"/>
      <c r="X23" s="84"/>
      <c r="Y23" s="84"/>
      <c r="AA23" s="84"/>
    </row>
    <row r="24" spans="2:27" x14ac:dyDescent="0.15">
      <c r="B24" s="115">
        <v>43856</v>
      </c>
      <c r="C24" s="109" t="s">
        <v>25</v>
      </c>
      <c r="D24" s="109" t="s">
        <v>52</v>
      </c>
      <c r="E24" s="109" t="s">
        <v>27</v>
      </c>
      <c r="F24" s="84"/>
      <c r="G24" s="84"/>
      <c r="H24" s="84"/>
      <c r="I24" s="84"/>
      <c r="U24" s="84"/>
      <c r="V24" s="84"/>
      <c r="W24" s="84"/>
      <c r="X24" s="84"/>
      <c r="Y24" s="84"/>
      <c r="Z24" s="84"/>
      <c r="AA24" s="84"/>
    </row>
    <row r="25" spans="2:27" x14ac:dyDescent="0.15">
      <c r="B25" s="115">
        <v>43856</v>
      </c>
      <c r="C25" s="109" t="s">
        <v>22</v>
      </c>
      <c r="D25" s="109" t="s">
        <v>53</v>
      </c>
      <c r="E25" s="109" t="s">
        <v>24</v>
      </c>
      <c r="F25" s="84"/>
      <c r="G25" s="84"/>
      <c r="H25" s="84"/>
      <c r="I25" s="84"/>
      <c r="U25" s="84"/>
      <c r="V25" s="84"/>
      <c r="W25" s="84"/>
      <c r="X25" s="84"/>
      <c r="Y25" s="84"/>
      <c r="Z25" s="84"/>
      <c r="AA25" s="84"/>
    </row>
    <row r="26" spans="2:27" x14ac:dyDescent="0.15">
      <c r="B26" s="115">
        <v>43857</v>
      </c>
      <c r="C26" s="109" t="s">
        <v>34</v>
      </c>
      <c r="D26" s="109" t="s">
        <v>54</v>
      </c>
      <c r="E26" s="109" t="s">
        <v>27</v>
      </c>
      <c r="F26" s="84"/>
      <c r="G26" s="84"/>
      <c r="H26" s="84"/>
      <c r="I26" s="84"/>
      <c r="J26" s="84"/>
      <c r="K26" s="84"/>
      <c r="L26" s="84"/>
      <c r="U26" s="84"/>
      <c r="V26" s="84"/>
      <c r="W26" s="84"/>
      <c r="X26" s="84"/>
      <c r="Y26" s="84"/>
      <c r="Z26" s="84"/>
      <c r="AA26" s="84"/>
    </row>
    <row r="27" spans="2:27" x14ac:dyDescent="0.15">
      <c r="B27" s="115">
        <v>43860</v>
      </c>
      <c r="C27" s="109" t="s">
        <v>25</v>
      </c>
      <c r="D27" s="109" t="s">
        <v>55</v>
      </c>
      <c r="E27" s="109" t="s">
        <v>24</v>
      </c>
      <c r="F27" s="84"/>
      <c r="G27" s="84"/>
      <c r="H27" s="84"/>
      <c r="I27" s="84"/>
      <c r="J27" s="84"/>
      <c r="K27" s="84"/>
      <c r="L27" s="84"/>
      <c r="U27" s="84"/>
      <c r="V27" s="84"/>
      <c r="W27" s="84"/>
      <c r="X27" s="84"/>
      <c r="Y27" s="84"/>
      <c r="Z27" s="84"/>
      <c r="AA27" s="84"/>
    </row>
    <row r="28" spans="2:27" x14ac:dyDescent="0.15">
      <c r="B28" s="115">
        <v>43862</v>
      </c>
      <c r="C28" s="109" t="s">
        <v>25</v>
      </c>
      <c r="D28" s="109" t="s">
        <v>56</v>
      </c>
      <c r="E28" s="109" t="s">
        <v>27</v>
      </c>
      <c r="F28" s="84"/>
      <c r="G28" s="84"/>
      <c r="H28" s="84"/>
      <c r="I28" s="84"/>
      <c r="J28" s="84"/>
      <c r="K28" s="84"/>
      <c r="L28" s="84"/>
      <c r="M28" s="84"/>
      <c r="N28" s="84"/>
      <c r="U28" s="84"/>
      <c r="V28" s="84"/>
      <c r="W28" s="84"/>
      <c r="X28" s="84"/>
      <c r="Y28" s="84"/>
      <c r="Z28" s="84"/>
      <c r="AA28" s="84"/>
    </row>
    <row r="29" spans="2:27" x14ac:dyDescent="0.15">
      <c r="B29" s="115">
        <v>43863</v>
      </c>
      <c r="C29" s="109" t="s">
        <v>22</v>
      </c>
      <c r="D29" s="109" t="s">
        <v>57</v>
      </c>
      <c r="E29" s="109" t="s">
        <v>24</v>
      </c>
      <c r="F29" s="84"/>
      <c r="G29" s="84"/>
      <c r="H29" s="84"/>
      <c r="I29" s="84"/>
      <c r="J29" s="84"/>
      <c r="K29" s="84"/>
      <c r="L29" s="84"/>
      <c r="M29" s="84"/>
      <c r="N29" s="84"/>
      <c r="U29" s="84"/>
      <c r="V29" s="84"/>
      <c r="W29" s="84"/>
      <c r="X29" s="84"/>
      <c r="Y29" s="84"/>
      <c r="Z29" s="84"/>
      <c r="AA29" s="84"/>
    </row>
    <row r="30" spans="2:27" x14ac:dyDescent="0.15">
      <c r="B30" s="115">
        <v>43866</v>
      </c>
      <c r="C30" s="109" t="s">
        <v>25</v>
      </c>
      <c r="D30" s="109" t="s">
        <v>58</v>
      </c>
      <c r="E30" s="109" t="s">
        <v>27</v>
      </c>
      <c r="F30" s="84"/>
      <c r="J30" s="84"/>
      <c r="K30" s="84"/>
      <c r="L30" s="84"/>
      <c r="M30" s="84"/>
      <c r="N30" s="84"/>
    </row>
    <row r="31" spans="2:27" x14ac:dyDescent="0.15">
      <c r="B31" s="115">
        <v>43870</v>
      </c>
      <c r="C31" s="109" t="s">
        <v>34</v>
      </c>
      <c r="D31" s="109" t="s">
        <v>59</v>
      </c>
      <c r="E31" s="109" t="s">
        <v>27</v>
      </c>
      <c r="F31" s="84"/>
      <c r="K31" s="84"/>
      <c r="L31" s="84"/>
      <c r="M31" s="84"/>
      <c r="N31" s="84"/>
    </row>
    <row r="32" spans="2:27" x14ac:dyDescent="0.15">
      <c r="B32" s="115">
        <v>43870</v>
      </c>
      <c r="C32" s="109" t="s">
        <v>34</v>
      </c>
      <c r="D32" s="109" t="s">
        <v>60</v>
      </c>
      <c r="E32" s="109" t="s">
        <v>27</v>
      </c>
      <c r="F32" s="84"/>
      <c r="J32" s="84"/>
      <c r="K32" s="84"/>
      <c r="L32" s="84"/>
      <c r="M32" s="84"/>
      <c r="N32" s="84"/>
    </row>
    <row r="33" spans="2:14" x14ac:dyDescent="0.15">
      <c r="B33" s="115">
        <v>43871</v>
      </c>
      <c r="C33" s="109" t="s">
        <v>22</v>
      </c>
      <c r="D33" s="109" t="s">
        <v>61</v>
      </c>
      <c r="E33" s="109" t="s">
        <v>24</v>
      </c>
      <c r="F33" s="84"/>
      <c r="G33" s="84"/>
      <c r="H33" s="84"/>
      <c r="I33" s="84"/>
      <c r="J33" s="84"/>
      <c r="K33" s="84"/>
      <c r="L33" s="84"/>
      <c r="M33" s="84"/>
      <c r="N33" s="84"/>
    </row>
    <row r="34" spans="2:14" x14ac:dyDescent="0.15">
      <c r="B34" s="115">
        <v>43872</v>
      </c>
      <c r="C34" s="109" t="s">
        <v>44</v>
      </c>
      <c r="D34" s="109" t="s">
        <v>62</v>
      </c>
      <c r="E34" s="109" t="s">
        <v>24</v>
      </c>
      <c r="F34" s="84"/>
      <c r="J34" s="84"/>
      <c r="K34" s="84"/>
      <c r="L34" s="84"/>
      <c r="M34" s="84"/>
      <c r="N34" s="84"/>
    </row>
    <row r="35" spans="2:14" x14ac:dyDescent="0.15">
      <c r="B35" s="115">
        <v>43873</v>
      </c>
      <c r="C35" s="109" t="s">
        <v>22</v>
      </c>
      <c r="D35" s="109" t="s">
        <v>63</v>
      </c>
      <c r="E35" s="109" t="s">
        <v>24</v>
      </c>
      <c r="F35" s="84"/>
      <c r="J35" s="84"/>
      <c r="K35" s="84"/>
      <c r="L35" s="84"/>
      <c r="M35" s="84"/>
      <c r="N35" s="84"/>
    </row>
    <row r="36" spans="2:14" x14ac:dyDescent="0.15">
      <c r="B36" s="115">
        <v>43876</v>
      </c>
      <c r="C36" s="109" t="s">
        <v>44</v>
      </c>
      <c r="D36" s="109" t="s">
        <v>64</v>
      </c>
      <c r="E36" s="109" t="s">
        <v>27</v>
      </c>
      <c r="F36" s="84"/>
      <c r="M36" s="84"/>
      <c r="N36" s="84"/>
    </row>
    <row r="37" spans="2:14" x14ac:dyDescent="0.15">
      <c r="B37" s="115">
        <v>43876</v>
      </c>
      <c r="C37" s="109" t="s">
        <v>25</v>
      </c>
      <c r="D37" s="109" t="s">
        <v>65</v>
      </c>
      <c r="E37" s="109" t="s">
        <v>27</v>
      </c>
      <c r="F37" s="84"/>
      <c r="M37" s="84"/>
      <c r="N37" s="84"/>
    </row>
    <row r="38" spans="2:14" x14ac:dyDescent="0.15">
      <c r="B38" s="115">
        <v>43881</v>
      </c>
      <c r="C38" s="109" t="s">
        <v>22</v>
      </c>
      <c r="D38" s="109" t="s">
        <v>66</v>
      </c>
      <c r="E38" s="109" t="s">
        <v>24</v>
      </c>
      <c r="F38" s="84"/>
      <c r="G38" s="84"/>
      <c r="H38" s="84"/>
      <c r="I38" s="84"/>
    </row>
    <row r="39" spans="2:14" x14ac:dyDescent="0.15">
      <c r="B39" s="115">
        <v>43881</v>
      </c>
      <c r="C39" s="109" t="s">
        <v>25</v>
      </c>
      <c r="D39" s="109" t="s">
        <v>67</v>
      </c>
      <c r="E39" s="109" t="s">
        <v>24</v>
      </c>
      <c r="F39" s="84"/>
      <c r="G39" s="84"/>
      <c r="H39" s="84"/>
      <c r="I39" s="84"/>
    </row>
    <row r="40" spans="2:14" x14ac:dyDescent="0.15">
      <c r="B40" s="115">
        <v>43881</v>
      </c>
      <c r="C40" s="109" t="s">
        <v>34</v>
      </c>
      <c r="D40" s="109" t="s">
        <v>68</v>
      </c>
      <c r="E40" s="109" t="s">
        <v>27</v>
      </c>
      <c r="F40" s="84"/>
      <c r="G40" s="84"/>
      <c r="L40" s="84"/>
      <c r="M40" s="84"/>
    </row>
    <row r="41" spans="2:14" x14ac:dyDescent="0.15">
      <c r="B41" s="115">
        <v>43884</v>
      </c>
      <c r="C41" s="109" t="s">
        <v>44</v>
      </c>
      <c r="D41" s="109" t="s">
        <v>69</v>
      </c>
      <c r="E41" s="109" t="s">
        <v>27</v>
      </c>
      <c r="F41" s="84"/>
      <c r="G41" s="84"/>
      <c r="L41" s="84"/>
      <c r="M41" s="84"/>
    </row>
    <row r="42" spans="2:14" x14ac:dyDescent="0.15">
      <c r="B42" s="115">
        <v>43885</v>
      </c>
      <c r="C42" s="109" t="s">
        <v>25</v>
      </c>
      <c r="D42" s="109" t="s">
        <v>70</v>
      </c>
      <c r="E42" s="109" t="s">
        <v>24</v>
      </c>
      <c r="F42" s="84"/>
      <c r="G42" s="84"/>
      <c r="L42" s="84"/>
      <c r="M42" s="84"/>
    </row>
    <row r="43" spans="2:14" x14ac:dyDescent="0.15">
      <c r="B43" s="115">
        <v>43886</v>
      </c>
      <c r="C43" s="109" t="s">
        <v>34</v>
      </c>
      <c r="D43" s="109" t="s">
        <v>71</v>
      </c>
      <c r="E43" s="109" t="s">
        <v>24</v>
      </c>
      <c r="F43" s="84"/>
      <c r="G43" s="84"/>
      <c r="L43" s="84"/>
      <c r="M43" s="84"/>
    </row>
    <row r="44" spans="2:14" x14ac:dyDescent="0.15">
      <c r="B44" s="115">
        <v>43888</v>
      </c>
      <c r="C44" s="109" t="s">
        <v>25</v>
      </c>
      <c r="D44" s="109" t="s">
        <v>72</v>
      </c>
      <c r="E44" s="109" t="s">
        <v>27</v>
      </c>
      <c r="F44" s="84"/>
      <c r="G44" s="84"/>
      <c r="L44" s="84"/>
      <c r="M44" s="84"/>
    </row>
    <row r="45" spans="2:14" x14ac:dyDescent="0.15">
      <c r="B45" s="115">
        <v>43896</v>
      </c>
      <c r="C45" s="109" t="s">
        <v>34</v>
      </c>
      <c r="D45" s="109" t="s">
        <v>73</v>
      </c>
      <c r="E45" s="109" t="s">
        <v>24</v>
      </c>
      <c r="F45" s="84"/>
      <c r="G45" s="84"/>
      <c r="H45" s="84"/>
      <c r="I45" s="84"/>
    </row>
    <row r="46" spans="2:14" x14ac:dyDescent="0.15">
      <c r="B46" s="115">
        <v>43898</v>
      </c>
      <c r="C46" s="109" t="s">
        <v>44</v>
      </c>
      <c r="D46" s="109" t="s">
        <v>74</v>
      </c>
      <c r="E46" s="109" t="s">
        <v>24</v>
      </c>
      <c r="F46" s="84"/>
      <c r="G46" s="84"/>
      <c r="H46" s="84"/>
      <c r="I46" s="84"/>
    </row>
    <row r="47" spans="2:14" x14ac:dyDescent="0.15">
      <c r="B47" s="115">
        <v>43899</v>
      </c>
      <c r="C47" s="109" t="s">
        <v>22</v>
      </c>
      <c r="D47" s="109" t="s">
        <v>75</v>
      </c>
      <c r="E47" s="109" t="s">
        <v>24</v>
      </c>
      <c r="F47" s="84"/>
      <c r="G47" s="84"/>
      <c r="H47" s="84"/>
      <c r="I47" s="84"/>
    </row>
    <row r="48" spans="2:14" x14ac:dyDescent="0.15">
      <c r="B48" s="115">
        <v>43901</v>
      </c>
      <c r="C48" s="109" t="s">
        <v>22</v>
      </c>
      <c r="D48" s="109" t="s">
        <v>76</v>
      </c>
      <c r="E48" s="109" t="s">
        <v>24</v>
      </c>
      <c r="F48" s="84"/>
      <c r="G48" s="84"/>
      <c r="H48" s="84"/>
      <c r="I48" s="84"/>
    </row>
    <row r="49" spans="2:10" x14ac:dyDescent="0.15">
      <c r="B49" s="115">
        <v>43901</v>
      </c>
      <c r="C49" s="109" t="s">
        <v>22</v>
      </c>
      <c r="D49" s="109" t="s">
        <v>77</v>
      </c>
      <c r="E49" s="109" t="s">
        <v>24</v>
      </c>
      <c r="F49" s="84"/>
      <c r="G49" s="84"/>
      <c r="H49" s="84"/>
      <c r="I49" s="84"/>
      <c r="J49" s="84"/>
    </row>
    <row r="50" spans="2:10" x14ac:dyDescent="0.15">
      <c r="B50" s="115">
        <v>43903</v>
      </c>
      <c r="C50" s="109" t="s">
        <v>25</v>
      </c>
      <c r="D50" s="109" t="s">
        <v>78</v>
      </c>
      <c r="E50" s="109" t="s">
        <v>27</v>
      </c>
      <c r="F50" s="84"/>
      <c r="G50" s="84"/>
      <c r="H50" s="84"/>
      <c r="I50" s="84"/>
      <c r="J50" s="84"/>
    </row>
    <row r="51" spans="2:10" x14ac:dyDescent="0.15">
      <c r="B51" s="115">
        <v>43904</v>
      </c>
      <c r="C51" s="109" t="s">
        <v>44</v>
      </c>
      <c r="D51" s="109" t="s">
        <v>79</v>
      </c>
      <c r="E51" s="109" t="s">
        <v>27</v>
      </c>
      <c r="F51" s="84"/>
      <c r="G51" s="84"/>
      <c r="H51" s="84"/>
      <c r="I51" s="84"/>
      <c r="J51" s="84"/>
    </row>
    <row r="52" spans="2:10" x14ac:dyDescent="0.15">
      <c r="B52" s="115">
        <v>43907</v>
      </c>
      <c r="C52" s="109" t="s">
        <v>44</v>
      </c>
      <c r="D52" s="109" t="s">
        <v>80</v>
      </c>
      <c r="E52" s="109" t="s">
        <v>27</v>
      </c>
      <c r="F52" s="84"/>
      <c r="G52" s="84"/>
      <c r="H52" s="84"/>
      <c r="I52" s="84"/>
      <c r="J52" s="84"/>
    </row>
    <row r="53" spans="2:10" x14ac:dyDescent="0.15">
      <c r="B53" s="115">
        <v>43907</v>
      </c>
      <c r="C53" s="109" t="s">
        <v>25</v>
      </c>
      <c r="D53" s="109" t="s">
        <v>81</v>
      </c>
      <c r="E53" s="109" t="s">
        <v>24</v>
      </c>
      <c r="F53" s="84"/>
      <c r="G53" s="84"/>
      <c r="H53" s="84"/>
      <c r="I53" s="84"/>
      <c r="J53" s="84"/>
    </row>
    <row r="54" spans="2:10" x14ac:dyDescent="0.15">
      <c r="B54" s="115">
        <v>43910</v>
      </c>
      <c r="C54" s="109" t="s">
        <v>34</v>
      </c>
      <c r="D54" s="109" t="s">
        <v>82</v>
      </c>
      <c r="E54" s="109" t="s">
        <v>27</v>
      </c>
      <c r="F54" s="84"/>
      <c r="G54" s="84"/>
      <c r="H54" s="84"/>
      <c r="I54" s="84"/>
      <c r="J54" s="84"/>
    </row>
    <row r="55" spans="2:10" x14ac:dyDescent="0.15">
      <c r="B55" s="115">
        <v>43913</v>
      </c>
      <c r="C55" s="109" t="s">
        <v>44</v>
      </c>
      <c r="D55" s="109" t="s">
        <v>83</v>
      </c>
      <c r="E55" s="109" t="s">
        <v>27</v>
      </c>
      <c r="F55" s="84"/>
      <c r="G55" s="84"/>
      <c r="H55" s="84"/>
      <c r="I55" s="84"/>
      <c r="J55" s="84"/>
    </row>
    <row r="56" spans="2:10" x14ac:dyDescent="0.15">
      <c r="B56" s="115">
        <v>43913</v>
      </c>
      <c r="C56" s="109" t="s">
        <v>34</v>
      </c>
      <c r="D56" s="109" t="s">
        <v>84</v>
      </c>
      <c r="E56" s="109" t="s">
        <v>27</v>
      </c>
      <c r="F56" s="84"/>
      <c r="G56" s="84"/>
      <c r="H56" s="84"/>
      <c r="I56" s="84"/>
      <c r="J56" s="84"/>
    </row>
    <row r="57" spans="2:10" x14ac:dyDescent="0.15">
      <c r="B57" s="115">
        <v>43918</v>
      </c>
      <c r="C57" s="109" t="s">
        <v>44</v>
      </c>
      <c r="D57" s="109" t="s">
        <v>85</v>
      </c>
      <c r="E57" s="109" t="s">
        <v>24</v>
      </c>
      <c r="F57" s="84"/>
      <c r="G57" s="84"/>
      <c r="H57" s="84"/>
      <c r="I57" s="84"/>
      <c r="J57" s="84"/>
    </row>
    <row r="58" spans="2:10" x14ac:dyDescent="0.15">
      <c r="B58" s="115">
        <v>43918</v>
      </c>
      <c r="C58" s="109" t="s">
        <v>34</v>
      </c>
      <c r="D58" s="109" t="s">
        <v>86</v>
      </c>
      <c r="E58" s="109" t="s">
        <v>27</v>
      </c>
      <c r="F58" s="84"/>
      <c r="G58" s="84"/>
      <c r="H58" s="84"/>
      <c r="I58" s="84"/>
      <c r="J58" s="84"/>
    </row>
    <row r="59" spans="2:10" x14ac:dyDescent="0.15">
      <c r="B59" s="115">
        <v>43919</v>
      </c>
      <c r="C59" s="109" t="s">
        <v>44</v>
      </c>
      <c r="D59" s="109" t="s">
        <v>87</v>
      </c>
      <c r="E59" s="109" t="s">
        <v>27</v>
      </c>
      <c r="F59" s="84"/>
      <c r="G59" s="84"/>
      <c r="H59" s="84"/>
      <c r="I59" s="84"/>
      <c r="J59" s="84"/>
    </row>
    <row r="60" spans="2:10" x14ac:dyDescent="0.15">
      <c r="B60" s="115">
        <v>43919</v>
      </c>
      <c r="C60" s="109" t="s">
        <v>22</v>
      </c>
      <c r="D60" s="109" t="s">
        <v>88</v>
      </c>
      <c r="E60" s="109" t="s">
        <v>24</v>
      </c>
      <c r="F60" s="84"/>
      <c r="G60" s="84"/>
      <c r="H60" s="84"/>
      <c r="I60" s="84"/>
      <c r="J60" s="84"/>
    </row>
    <row r="61" spans="2:10" x14ac:dyDescent="0.15">
      <c r="B61" s="115">
        <v>43919</v>
      </c>
      <c r="C61" s="109" t="s">
        <v>44</v>
      </c>
      <c r="D61" s="109" t="s">
        <v>89</v>
      </c>
      <c r="E61" s="109" t="s">
        <v>27</v>
      </c>
      <c r="F61" s="84"/>
      <c r="G61" s="84"/>
      <c r="H61" s="84"/>
      <c r="I61" s="84"/>
      <c r="J61" s="84"/>
    </row>
    <row r="62" spans="2:10" x14ac:dyDescent="0.15">
      <c r="B62" s="115">
        <v>43920</v>
      </c>
      <c r="C62" s="109" t="s">
        <v>22</v>
      </c>
      <c r="D62" s="109" t="s">
        <v>90</v>
      </c>
      <c r="E62" s="109" t="s">
        <v>24</v>
      </c>
      <c r="F62" s="84"/>
      <c r="G62" s="84"/>
      <c r="H62" s="84"/>
      <c r="I62" s="84"/>
    </row>
    <row r="63" spans="2:10" x14ac:dyDescent="0.15">
      <c r="B63" s="115">
        <v>43922</v>
      </c>
      <c r="C63" s="109" t="s">
        <v>34</v>
      </c>
      <c r="D63" s="109" t="s">
        <v>91</v>
      </c>
      <c r="E63" s="109" t="s">
        <v>27</v>
      </c>
      <c r="F63" s="84"/>
      <c r="G63" s="84"/>
      <c r="H63" s="84"/>
      <c r="I63" s="84"/>
    </row>
    <row r="64" spans="2:10" x14ac:dyDescent="0.15">
      <c r="B64" s="115">
        <v>43923</v>
      </c>
      <c r="C64" s="109" t="s">
        <v>25</v>
      </c>
      <c r="D64" s="109" t="s">
        <v>92</v>
      </c>
      <c r="E64" s="109" t="s">
        <v>27</v>
      </c>
      <c r="F64" s="84"/>
      <c r="G64" s="84"/>
      <c r="H64" s="84"/>
      <c r="I64" s="84"/>
    </row>
    <row r="65" spans="2:9" x14ac:dyDescent="0.15">
      <c r="B65" s="115">
        <v>43923</v>
      </c>
      <c r="C65" s="109" t="s">
        <v>34</v>
      </c>
      <c r="D65" s="109" t="s">
        <v>93</v>
      </c>
      <c r="E65" s="109" t="s">
        <v>27</v>
      </c>
      <c r="F65" s="84"/>
      <c r="G65" s="84"/>
      <c r="H65" s="84"/>
      <c r="I65" s="84"/>
    </row>
    <row r="66" spans="2:9" x14ac:dyDescent="0.15">
      <c r="B66" s="115">
        <v>43924</v>
      </c>
      <c r="C66" s="109" t="s">
        <v>44</v>
      </c>
      <c r="D66" s="109" t="s">
        <v>94</v>
      </c>
      <c r="E66" s="109" t="s">
        <v>27</v>
      </c>
      <c r="F66" s="84"/>
      <c r="G66" s="84"/>
      <c r="H66" s="84"/>
      <c r="I66" s="84"/>
    </row>
    <row r="67" spans="2:9" x14ac:dyDescent="0.15">
      <c r="B67" s="115">
        <v>43925</v>
      </c>
      <c r="C67" s="109" t="s">
        <v>34</v>
      </c>
      <c r="D67" s="109" t="s">
        <v>95</v>
      </c>
      <c r="E67" s="109" t="s">
        <v>24</v>
      </c>
      <c r="F67" s="84"/>
      <c r="G67" s="84"/>
      <c r="H67" s="84"/>
      <c r="I67" s="84"/>
    </row>
    <row r="68" spans="2:9" x14ac:dyDescent="0.15">
      <c r="B68" s="115">
        <v>43931</v>
      </c>
      <c r="C68" s="109" t="s">
        <v>44</v>
      </c>
      <c r="D68" s="109" t="s">
        <v>96</v>
      </c>
      <c r="E68" s="109" t="s">
        <v>27</v>
      </c>
      <c r="F68" s="84"/>
      <c r="G68" s="84"/>
      <c r="H68" s="84"/>
      <c r="I68" s="84"/>
    </row>
    <row r="69" spans="2:9" x14ac:dyDescent="0.15">
      <c r="B69" s="115">
        <v>43931</v>
      </c>
      <c r="C69" s="109" t="s">
        <v>25</v>
      </c>
      <c r="D69" s="109" t="s">
        <v>97</v>
      </c>
      <c r="E69" s="109" t="s">
        <v>27</v>
      </c>
      <c r="F69" s="84"/>
      <c r="G69" s="84"/>
      <c r="H69" s="84"/>
      <c r="I69" s="84"/>
    </row>
    <row r="70" spans="2:9" x14ac:dyDescent="0.15">
      <c r="B70" s="115">
        <v>43932</v>
      </c>
      <c r="C70" s="109" t="s">
        <v>34</v>
      </c>
      <c r="D70" s="109" t="s">
        <v>98</v>
      </c>
      <c r="E70" s="109" t="s">
        <v>27</v>
      </c>
      <c r="F70" s="84"/>
      <c r="G70" s="84"/>
      <c r="H70" s="84"/>
      <c r="I70" s="84"/>
    </row>
    <row r="71" spans="2:9" x14ac:dyDescent="0.15">
      <c r="B71" s="115">
        <v>43932</v>
      </c>
      <c r="C71" s="109" t="s">
        <v>34</v>
      </c>
      <c r="D71" s="109" t="s">
        <v>99</v>
      </c>
      <c r="E71" s="109" t="s">
        <v>24</v>
      </c>
      <c r="F71" s="84"/>
      <c r="G71" s="84"/>
      <c r="H71" s="84"/>
      <c r="I71" s="84"/>
    </row>
    <row r="72" spans="2:9" x14ac:dyDescent="0.15">
      <c r="B72" s="115">
        <v>43935</v>
      </c>
      <c r="C72" s="109" t="s">
        <v>44</v>
      </c>
      <c r="D72" s="109" t="s">
        <v>100</v>
      </c>
      <c r="E72" s="109" t="s">
        <v>27</v>
      </c>
      <c r="F72" s="84"/>
      <c r="G72" s="84"/>
      <c r="H72" s="84"/>
      <c r="I72" s="84"/>
    </row>
    <row r="73" spans="2:9" x14ac:dyDescent="0.15">
      <c r="B73" s="115">
        <v>43941</v>
      </c>
      <c r="C73" s="109" t="s">
        <v>44</v>
      </c>
      <c r="D73" s="109" t="s">
        <v>101</v>
      </c>
      <c r="E73" s="109" t="s">
        <v>24</v>
      </c>
      <c r="F73" s="84"/>
      <c r="G73" s="84"/>
      <c r="H73" s="84"/>
      <c r="I73" s="84"/>
    </row>
    <row r="74" spans="2:9" x14ac:dyDescent="0.15">
      <c r="B74" s="115">
        <v>43942</v>
      </c>
      <c r="C74" s="109" t="s">
        <v>25</v>
      </c>
      <c r="D74" s="109" t="s">
        <v>102</v>
      </c>
      <c r="E74" s="109" t="s">
        <v>24</v>
      </c>
      <c r="F74" s="84"/>
      <c r="G74" s="84"/>
      <c r="H74" s="84"/>
      <c r="I74" s="84"/>
    </row>
    <row r="75" spans="2:9" x14ac:dyDescent="0.15">
      <c r="B75" s="115">
        <v>43943</v>
      </c>
      <c r="C75" s="109" t="s">
        <v>34</v>
      </c>
      <c r="D75" s="109" t="s">
        <v>103</v>
      </c>
      <c r="E75" s="109" t="s">
        <v>27</v>
      </c>
      <c r="F75" s="84"/>
      <c r="G75" s="84"/>
      <c r="H75" s="84"/>
      <c r="I75" s="84"/>
    </row>
    <row r="76" spans="2:9" x14ac:dyDescent="0.15">
      <c r="B76" s="115">
        <v>43944</v>
      </c>
      <c r="C76" s="109" t="s">
        <v>34</v>
      </c>
      <c r="D76" s="109" t="s">
        <v>104</v>
      </c>
      <c r="E76" s="109" t="s">
        <v>27</v>
      </c>
      <c r="F76" s="84"/>
      <c r="G76" s="84"/>
      <c r="H76" s="84"/>
      <c r="I76" s="84"/>
    </row>
    <row r="77" spans="2:9" x14ac:dyDescent="0.15">
      <c r="B77" s="115">
        <v>43947</v>
      </c>
      <c r="C77" s="109" t="s">
        <v>44</v>
      </c>
      <c r="D77" s="109" t="s">
        <v>105</v>
      </c>
      <c r="E77" s="109" t="s">
        <v>24</v>
      </c>
      <c r="F77" s="84"/>
      <c r="G77" s="84"/>
      <c r="H77" s="84"/>
      <c r="I77" s="84"/>
    </row>
    <row r="78" spans="2:9" x14ac:dyDescent="0.15">
      <c r="B78" s="115">
        <v>43950</v>
      </c>
      <c r="C78" s="109" t="s">
        <v>22</v>
      </c>
      <c r="D78" s="109" t="s">
        <v>106</v>
      </c>
      <c r="E78" s="109" t="s">
        <v>24</v>
      </c>
      <c r="F78" s="84"/>
      <c r="G78" s="84"/>
      <c r="H78" s="84"/>
      <c r="I78" s="84"/>
    </row>
    <row r="90" s="109" customFormat="1" ht="31.9" customHeight="1" x14ac:dyDescent="0.25"/>
  </sheetData>
  <conditionalFormatting sqref="A1:A2">
    <cfRule type="expression" dxfId="180" priority="8">
      <formula>$A$2/$B$2&gt;=0.076</formula>
    </cfRule>
  </conditionalFormatting>
  <conditionalFormatting sqref="B1:B2">
    <cfRule type="expression" dxfId="179" priority="9">
      <formula>$A$2/$B$2&gt;=0.153</formula>
    </cfRule>
  </conditionalFormatting>
  <conditionalFormatting sqref="C1:C2">
    <cfRule type="expression" dxfId="178" priority="10">
      <formula>$A$2/$B$2&gt;=0.23</formula>
    </cfRule>
  </conditionalFormatting>
  <conditionalFormatting sqref="D1:D2">
    <cfRule type="expression" dxfId="177" priority="11">
      <formula>$A$2/$B$2&gt;=0.307</formula>
    </cfRule>
  </conditionalFormatting>
  <conditionalFormatting sqref="E1:E2">
    <cfRule type="expression" dxfId="176" priority="12">
      <formula>$A$2/$B$2&gt;=0.384</formula>
    </cfRule>
  </conditionalFormatting>
  <conditionalFormatting sqref="F1:F2">
    <cfRule type="expression" dxfId="175" priority="13">
      <formula>$A$2/$B$2&gt;=0.461</formula>
    </cfRule>
  </conditionalFormatting>
  <conditionalFormatting sqref="G1:G2">
    <cfRule type="expression" dxfId="174" priority="14">
      <formula>$A$2/$B$2&gt;=0.538</formula>
    </cfRule>
  </conditionalFormatting>
  <conditionalFormatting sqref="H1:H2">
    <cfRule type="expression" dxfId="173" priority="15">
      <formula>$A$2/$B$2&gt;=0.615</formula>
    </cfRule>
  </conditionalFormatting>
  <conditionalFormatting sqref="I1:P2">
    <cfRule type="expression" dxfId="172" priority="16">
      <formula>$A$2/$B$2&gt;=0.692</formula>
    </cfRule>
  </conditionalFormatting>
  <conditionalFormatting sqref="L1">
    <cfRule type="expression" dxfId="171" priority="4">
      <formula>$A$2/$B$2&gt;=0.846</formula>
    </cfRule>
  </conditionalFormatting>
  <conditionalFormatting sqref="O1">
    <cfRule type="expression" dxfId="170" priority="7">
      <formula>$A$2/$B$2&gt;=0.846</formula>
    </cfRule>
  </conditionalFormatting>
  <conditionalFormatting sqref="P1">
    <cfRule type="expression" dxfId="169" priority="2">
      <formula>$P$1&lt;&gt;""</formula>
    </cfRule>
  </conditionalFormatting>
  <conditionalFormatting sqref="Q1:R1 A1:O2 X1:AO2 P2:R2">
    <cfRule type="expression" dxfId="168" priority="1">
      <formula>$P$1="Feedback OFF"</formula>
    </cfRule>
  </conditionalFormatting>
  <conditionalFormatting sqref="Q1:R2">
    <cfRule type="expression" dxfId="167" priority="3">
      <formula>$A$2/$B$2&gt;=0.846</formula>
    </cfRule>
  </conditionalFormatting>
  <conditionalFormatting sqref="X1:AF1 AH1:AK1 AM1:AO1 X2:AO2">
    <cfRule type="expression" dxfId="166" priority="17">
      <formula>$A$2/$B$2&gt;=1</formula>
    </cfRule>
  </conditionalFormatting>
  <conditionalFormatting sqref="AG1">
    <cfRule type="expression" dxfId="165" priority="6">
      <formula>$A$2/$B$2&gt;=0.846</formula>
    </cfRule>
  </conditionalFormatting>
  <conditionalFormatting sqref="AL1">
    <cfRule type="expression" dxfId="164" priority="5">
      <formula>$A$2/$B$2&gt;=0.846</formula>
    </cfRule>
  </conditionalFormatting>
  <dataValidations count="1">
    <dataValidation type="list" allowBlank="1" showInputMessage="1" showErrorMessage="1" sqref="P1" xr:uid="{F18B7CF0-3ABD-4CC2-8495-4E49EE0C8122}">
      <formula1>"Feedback ON, Taunting ON, Feedback OFF"</formula1>
    </dataValidation>
  </dataValidation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BE2044-62CA-4ED1-97FB-D4F2F5942AF4}">
  <sheetPr>
    <tabColor rgb="FF4FADEA"/>
  </sheetPr>
  <dimension ref="B3:AA90"/>
  <sheetViews>
    <sheetView topLeftCell="A7" zoomScale="110" zoomScaleNormal="110" workbookViewId="0">
      <selection activeCell="J13" sqref="J13"/>
    </sheetView>
  </sheetViews>
  <sheetFormatPr defaultColWidth="8.7109375" defaultRowHeight="8.25" x14ac:dyDescent="0.25"/>
  <cols>
    <col min="1" max="1" width="1.28515625" style="109" customWidth="1"/>
    <col min="2" max="2" width="12.28515625" style="109" customWidth="1"/>
    <col min="3" max="4" width="13.7109375" style="109" customWidth="1"/>
    <col min="5" max="5" width="14.42578125" style="109" customWidth="1"/>
    <col min="6" max="6" width="8.140625" style="109" customWidth="1"/>
    <col min="7" max="7" width="13.7109375" style="109" customWidth="1"/>
    <col min="8" max="8" width="14.7109375" style="109" customWidth="1"/>
    <col min="9" max="9" width="17.7109375" style="109" customWidth="1"/>
    <col min="10" max="10" width="12.42578125" style="109" bestFit="1" customWidth="1"/>
    <col min="11" max="11" width="12.7109375" style="109" bestFit="1" customWidth="1"/>
    <col min="12" max="12" width="10.28515625" style="109" bestFit="1" customWidth="1"/>
    <col min="13" max="13" width="14.7109375" style="109" customWidth="1"/>
    <col min="14" max="14" width="35.42578125" style="109" customWidth="1"/>
    <col min="15" max="20" width="8.7109375" style="109"/>
    <col min="21" max="21" width="18.7109375" style="109" customWidth="1"/>
    <col min="22" max="16384" width="8.7109375" style="109"/>
  </cols>
  <sheetData>
    <row r="3" spans="2:15" ht="6" customHeight="1" x14ac:dyDescent="0.25"/>
    <row r="4" spans="2:15" x14ac:dyDescent="0.25">
      <c r="B4" s="113">
        <v>0</v>
      </c>
    </row>
    <row r="5" spans="2:15" x14ac:dyDescent="0.25">
      <c r="B5" s="112">
        <v>0</v>
      </c>
    </row>
    <row r="8" spans="2:15" s="84" customFormat="1" x14ac:dyDescent="0.15"/>
    <row r="9" spans="2:15" x14ac:dyDescent="0.15">
      <c r="B9" s="114">
        <v>0</v>
      </c>
      <c r="C9" s="114">
        <v>0</v>
      </c>
      <c r="D9" s="114">
        <v>0</v>
      </c>
      <c r="E9" s="114">
        <v>0</v>
      </c>
      <c r="F9" s="84"/>
      <c r="G9" s="126">
        <v>0</v>
      </c>
      <c r="H9" s="126">
        <v>0</v>
      </c>
      <c r="I9" s="84"/>
      <c r="K9" s="84"/>
    </row>
    <row r="10" spans="2:15" x14ac:dyDescent="0.15">
      <c r="B10" s="115">
        <v>0</v>
      </c>
      <c r="C10" s="109">
        <v>0</v>
      </c>
      <c r="D10" s="109">
        <v>0</v>
      </c>
      <c r="E10" s="109">
        <v>0</v>
      </c>
      <c r="F10" s="84"/>
      <c r="G10" s="84">
        <v>1</v>
      </c>
      <c r="H10" s="84">
        <v>1</v>
      </c>
      <c r="I10" s="84"/>
    </row>
    <row r="11" spans="2:15" x14ac:dyDescent="0.15">
      <c r="B11" s="115">
        <v>0</v>
      </c>
      <c r="C11" s="109">
        <v>0</v>
      </c>
      <c r="D11" s="109">
        <v>0</v>
      </c>
      <c r="E11" s="109">
        <v>0</v>
      </c>
      <c r="F11" s="84"/>
      <c r="G11" s="84"/>
      <c r="H11" s="84"/>
      <c r="I11" s="84"/>
    </row>
    <row r="12" spans="2:15" x14ac:dyDescent="0.15">
      <c r="B12" s="115">
        <v>0</v>
      </c>
      <c r="C12" s="109">
        <v>0</v>
      </c>
      <c r="D12" s="109">
        <v>0</v>
      </c>
      <c r="E12" s="109">
        <v>0</v>
      </c>
      <c r="F12" s="84"/>
      <c r="G12" s="84"/>
      <c r="H12" s="84"/>
      <c r="I12" s="84"/>
    </row>
    <row r="13" spans="2:15" x14ac:dyDescent="0.15">
      <c r="B13" s="115">
        <v>0</v>
      </c>
      <c r="C13" s="109">
        <v>0</v>
      </c>
      <c r="D13" s="109">
        <v>0</v>
      </c>
      <c r="E13" s="109">
        <v>0</v>
      </c>
      <c r="F13" s="84"/>
      <c r="G13" s="84"/>
      <c r="H13" s="84"/>
      <c r="I13" s="84"/>
    </row>
    <row r="14" spans="2:15" x14ac:dyDescent="0.15">
      <c r="B14" s="115">
        <v>0</v>
      </c>
      <c r="C14" s="109">
        <v>0</v>
      </c>
      <c r="D14" s="109">
        <v>0</v>
      </c>
      <c r="E14" s="109">
        <v>0</v>
      </c>
      <c r="F14" s="84"/>
      <c r="G14" s="84"/>
      <c r="H14" s="84"/>
      <c r="I14" s="84"/>
    </row>
    <row r="15" spans="2:15" x14ac:dyDescent="0.15">
      <c r="B15" s="115">
        <v>0</v>
      </c>
      <c r="C15" s="109">
        <v>0</v>
      </c>
      <c r="D15" s="109">
        <v>0</v>
      </c>
      <c r="E15" s="109">
        <v>0</v>
      </c>
      <c r="F15" s="84"/>
      <c r="G15" s="84"/>
      <c r="H15" s="84"/>
      <c r="I15" s="84"/>
      <c r="M15" s="124"/>
    </row>
    <row r="16" spans="2:15" x14ac:dyDescent="0.15">
      <c r="B16" s="115">
        <v>0</v>
      </c>
      <c r="C16" s="109">
        <v>0</v>
      </c>
      <c r="D16" s="109">
        <v>0</v>
      </c>
      <c r="E16" s="109">
        <v>0</v>
      </c>
      <c r="F16" s="84"/>
      <c r="G16" s="125">
        <v>0</v>
      </c>
      <c r="H16" s="84"/>
      <c r="I16" s="84"/>
      <c r="M16" s="84"/>
      <c r="N16" s="84"/>
      <c r="O16" s="84"/>
    </row>
    <row r="17" spans="2:27" x14ac:dyDescent="0.15">
      <c r="B17" s="115">
        <v>0</v>
      </c>
      <c r="C17" s="109">
        <v>0</v>
      </c>
      <c r="D17" s="109">
        <v>0</v>
      </c>
      <c r="E17" s="109">
        <v>0</v>
      </c>
      <c r="F17" s="84"/>
      <c r="M17" s="84"/>
      <c r="N17" s="84"/>
      <c r="O17" s="84"/>
    </row>
    <row r="18" spans="2:27" x14ac:dyDescent="0.15">
      <c r="B18" s="115">
        <v>0</v>
      </c>
      <c r="C18" s="109">
        <v>0</v>
      </c>
      <c r="D18" s="109">
        <v>0</v>
      </c>
      <c r="E18" s="109">
        <v>0</v>
      </c>
      <c r="F18" s="84"/>
      <c r="G18" s="114">
        <v>0</v>
      </c>
      <c r="H18" s="114">
        <v>0</v>
      </c>
      <c r="I18" s="114">
        <v>0</v>
      </c>
      <c r="J18" s="114">
        <v>0</v>
      </c>
      <c r="M18" s="84"/>
      <c r="N18" s="84"/>
      <c r="O18" s="84"/>
    </row>
    <row r="19" spans="2:27" x14ac:dyDescent="0.15">
      <c r="B19" s="115">
        <v>0</v>
      </c>
      <c r="C19" s="109">
        <v>0</v>
      </c>
      <c r="D19" s="109">
        <v>0</v>
      </c>
      <c r="E19" s="109">
        <v>0</v>
      </c>
      <c r="F19" s="84"/>
      <c r="G19" s="109">
        <v>1</v>
      </c>
      <c r="H19" s="131">
        <v>1</v>
      </c>
      <c r="I19" s="131">
        <v>1</v>
      </c>
      <c r="J19" s="127">
        <v>1</v>
      </c>
      <c r="M19" s="84"/>
      <c r="N19" s="84"/>
      <c r="O19" s="84"/>
      <c r="W19" s="84"/>
      <c r="Y19" s="84"/>
      <c r="Z19" s="84"/>
      <c r="AA19" s="84"/>
    </row>
    <row r="20" spans="2:27" x14ac:dyDescent="0.15">
      <c r="B20" s="115">
        <v>0</v>
      </c>
      <c r="C20" s="109">
        <v>0</v>
      </c>
      <c r="D20" s="109">
        <v>0</v>
      </c>
      <c r="E20" s="109">
        <v>0</v>
      </c>
      <c r="F20" s="84"/>
      <c r="G20" s="109">
        <v>1</v>
      </c>
      <c r="H20" s="131">
        <v>1</v>
      </c>
      <c r="I20" s="131">
        <v>1</v>
      </c>
      <c r="J20" s="127">
        <v>1</v>
      </c>
      <c r="M20" s="84"/>
      <c r="N20" s="84"/>
      <c r="O20" s="84"/>
      <c r="W20" s="84"/>
      <c r="Y20" s="84"/>
      <c r="Z20" s="84"/>
      <c r="AA20" s="84"/>
    </row>
    <row r="21" spans="2:27" x14ac:dyDescent="0.15">
      <c r="B21" s="115">
        <v>0</v>
      </c>
      <c r="C21" s="109">
        <v>0</v>
      </c>
      <c r="D21" s="109">
        <v>0</v>
      </c>
      <c r="E21" s="109">
        <v>0</v>
      </c>
      <c r="F21" s="84"/>
      <c r="G21" s="109">
        <v>0</v>
      </c>
      <c r="H21" s="131">
        <v>0</v>
      </c>
      <c r="I21" s="131">
        <v>0</v>
      </c>
      <c r="J21" s="127">
        <v>0</v>
      </c>
      <c r="M21" s="84"/>
      <c r="N21" s="84"/>
      <c r="O21" s="84"/>
      <c r="W21" s="84"/>
      <c r="Y21" s="84"/>
      <c r="AA21" s="84"/>
    </row>
    <row r="22" spans="2:27" x14ac:dyDescent="0.15">
      <c r="B22" s="115">
        <v>0</v>
      </c>
      <c r="C22" s="109">
        <v>0</v>
      </c>
      <c r="D22" s="109">
        <v>0</v>
      </c>
      <c r="E22" s="109">
        <v>0</v>
      </c>
      <c r="F22" s="84"/>
      <c r="G22" s="109">
        <v>1</v>
      </c>
      <c r="H22" s="131">
        <v>0</v>
      </c>
      <c r="I22" s="131">
        <v>0</v>
      </c>
      <c r="J22" s="127">
        <v>0</v>
      </c>
      <c r="W22" s="84"/>
      <c r="Y22" s="84"/>
      <c r="Z22" s="84"/>
      <c r="AA22" s="84"/>
    </row>
    <row r="23" spans="2:27" x14ac:dyDescent="0.15">
      <c r="B23" s="115">
        <v>0</v>
      </c>
      <c r="C23" s="109">
        <v>0</v>
      </c>
      <c r="D23" s="109">
        <v>0</v>
      </c>
      <c r="E23" s="109">
        <v>0</v>
      </c>
      <c r="F23" s="84"/>
      <c r="G23" s="97">
        <v>0</v>
      </c>
      <c r="H23" s="84">
        <v>1</v>
      </c>
      <c r="I23" s="84">
        <v>1</v>
      </c>
      <c r="J23" s="127">
        <v>1</v>
      </c>
      <c r="W23" s="84"/>
      <c r="X23" s="84"/>
      <c r="Y23" s="84"/>
      <c r="AA23" s="84"/>
    </row>
    <row r="24" spans="2:27" x14ac:dyDescent="0.15">
      <c r="B24" s="115">
        <v>0</v>
      </c>
      <c r="C24" s="109">
        <v>0</v>
      </c>
      <c r="D24" s="109">
        <v>0</v>
      </c>
      <c r="E24" s="109">
        <v>0</v>
      </c>
      <c r="F24" s="84"/>
      <c r="G24" s="84"/>
      <c r="H24" s="84"/>
      <c r="I24" s="84"/>
      <c r="U24" s="84"/>
      <c r="V24" s="84"/>
      <c r="W24" s="84"/>
      <c r="X24" s="84"/>
      <c r="Y24" s="84"/>
      <c r="Z24" s="84"/>
      <c r="AA24" s="84"/>
    </row>
    <row r="25" spans="2:27" x14ac:dyDescent="0.15">
      <c r="B25" s="115">
        <v>0</v>
      </c>
      <c r="C25" s="109">
        <v>0</v>
      </c>
      <c r="D25" s="109">
        <v>0</v>
      </c>
      <c r="E25" s="109">
        <v>0</v>
      </c>
      <c r="F25" s="84"/>
      <c r="G25" s="84"/>
      <c r="H25" s="84"/>
      <c r="I25" s="84"/>
      <c r="U25" s="84"/>
      <c r="V25" s="84"/>
      <c r="W25" s="84"/>
      <c r="X25" s="84"/>
      <c r="Y25" s="84"/>
      <c r="Z25" s="84"/>
      <c r="AA25" s="84"/>
    </row>
    <row r="26" spans="2:27" x14ac:dyDescent="0.15">
      <c r="B26" s="115">
        <v>0</v>
      </c>
      <c r="C26" s="109">
        <v>0</v>
      </c>
      <c r="D26" s="109">
        <v>0</v>
      </c>
      <c r="E26" s="109">
        <v>0</v>
      </c>
      <c r="F26" s="84"/>
      <c r="G26" s="84"/>
      <c r="H26" s="84"/>
      <c r="I26" s="84"/>
      <c r="L26" s="84"/>
      <c r="U26" s="84"/>
      <c r="V26" s="84"/>
      <c r="W26" s="84"/>
      <c r="X26" s="84"/>
      <c r="Y26" s="84"/>
      <c r="Z26" s="84"/>
      <c r="AA26" s="84"/>
    </row>
    <row r="27" spans="2:27" x14ac:dyDescent="0.15">
      <c r="B27" s="115">
        <v>0</v>
      </c>
      <c r="C27" s="109">
        <v>0</v>
      </c>
      <c r="D27" s="109">
        <v>0</v>
      </c>
      <c r="E27" s="109">
        <v>0</v>
      </c>
      <c r="F27" s="84"/>
      <c r="G27" s="84"/>
      <c r="H27" s="84"/>
      <c r="I27" s="84"/>
      <c r="J27" s="84"/>
      <c r="K27" s="84"/>
      <c r="L27" s="84"/>
      <c r="U27" s="84"/>
      <c r="V27" s="84"/>
      <c r="W27" s="84"/>
      <c r="X27" s="84"/>
      <c r="Y27" s="84"/>
      <c r="Z27" s="84"/>
      <c r="AA27" s="84"/>
    </row>
    <row r="28" spans="2:27" x14ac:dyDescent="0.15">
      <c r="B28" s="115">
        <v>0</v>
      </c>
      <c r="C28" s="109">
        <v>0</v>
      </c>
      <c r="D28" s="109">
        <v>0</v>
      </c>
      <c r="E28" s="109">
        <v>0</v>
      </c>
      <c r="F28" s="84"/>
      <c r="K28" s="84"/>
      <c r="L28" s="84"/>
      <c r="M28" s="84"/>
      <c r="N28" s="84"/>
      <c r="U28" s="84"/>
      <c r="V28" s="84"/>
      <c r="W28" s="84"/>
      <c r="X28" s="84"/>
      <c r="Y28" s="84"/>
      <c r="Z28" s="84"/>
      <c r="AA28" s="84"/>
    </row>
    <row r="29" spans="2:27" x14ac:dyDescent="0.15">
      <c r="B29" s="115">
        <v>0</v>
      </c>
      <c r="C29" s="109">
        <v>0</v>
      </c>
      <c r="D29" s="109">
        <v>0</v>
      </c>
      <c r="E29" s="109">
        <v>0</v>
      </c>
      <c r="F29" s="84"/>
      <c r="K29" s="84"/>
      <c r="L29" s="84"/>
      <c r="M29" s="84"/>
      <c r="N29" s="84"/>
      <c r="U29" s="84"/>
      <c r="V29" s="84"/>
      <c r="W29" s="84"/>
      <c r="X29" s="84"/>
      <c r="Y29" s="84"/>
      <c r="Z29" s="84"/>
      <c r="AA29" s="84"/>
    </row>
    <row r="30" spans="2:27" x14ac:dyDescent="0.15">
      <c r="B30" s="115">
        <v>0</v>
      </c>
      <c r="C30" s="109">
        <v>0</v>
      </c>
      <c r="D30" s="109">
        <v>0</v>
      </c>
      <c r="E30" s="109">
        <v>0</v>
      </c>
      <c r="F30" s="84"/>
      <c r="K30" s="84"/>
      <c r="L30" s="84"/>
      <c r="M30" s="84"/>
      <c r="N30" s="84"/>
    </row>
    <row r="31" spans="2:27" x14ac:dyDescent="0.15">
      <c r="B31" s="115">
        <v>0</v>
      </c>
      <c r="C31" s="109">
        <v>0</v>
      </c>
      <c r="D31" s="109">
        <v>0</v>
      </c>
      <c r="E31" s="109">
        <v>0</v>
      </c>
      <c r="F31" s="84"/>
      <c r="K31" s="84"/>
      <c r="L31" s="84"/>
      <c r="M31" s="84"/>
      <c r="N31" s="84"/>
    </row>
    <row r="32" spans="2:27" x14ac:dyDescent="0.15">
      <c r="B32" s="115">
        <v>0</v>
      </c>
      <c r="C32" s="109">
        <v>0</v>
      </c>
      <c r="D32" s="109">
        <v>0</v>
      </c>
      <c r="E32" s="109">
        <v>0</v>
      </c>
      <c r="F32" s="84"/>
      <c r="K32" s="84"/>
      <c r="L32" s="84"/>
      <c r="M32" s="84"/>
      <c r="N32" s="84"/>
    </row>
    <row r="33" spans="2:14" x14ac:dyDescent="0.15">
      <c r="B33" s="115">
        <v>0</v>
      </c>
      <c r="C33" s="109">
        <v>0</v>
      </c>
      <c r="D33" s="109">
        <v>0</v>
      </c>
      <c r="E33" s="109">
        <v>0</v>
      </c>
      <c r="F33" s="84"/>
      <c r="K33" s="84"/>
      <c r="L33" s="84"/>
      <c r="M33" s="84"/>
      <c r="N33" s="84"/>
    </row>
    <row r="34" spans="2:14" x14ac:dyDescent="0.15">
      <c r="B34" s="115">
        <v>0</v>
      </c>
      <c r="C34" s="109">
        <v>0</v>
      </c>
      <c r="D34" s="109">
        <v>0</v>
      </c>
      <c r="E34" s="109">
        <v>0</v>
      </c>
      <c r="F34" s="84"/>
      <c r="G34" s="84"/>
      <c r="H34" s="84"/>
      <c r="I34" s="84"/>
      <c r="J34" s="84"/>
      <c r="K34" s="84"/>
      <c r="L34" s="84"/>
      <c r="M34" s="84"/>
      <c r="N34" s="84"/>
    </row>
    <row r="35" spans="2:14" x14ac:dyDescent="0.15">
      <c r="B35" s="115">
        <v>0</v>
      </c>
      <c r="C35" s="109">
        <v>0</v>
      </c>
      <c r="D35" s="109">
        <v>0</v>
      </c>
      <c r="E35" s="109">
        <v>0</v>
      </c>
      <c r="F35" s="84"/>
      <c r="G35" s="84"/>
      <c r="H35" s="84"/>
      <c r="I35" s="84"/>
      <c r="J35" s="84"/>
      <c r="K35" s="84"/>
      <c r="L35" s="84"/>
      <c r="M35" s="84"/>
      <c r="N35" s="84"/>
    </row>
    <row r="36" spans="2:14" x14ac:dyDescent="0.15">
      <c r="B36" s="115">
        <v>0</v>
      </c>
      <c r="C36" s="109">
        <v>0</v>
      </c>
      <c r="D36" s="109">
        <v>0</v>
      </c>
      <c r="E36" s="109">
        <v>0</v>
      </c>
      <c r="F36" s="84"/>
      <c r="G36" s="84"/>
      <c r="H36" s="84"/>
      <c r="I36" s="84"/>
      <c r="J36" s="84"/>
      <c r="K36" s="84"/>
      <c r="M36" s="84"/>
      <c r="N36" s="84"/>
    </row>
    <row r="37" spans="2:14" x14ac:dyDescent="0.15">
      <c r="B37" s="115">
        <v>0</v>
      </c>
      <c r="C37" s="109">
        <v>0</v>
      </c>
      <c r="D37" s="109">
        <v>0</v>
      </c>
      <c r="E37" s="109">
        <v>0</v>
      </c>
      <c r="F37" s="84"/>
      <c r="G37" s="84"/>
      <c r="H37" s="84"/>
      <c r="I37" s="84"/>
      <c r="M37" s="84"/>
      <c r="N37" s="84"/>
    </row>
    <row r="38" spans="2:14" x14ac:dyDescent="0.15">
      <c r="B38" s="115">
        <v>0</v>
      </c>
      <c r="C38" s="109">
        <v>0</v>
      </c>
      <c r="D38" s="109">
        <v>0</v>
      </c>
      <c r="E38" s="109">
        <v>0</v>
      </c>
      <c r="F38" s="84"/>
      <c r="G38" s="84"/>
      <c r="H38" s="84"/>
      <c r="I38" s="84"/>
    </row>
    <row r="39" spans="2:14" x14ac:dyDescent="0.15">
      <c r="B39" s="115">
        <v>0</v>
      </c>
      <c r="C39" s="109">
        <v>0</v>
      </c>
      <c r="D39" s="109">
        <v>0</v>
      </c>
      <c r="E39" s="109">
        <v>0</v>
      </c>
      <c r="F39" s="84"/>
      <c r="G39" s="84"/>
      <c r="H39" s="84"/>
      <c r="I39" s="84"/>
    </row>
    <row r="40" spans="2:14" x14ac:dyDescent="0.15">
      <c r="B40" s="115">
        <v>0</v>
      </c>
      <c r="C40" s="109">
        <v>0</v>
      </c>
      <c r="D40" s="109">
        <v>0</v>
      </c>
      <c r="E40" s="109">
        <v>0</v>
      </c>
      <c r="F40" s="84"/>
      <c r="G40" s="84"/>
      <c r="H40" s="84"/>
      <c r="I40" s="84"/>
    </row>
    <row r="41" spans="2:14" x14ac:dyDescent="0.15">
      <c r="B41" s="115">
        <v>0</v>
      </c>
      <c r="C41" s="109">
        <v>0</v>
      </c>
      <c r="D41" s="109">
        <v>0</v>
      </c>
      <c r="E41" s="109">
        <v>0</v>
      </c>
      <c r="F41" s="84"/>
      <c r="G41" s="84"/>
      <c r="H41" s="84"/>
      <c r="I41" s="84"/>
    </row>
    <row r="42" spans="2:14" x14ac:dyDescent="0.15">
      <c r="B42" s="115">
        <v>0</v>
      </c>
      <c r="C42" s="109">
        <v>0</v>
      </c>
      <c r="D42" s="109">
        <v>0</v>
      </c>
      <c r="E42" s="109">
        <v>0</v>
      </c>
      <c r="F42" s="84"/>
      <c r="G42" s="84"/>
      <c r="H42" s="84"/>
      <c r="I42" s="84"/>
    </row>
    <row r="43" spans="2:14" x14ac:dyDescent="0.15">
      <c r="B43" s="115">
        <v>0</v>
      </c>
      <c r="C43" s="109">
        <v>0</v>
      </c>
      <c r="D43" s="109">
        <v>0</v>
      </c>
      <c r="E43" s="109">
        <v>0</v>
      </c>
      <c r="F43" s="84"/>
      <c r="G43" s="84"/>
      <c r="H43" s="84"/>
      <c r="I43" s="84"/>
      <c r="M43" s="84"/>
      <c r="N43" s="84"/>
    </row>
    <row r="44" spans="2:14" x14ac:dyDescent="0.15">
      <c r="B44" s="115">
        <v>0</v>
      </c>
      <c r="C44" s="109">
        <v>0</v>
      </c>
      <c r="D44" s="109">
        <v>0</v>
      </c>
      <c r="E44" s="109">
        <v>0</v>
      </c>
      <c r="F44" s="84"/>
      <c r="G44" s="84"/>
      <c r="H44" s="84"/>
      <c r="I44" s="84"/>
      <c r="M44" s="84"/>
      <c r="N44" s="84"/>
    </row>
    <row r="45" spans="2:14" x14ac:dyDescent="0.15">
      <c r="B45" s="115">
        <v>0</v>
      </c>
      <c r="C45" s="109">
        <v>0</v>
      </c>
      <c r="D45" s="109">
        <v>0</v>
      </c>
      <c r="E45" s="109">
        <v>0</v>
      </c>
      <c r="F45" s="84"/>
      <c r="G45" s="84"/>
      <c r="H45" s="84"/>
      <c r="I45" s="84"/>
      <c r="M45" s="84"/>
      <c r="N45" s="84"/>
    </row>
    <row r="46" spans="2:14" x14ac:dyDescent="0.15">
      <c r="B46" s="115">
        <v>0</v>
      </c>
      <c r="C46" s="109">
        <v>0</v>
      </c>
      <c r="D46" s="109">
        <v>0</v>
      </c>
      <c r="E46" s="109">
        <v>0</v>
      </c>
      <c r="F46" s="84"/>
      <c r="G46" s="84"/>
      <c r="H46" s="84"/>
      <c r="I46" s="84"/>
      <c r="M46" s="84"/>
      <c r="N46" s="84"/>
    </row>
    <row r="47" spans="2:14" x14ac:dyDescent="0.15">
      <c r="B47" s="115">
        <v>0</v>
      </c>
      <c r="C47" s="109">
        <v>0</v>
      </c>
      <c r="D47" s="109">
        <v>0</v>
      </c>
      <c r="E47" s="109">
        <v>0</v>
      </c>
      <c r="F47" s="84"/>
      <c r="G47" s="84"/>
      <c r="H47" s="84"/>
      <c r="I47" s="84"/>
      <c r="M47" s="84"/>
      <c r="N47" s="84"/>
    </row>
    <row r="48" spans="2:14" x14ac:dyDescent="0.15">
      <c r="B48" s="115">
        <v>0</v>
      </c>
      <c r="C48" s="109">
        <v>0</v>
      </c>
      <c r="D48" s="109">
        <v>0</v>
      </c>
      <c r="E48" s="109">
        <v>0</v>
      </c>
      <c r="F48" s="84"/>
      <c r="G48" s="84"/>
      <c r="H48" s="84"/>
      <c r="I48" s="84"/>
    </row>
    <row r="49" spans="2:9" x14ac:dyDescent="0.15">
      <c r="B49" s="115">
        <v>0</v>
      </c>
      <c r="C49" s="109">
        <v>0</v>
      </c>
      <c r="D49" s="109">
        <v>0</v>
      </c>
      <c r="E49" s="109">
        <v>0</v>
      </c>
      <c r="F49" s="84"/>
      <c r="G49" s="84"/>
      <c r="H49" s="84"/>
      <c r="I49" s="84"/>
    </row>
    <row r="50" spans="2:9" x14ac:dyDescent="0.15">
      <c r="B50" s="115">
        <v>0</v>
      </c>
      <c r="C50" s="109">
        <v>0</v>
      </c>
      <c r="D50" s="109">
        <v>0</v>
      </c>
      <c r="E50" s="109">
        <v>0</v>
      </c>
      <c r="F50" s="84"/>
    </row>
    <row r="51" spans="2:9" x14ac:dyDescent="0.15">
      <c r="B51" s="115">
        <v>0</v>
      </c>
      <c r="C51" s="109">
        <v>0</v>
      </c>
      <c r="D51" s="109">
        <v>0</v>
      </c>
      <c r="E51" s="109">
        <v>0</v>
      </c>
      <c r="F51" s="84"/>
    </row>
    <row r="52" spans="2:9" x14ac:dyDescent="0.15">
      <c r="B52" s="115">
        <v>0</v>
      </c>
      <c r="C52" s="109">
        <v>0</v>
      </c>
      <c r="D52" s="109">
        <v>0</v>
      </c>
      <c r="E52" s="109">
        <v>0</v>
      </c>
      <c r="F52" s="84"/>
    </row>
    <row r="53" spans="2:9" x14ac:dyDescent="0.15">
      <c r="B53" s="115">
        <v>0</v>
      </c>
      <c r="C53" s="109">
        <v>0</v>
      </c>
      <c r="D53" s="109">
        <v>0</v>
      </c>
      <c r="E53" s="109">
        <v>0</v>
      </c>
      <c r="F53" s="84"/>
    </row>
    <row r="54" spans="2:9" x14ac:dyDescent="0.15">
      <c r="B54" s="115">
        <v>0</v>
      </c>
      <c r="C54" s="109">
        <v>0</v>
      </c>
      <c r="D54" s="109">
        <v>0</v>
      </c>
      <c r="E54" s="109">
        <v>0</v>
      </c>
      <c r="F54" s="84"/>
    </row>
    <row r="55" spans="2:9" x14ac:dyDescent="0.15">
      <c r="B55" s="115">
        <v>0</v>
      </c>
      <c r="C55" s="109">
        <v>0</v>
      </c>
      <c r="D55" s="109">
        <v>0</v>
      </c>
      <c r="E55" s="109">
        <v>0</v>
      </c>
      <c r="F55" s="84"/>
    </row>
    <row r="56" spans="2:9" x14ac:dyDescent="0.15">
      <c r="B56" s="115">
        <v>0</v>
      </c>
      <c r="C56" s="109">
        <v>0</v>
      </c>
      <c r="D56" s="109">
        <v>0</v>
      </c>
      <c r="E56" s="109">
        <v>0</v>
      </c>
      <c r="F56" s="84"/>
      <c r="G56" s="84"/>
      <c r="H56" s="84"/>
      <c r="I56" s="84"/>
    </row>
    <row r="57" spans="2:9" x14ac:dyDescent="0.15">
      <c r="B57" s="115">
        <v>0</v>
      </c>
      <c r="C57" s="109">
        <v>0</v>
      </c>
      <c r="D57" s="109">
        <v>0</v>
      </c>
      <c r="E57" s="109">
        <v>0</v>
      </c>
      <c r="F57" s="84"/>
      <c r="G57" s="84"/>
      <c r="H57" s="84"/>
      <c r="I57" s="84"/>
    </row>
    <row r="58" spans="2:9" x14ac:dyDescent="0.15">
      <c r="B58" s="115">
        <v>0</v>
      </c>
      <c r="C58" s="109">
        <v>0</v>
      </c>
      <c r="D58" s="109">
        <v>0</v>
      </c>
      <c r="E58" s="109">
        <v>0</v>
      </c>
      <c r="F58" s="84"/>
      <c r="G58" s="84"/>
    </row>
    <row r="59" spans="2:9" x14ac:dyDescent="0.15">
      <c r="B59" s="115">
        <v>0</v>
      </c>
      <c r="C59" s="109">
        <v>0</v>
      </c>
      <c r="D59" s="109">
        <v>0</v>
      </c>
      <c r="E59" s="109">
        <v>0</v>
      </c>
      <c r="F59" s="84"/>
      <c r="G59" s="84"/>
    </row>
    <row r="60" spans="2:9" x14ac:dyDescent="0.15">
      <c r="B60" s="115">
        <v>0</v>
      </c>
      <c r="C60" s="109">
        <v>0</v>
      </c>
      <c r="D60" s="109">
        <v>0</v>
      </c>
      <c r="E60" s="109">
        <v>0</v>
      </c>
      <c r="F60" s="84"/>
      <c r="G60" s="84"/>
    </row>
    <row r="61" spans="2:9" x14ac:dyDescent="0.15">
      <c r="B61" s="115">
        <v>0</v>
      </c>
      <c r="C61" s="109">
        <v>0</v>
      </c>
      <c r="D61" s="109">
        <v>0</v>
      </c>
      <c r="E61" s="109">
        <v>0</v>
      </c>
      <c r="F61" s="84"/>
      <c r="G61" s="84"/>
    </row>
    <row r="62" spans="2:9" x14ac:dyDescent="0.15">
      <c r="B62" s="115">
        <v>0</v>
      </c>
      <c r="C62" s="109">
        <v>0</v>
      </c>
      <c r="D62" s="109">
        <v>0</v>
      </c>
      <c r="E62" s="109">
        <v>0</v>
      </c>
      <c r="F62" s="84"/>
      <c r="G62" s="84"/>
    </row>
    <row r="63" spans="2:9" x14ac:dyDescent="0.15">
      <c r="B63" s="115">
        <v>0</v>
      </c>
      <c r="C63" s="109">
        <v>0</v>
      </c>
      <c r="D63" s="109">
        <v>0</v>
      </c>
      <c r="E63" s="109">
        <v>0</v>
      </c>
      <c r="F63" s="84"/>
      <c r="G63" s="84"/>
      <c r="H63" s="84"/>
      <c r="I63" s="84"/>
    </row>
    <row r="64" spans="2:9" x14ac:dyDescent="0.15">
      <c r="B64" s="115">
        <v>0</v>
      </c>
      <c r="C64" s="109">
        <v>0</v>
      </c>
      <c r="D64" s="109">
        <v>0</v>
      </c>
      <c r="E64" s="109">
        <v>0</v>
      </c>
      <c r="F64" s="84"/>
      <c r="G64" s="84"/>
      <c r="H64" s="84"/>
      <c r="I64" s="84"/>
    </row>
    <row r="65" spans="2:9" x14ac:dyDescent="0.15">
      <c r="B65" s="115">
        <v>0</v>
      </c>
      <c r="C65" s="109">
        <v>0</v>
      </c>
      <c r="D65" s="109">
        <v>0</v>
      </c>
      <c r="E65" s="109">
        <v>0</v>
      </c>
      <c r="F65" s="84"/>
      <c r="G65" s="84"/>
      <c r="H65" s="84"/>
      <c r="I65" s="84"/>
    </row>
    <row r="66" spans="2:9" x14ac:dyDescent="0.15">
      <c r="B66" s="115">
        <v>0</v>
      </c>
      <c r="C66" s="109">
        <v>0</v>
      </c>
      <c r="D66" s="109">
        <v>0</v>
      </c>
      <c r="E66" s="109">
        <v>0</v>
      </c>
      <c r="F66" s="84"/>
      <c r="G66" s="84"/>
      <c r="H66" s="84"/>
      <c r="I66" s="84"/>
    </row>
    <row r="67" spans="2:9" x14ac:dyDescent="0.15">
      <c r="B67" s="115">
        <v>0</v>
      </c>
      <c r="C67" s="109">
        <v>0</v>
      </c>
      <c r="D67" s="109">
        <v>0</v>
      </c>
      <c r="E67" s="109">
        <v>0</v>
      </c>
      <c r="F67" s="84"/>
      <c r="G67" s="84"/>
      <c r="H67" s="84"/>
      <c r="I67" s="84"/>
    </row>
    <row r="68" spans="2:9" x14ac:dyDescent="0.15">
      <c r="B68" s="115">
        <v>0</v>
      </c>
      <c r="C68" s="109">
        <v>0</v>
      </c>
      <c r="D68" s="109">
        <v>0</v>
      </c>
      <c r="E68" s="109">
        <v>0</v>
      </c>
      <c r="F68" s="84"/>
      <c r="G68" s="84"/>
      <c r="H68" s="84"/>
      <c r="I68" s="84"/>
    </row>
    <row r="69" spans="2:9" x14ac:dyDescent="0.15">
      <c r="B69" s="115">
        <v>0</v>
      </c>
      <c r="C69" s="109">
        <v>0</v>
      </c>
      <c r="D69" s="109">
        <v>0</v>
      </c>
      <c r="E69" s="109">
        <v>0</v>
      </c>
      <c r="F69" s="84"/>
      <c r="G69" s="84"/>
      <c r="H69" s="84"/>
      <c r="I69" s="84"/>
    </row>
    <row r="70" spans="2:9" x14ac:dyDescent="0.15">
      <c r="B70" s="115">
        <v>0</v>
      </c>
      <c r="C70" s="109">
        <v>0</v>
      </c>
      <c r="D70" s="109">
        <v>0</v>
      </c>
      <c r="E70" s="109">
        <v>0</v>
      </c>
      <c r="F70" s="84"/>
      <c r="G70" s="84"/>
      <c r="H70" s="84"/>
      <c r="I70" s="84"/>
    </row>
    <row r="71" spans="2:9" x14ac:dyDescent="0.15">
      <c r="B71" s="115">
        <v>0</v>
      </c>
      <c r="C71" s="109">
        <v>0</v>
      </c>
      <c r="D71" s="109">
        <v>0</v>
      </c>
      <c r="E71" s="109">
        <v>0</v>
      </c>
      <c r="F71" s="84"/>
      <c r="G71" s="84"/>
      <c r="H71" s="84"/>
      <c r="I71" s="84"/>
    </row>
    <row r="72" spans="2:9" x14ac:dyDescent="0.15">
      <c r="B72" s="115">
        <v>0</v>
      </c>
      <c r="C72" s="109">
        <v>0</v>
      </c>
      <c r="D72" s="109">
        <v>0</v>
      </c>
      <c r="E72" s="109">
        <v>0</v>
      </c>
      <c r="F72" s="84"/>
      <c r="G72" s="84"/>
      <c r="H72" s="84"/>
      <c r="I72" s="84"/>
    </row>
    <row r="73" spans="2:9" x14ac:dyDescent="0.15">
      <c r="B73" s="115">
        <v>0</v>
      </c>
      <c r="C73" s="109">
        <v>0</v>
      </c>
      <c r="D73" s="109">
        <v>0</v>
      </c>
      <c r="E73" s="109">
        <v>0</v>
      </c>
      <c r="F73" s="84"/>
      <c r="G73" s="84"/>
      <c r="H73" s="84"/>
      <c r="I73" s="84"/>
    </row>
    <row r="74" spans="2:9" x14ac:dyDescent="0.15">
      <c r="B74" s="115">
        <v>0</v>
      </c>
      <c r="C74" s="109">
        <v>0</v>
      </c>
      <c r="D74" s="109">
        <v>0</v>
      </c>
      <c r="E74" s="109">
        <v>0</v>
      </c>
      <c r="F74" s="84"/>
      <c r="G74" s="84"/>
      <c r="H74" s="84"/>
      <c r="I74" s="84"/>
    </row>
    <row r="75" spans="2:9" x14ac:dyDescent="0.15">
      <c r="B75" s="115">
        <v>0</v>
      </c>
      <c r="C75" s="109">
        <v>0</v>
      </c>
      <c r="D75" s="109">
        <v>0</v>
      </c>
      <c r="E75" s="109">
        <v>0</v>
      </c>
      <c r="F75" s="84"/>
      <c r="G75" s="84"/>
      <c r="H75" s="84"/>
      <c r="I75" s="84"/>
    </row>
    <row r="76" spans="2:9" x14ac:dyDescent="0.15">
      <c r="B76" s="115">
        <v>0</v>
      </c>
      <c r="C76" s="109">
        <v>0</v>
      </c>
      <c r="D76" s="109">
        <v>0</v>
      </c>
      <c r="E76" s="109">
        <v>0</v>
      </c>
      <c r="F76" s="84"/>
      <c r="G76" s="84"/>
      <c r="H76" s="84"/>
      <c r="I76" s="84"/>
    </row>
    <row r="77" spans="2:9" x14ac:dyDescent="0.15">
      <c r="B77" s="115">
        <v>0</v>
      </c>
      <c r="C77" s="109">
        <v>0</v>
      </c>
      <c r="D77" s="109">
        <v>0</v>
      </c>
      <c r="E77" s="109">
        <v>0</v>
      </c>
      <c r="F77" s="84"/>
      <c r="G77" s="84"/>
      <c r="H77" s="84"/>
      <c r="I77" s="84"/>
    </row>
    <row r="78" spans="2:9" x14ac:dyDescent="0.15">
      <c r="B78" s="115">
        <v>0</v>
      </c>
      <c r="C78" s="109">
        <v>0</v>
      </c>
      <c r="D78" s="109">
        <v>0</v>
      </c>
      <c r="E78" s="109">
        <v>0</v>
      </c>
      <c r="F78" s="84"/>
      <c r="G78" s="84"/>
      <c r="H78" s="84"/>
      <c r="I78" s="84"/>
    </row>
    <row r="79" spans="2:9" x14ac:dyDescent="0.15">
      <c r="G79" s="84"/>
      <c r="H79" s="84"/>
      <c r="I79" s="84"/>
    </row>
    <row r="90" s="109" customFormat="1" ht="31.9" customHeight="1" x14ac:dyDescent="0.25"/>
  </sheetData>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934D00-64BF-4B31-9B34-570D670EB4DD}">
  <sheetPr>
    <tabColor rgb="FF4FADEA"/>
  </sheetPr>
  <dimension ref="A1:AA90"/>
  <sheetViews>
    <sheetView topLeftCell="A7" zoomScale="110" zoomScaleNormal="110" workbookViewId="0">
      <selection activeCell="G10" sqref="G10"/>
    </sheetView>
  </sheetViews>
  <sheetFormatPr defaultColWidth="8.7109375" defaultRowHeight="8.25" x14ac:dyDescent="0.25"/>
  <cols>
    <col min="1" max="1" width="1.28515625" style="109" customWidth="1"/>
    <col min="2" max="2" width="12.28515625" style="109" customWidth="1"/>
    <col min="3" max="4" width="13.7109375" style="109" customWidth="1"/>
    <col min="5" max="5" width="14.42578125" style="109" customWidth="1"/>
    <col min="6" max="6" width="8.140625" style="109" customWidth="1"/>
    <col min="7" max="7" width="13.7109375" style="109" customWidth="1"/>
    <col min="8" max="8" width="14.7109375" style="109" customWidth="1"/>
    <col min="9" max="9" width="17.7109375" style="109" customWidth="1"/>
    <col min="10" max="10" width="12.42578125" style="109" bestFit="1" customWidth="1"/>
    <col min="11" max="11" width="12.7109375" style="109" bestFit="1" customWidth="1"/>
    <col min="12" max="12" width="10.28515625" style="109" bestFit="1" customWidth="1"/>
    <col min="13" max="13" width="14.7109375" style="109" customWidth="1"/>
    <col min="14" max="14" width="35.42578125" style="109" customWidth="1"/>
    <col min="15" max="20" width="8.7109375" style="109"/>
    <col min="21" max="21" width="18.7109375" style="109" customWidth="1"/>
    <col min="22" max="16384" width="8.7109375" style="109"/>
  </cols>
  <sheetData>
    <row r="1" spans="1:15" x14ac:dyDescent="0.25">
      <c r="I1" s="109" t="s">
        <v>374</v>
      </c>
    </row>
    <row r="2" spans="1:15" x14ac:dyDescent="0.25">
      <c r="A2" s="109">
        <f ca="1">IF(FormulaBoth!$D$2="DRAGGING CELLS IS NOT PERMITTED. PLEASE UNDO LAST ACTION!!",0,IF(FormulaBoth!$P$1&lt;&gt;"Feedback OFF",IF(Scoreboard!$F$25="",SUMIFS(FormulaBothPT!A3:$AL$78, FormulaBothPT!A3:$AL$78, "&gt;0", FormulaBothSC!A3:$AL$78, "PerfectMsg")+ABS(SUMIFS(FormulaBothPT!A3:$AL$78, FormulaBothPT!A3:$AL$78, "&lt;0", FormulaBothSC!A3:$AL$78, "PerfectMsg")),0),0))</f>
        <v>14</v>
      </c>
      <c r="B2" s="109">
        <f>SUMIF(FormulaBothPT!A3:$AL$78,"&gt;0")</f>
        <v>14</v>
      </c>
    </row>
    <row r="3" spans="1:15" ht="6" customHeight="1" x14ac:dyDescent="0.25"/>
    <row r="4" spans="1:15" x14ac:dyDescent="0.25">
      <c r="B4" s="113">
        <v>0</v>
      </c>
    </row>
    <row r="5" spans="1:15" x14ac:dyDescent="0.25">
      <c r="B5" s="112">
        <v>0</v>
      </c>
    </row>
    <row r="8" spans="1:15" s="84" customFormat="1" x14ac:dyDescent="0.15"/>
    <row r="9" spans="1:15" x14ac:dyDescent="0.15">
      <c r="B9" s="114">
        <v>0</v>
      </c>
      <c r="C9" s="114">
        <v>0</v>
      </c>
      <c r="D9" s="114">
        <v>0</v>
      </c>
      <c r="E9" s="114">
        <v>0</v>
      </c>
      <c r="F9" s="84"/>
      <c r="G9" s="126">
        <v>0</v>
      </c>
      <c r="H9" s="126">
        <v>0</v>
      </c>
      <c r="I9" s="84"/>
      <c r="K9" s="84"/>
    </row>
    <row r="10" spans="1:15" x14ac:dyDescent="0.15">
      <c r="B10" s="115">
        <v>0</v>
      </c>
      <c r="C10" s="109">
        <v>0</v>
      </c>
      <c r="D10" s="109">
        <v>0</v>
      </c>
      <c r="E10" s="109">
        <v>0</v>
      </c>
      <c r="F10" s="84"/>
      <c r="G10" s="84" t="str">
        <f ca="1">_xlfn.IFS(ISBLANK(FormulaBoth!G10),"",IF(NOT(ISNA('#_FormulaBoth'!G10)),IF(ISNA(FormulaBoth!G10),TRUE,FALSE),FALSE),"StuNAMsg",IF(AND(ISNA('#_FormulaBoth'!G10),ISNA(FormulaBoth!G10)),TRUE,FALSE),"PerfectMsg",IF(NOT(ISERROR('#_FormulaBoth'!G10)),IF(ISERROR(FormulaBoth!G10),TRUE,FALSE),FALSE),"StuErrorMsg",IF(TYPE('#_FormulaBoth'!G10)&lt;&gt;TYPE(FormulaBoth!G10),TRUE,FALSE),"WrongTypeMsg",IF(_xlfn.ISFORMULA('#_FormulaBoth'!G10),IF(NOT(_xlfn.ISFORMULA(FormulaBoth!G10)),TRUE),FALSE),"MissingFormulaMsg",IF(NOT(AND(ISNUMBER(FIND("[",_xlfn.FORMULATEXT('#_FormulaBoth'!G10))),ISNUMBER(FIND("!",_xlfn.FORMULATEXT('#_FormulaBoth'!G10))))),AND(ISNUMBER(FIND("[",_xlfn.FORMULATEXT(FormulaBoth!G10))),ISNUMBER(FIND("!",_xlfn.FORMULATEXT(FormulaBoth!G10)))),FALSE),"ExternalRefsMsg",IF(ISNUMBER('#_FormulaBoth'!G10),IF(ABS('#_FormulaBoth'!G10-FormulaBoth!G10)&gt;0.00001,TRUE,FALSE),IF('#_FormulaBoth'!G10&lt;&gt;FormulaBoth!G10,TRUE,FALSE)),IF(ISNUMBER('#_FormulaBoth'!G10),IF('#_FormulaBoth'!G10&gt;FormulaBoth!G10,"TooLow","TooHigh"),"WrongAnswer"),NOT(_xlfn.ISFORMULA('#_FormulaBoth'!G10)),IF(_xlfn.IFS(ISTEXT('#_FormulaBoth'!G10),FALSE,ISLOGICAL('#_FormulaBoth'!G10),FALSE,SUBSTITUTE(CELL("format",'#_FormulaBoth'!G10),"-","")=SUBSTITUTE(CELL("format",FormulaBoth!G10),"-",""),FALSE,CELL("format",'#_FormulaBoth'!G10)="G",FALSE,AND(CELL("format",'#_FormulaBoth'!G10)="F0",CELL("format",FormulaBoth!G10)="G"),FALSE,TRUE,IFERROR(IF(MATCH(CELL("format",'#_FormulaBoth'!G10)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ormulaBoth!G10),_xlfn.FORMULATEXT(FormulaBoth!G10),FormulaBoth!G10),"9","#"),"8","#"),"7","#"),"6","#"),"5","#"),"4","#"),"3","#"),"2","#"),"1","#"),"0","#"),"$","")," ",""),",","@"),"&gt;","@"),"&lt;","@"),"=","@"),")","@"),"(","@"),"^","@"),"/","@"),"+","@"),"*","@"),"-","@"))-LEN(SUBSTITUTE(SUBSTITUTE(SUBSTITUTE(SUBSTITUTE(SUBSTITUTE(SUBSTITUTE(SUBSTITUTE(SUBSTITUTE(SUBSTITUTE(SUBSTITUTE(SUBSTITUTE(SUBSTITUTE(SUBSTITUTE(SUBSTITUTE(SUBSTITUTE(SUBSTITUTE(SUBSTITUTE(SUBSTITUTE(SUBSTITUTE(SUBSTITUTE(SUBSTITUTE(SUBSTITUTE(SUBSTITUTE(SUBSTITUTE(IF(_xlfn.ISFORMULA(FormulaBoth!G10),_xlfn.FORMULATEXT(FormulaBoth!G10),FormulaBoth!G10),"9","#"),"8","#"),"7","#"),"6","#"),"5","#"),"4","#"),"3","#"),"2","#"),"1","#"),"0","#"),"$","")," ",""),",","@"),"&gt;","@"),"&lt;","@"),"=","@"),")","@"),"(","@"),"^","@"),"/","@"),"+","@"),"*","@"),"-","@"),"@#","")))/2&gt;(LEN(SUBSTITUTE(SUBSTITUTE(SUBSTITUTE(SUBSTITUTE(SUBSTITUTE(SUBSTITUTE(SUBSTITUTE(SUBSTITUTE(SUBSTITUTE(SUBSTITUTE(SUBSTITUTE(SUBSTITUTE(SUBSTITUTE(SUBSTITUTE(SUBSTITUTE(SUBSTITUTE(SUBSTITUTE(SUBSTITUTE(SUBSTITUTE(SUBSTITUTE(SUBSTITUTE(SUBSTITUTE(SUBSTITUTE(IF(_xlfn.ISFORMULA('#_FormulaBoth'!G10),_xlfn.FORMULATEXT('#_FormulaBoth'!G10),'#_FormulaBoth'!G10),"9","#"),"8","#"),"7","#"),"6","#"),"5","#"),"4","#"),"3","#"),"2","#"),"1","#"),"0","#"),"$","")," ",""),",","@"),"&gt;","@"),"&lt;","@"),"=","@"),")","@"),"(","@"),"^","@"),"/","@"),"+","@"),"*","@"),"-","@"))-LEN(SUBSTITUTE(SUBSTITUTE(SUBSTITUTE(SUBSTITUTE(SUBSTITUTE(SUBSTITUTE(SUBSTITUTE(SUBSTITUTE(SUBSTITUTE(SUBSTITUTE(SUBSTITUTE(SUBSTITUTE(SUBSTITUTE(SUBSTITUTE(SUBSTITUTE(SUBSTITUTE(SUBSTITUTE(SUBSTITUTE(SUBSTITUTE(SUBSTITUTE(SUBSTITUTE(SUBSTITUTE(SUBSTITUTE(SUBSTITUTE(IF(_xlfn.ISFORMULA('#_FormulaBoth'!G10),_xlfn.FORMULATEXT('#_FormulaBoth'!G10),'#_FormulaBoth'!G10),"9","#"),"8","#"),"7","#"),"6","#"),"5","#"),"4","#"),"3","#"),"2","#"),"1","#"),"0","#"),"$","")," ",""),",","@"),"&gt;","@"),"&lt;","@"),"=","@"),")","@"),"(","@"),"^","@"),"/","@"),"+","@"),"*","@"),"-","@"),"@#","")))/2,TRUE,FALSE),"HardCodeMsg",IF(LEN(IF(_xlfn.ISFORMULA(FormulaBoth!G10),_xlfn.FORMULATEXT(FormulaBoth!G10),FormulaBoth!G10))-LEN(SUBSTITUTE(IF(_xlfn.ISFORMULA(FormulaBoth!G10),_xlfn.FORMULATEXT(FormulaBoth!G10),FormulaBoth!G10),"""",""))&gt;LEN(IF(_xlfn.ISFORMULA('#_FormulaBoth'!G10),_xlfn.FORMULATEXT('#_FormulaBoth'!G10),'#_FormulaBoth'!G10))-LEN(SUBSTITUTE(IF(_xlfn.ISFORMULA('#_FormulaBoth'!G10),_xlfn.FORMULATEXT('#_FormulaBoth'!G10),'#_FormulaBoth'!G10),"""","")),TRUE,FALSE),"HardQuoteMsg",IF(LEN(IF(_xlfn.ISFORMULA(FormulaBoth!G10),_xlfn.FORMULATEXT(FormulaBoth!G10),FormulaBoth!G10))-LEN(SUBSTITUTE(IF(_xlfn.ISFORMULA(FormulaBoth!G10),_xlfn.FORMULATEXT(FormulaBoth!G10),FormulaBoth!G10),"$",""))&lt;LEN(IF(_xlfn.ISFORMULA('#_FormulaBoth'!G10),_xlfn.FORMULATEXT('#_FormulaBoth'!G10),'#_FormulaBoth'!G10))-LEN(SUBSTITUTE(IF(_xlfn.ISFORMULA('#_FormulaBoth'!G10),_xlfn.FORMULATEXT('#_FormulaBoth'!G10),'#_FormulaBoth'!G10),"$","")),TRUE,FALSE),"MissingAbsMsg",_xlfn.IFS(ISTEXT('#_FormulaBoth'!G10),FALSE,ISLOGICAL('#_FormulaBoth'!G10),FALSE,SUBSTITUTE(CELL("format",'#_FormulaBoth'!G10),"-","")=SUBSTITUTE(CELL("format",FormulaBoth!G10),"-",""),FALSE,CELL("format",'#_FormulaBoth'!G10)="G",FALSE,AND(CELL("format",'#_FormulaBoth'!G10)="F0",CELL("format",FormulaBoth!G10)="G"),FALSE,TRUE,IFERROR(IF(MATCH(CELL("format",'#_FormulaBoth'!G10),FormatCodes_SFX!$A$4:$A$53,0)&gt;0,TRUE),FALSE),TRUE,TRUE),"FormatMsg",TRUE,"PerfectMsg")</f>
        <v>PerfectMsg</v>
      </c>
      <c r="H10" s="84" t="str">
        <f ca="1">_xlfn.IFS(ISBLANK(FormulaBoth!H10),"",IF(NOT(ISNA('#_FormulaBoth'!H10)),IF(ISNA(FormulaBoth!H10),TRUE,FALSE),FALSE),"StuNAMsg",IF(AND(ISNA('#_FormulaBoth'!H10),ISNA(FormulaBoth!H10)),TRUE,FALSE),"PerfectMsg",IF(NOT(ISERROR('#_FormulaBoth'!H10)),IF(ISERROR(FormulaBoth!H10),TRUE,FALSE),FALSE),"StuErrorMsg",IF(TYPE('#_FormulaBoth'!H10)&lt;&gt;TYPE(FormulaBoth!H10),TRUE,FALSE),"WrongTypeMsg",IF(_xlfn.ISFORMULA('#_FormulaBoth'!H10),IF(NOT(_xlfn.ISFORMULA(FormulaBoth!H10)),TRUE),FALSE),"MissingFormulaMsg",IF(NOT(AND(ISNUMBER(FIND("[",_xlfn.FORMULATEXT('#_FormulaBoth'!H10))),ISNUMBER(FIND("!",_xlfn.FORMULATEXT('#_FormulaBoth'!H10))))),AND(ISNUMBER(FIND("[",_xlfn.FORMULATEXT(FormulaBoth!H10))),ISNUMBER(FIND("!",_xlfn.FORMULATEXT(FormulaBoth!H10)))),FALSE),"ExternalRefsMsg",IF(ISNUMBER('#_FormulaBoth'!H10),IF(ABS('#_FormulaBoth'!H10-FormulaBoth!H10)&gt;0.00001,TRUE,FALSE),IF('#_FormulaBoth'!H10&lt;&gt;FormulaBoth!H10,TRUE,FALSE)),IF(ISNUMBER('#_FormulaBoth'!H10),IF('#_FormulaBoth'!H10&gt;FormulaBoth!H10,"TooLow","TooHigh"),"WrongAnswer"),NOT(_xlfn.ISFORMULA('#_FormulaBoth'!H10)),IF(_xlfn.IFS(ISTEXT('#_FormulaBoth'!H10),FALSE,ISLOGICAL('#_FormulaBoth'!H10),FALSE,SUBSTITUTE(CELL("format",'#_FormulaBoth'!H10),"-","")=SUBSTITUTE(CELL("format",FormulaBoth!H10),"-",""),FALSE,CELL("format",'#_FormulaBoth'!H10)="G",FALSE,AND(CELL("format",'#_FormulaBoth'!H10)="F0",CELL("format",FormulaBoth!H10)="G"),FALSE,TRUE,IFERROR(IF(MATCH(CELL("format",'#_FormulaBoth'!H10)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ormulaBoth!H10),_xlfn.FORMULATEXT(FormulaBoth!H10),FormulaBoth!H10),"9","#"),"8","#"),"7","#"),"6","#"),"5","#"),"4","#"),"3","#"),"2","#"),"1","#"),"0","#"),"$","")," ",""),",","@"),"&gt;","@"),"&lt;","@"),"=","@"),")","@"),"(","@"),"^","@"),"/","@"),"+","@"),"*","@"),"-","@"))-LEN(SUBSTITUTE(SUBSTITUTE(SUBSTITUTE(SUBSTITUTE(SUBSTITUTE(SUBSTITUTE(SUBSTITUTE(SUBSTITUTE(SUBSTITUTE(SUBSTITUTE(SUBSTITUTE(SUBSTITUTE(SUBSTITUTE(SUBSTITUTE(SUBSTITUTE(SUBSTITUTE(SUBSTITUTE(SUBSTITUTE(SUBSTITUTE(SUBSTITUTE(SUBSTITUTE(SUBSTITUTE(SUBSTITUTE(SUBSTITUTE(IF(_xlfn.ISFORMULA(FormulaBoth!H10),_xlfn.FORMULATEXT(FormulaBoth!H10),FormulaBoth!H10),"9","#"),"8","#"),"7","#"),"6","#"),"5","#"),"4","#"),"3","#"),"2","#"),"1","#"),"0","#"),"$","")," ",""),",","@"),"&gt;","@"),"&lt;","@"),"=","@"),")","@"),"(","@"),"^","@"),"/","@"),"+","@"),"*","@"),"-","@"),"@#","")))/2&gt;(LEN(SUBSTITUTE(SUBSTITUTE(SUBSTITUTE(SUBSTITUTE(SUBSTITUTE(SUBSTITUTE(SUBSTITUTE(SUBSTITUTE(SUBSTITUTE(SUBSTITUTE(SUBSTITUTE(SUBSTITUTE(SUBSTITUTE(SUBSTITUTE(SUBSTITUTE(SUBSTITUTE(SUBSTITUTE(SUBSTITUTE(SUBSTITUTE(SUBSTITUTE(SUBSTITUTE(SUBSTITUTE(SUBSTITUTE(IF(_xlfn.ISFORMULA('#_FormulaBoth'!H10),_xlfn.FORMULATEXT('#_FormulaBoth'!H10),'#_FormulaBoth'!H10),"9","#"),"8","#"),"7","#"),"6","#"),"5","#"),"4","#"),"3","#"),"2","#"),"1","#"),"0","#"),"$","")," ",""),",","@"),"&gt;","@"),"&lt;","@"),"=","@"),")","@"),"(","@"),"^","@"),"/","@"),"+","@"),"*","@"),"-","@"))-LEN(SUBSTITUTE(SUBSTITUTE(SUBSTITUTE(SUBSTITUTE(SUBSTITUTE(SUBSTITUTE(SUBSTITUTE(SUBSTITUTE(SUBSTITUTE(SUBSTITUTE(SUBSTITUTE(SUBSTITUTE(SUBSTITUTE(SUBSTITUTE(SUBSTITUTE(SUBSTITUTE(SUBSTITUTE(SUBSTITUTE(SUBSTITUTE(SUBSTITUTE(SUBSTITUTE(SUBSTITUTE(SUBSTITUTE(SUBSTITUTE(IF(_xlfn.ISFORMULA('#_FormulaBoth'!H10),_xlfn.FORMULATEXT('#_FormulaBoth'!H10),'#_FormulaBoth'!H10),"9","#"),"8","#"),"7","#"),"6","#"),"5","#"),"4","#"),"3","#"),"2","#"),"1","#"),"0","#"),"$","")," ",""),",","@"),"&gt;","@"),"&lt;","@"),"=","@"),")","@"),"(","@"),"^","@"),"/","@"),"+","@"),"*","@"),"-","@"),"@#","")))/2,TRUE,FALSE),"HardCodeMsg",IF(LEN(IF(_xlfn.ISFORMULA(FormulaBoth!H10),_xlfn.FORMULATEXT(FormulaBoth!H10),FormulaBoth!H10))-LEN(SUBSTITUTE(IF(_xlfn.ISFORMULA(FormulaBoth!H10),_xlfn.FORMULATEXT(FormulaBoth!H10),FormulaBoth!H10),"""",""))&gt;LEN(IF(_xlfn.ISFORMULA('#_FormulaBoth'!H10),_xlfn.FORMULATEXT('#_FormulaBoth'!H10),'#_FormulaBoth'!H10))-LEN(SUBSTITUTE(IF(_xlfn.ISFORMULA('#_FormulaBoth'!H10),_xlfn.FORMULATEXT('#_FormulaBoth'!H10),'#_FormulaBoth'!H10),"""","")),TRUE,FALSE),"HardQuoteMsg",IF(LEN(IF(_xlfn.ISFORMULA(FormulaBoth!H10),_xlfn.FORMULATEXT(FormulaBoth!H10),FormulaBoth!H10))-LEN(SUBSTITUTE(IF(_xlfn.ISFORMULA(FormulaBoth!H10),_xlfn.FORMULATEXT(FormulaBoth!H10),FormulaBoth!H10),"$",""))&lt;LEN(IF(_xlfn.ISFORMULA('#_FormulaBoth'!H10),_xlfn.FORMULATEXT('#_FormulaBoth'!H10),'#_FormulaBoth'!H10))-LEN(SUBSTITUTE(IF(_xlfn.ISFORMULA('#_FormulaBoth'!H10),_xlfn.FORMULATEXT('#_FormulaBoth'!H10),'#_FormulaBoth'!H10),"$","")),TRUE,FALSE),"MissingAbsMsg",_xlfn.IFS(ISTEXT('#_FormulaBoth'!H10),FALSE,ISLOGICAL('#_FormulaBoth'!H10),FALSE,SUBSTITUTE(CELL("format",'#_FormulaBoth'!H10),"-","")=SUBSTITUTE(CELL("format",FormulaBoth!H10),"-",""),FALSE,CELL("format",'#_FormulaBoth'!H10)="G",FALSE,AND(CELL("format",'#_FormulaBoth'!H10)="F0",CELL("format",FormulaBoth!H10)="G"),FALSE,TRUE,IFERROR(IF(MATCH(CELL("format",'#_FormulaBoth'!H10),FormatCodes_SFX!$A$4:$A$53,0)&gt;0,TRUE),FALSE),TRUE,TRUE),"FormatMsg",TRUE,"PerfectMsg")</f>
        <v>PerfectMsg</v>
      </c>
      <c r="I10" s="84"/>
    </row>
    <row r="11" spans="1:15" x14ac:dyDescent="0.15">
      <c r="B11" s="115">
        <v>0</v>
      </c>
      <c r="C11" s="109">
        <v>0</v>
      </c>
      <c r="D11" s="109">
        <v>0</v>
      </c>
      <c r="E11" s="109">
        <v>0</v>
      </c>
      <c r="F11" s="84"/>
      <c r="G11" s="84"/>
      <c r="H11" s="84"/>
      <c r="I11" s="84"/>
    </row>
    <row r="12" spans="1:15" x14ac:dyDescent="0.15">
      <c r="B12" s="115">
        <v>0</v>
      </c>
      <c r="C12" s="109">
        <v>0</v>
      </c>
      <c r="D12" s="109">
        <v>0</v>
      </c>
      <c r="E12" s="109">
        <v>0</v>
      </c>
      <c r="F12" s="84"/>
      <c r="G12" s="84"/>
      <c r="H12" s="84"/>
      <c r="I12" s="84"/>
    </row>
    <row r="13" spans="1:15" x14ac:dyDescent="0.15">
      <c r="B13" s="115">
        <v>0</v>
      </c>
      <c r="C13" s="109">
        <v>0</v>
      </c>
      <c r="D13" s="109">
        <v>0</v>
      </c>
      <c r="E13" s="109">
        <v>0</v>
      </c>
      <c r="F13" s="84"/>
      <c r="G13" s="84"/>
      <c r="H13" s="84"/>
      <c r="I13" s="84"/>
    </row>
    <row r="14" spans="1:15" x14ac:dyDescent="0.15">
      <c r="B14" s="115">
        <v>0</v>
      </c>
      <c r="C14" s="109">
        <v>0</v>
      </c>
      <c r="D14" s="109">
        <v>0</v>
      </c>
      <c r="E14" s="109">
        <v>0</v>
      </c>
      <c r="F14" s="84"/>
      <c r="G14" s="84"/>
      <c r="H14" s="84"/>
      <c r="I14" s="84"/>
    </row>
    <row r="15" spans="1:15" x14ac:dyDescent="0.15">
      <c r="B15" s="115">
        <v>0</v>
      </c>
      <c r="C15" s="109">
        <v>0</v>
      </c>
      <c r="D15" s="109">
        <v>0</v>
      </c>
      <c r="E15" s="109">
        <v>0</v>
      </c>
      <c r="F15" s="84"/>
      <c r="G15" s="84"/>
      <c r="H15" s="84"/>
      <c r="I15" s="84"/>
      <c r="M15" s="124"/>
    </row>
    <row r="16" spans="1:15" x14ac:dyDescent="0.15">
      <c r="B16" s="115">
        <v>0</v>
      </c>
      <c r="C16" s="109">
        <v>0</v>
      </c>
      <c r="D16" s="109">
        <v>0</v>
      </c>
      <c r="E16" s="109">
        <v>0</v>
      </c>
      <c r="F16" s="84"/>
      <c r="G16" s="125">
        <v>0</v>
      </c>
      <c r="H16" s="84"/>
      <c r="I16" s="84"/>
      <c r="M16" s="84"/>
      <c r="N16" s="84"/>
      <c r="O16" s="84"/>
    </row>
    <row r="17" spans="2:27" x14ac:dyDescent="0.15">
      <c r="B17" s="115">
        <v>0</v>
      </c>
      <c r="C17" s="109">
        <v>0</v>
      </c>
      <c r="D17" s="109">
        <v>0</v>
      </c>
      <c r="E17" s="109">
        <v>0</v>
      </c>
      <c r="F17" s="84"/>
      <c r="M17" s="84"/>
      <c r="N17" s="84"/>
      <c r="O17" s="84"/>
    </row>
    <row r="18" spans="2:27" x14ac:dyDescent="0.15">
      <c r="B18" s="115">
        <v>0</v>
      </c>
      <c r="C18" s="109">
        <v>0</v>
      </c>
      <c r="D18" s="109">
        <v>0</v>
      </c>
      <c r="E18" s="109">
        <v>0</v>
      </c>
      <c r="F18" s="84"/>
      <c r="G18" s="114">
        <v>0</v>
      </c>
      <c r="H18" s="114">
        <v>0</v>
      </c>
      <c r="I18" s="114">
        <v>0</v>
      </c>
      <c r="J18" s="114">
        <v>0</v>
      </c>
      <c r="M18" s="84"/>
      <c r="N18" s="84"/>
      <c r="O18" s="84"/>
    </row>
    <row r="19" spans="2:27" x14ac:dyDescent="0.15">
      <c r="B19" s="115">
        <v>0</v>
      </c>
      <c r="C19" s="109">
        <v>0</v>
      </c>
      <c r="D19" s="109">
        <v>0</v>
      </c>
      <c r="E19" s="109">
        <v>0</v>
      </c>
      <c r="F19" s="84"/>
      <c r="G19" s="109" t="str">
        <f ca="1">_xlfn.IFS(ISBLANK(FormulaBoth!G19),"",IF(NOT(ISNA('#_FormulaBoth'!G19)),IF(ISNA(FormulaBoth!G19),TRUE,FALSE),FALSE),"StuNAMsg",IF(AND(ISNA('#_FormulaBoth'!G19),ISNA(FormulaBoth!G19)),TRUE,FALSE),"PerfectMsg",IF(NOT(ISERROR('#_FormulaBoth'!G19)),IF(ISERROR(FormulaBoth!G19),TRUE,FALSE),FALSE),"StuErrorMsg",IF(TYPE('#_FormulaBoth'!G19)&lt;&gt;TYPE(FormulaBoth!G19),TRUE,FALSE),"WrongTypeMsg",IF(_xlfn.ISFORMULA('#_FormulaBoth'!G19),IF(NOT(_xlfn.ISFORMULA(FormulaBoth!G19)),TRUE),FALSE),"MissingFormulaMsg",IF(NOT(AND(ISNUMBER(FIND("[",_xlfn.FORMULATEXT('#_FormulaBoth'!G19))),ISNUMBER(FIND("!",_xlfn.FORMULATEXT('#_FormulaBoth'!G19))))),AND(ISNUMBER(FIND("[",_xlfn.FORMULATEXT(FormulaBoth!G19))),ISNUMBER(FIND("!",_xlfn.FORMULATEXT(FormulaBoth!G19)))),FALSE),"ExternalRefsMsg",IF(ISNUMBER('#_FormulaBoth'!G19),IF(ABS('#_FormulaBoth'!G19-FormulaBoth!G19)&gt;0.00001,TRUE,FALSE),IF('#_FormulaBoth'!G19&lt;&gt;FormulaBoth!G19,TRUE,FALSE)),IF(ISNUMBER('#_FormulaBoth'!G19),IF('#_FormulaBoth'!G19&gt;FormulaBoth!G19,"TooLow","TooHigh"),"WrongAnswer"),NOT(_xlfn.ISFORMULA('#_FormulaBoth'!G19)),IF(_xlfn.IFS(ISTEXT('#_FormulaBoth'!G19),FALSE,ISLOGICAL('#_FormulaBoth'!G19),FALSE,SUBSTITUTE(CELL("format",'#_FormulaBoth'!G19),"-","")=SUBSTITUTE(CELL("format",FormulaBoth!G19),"-",""),FALSE,CELL("format",'#_FormulaBoth'!G19)="G",FALSE,AND(CELL("format",'#_FormulaBoth'!G19)="F0",CELL("format",FormulaBoth!G19)="G"),FALSE,TRUE,IFERROR(IF(MATCH(CELL("format",'#_FormulaBoth'!G19)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ormulaBoth!G19),_xlfn.FORMULATEXT(FormulaBoth!G19),FormulaBoth!G19),"9","#"),"8","#"),"7","#"),"6","#"),"5","#"),"4","#"),"3","#"),"2","#"),"1","#"),"0","#"),"$","")," ",""),",","@"),"&gt;","@"),"&lt;","@"),"=","@"),")","@"),"(","@"),"^","@"),"/","@"),"+","@"),"*","@"),"-","@"))-LEN(SUBSTITUTE(SUBSTITUTE(SUBSTITUTE(SUBSTITUTE(SUBSTITUTE(SUBSTITUTE(SUBSTITUTE(SUBSTITUTE(SUBSTITUTE(SUBSTITUTE(SUBSTITUTE(SUBSTITUTE(SUBSTITUTE(SUBSTITUTE(SUBSTITUTE(SUBSTITUTE(SUBSTITUTE(SUBSTITUTE(SUBSTITUTE(SUBSTITUTE(SUBSTITUTE(SUBSTITUTE(SUBSTITUTE(SUBSTITUTE(IF(_xlfn.ISFORMULA(FormulaBoth!G19),_xlfn.FORMULATEXT(FormulaBoth!G19),FormulaBoth!G19),"9","#"),"8","#"),"7","#"),"6","#"),"5","#"),"4","#"),"3","#"),"2","#"),"1","#"),"0","#"),"$","")," ",""),",","@"),"&gt;","@"),"&lt;","@"),"=","@"),")","@"),"(","@"),"^","@"),"/","@"),"+","@"),"*","@"),"-","@"),"@#","")))/2&gt;(LEN(SUBSTITUTE(SUBSTITUTE(SUBSTITUTE(SUBSTITUTE(SUBSTITUTE(SUBSTITUTE(SUBSTITUTE(SUBSTITUTE(SUBSTITUTE(SUBSTITUTE(SUBSTITUTE(SUBSTITUTE(SUBSTITUTE(SUBSTITUTE(SUBSTITUTE(SUBSTITUTE(SUBSTITUTE(SUBSTITUTE(SUBSTITUTE(SUBSTITUTE(SUBSTITUTE(SUBSTITUTE(SUBSTITUTE(IF(_xlfn.ISFORMULA('#_FormulaBoth'!G19),_xlfn.FORMULATEXT('#_FormulaBoth'!G19),'#_FormulaBoth'!G19),"9","#"),"8","#"),"7","#"),"6","#"),"5","#"),"4","#"),"3","#"),"2","#"),"1","#"),"0","#"),"$","")," ",""),",","@"),"&gt;","@"),"&lt;","@"),"=","@"),")","@"),"(","@"),"^","@"),"/","@"),"+","@"),"*","@"),"-","@"))-LEN(SUBSTITUTE(SUBSTITUTE(SUBSTITUTE(SUBSTITUTE(SUBSTITUTE(SUBSTITUTE(SUBSTITUTE(SUBSTITUTE(SUBSTITUTE(SUBSTITUTE(SUBSTITUTE(SUBSTITUTE(SUBSTITUTE(SUBSTITUTE(SUBSTITUTE(SUBSTITUTE(SUBSTITUTE(SUBSTITUTE(SUBSTITUTE(SUBSTITUTE(SUBSTITUTE(SUBSTITUTE(SUBSTITUTE(SUBSTITUTE(IF(_xlfn.ISFORMULA('#_FormulaBoth'!G19),_xlfn.FORMULATEXT('#_FormulaBoth'!G19),'#_FormulaBoth'!G19),"9","#"),"8","#"),"7","#"),"6","#"),"5","#"),"4","#"),"3","#"),"2","#"),"1","#"),"0","#"),"$","")," ",""),",","@"),"&gt;","@"),"&lt;","@"),"=","@"),")","@"),"(","@"),"^","@"),"/","@"),"+","@"),"*","@"),"-","@"),"@#","")))/2,TRUE,FALSE),"HardCodeMsg",IF(LEN(IF(_xlfn.ISFORMULA(FormulaBoth!G19),_xlfn.FORMULATEXT(FormulaBoth!G19),FormulaBoth!G19))-LEN(SUBSTITUTE(IF(_xlfn.ISFORMULA(FormulaBoth!G19),_xlfn.FORMULATEXT(FormulaBoth!G19),FormulaBoth!G19),"""",""))&gt;LEN(IF(_xlfn.ISFORMULA('#_FormulaBoth'!G19),_xlfn.FORMULATEXT('#_FormulaBoth'!G19),'#_FormulaBoth'!G19))-LEN(SUBSTITUTE(IF(_xlfn.ISFORMULA('#_FormulaBoth'!G19),_xlfn.FORMULATEXT('#_FormulaBoth'!G19),'#_FormulaBoth'!G19),"""","")),TRUE,FALSE),"HardQuoteMsg",IF(LEN(IF(_xlfn.ISFORMULA(FormulaBoth!G19),_xlfn.FORMULATEXT(FormulaBoth!G19),FormulaBoth!G19))-LEN(SUBSTITUTE(IF(_xlfn.ISFORMULA(FormulaBoth!G19),_xlfn.FORMULATEXT(FormulaBoth!G19),FormulaBoth!G19),"$",""))&lt;LEN(IF(_xlfn.ISFORMULA('#_FormulaBoth'!G19),_xlfn.FORMULATEXT('#_FormulaBoth'!G19),'#_FormulaBoth'!G19))-LEN(SUBSTITUTE(IF(_xlfn.ISFORMULA('#_FormulaBoth'!G19),_xlfn.FORMULATEXT('#_FormulaBoth'!G19),'#_FormulaBoth'!G19),"$","")),TRUE,FALSE),"MissingAbsMsg",_xlfn.IFS(ISTEXT('#_FormulaBoth'!G19),FALSE,ISLOGICAL('#_FormulaBoth'!G19),FALSE,SUBSTITUTE(CELL("format",'#_FormulaBoth'!G19),"-","")=SUBSTITUTE(CELL("format",FormulaBoth!G19),"-",""),FALSE,CELL("format",'#_FormulaBoth'!G19)="G",FALSE,AND(CELL("format",'#_FormulaBoth'!G19)="F0",CELL("format",FormulaBoth!G19)="G"),FALSE,TRUE,IFERROR(IF(MATCH(CELL("format",'#_FormulaBoth'!G19),FormatCodes_SFX!$A$4:$A$53,0)&gt;0,TRUE),FALSE),TRUE,TRUE),"FormatMsg",TRUE,"PerfectMsg")</f>
        <v>PerfectMsg</v>
      </c>
      <c r="H19" s="131" t="str">
        <f ca="1">_xlfn.IFS(ISBLANK(FormulaBoth!H19),"",IF(NOT(ISNA('#_FormulaBoth'!H19)),IF(ISNA(FormulaBoth!H19),TRUE,FALSE),FALSE),"StuNAMsg",IF(AND(ISNA('#_FormulaBoth'!H19),ISNA(FormulaBoth!H19)),TRUE,FALSE),"PerfectMsg",IF(NOT(ISERROR('#_FormulaBoth'!H19)),IF(ISERROR(FormulaBoth!H19),TRUE,FALSE),FALSE),"StuErrorMsg",IF(TYPE('#_FormulaBoth'!H19)&lt;&gt;TYPE(FormulaBoth!H19),TRUE,FALSE),"WrongTypeMsg",IF(_xlfn.ISFORMULA('#_FormulaBoth'!H19),IF(NOT(_xlfn.ISFORMULA(FormulaBoth!H19)),TRUE),FALSE),"MissingFormulaMsg",IF(NOT(AND(ISNUMBER(FIND("[",_xlfn.FORMULATEXT('#_FormulaBoth'!H19))),ISNUMBER(FIND("!",_xlfn.FORMULATEXT('#_FormulaBoth'!H19))))),AND(ISNUMBER(FIND("[",_xlfn.FORMULATEXT(FormulaBoth!H19))),ISNUMBER(FIND("!",_xlfn.FORMULATEXT(FormulaBoth!H19)))),FALSE),"ExternalRefsMsg",IF(ISNUMBER('#_FormulaBoth'!H19),IF(ABS('#_FormulaBoth'!H19-FormulaBoth!H19)&gt;0.00001,TRUE,FALSE),IF('#_FormulaBoth'!H19&lt;&gt;FormulaBoth!H19,TRUE,FALSE)),IF(ISNUMBER('#_FormulaBoth'!H19),IF('#_FormulaBoth'!H19&gt;FormulaBoth!H19,"TooLow","TooHigh"),"WrongAnswer"),NOT(_xlfn.ISFORMULA('#_FormulaBoth'!H19)),IF(_xlfn.IFS(ISTEXT('#_FormulaBoth'!H19),FALSE,ISLOGICAL('#_FormulaBoth'!H19),FALSE,SUBSTITUTE(CELL("format",'#_FormulaBoth'!H19),"-","")=SUBSTITUTE(CELL("format",FormulaBoth!H19),"-",""),FALSE,CELL("format",'#_FormulaBoth'!H19)="G",FALSE,AND(CELL("format",'#_FormulaBoth'!H19)="F0",CELL("format",FormulaBoth!H19)="G"),FALSE,TRUE,IFERROR(IF(MATCH(CELL("format",'#_FormulaBoth'!H19)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ormulaBoth!H19),_xlfn.FORMULATEXT(FormulaBoth!H19),FormulaBoth!H19),"9","#"),"8","#"),"7","#"),"6","#"),"5","#"),"4","#"),"3","#"),"2","#"),"1","#"),"0","#"),"$","")," ",""),",","@"),"&gt;","@"),"&lt;","@"),"=","@"),")","@"),"(","@"),"^","@"),"/","@"),"+","@"),"*","@"),"-","@"))-LEN(SUBSTITUTE(SUBSTITUTE(SUBSTITUTE(SUBSTITUTE(SUBSTITUTE(SUBSTITUTE(SUBSTITUTE(SUBSTITUTE(SUBSTITUTE(SUBSTITUTE(SUBSTITUTE(SUBSTITUTE(SUBSTITUTE(SUBSTITUTE(SUBSTITUTE(SUBSTITUTE(SUBSTITUTE(SUBSTITUTE(SUBSTITUTE(SUBSTITUTE(SUBSTITUTE(SUBSTITUTE(SUBSTITUTE(SUBSTITUTE(IF(_xlfn.ISFORMULA(FormulaBoth!H19),_xlfn.FORMULATEXT(FormulaBoth!H19),FormulaBoth!H19),"9","#"),"8","#"),"7","#"),"6","#"),"5","#"),"4","#"),"3","#"),"2","#"),"1","#"),"0","#"),"$","")," ",""),",","@"),"&gt;","@"),"&lt;","@"),"=","@"),")","@"),"(","@"),"^","@"),"/","@"),"+","@"),"*","@"),"-","@"),"@#","")))/2&gt;(LEN(SUBSTITUTE(SUBSTITUTE(SUBSTITUTE(SUBSTITUTE(SUBSTITUTE(SUBSTITUTE(SUBSTITUTE(SUBSTITUTE(SUBSTITUTE(SUBSTITUTE(SUBSTITUTE(SUBSTITUTE(SUBSTITUTE(SUBSTITUTE(SUBSTITUTE(SUBSTITUTE(SUBSTITUTE(SUBSTITUTE(SUBSTITUTE(SUBSTITUTE(SUBSTITUTE(SUBSTITUTE(SUBSTITUTE(IF(_xlfn.ISFORMULA('#_FormulaBoth'!H19),_xlfn.FORMULATEXT('#_FormulaBoth'!H19),'#_FormulaBoth'!H19),"9","#"),"8","#"),"7","#"),"6","#"),"5","#"),"4","#"),"3","#"),"2","#"),"1","#"),"0","#"),"$","")," ",""),",","@"),"&gt;","@"),"&lt;","@"),"=","@"),")","@"),"(","@"),"^","@"),"/","@"),"+","@"),"*","@"),"-","@"))-LEN(SUBSTITUTE(SUBSTITUTE(SUBSTITUTE(SUBSTITUTE(SUBSTITUTE(SUBSTITUTE(SUBSTITUTE(SUBSTITUTE(SUBSTITUTE(SUBSTITUTE(SUBSTITUTE(SUBSTITUTE(SUBSTITUTE(SUBSTITUTE(SUBSTITUTE(SUBSTITUTE(SUBSTITUTE(SUBSTITUTE(SUBSTITUTE(SUBSTITUTE(SUBSTITUTE(SUBSTITUTE(SUBSTITUTE(SUBSTITUTE(IF(_xlfn.ISFORMULA('#_FormulaBoth'!H19),_xlfn.FORMULATEXT('#_FormulaBoth'!H19),'#_FormulaBoth'!H19),"9","#"),"8","#"),"7","#"),"6","#"),"5","#"),"4","#"),"3","#"),"2","#"),"1","#"),"0","#"),"$","")," ",""),",","@"),"&gt;","@"),"&lt;","@"),"=","@"),")","@"),"(","@"),"^","@"),"/","@"),"+","@"),"*","@"),"-","@"),"@#","")))/2,TRUE,FALSE),"HardCodeMsg",IF(LEN(IF(_xlfn.ISFORMULA(FormulaBoth!H19),_xlfn.FORMULATEXT(FormulaBoth!H19),FormulaBoth!H19))-LEN(SUBSTITUTE(IF(_xlfn.ISFORMULA(FormulaBoth!H19),_xlfn.FORMULATEXT(FormulaBoth!H19),FormulaBoth!H19),"""",""))&gt;LEN(IF(_xlfn.ISFORMULA('#_FormulaBoth'!H19),_xlfn.FORMULATEXT('#_FormulaBoth'!H19),'#_FormulaBoth'!H19))-LEN(SUBSTITUTE(IF(_xlfn.ISFORMULA('#_FormulaBoth'!H19),_xlfn.FORMULATEXT('#_FormulaBoth'!H19),'#_FormulaBoth'!H19),"""","")),TRUE,FALSE),"HardQuoteMsg",IF(LEN(IF(_xlfn.ISFORMULA(FormulaBoth!H19),_xlfn.FORMULATEXT(FormulaBoth!H19),FormulaBoth!H19))-LEN(SUBSTITUTE(IF(_xlfn.ISFORMULA(FormulaBoth!H19),_xlfn.FORMULATEXT(FormulaBoth!H19),FormulaBoth!H19),"$",""))&lt;LEN(IF(_xlfn.ISFORMULA('#_FormulaBoth'!H19),_xlfn.FORMULATEXT('#_FormulaBoth'!H19),'#_FormulaBoth'!H19))-LEN(SUBSTITUTE(IF(_xlfn.ISFORMULA('#_FormulaBoth'!H19),_xlfn.FORMULATEXT('#_FormulaBoth'!H19),'#_FormulaBoth'!H19),"$","")),TRUE,FALSE),"MissingAbsMsg",_xlfn.IFS(ISTEXT('#_FormulaBoth'!H19),FALSE,ISLOGICAL('#_FormulaBoth'!H19),FALSE,SUBSTITUTE(CELL("format",'#_FormulaBoth'!H19),"-","")=SUBSTITUTE(CELL("format",FormulaBoth!H19),"-",""),FALSE,CELL("format",'#_FormulaBoth'!H19)="G",FALSE,AND(CELL("format",'#_FormulaBoth'!H19)="F0",CELL("format",FormulaBoth!H19)="G"),FALSE,TRUE,IFERROR(IF(MATCH(CELL("format",'#_FormulaBoth'!H19),FormatCodes_SFX!$A$4:$A$53,0)&gt;0,TRUE),FALSE),TRUE,TRUE),"FormatMsg",TRUE,"PerfectMsg")</f>
        <v>PerfectMsg</v>
      </c>
      <c r="I19" s="131" t="str">
        <f ca="1">_xlfn.IFS(ISBLANK(FormulaBoth!I19),"",IF(NOT(ISNA('#_FormulaBoth'!I19)),IF(ISNA(FormulaBoth!I19),TRUE,FALSE),FALSE),"StuNAMsg",IF(AND(ISNA('#_FormulaBoth'!I19),ISNA(FormulaBoth!I19)),TRUE,FALSE),"PerfectMsg",IF(NOT(ISERROR('#_FormulaBoth'!I19)),IF(ISERROR(FormulaBoth!I19),TRUE,FALSE),FALSE),"StuErrorMsg",IF(TYPE('#_FormulaBoth'!I19)&lt;&gt;TYPE(FormulaBoth!I19),TRUE,FALSE),"WrongTypeMsg",IF(_xlfn.ISFORMULA('#_FormulaBoth'!I19),IF(NOT(_xlfn.ISFORMULA(FormulaBoth!I19)),TRUE),FALSE),"MissingFormulaMsg",IF(NOT(AND(ISNUMBER(FIND("[",_xlfn.FORMULATEXT('#_FormulaBoth'!I19))),ISNUMBER(FIND("!",_xlfn.FORMULATEXT('#_FormulaBoth'!I19))))),AND(ISNUMBER(FIND("[",_xlfn.FORMULATEXT(FormulaBoth!I19))),ISNUMBER(FIND("!",_xlfn.FORMULATEXT(FormulaBoth!I19)))),FALSE),"ExternalRefsMsg",IF(ISNUMBER('#_FormulaBoth'!I19),IF(ABS('#_FormulaBoth'!I19-FormulaBoth!I19)&gt;0.00001,TRUE,FALSE),IF('#_FormulaBoth'!I19&lt;&gt;FormulaBoth!I19,TRUE,FALSE)),IF(ISNUMBER('#_FormulaBoth'!I19),IF('#_FormulaBoth'!I19&gt;FormulaBoth!I19,"TooLow","TooHigh"),"WrongAnswer"),NOT(_xlfn.ISFORMULA('#_FormulaBoth'!I19)),IF(_xlfn.IFS(ISTEXT('#_FormulaBoth'!I19),FALSE,ISLOGICAL('#_FormulaBoth'!I19),FALSE,SUBSTITUTE(CELL("format",'#_FormulaBoth'!I19),"-","")=SUBSTITUTE(CELL("format",FormulaBoth!I19),"-",""),FALSE,CELL("format",'#_FormulaBoth'!I19)="G",FALSE,AND(CELL("format",'#_FormulaBoth'!I19)="F0",CELL("format",FormulaBoth!I19)="G"),FALSE,TRUE,IFERROR(IF(MATCH(CELL("format",'#_FormulaBoth'!I19)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ormulaBoth!I19),_xlfn.FORMULATEXT(FormulaBoth!I19),FormulaBoth!I19),"9","#"),"8","#"),"7","#"),"6","#"),"5","#"),"4","#"),"3","#"),"2","#"),"1","#"),"0","#"),"$","")," ",""),",","@"),"&gt;","@"),"&lt;","@"),"=","@"),")","@"),"(","@"),"^","@"),"/","@"),"+","@"),"*","@"),"-","@"))-LEN(SUBSTITUTE(SUBSTITUTE(SUBSTITUTE(SUBSTITUTE(SUBSTITUTE(SUBSTITUTE(SUBSTITUTE(SUBSTITUTE(SUBSTITUTE(SUBSTITUTE(SUBSTITUTE(SUBSTITUTE(SUBSTITUTE(SUBSTITUTE(SUBSTITUTE(SUBSTITUTE(SUBSTITUTE(SUBSTITUTE(SUBSTITUTE(SUBSTITUTE(SUBSTITUTE(SUBSTITUTE(SUBSTITUTE(SUBSTITUTE(IF(_xlfn.ISFORMULA(FormulaBoth!I19),_xlfn.FORMULATEXT(FormulaBoth!I19),FormulaBoth!I19),"9","#"),"8","#"),"7","#"),"6","#"),"5","#"),"4","#"),"3","#"),"2","#"),"1","#"),"0","#"),"$","")," ",""),",","@"),"&gt;","@"),"&lt;","@"),"=","@"),")","@"),"(","@"),"^","@"),"/","@"),"+","@"),"*","@"),"-","@"),"@#","")))/2&gt;(LEN(SUBSTITUTE(SUBSTITUTE(SUBSTITUTE(SUBSTITUTE(SUBSTITUTE(SUBSTITUTE(SUBSTITUTE(SUBSTITUTE(SUBSTITUTE(SUBSTITUTE(SUBSTITUTE(SUBSTITUTE(SUBSTITUTE(SUBSTITUTE(SUBSTITUTE(SUBSTITUTE(SUBSTITUTE(SUBSTITUTE(SUBSTITUTE(SUBSTITUTE(SUBSTITUTE(SUBSTITUTE(SUBSTITUTE(IF(_xlfn.ISFORMULA('#_FormulaBoth'!I19),_xlfn.FORMULATEXT('#_FormulaBoth'!I19),'#_FormulaBoth'!I19),"9","#"),"8","#"),"7","#"),"6","#"),"5","#"),"4","#"),"3","#"),"2","#"),"1","#"),"0","#"),"$","")," ",""),",","@"),"&gt;","@"),"&lt;","@"),"=","@"),")","@"),"(","@"),"^","@"),"/","@"),"+","@"),"*","@"),"-","@"))-LEN(SUBSTITUTE(SUBSTITUTE(SUBSTITUTE(SUBSTITUTE(SUBSTITUTE(SUBSTITUTE(SUBSTITUTE(SUBSTITUTE(SUBSTITUTE(SUBSTITUTE(SUBSTITUTE(SUBSTITUTE(SUBSTITUTE(SUBSTITUTE(SUBSTITUTE(SUBSTITUTE(SUBSTITUTE(SUBSTITUTE(SUBSTITUTE(SUBSTITUTE(SUBSTITUTE(SUBSTITUTE(SUBSTITUTE(SUBSTITUTE(IF(_xlfn.ISFORMULA('#_FormulaBoth'!I19),_xlfn.FORMULATEXT('#_FormulaBoth'!I19),'#_FormulaBoth'!I19),"9","#"),"8","#"),"7","#"),"6","#"),"5","#"),"4","#"),"3","#"),"2","#"),"1","#"),"0","#"),"$","")," ",""),",","@"),"&gt;","@"),"&lt;","@"),"=","@"),")","@"),"(","@"),"^","@"),"/","@"),"+","@"),"*","@"),"-","@"),"@#","")))/2,TRUE,FALSE),"HardCodeMsg",IF(LEN(IF(_xlfn.ISFORMULA(FormulaBoth!I19),_xlfn.FORMULATEXT(FormulaBoth!I19),FormulaBoth!I19))-LEN(SUBSTITUTE(IF(_xlfn.ISFORMULA(FormulaBoth!I19),_xlfn.FORMULATEXT(FormulaBoth!I19),FormulaBoth!I19),"""",""))&gt;LEN(IF(_xlfn.ISFORMULA('#_FormulaBoth'!I19),_xlfn.FORMULATEXT('#_FormulaBoth'!I19),'#_FormulaBoth'!I19))-LEN(SUBSTITUTE(IF(_xlfn.ISFORMULA('#_FormulaBoth'!I19),_xlfn.FORMULATEXT('#_FormulaBoth'!I19),'#_FormulaBoth'!I19),"""","")),TRUE,FALSE),"HardQuoteMsg",IF(LEN(IF(_xlfn.ISFORMULA(FormulaBoth!I19),_xlfn.FORMULATEXT(FormulaBoth!I19),FormulaBoth!I19))-LEN(SUBSTITUTE(IF(_xlfn.ISFORMULA(FormulaBoth!I19),_xlfn.FORMULATEXT(FormulaBoth!I19),FormulaBoth!I19),"$",""))&lt;LEN(IF(_xlfn.ISFORMULA('#_FormulaBoth'!I19),_xlfn.FORMULATEXT('#_FormulaBoth'!I19),'#_FormulaBoth'!I19))-LEN(SUBSTITUTE(IF(_xlfn.ISFORMULA('#_FormulaBoth'!I19),_xlfn.FORMULATEXT('#_FormulaBoth'!I19),'#_FormulaBoth'!I19),"$","")),TRUE,FALSE),"MissingAbsMsg",_xlfn.IFS(ISTEXT('#_FormulaBoth'!I19),FALSE,ISLOGICAL('#_FormulaBoth'!I19),FALSE,SUBSTITUTE(CELL("format",'#_FormulaBoth'!I19),"-","")=SUBSTITUTE(CELL("format",FormulaBoth!I19),"-",""),FALSE,CELL("format",'#_FormulaBoth'!I19)="G",FALSE,AND(CELL("format",'#_FormulaBoth'!I19)="F0",CELL("format",FormulaBoth!I19)="G"),FALSE,TRUE,IFERROR(IF(MATCH(CELL("format",'#_FormulaBoth'!I19),FormatCodes_SFX!$A$4:$A$53,0)&gt;0,TRUE),FALSE),TRUE,TRUE),"FormatMsg",TRUE,"PerfectMsg")</f>
        <v>PerfectMsg</v>
      </c>
      <c r="J19" s="127" t="str">
        <f ca="1">_xlfn.IFS(ISBLANK(FormulaBoth!J19),"",IF(NOT(ISNA('#_FormulaBoth'!J19)),IF(ISNA(FormulaBoth!J19),TRUE,FALSE),FALSE),"StuNAMsg",IF(AND(ISNA('#_FormulaBoth'!J19),ISNA(FormulaBoth!J19)),TRUE,FALSE),"PerfectMsg",IF(NOT(ISERROR('#_FormulaBoth'!J19)),IF(ISERROR(FormulaBoth!J19),TRUE,FALSE),FALSE),"StuErrorMsg",IF(TYPE('#_FormulaBoth'!J19)&lt;&gt;TYPE(FormulaBoth!J19),TRUE,FALSE),"WrongTypeMsg",IF(_xlfn.ISFORMULA('#_FormulaBoth'!J19),IF(NOT(_xlfn.ISFORMULA(FormulaBoth!J19)),TRUE),FALSE),"MissingFormulaMsg",IF(NOT(AND(ISNUMBER(FIND("[",_xlfn.FORMULATEXT('#_FormulaBoth'!J19))),ISNUMBER(FIND("!",_xlfn.FORMULATEXT('#_FormulaBoth'!J19))))),AND(ISNUMBER(FIND("[",_xlfn.FORMULATEXT(FormulaBoth!J19))),ISNUMBER(FIND("!",_xlfn.FORMULATEXT(FormulaBoth!J19)))),FALSE),"ExternalRefsMsg",IF(ISNUMBER('#_FormulaBoth'!J19),IF(ABS('#_FormulaBoth'!J19-FormulaBoth!J19)&gt;0.00001,TRUE,FALSE),IF('#_FormulaBoth'!J19&lt;&gt;FormulaBoth!J19,TRUE,FALSE)),IF(ISNUMBER('#_FormulaBoth'!J19),IF('#_FormulaBoth'!J19&gt;FormulaBoth!J19,"TooLow","TooHigh"),"WrongAnswer"),NOT(_xlfn.ISFORMULA('#_FormulaBoth'!J19)),IF(_xlfn.IFS(ISTEXT('#_FormulaBoth'!J19),FALSE,ISLOGICAL('#_FormulaBoth'!J19),FALSE,SUBSTITUTE(CELL("format",'#_FormulaBoth'!J19),"-","")=SUBSTITUTE(CELL("format",FormulaBoth!J19),"-",""),FALSE,CELL("format",'#_FormulaBoth'!J19)="G",FALSE,AND(CELL("format",'#_FormulaBoth'!J19)="F0",CELL("format",FormulaBoth!J19)="G"),FALSE,TRUE,IFERROR(IF(MATCH(CELL("format",'#_FormulaBoth'!J19)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ormulaBoth!J19),_xlfn.FORMULATEXT(FormulaBoth!J19),FormulaBoth!J19),"9","#"),"8","#"),"7","#"),"6","#"),"5","#"),"4","#"),"3","#"),"2","#"),"1","#"),"0","#"),"$","")," ",""),",","@"),"&gt;","@"),"&lt;","@"),"=","@"),")","@"),"(","@"),"^","@"),"/","@"),"+","@"),"*","@"),"-","@"))-LEN(SUBSTITUTE(SUBSTITUTE(SUBSTITUTE(SUBSTITUTE(SUBSTITUTE(SUBSTITUTE(SUBSTITUTE(SUBSTITUTE(SUBSTITUTE(SUBSTITUTE(SUBSTITUTE(SUBSTITUTE(SUBSTITUTE(SUBSTITUTE(SUBSTITUTE(SUBSTITUTE(SUBSTITUTE(SUBSTITUTE(SUBSTITUTE(SUBSTITUTE(SUBSTITUTE(SUBSTITUTE(SUBSTITUTE(SUBSTITUTE(IF(_xlfn.ISFORMULA(FormulaBoth!J19),_xlfn.FORMULATEXT(FormulaBoth!J19),FormulaBoth!J19),"9","#"),"8","#"),"7","#"),"6","#"),"5","#"),"4","#"),"3","#"),"2","#"),"1","#"),"0","#"),"$","")," ",""),",","@"),"&gt;","@"),"&lt;","@"),"=","@"),")","@"),"(","@"),"^","@"),"/","@"),"+","@"),"*","@"),"-","@"),"@#","")))/2&gt;(LEN(SUBSTITUTE(SUBSTITUTE(SUBSTITUTE(SUBSTITUTE(SUBSTITUTE(SUBSTITUTE(SUBSTITUTE(SUBSTITUTE(SUBSTITUTE(SUBSTITUTE(SUBSTITUTE(SUBSTITUTE(SUBSTITUTE(SUBSTITUTE(SUBSTITUTE(SUBSTITUTE(SUBSTITUTE(SUBSTITUTE(SUBSTITUTE(SUBSTITUTE(SUBSTITUTE(SUBSTITUTE(SUBSTITUTE(IF(_xlfn.ISFORMULA('#_FormulaBoth'!J19),_xlfn.FORMULATEXT('#_FormulaBoth'!J19),'#_FormulaBoth'!J19),"9","#"),"8","#"),"7","#"),"6","#"),"5","#"),"4","#"),"3","#"),"2","#"),"1","#"),"0","#"),"$","")," ",""),",","@"),"&gt;","@"),"&lt;","@"),"=","@"),")","@"),"(","@"),"^","@"),"/","@"),"+","@"),"*","@"),"-","@"))-LEN(SUBSTITUTE(SUBSTITUTE(SUBSTITUTE(SUBSTITUTE(SUBSTITUTE(SUBSTITUTE(SUBSTITUTE(SUBSTITUTE(SUBSTITUTE(SUBSTITUTE(SUBSTITUTE(SUBSTITUTE(SUBSTITUTE(SUBSTITUTE(SUBSTITUTE(SUBSTITUTE(SUBSTITUTE(SUBSTITUTE(SUBSTITUTE(SUBSTITUTE(SUBSTITUTE(SUBSTITUTE(SUBSTITUTE(SUBSTITUTE(IF(_xlfn.ISFORMULA('#_FormulaBoth'!J19),_xlfn.FORMULATEXT('#_FormulaBoth'!J19),'#_FormulaBoth'!J19),"9","#"),"8","#"),"7","#"),"6","#"),"5","#"),"4","#"),"3","#"),"2","#"),"1","#"),"0","#"),"$","")," ",""),",","@"),"&gt;","@"),"&lt;","@"),"=","@"),")","@"),"(","@"),"^","@"),"/","@"),"+","@"),"*","@"),"-","@"),"@#","")))/2,TRUE,FALSE),"HardCodeMsg",IF(LEN(IF(_xlfn.ISFORMULA(FormulaBoth!J19),_xlfn.FORMULATEXT(FormulaBoth!J19),FormulaBoth!J19))-LEN(SUBSTITUTE(IF(_xlfn.ISFORMULA(FormulaBoth!J19),_xlfn.FORMULATEXT(FormulaBoth!J19),FormulaBoth!J19),"""",""))&gt;LEN(IF(_xlfn.ISFORMULA('#_FormulaBoth'!J19),_xlfn.FORMULATEXT('#_FormulaBoth'!J19),'#_FormulaBoth'!J19))-LEN(SUBSTITUTE(IF(_xlfn.ISFORMULA('#_FormulaBoth'!J19),_xlfn.FORMULATEXT('#_FormulaBoth'!J19),'#_FormulaBoth'!J19),"""","")),TRUE,FALSE),"HardQuoteMsg",IF(LEN(IF(_xlfn.ISFORMULA(FormulaBoth!J19),_xlfn.FORMULATEXT(FormulaBoth!J19),FormulaBoth!J19))-LEN(SUBSTITUTE(IF(_xlfn.ISFORMULA(FormulaBoth!J19),_xlfn.FORMULATEXT(FormulaBoth!J19),FormulaBoth!J19),"$",""))&lt;LEN(IF(_xlfn.ISFORMULA('#_FormulaBoth'!J19),_xlfn.FORMULATEXT('#_FormulaBoth'!J19),'#_FormulaBoth'!J19))-LEN(SUBSTITUTE(IF(_xlfn.ISFORMULA('#_FormulaBoth'!J19),_xlfn.FORMULATEXT('#_FormulaBoth'!J19),'#_FormulaBoth'!J19),"$","")),TRUE,FALSE),"MissingAbsMsg",_xlfn.IFS(ISTEXT('#_FormulaBoth'!J19),FALSE,ISLOGICAL('#_FormulaBoth'!J19),FALSE,SUBSTITUTE(CELL("format",'#_FormulaBoth'!J19),"-","")=SUBSTITUTE(CELL("format",FormulaBoth!J19),"-",""),FALSE,CELL("format",'#_FormulaBoth'!J19)="G",FALSE,AND(CELL("format",'#_FormulaBoth'!J19)="F0",CELL("format",FormulaBoth!J19)="G"),FALSE,TRUE,IFERROR(IF(MATCH(CELL("format",'#_FormulaBoth'!J19),FormatCodes_SFX!$A$4:$A$53,0)&gt;0,TRUE),FALSE),TRUE,TRUE),"FormatMsg",TRUE,"PerfectMsg")</f>
        <v>PerfectMsg</v>
      </c>
      <c r="M19" s="84"/>
      <c r="N19" s="84"/>
      <c r="O19" s="84"/>
      <c r="W19" s="84"/>
      <c r="Y19" s="84"/>
      <c r="Z19" s="84"/>
      <c r="AA19" s="84"/>
    </row>
    <row r="20" spans="2:27" x14ac:dyDescent="0.15">
      <c r="B20" s="115">
        <v>0</v>
      </c>
      <c r="C20" s="109">
        <v>0</v>
      </c>
      <c r="D20" s="109">
        <v>0</v>
      </c>
      <c r="E20" s="109">
        <v>0</v>
      </c>
      <c r="F20" s="84"/>
      <c r="G20" s="109" t="str">
        <f ca="1">_xlfn.IFS(ISBLANK(FormulaBoth!G20),"",IF(NOT(ISNA('#_FormulaBoth'!G20)),IF(ISNA(FormulaBoth!G20),TRUE,FALSE),FALSE),"StuNAMsg",IF(AND(ISNA('#_FormulaBoth'!G20),ISNA(FormulaBoth!G20)),TRUE,FALSE),"PerfectMsg",IF(NOT(ISERROR('#_FormulaBoth'!G20)),IF(ISERROR(FormulaBoth!G20),TRUE,FALSE),FALSE),"StuErrorMsg",IF(TYPE('#_FormulaBoth'!G20)&lt;&gt;TYPE(FormulaBoth!G20),TRUE,FALSE),"WrongTypeMsg",IF(_xlfn.ISFORMULA('#_FormulaBoth'!G20),IF(NOT(_xlfn.ISFORMULA(FormulaBoth!G20)),TRUE),FALSE),"MissingFormulaMsg",IF(NOT(AND(ISNUMBER(FIND("[",_xlfn.FORMULATEXT('#_FormulaBoth'!G20))),ISNUMBER(FIND("!",_xlfn.FORMULATEXT('#_FormulaBoth'!G20))))),AND(ISNUMBER(FIND("[",_xlfn.FORMULATEXT(FormulaBoth!G20))),ISNUMBER(FIND("!",_xlfn.FORMULATEXT(FormulaBoth!G20)))),FALSE),"ExternalRefsMsg",IF(ISNUMBER('#_FormulaBoth'!G20),IF(ABS('#_FormulaBoth'!G20-FormulaBoth!G20)&gt;0.00001,TRUE,FALSE),IF('#_FormulaBoth'!G20&lt;&gt;FormulaBoth!G20,TRUE,FALSE)),IF(ISNUMBER('#_FormulaBoth'!G20),IF('#_FormulaBoth'!G20&gt;FormulaBoth!G20,"TooLow","TooHigh"),"WrongAnswer"),NOT(_xlfn.ISFORMULA('#_FormulaBoth'!G20)),IF(_xlfn.IFS(ISTEXT('#_FormulaBoth'!G20),FALSE,ISLOGICAL('#_FormulaBoth'!G20),FALSE,SUBSTITUTE(CELL("format",'#_FormulaBoth'!G20),"-","")=SUBSTITUTE(CELL("format",FormulaBoth!G20),"-",""),FALSE,CELL("format",'#_FormulaBoth'!G20)="G",FALSE,AND(CELL("format",'#_FormulaBoth'!G20)="F0",CELL("format",FormulaBoth!G20)="G"),FALSE,TRUE,IFERROR(IF(MATCH(CELL("format",'#_FormulaBoth'!G20)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ormulaBoth!G20),_xlfn.FORMULATEXT(FormulaBoth!G20),FormulaBoth!G20),"9","#"),"8","#"),"7","#"),"6","#"),"5","#"),"4","#"),"3","#"),"2","#"),"1","#"),"0","#"),"$","")," ",""),",","@"),"&gt;","@"),"&lt;","@"),"=","@"),")","@"),"(","@"),"^","@"),"/","@"),"+","@"),"*","@"),"-","@"))-LEN(SUBSTITUTE(SUBSTITUTE(SUBSTITUTE(SUBSTITUTE(SUBSTITUTE(SUBSTITUTE(SUBSTITUTE(SUBSTITUTE(SUBSTITUTE(SUBSTITUTE(SUBSTITUTE(SUBSTITUTE(SUBSTITUTE(SUBSTITUTE(SUBSTITUTE(SUBSTITUTE(SUBSTITUTE(SUBSTITUTE(SUBSTITUTE(SUBSTITUTE(SUBSTITUTE(SUBSTITUTE(SUBSTITUTE(SUBSTITUTE(IF(_xlfn.ISFORMULA(FormulaBoth!G20),_xlfn.FORMULATEXT(FormulaBoth!G20),FormulaBoth!G20),"9","#"),"8","#"),"7","#"),"6","#"),"5","#"),"4","#"),"3","#"),"2","#"),"1","#"),"0","#"),"$","")," ",""),",","@"),"&gt;","@"),"&lt;","@"),"=","@"),")","@"),"(","@"),"^","@"),"/","@"),"+","@"),"*","@"),"-","@"),"@#","")))/2&gt;(LEN(SUBSTITUTE(SUBSTITUTE(SUBSTITUTE(SUBSTITUTE(SUBSTITUTE(SUBSTITUTE(SUBSTITUTE(SUBSTITUTE(SUBSTITUTE(SUBSTITUTE(SUBSTITUTE(SUBSTITUTE(SUBSTITUTE(SUBSTITUTE(SUBSTITUTE(SUBSTITUTE(SUBSTITUTE(SUBSTITUTE(SUBSTITUTE(SUBSTITUTE(SUBSTITUTE(SUBSTITUTE(SUBSTITUTE(IF(_xlfn.ISFORMULA('#_FormulaBoth'!G20),_xlfn.FORMULATEXT('#_FormulaBoth'!G20),'#_FormulaBoth'!G20),"9","#"),"8","#"),"7","#"),"6","#"),"5","#"),"4","#"),"3","#"),"2","#"),"1","#"),"0","#"),"$","")," ",""),",","@"),"&gt;","@"),"&lt;","@"),"=","@"),")","@"),"(","@"),"^","@"),"/","@"),"+","@"),"*","@"),"-","@"))-LEN(SUBSTITUTE(SUBSTITUTE(SUBSTITUTE(SUBSTITUTE(SUBSTITUTE(SUBSTITUTE(SUBSTITUTE(SUBSTITUTE(SUBSTITUTE(SUBSTITUTE(SUBSTITUTE(SUBSTITUTE(SUBSTITUTE(SUBSTITUTE(SUBSTITUTE(SUBSTITUTE(SUBSTITUTE(SUBSTITUTE(SUBSTITUTE(SUBSTITUTE(SUBSTITUTE(SUBSTITUTE(SUBSTITUTE(SUBSTITUTE(IF(_xlfn.ISFORMULA('#_FormulaBoth'!G20),_xlfn.FORMULATEXT('#_FormulaBoth'!G20),'#_FormulaBoth'!G20),"9","#"),"8","#"),"7","#"),"6","#"),"5","#"),"4","#"),"3","#"),"2","#"),"1","#"),"0","#"),"$","")," ",""),",","@"),"&gt;","@"),"&lt;","@"),"=","@"),")","@"),"(","@"),"^","@"),"/","@"),"+","@"),"*","@"),"-","@"),"@#","")))/2,TRUE,FALSE),"HardCodeMsg",IF(LEN(IF(_xlfn.ISFORMULA(FormulaBoth!G20),_xlfn.FORMULATEXT(FormulaBoth!G20),FormulaBoth!G20))-LEN(SUBSTITUTE(IF(_xlfn.ISFORMULA(FormulaBoth!G20),_xlfn.FORMULATEXT(FormulaBoth!G20),FormulaBoth!G20),"""",""))&gt;LEN(IF(_xlfn.ISFORMULA('#_FormulaBoth'!G20),_xlfn.FORMULATEXT('#_FormulaBoth'!G20),'#_FormulaBoth'!G20))-LEN(SUBSTITUTE(IF(_xlfn.ISFORMULA('#_FormulaBoth'!G20),_xlfn.FORMULATEXT('#_FormulaBoth'!G20),'#_FormulaBoth'!G20),"""","")),TRUE,FALSE),"HardQuoteMsg",IF(LEN(IF(_xlfn.ISFORMULA(FormulaBoth!G20),_xlfn.FORMULATEXT(FormulaBoth!G20),FormulaBoth!G20))-LEN(SUBSTITUTE(IF(_xlfn.ISFORMULA(FormulaBoth!G20),_xlfn.FORMULATEXT(FormulaBoth!G20),FormulaBoth!G20),"$",""))&lt;LEN(IF(_xlfn.ISFORMULA('#_FormulaBoth'!G20),_xlfn.FORMULATEXT('#_FormulaBoth'!G20),'#_FormulaBoth'!G20))-LEN(SUBSTITUTE(IF(_xlfn.ISFORMULA('#_FormulaBoth'!G20),_xlfn.FORMULATEXT('#_FormulaBoth'!G20),'#_FormulaBoth'!G20),"$","")),TRUE,FALSE),"MissingAbsMsg",_xlfn.IFS(ISTEXT('#_FormulaBoth'!G20),FALSE,ISLOGICAL('#_FormulaBoth'!G20),FALSE,SUBSTITUTE(CELL("format",'#_FormulaBoth'!G20),"-","")=SUBSTITUTE(CELL("format",FormulaBoth!G20),"-",""),FALSE,CELL("format",'#_FormulaBoth'!G20)="G",FALSE,AND(CELL("format",'#_FormulaBoth'!G20)="F0",CELL("format",FormulaBoth!G20)="G"),FALSE,TRUE,IFERROR(IF(MATCH(CELL("format",'#_FormulaBoth'!G20),FormatCodes_SFX!$A$4:$A$53,0)&gt;0,TRUE),FALSE),TRUE,TRUE),"FormatMsg",TRUE,"PerfectMsg")</f>
        <v>PerfectMsg</v>
      </c>
      <c r="H20" s="131" t="str">
        <f ca="1">_xlfn.IFS(ISBLANK(FormulaBoth!H20),"",IF(NOT(ISNA('#_FormulaBoth'!H20)),IF(ISNA(FormulaBoth!H20),TRUE,FALSE),FALSE),"StuNAMsg",IF(AND(ISNA('#_FormulaBoth'!H20),ISNA(FormulaBoth!H20)),TRUE,FALSE),"PerfectMsg",IF(NOT(ISERROR('#_FormulaBoth'!H20)),IF(ISERROR(FormulaBoth!H20),TRUE,FALSE),FALSE),"StuErrorMsg",IF(TYPE('#_FormulaBoth'!H20)&lt;&gt;TYPE(FormulaBoth!H20),TRUE,FALSE),"WrongTypeMsg",IF(_xlfn.ISFORMULA('#_FormulaBoth'!H20),IF(NOT(_xlfn.ISFORMULA(FormulaBoth!H20)),TRUE),FALSE),"MissingFormulaMsg",IF(NOT(AND(ISNUMBER(FIND("[",_xlfn.FORMULATEXT('#_FormulaBoth'!H20))),ISNUMBER(FIND("!",_xlfn.FORMULATEXT('#_FormulaBoth'!H20))))),AND(ISNUMBER(FIND("[",_xlfn.FORMULATEXT(FormulaBoth!H20))),ISNUMBER(FIND("!",_xlfn.FORMULATEXT(FormulaBoth!H20)))),FALSE),"ExternalRefsMsg",IF(ISNUMBER('#_FormulaBoth'!H20),IF(ABS('#_FormulaBoth'!H20-FormulaBoth!H20)&gt;0.00001,TRUE,FALSE),IF('#_FormulaBoth'!H20&lt;&gt;FormulaBoth!H20,TRUE,FALSE)),IF(ISNUMBER('#_FormulaBoth'!H20),IF('#_FormulaBoth'!H20&gt;FormulaBoth!H20,"TooLow","TooHigh"),"WrongAnswer"),NOT(_xlfn.ISFORMULA('#_FormulaBoth'!H20)),IF(_xlfn.IFS(ISTEXT('#_FormulaBoth'!H20),FALSE,ISLOGICAL('#_FormulaBoth'!H20),FALSE,SUBSTITUTE(CELL("format",'#_FormulaBoth'!H20),"-","")=SUBSTITUTE(CELL("format",FormulaBoth!H20),"-",""),FALSE,CELL("format",'#_FormulaBoth'!H20)="G",FALSE,AND(CELL("format",'#_FormulaBoth'!H20)="F0",CELL("format",FormulaBoth!H20)="G"),FALSE,TRUE,IFERROR(IF(MATCH(CELL("format",'#_FormulaBoth'!H20)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ormulaBoth!H20),_xlfn.FORMULATEXT(FormulaBoth!H20),FormulaBoth!H20),"9","#"),"8","#"),"7","#"),"6","#"),"5","#"),"4","#"),"3","#"),"2","#"),"1","#"),"0","#"),"$","")," ",""),",","@"),"&gt;","@"),"&lt;","@"),"=","@"),")","@"),"(","@"),"^","@"),"/","@"),"+","@"),"*","@"),"-","@"))-LEN(SUBSTITUTE(SUBSTITUTE(SUBSTITUTE(SUBSTITUTE(SUBSTITUTE(SUBSTITUTE(SUBSTITUTE(SUBSTITUTE(SUBSTITUTE(SUBSTITUTE(SUBSTITUTE(SUBSTITUTE(SUBSTITUTE(SUBSTITUTE(SUBSTITUTE(SUBSTITUTE(SUBSTITUTE(SUBSTITUTE(SUBSTITUTE(SUBSTITUTE(SUBSTITUTE(SUBSTITUTE(SUBSTITUTE(SUBSTITUTE(IF(_xlfn.ISFORMULA(FormulaBoth!H20),_xlfn.FORMULATEXT(FormulaBoth!H20),FormulaBoth!H20),"9","#"),"8","#"),"7","#"),"6","#"),"5","#"),"4","#"),"3","#"),"2","#"),"1","#"),"0","#"),"$","")," ",""),",","@"),"&gt;","@"),"&lt;","@"),"=","@"),")","@"),"(","@"),"^","@"),"/","@"),"+","@"),"*","@"),"-","@"),"@#","")))/2&gt;(LEN(SUBSTITUTE(SUBSTITUTE(SUBSTITUTE(SUBSTITUTE(SUBSTITUTE(SUBSTITUTE(SUBSTITUTE(SUBSTITUTE(SUBSTITUTE(SUBSTITUTE(SUBSTITUTE(SUBSTITUTE(SUBSTITUTE(SUBSTITUTE(SUBSTITUTE(SUBSTITUTE(SUBSTITUTE(SUBSTITUTE(SUBSTITUTE(SUBSTITUTE(SUBSTITUTE(SUBSTITUTE(SUBSTITUTE(IF(_xlfn.ISFORMULA('#_FormulaBoth'!H20),_xlfn.FORMULATEXT('#_FormulaBoth'!H20),'#_FormulaBoth'!H20),"9","#"),"8","#"),"7","#"),"6","#"),"5","#"),"4","#"),"3","#"),"2","#"),"1","#"),"0","#"),"$","")," ",""),",","@"),"&gt;","@"),"&lt;","@"),"=","@"),")","@"),"(","@"),"^","@"),"/","@"),"+","@"),"*","@"),"-","@"))-LEN(SUBSTITUTE(SUBSTITUTE(SUBSTITUTE(SUBSTITUTE(SUBSTITUTE(SUBSTITUTE(SUBSTITUTE(SUBSTITUTE(SUBSTITUTE(SUBSTITUTE(SUBSTITUTE(SUBSTITUTE(SUBSTITUTE(SUBSTITUTE(SUBSTITUTE(SUBSTITUTE(SUBSTITUTE(SUBSTITUTE(SUBSTITUTE(SUBSTITUTE(SUBSTITUTE(SUBSTITUTE(SUBSTITUTE(SUBSTITUTE(IF(_xlfn.ISFORMULA('#_FormulaBoth'!H20),_xlfn.FORMULATEXT('#_FormulaBoth'!H20),'#_FormulaBoth'!H20),"9","#"),"8","#"),"7","#"),"6","#"),"5","#"),"4","#"),"3","#"),"2","#"),"1","#"),"0","#"),"$","")," ",""),",","@"),"&gt;","@"),"&lt;","@"),"=","@"),")","@"),"(","@"),"^","@"),"/","@"),"+","@"),"*","@"),"-","@"),"@#","")))/2,TRUE,FALSE),"HardCodeMsg",IF(LEN(IF(_xlfn.ISFORMULA(FormulaBoth!H20),_xlfn.FORMULATEXT(FormulaBoth!H20),FormulaBoth!H20))-LEN(SUBSTITUTE(IF(_xlfn.ISFORMULA(FormulaBoth!H20),_xlfn.FORMULATEXT(FormulaBoth!H20),FormulaBoth!H20),"""",""))&gt;LEN(IF(_xlfn.ISFORMULA('#_FormulaBoth'!H20),_xlfn.FORMULATEXT('#_FormulaBoth'!H20),'#_FormulaBoth'!H20))-LEN(SUBSTITUTE(IF(_xlfn.ISFORMULA('#_FormulaBoth'!H20),_xlfn.FORMULATEXT('#_FormulaBoth'!H20),'#_FormulaBoth'!H20),"""","")),TRUE,FALSE),"HardQuoteMsg",IF(LEN(IF(_xlfn.ISFORMULA(FormulaBoth!H20),_xlfn.FORMULATEXT(FormulaBoth!H20),FormulaBoth!H20))-LEN(SUBSTITUTE(IF(_xlfn.ISFORMULA(FormulaBoth!H20),_xlfn.FORMULATEXT(FormulaBoth!H20),FormulaBoth!H20),"$",""))&lt;LEN(IF(_xlfn.ISFORMULA('#_FormulaBoth'!H20),_xlfn.FORMULATEXT('#_FormulaBoth'!H20),'#_FormulaBoth'!H20))-LEN(SUBSTITUTE(IF(_xlfn.ISFORMULA('#_FormulaBoth'!H20),_xlfn.FORMULATEXT('#_FormulaBoth'!H20),'#_FormulaBoth'!H20),"$","")),TRUE,FALSE),"MissingAbsMsg",_xlfn.IFS(ISTEXT('#_FormulaBoth'!H20),FALSE,ISLOGICAL('#_FormulaBoth'!H20),FALSE,SUBSTITUTE(CELL("format",'#_FormulaBoth'!H20),"-","")=SUBSTITUTE(CELL("format",FormulaBoth!H20),"-",""),FALSE,CELL("format",'#_FormulaBoth'!H20)="G",FALSE,AND(CELL("format",'#_FormulaBoth'!H20)="F0",CELL("format",FormulaBoth!H20)="G"),FALSE,TRUE,IFERROR(IF(MATCH(CELL("format",'#_FormulaBoth'!H20),FormatCodes_SFX!$A$4:$A$53,0)&gt;0,TRUE),FALSE),TRUE,TRUE),"FormatMsg",TRUE,"PerfectMsg")</f>
        <v>PerfectMsg</v>
      </c>
      <c r="I20" s="131" t="str">
        <f ca="1">_xlfn.IFS(ISBLANK(FormulaBoth!I20),"",IF(NOT(ISNA('#_FormulaBoth'!I20)),IF(ISNA(FormulaBoth!I20),TRUE,FALSE),FALSE),"StuNAMsg",IF(AND(ISNA('#_FormulaBoth'!I20),ISNA(FormulaBoth!I20)),TRUE,FALSE),"PerfectMsg",IF(NOT(ISERROR('#_FormulaBoth'!I20)),IF(ISERROR(FormulaBoth!I20),TRUE,FALSE),FALSE),"StuErrorMsg",IF(TYPE('#_FormulaBoth'!I20)&lt;&gt;TYPE(FormulaBoth!I20),TRUE,FALSE),"WrongTypeMsg",IF(_xlfn.ISFORMULA('#_FormulaBoth'!I20),IF(NOT(_xlfn.ISFORMULA(FormulaBoth!I20)),TRUE),FALSE),"MissingFormulaMsg",IF(NOT(AND(ISNUMBER(FIND("[",_xlfn.FORMULATEXT('#_FormulaBoth'!I20))),ISNUMBER(FIND("!",_xlfn.FORMULATEXT('#_FormulaBoth'!I20))))),AND(ISNUMBER(FIND("[",_xlfn.FORMULATEXT(FormulaBoth!I20))),ISNUMBER(FIND("!",_xlfn.FORMULATEXT(FormulaBoth!I20)))),FALSE),"ExternalRefsMsg",IF(ISNUMBER('#_FormulaBoth'!I20),IF(ABS('#_FormulaBoth'!I20-FormulaBoth!I20)&gt;0.00001,TRUE,FALSE),IF('#_FormulaBoth'!I20&lt;&gt;FormulaBoth!I20,TRUE,FALSE)),IF(ISNUMBER('#_FormulaBoth'!I20),IF('#_FormulaBoth'!I20&gt;FormulaBoth!I20,"TooLow","TooHigh"),"WrongAnswer"),NOT(_xlfn.ISFORMULA('#_FormulaBoth'!I20)),IF(_xlfn.IFS(ISTEXT('#_FormulaBoth'!I20),FALSE,ISLOGICAL('#_FormulaBoth'!I20),FALSE,SUBSTITUTE(CELL("format",'#_FormulaBoth'!I20),"-","")=SUBSTITUTE(CELL("format",FormulaBoth!I20),"-",""),FALSE,CELL("format",'#_FormulaBoth'!I20)="G",FALSE,AND(CELL("format",'#_FormulaBoth'!I20)="F0",CELL("format",FormulaBoth!I20)="G"),FALSE,TRUE,IFERROR(IF(MATCH(CELL("format",'#_FormulaBoth'!I20)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ormulaBoth!I20),_xlfn.FORMULATEXT(FormulaBoth!I20),FormulaBoth!I20),"9","#"),"8","#"),"7","#"),"6","#"),"5","#"),"4","#"),"3","#"),"2","#"),"1","#"),"0","#"),"$","")," ",""),",","@"),"&gt;","@"),"&lt;","@"),"=","@"),")","@"),"(","@"),"^","@"),"/","@"),"+","@"),"*","@"),"-","@"))-LEN(SUBSTITUTE(SUBSTITUTE(SUBSTITUTE(SUBSTITUTE(SUBSTITUTE(SUBSTITUTE(SUBSTITUTE(SUBSTITUTE(SUBSTITUTE(SUBSTITUTE(SUBSTITUTE(SUBSTITUTE(SUBSTITUTE(SUBSTITUTE(SUBSTITUTE(SUBSTITUTE(SUBSTITUTE(SUBSTITUTE(SUBSTITUTE(SUBSTITUTE(SUBSTITUTE(SUBSTITUTE(SUBSTITUTE(SUBSTITUTE(IF(_xlfn.ISFORMULA(FormulaBoth!I20),_xlfn.FORMULATEXT(FormulaBoth!I20),FormulaBoth!I20),"9","#"),"8","#"),"7","#"),"6","#"),"5","#"),"4","#"),"3","#"),"2","#"),"1","#"),"0","#"),"$","")," ",""),",","@"),"&gt;","@"),"&lt;","@"),"=","@"),")","@"),"(","@"),"^","@"),"/","@"),"+","@"),"*","@"),"-","@"),"@#","")))/2&gt;(LEN(SUBSTITUTE(SUBSTITUTE(SUBSTITUTE(SUBSTITUTE(SUBSTITUTE(SUBSTITUTE(SUBSTITUTE(SUBSTITUTE(SUBSTITUTE(SUBSTITUTE(SUBSTITUTE(SUBSTITUTE(SUBSTITUTE(SUBSTITUTE(SUBSTITUTE(SUBSTITUTE(SUBSTITUTE(SUBSTITUTE(SUBSTITUTE(SUBSTITUTE(SUBSTITUTE(SUBSTITUTE(SUBSTITUTE(IF(_xlfn.ISFORMULA('#_FormulaBoth'!I20),_xlfn.FORMULATEXT('#_FormulaBoth'!I20),'#_FormulaBoth'!I20),"9","#"),"8","#"),"7","#"),"6","#"),"5","#"),"4","#"),"3","#"),"2","#"),"1","#"),"0","#"),"$","")," ",""),",","@"),"&gt;","@"),"&lt;","@"),"=","@"),")","@"),"(","@"),"^","@"),"/","@"),"+","@"),"*","@"),"-","@"))-LEN(SUBSTITUTE(SUBSTITUTE(SUBSTITUTE(SUBSTITUTE(SUBSTITUTE(SUBSTITUTE(SUBSTITUTE(SUBSTITUTE(SUBSTITUTE(SUBSTITUTE(SUBSTITUTE(SUBSTITUTE(SUBSTITUTE(SUBSTITUTE(SUBSTITUTE(SUBSTITUTE(SUBSTITUTE(SUBSTITUTE(SUBSTITUTE(SUBSTITUTE(SUBSTITUTE(SUBSTITUTE(SUBSTITUTE(SUBSTITUTE(IF(_xlfn.ISFORMULA('#_FormulaBoth'!I20),_xlfn.FORMULATEXT('#_FormulaBoth'!I20),'#_FormulaBoth'!I20),"9","#"),"8","#"),"7","#"),"6","#"),"5","#"),"4","#"),"3","#"),"2","#"),"1","#"),"0","#"),"$","")," ",""),",","@"),"&gt;","@"),"&lt;","@"),"=","@"),")","@"),"(","@"),"^","@"),"/","@"),"+","@"),"*","@"),"-","@"),"@#","")))/2,TRUE,FALSE),"HardCodeMsg",IF(LEN(IF(_xlfn.ISFORMULA(FormulaBoth!I20),_xlfn.FORMULATEXT(FormulaBoth!I20),FormulaBoth!I20))-LEN(SUBSTITUTE(IF(_xlfn.ISFORMULA(FormulaBoth!I20),_xlfn.FORMULATEXT(FormulaBoth!I20),FormulaBoth!I20),"""",""))&gt;LEN(IF(_xlfn.ISFORMULA('#_FormulaBoth'!I20),_xlfn.FORMULATEXT('#_FormulaBoth'!I20),'#_FormulaBoth'!I20))-LEN(SUBSTITUTE(IF(_xlfn.ISFORMULA('#_FormulaBoth'!I20),_xlfn.FORMULATEXT('#_FormulaBoth'!I20),'#_FormulaBoth'!I20),"""","")),TRUE,FALSE),"HardQuoteMsg",IF(LEN(IF(_xlfn.ISFORMULA(FormulaBoth!I20),_xlfn.FORMULATEXT(FormulaBoth!I20),FormulaBoth!I20))-LEN(SUBSTITUTE(IF(_xlfn.ISFORMULA(FormulaBoth!I20),_xlfn.FORMULATEXT(FormulaBoth!I20),FormulaBoth!I20),"$",""))&lt;LEN(IF(_xlfn.ISFORMULA('#_FormulaBoth'!I20),_xlfn.FORMULATEXT('#_FormulaBoth'!I20),'#_FormulaBoth'!I20))-LEN(SUBSTITUTE(IF(_xlfn.ISFORMULA('#_FormulaBoth'!I20),_xlfn.FORMULATEXT('#_FormulaBoth'!I20),'#_FormulaBoth'!I20),"$","")),TRUE,FALSE),"MissingAbsMsg",_xlfn.IFS(ISTEXT('#_FormulaBoth'!I20),FALSE,ISLOGICAL('#_FormulaBoth'!I20),FALSE,SUBSTITUTE(CELL("format",'#_FormulaBoth'!I20),"-","")=SUBSTITUTE(CELL("format",FormulaBoth!I20),"-",""),FALSE,CELL("format",'#_FormulaBoth'!I20)="G",FALSE,AND(CELL("format",'#_FormulaBoth'!I20)="F0",CELL("format",FormulaBoth!I20)="G"),FALSE,TRUE,IFERROR(IF(MATCH(CELL("format",'#_FormulaBoth'!I20),FormatCodes_SFX!$A$4:$A$53,0)&gt;0,TRUE),FALSE),TRUE,TRUE),"FormatMsg",TRUE,"PerfectMsg")</f>
        <v>PerfectMsg</v>
      </c>
      <c r="J20" s="127" t="str">
        <f ca="1">_xlfn.IFS(ISBLANK(FormulaBoth!J20),"",IF(NOT(ISNA('#_FormulaBoth'!J20)),IF(ISNA(FormulaBoth!J20),TRUE,FALSE),FALSE),"StuNAMsg",IF(AND(ISNA('#_FormulaBoth'!J20),ISNA(FormulaBoth!J20)),TRUE,FALSE),"PerfectMsg",IF(NOT(ISERROR('#_FormulaBoth'!J20)),IF(ISERROR(FormulaBoth!J20),TRUE,FALSE),FALSE),"StuErrorMsg",IF(TYPE('#_FormulaBoth'!J20)&lt;&gt;TYPE(FormulaBoth!J20),TRUE,FALSE),"WrongTypeMsg",IF(_xlfn.ISFORMULA('#_FormulaBoth'!J20),IF(NOT(_xlfn.ISFORMULA(FormulaBoth!J20)),TRUE),FALSE),"MissingFormulaMsg",IF(NOT(AND(ISNUMBER(FIND("[",_xlfn.FORMULATEXT('#_FormulaBoth'!J20))),ISNUMBER(FIND("!",_xlfn.FORMULATEXT('#_FormulaBoth'!J20))))),AND(ISNUMBER(FIND("[",_xlfn.FORMULATEXT(FormulaBoth!J20))),ISNUMBER(FIND("!",_xlfn.FORMULATEXT(FormulaBoth!J20)))),FALSE),"ExternalRefsMsg",IF(ISNUMBER('#_FormulaBoth'!J20),IF(ABS('#_FormulaBoth'!J20-FormulaBoth!J20)&gt;0.00001,TRUE,FALSE),IF('#_FormulaBoth'!J20&lt;&gt;FormulaBoth!J20,TRUE,FALSE)),IF(ISNUMBER('#_FormulaBoth'!J20),IF('#_FormulaBoth'!J20&gt;FormulaBoth!J20,"TooLow","TooHigh"),"WrongAnswer"),NOT(_xlfn.ISFORMULA('#_FormulaBoth'!J20)),IF(_xlfn.IFS(ISTEXT('#_FormulaBoth'!J20),FALSE,ISLOGICAL('#_FormulaBoth'!J20),FALSE,SUBSTITUTE(CELL("format",'#_FormulaBoth'!J20),"-","")=SUBSTITUTE(CELL("format",FormulaBoth!J20),"-",""),FALSE,CELL("format",'#_FormulaBoth'!J20)="G",FALSE,AND(CELL("format",'#_FormulaBoth'!J20)="F0",CELL("format",FormulaBoth!J20)="G"),FALSE,TRUE,IFERROR(IF(MATCH(CELL("format",'#_FormulaBoth'!J20)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ormulaBoth!J20),_xlfn.FORMULATEXT(FormulaBoth!J20),FormulaBoth!J20),"9","#"),"8","#"),"7","#"),"6","#"),"5","#"),"4","#"),"3","#"),"2","#"),"1","#"),"0","#"),"$","")," ",""),",","@"),"&gt;","@"),"&lt;","@"),"=","@"),")","@"),"(","@"),"^","@"),"/","@"),"+","@"),"*","@"),"-","@"))-LEN(SUBSTITUTE(SUBSTITUTE(SUBSTITUTE(SUBSTITUTE(SUBSTITUTE(SUBSTITUTE(SUBSTITUTE(SUBSTITUTE(SUBSTITUTE(SUBSTITUTE(SUBSTITUTE(SUBSTITUTE(SUBSTITUTE(SUBSTITUTE(SUBSTITUTE(SUBSTITUTE(SUBSTITUTE(SUBSTITUTE(SUBSTITUTE(SUBSTITUTE(SUBSTITUTE(SUBSTITUTE(SUBSTITUTE(SUBSTITUTE(IF(_xlfn.ISFORMULA(FormulaBoth!J20),_xlfn.FORMULATEXT(FormulaBoth!J20),FormulaBoth!J20),"9","#"),"8","#"),"7","#"),"6","#"),"5","#"),"4","#"),"3","#"),"2","#"),"1","#"),"0","#"),"$","")," ",""),",","@"),"&gt;","@"),"&lt;","@"),"=","@"),")","@"),"(","@"),"^","@"),"/","@"),"+","@"),"*","@"),"-","@"),"@#","")))/2&gt;(LEN(SUBSTITUTE(SUBSTITUTE(SUBSTITUTE(SUBSTITUTE(SUBSTITUTE(SUBSTITUTE(SUBSTITUTE(SUBSTITUTE(SUBSTITUTE(SUBSTITUTE(SUBSTITUTE(SUBSTITUTE(SUBSTITUTE(SUBSTITUTE(SUBSTITUTE(SUBSTITUTE(SUBSTITUTE(SUBSTITUTE(SUBSTITUTE(SUBSTITUTE(SUBSTITUTE(SUBSTITUTE(SUBSTITUTE(IF(_xlfn.ISFORMULA('#_FormulaBoth'!J20),_xlfn.FORMULATEXT('#_FormulaBoth'!J20),'#_FormulaBoth'!J20),"9","#"),"8","#"),"7","#"),"6","#"),"5","#"),"4","#"),"3","#"),"2","#"),"1","#"),"0","#"),"$","")," ",""),",","@"),"&gt;","@"),"&lt;","@"),"=","@"),")","@"),"(","@"),"^","@"),"/","@"),"+","@"),"*","@"),"-","@"))-LEN(SUBSTITUTE(SUBSTITUTE(SUBSTITUTE(SUBSTITUTE(SUBSTITUTE(SUBSTITUTE(SUBSTITUTE(SUBSTITUTE(SUBSTITUTE(SUBSTITUTE(SUBSTITUTE(SUBSTITUTE(SUBSTITUTE(SUBSTITUTE(SUBSTITUTE(SUBSTITUTE(SUBSTITUTE(SUBSTITUTE(SUBSTITUTE(SUBSTITUTE(SUBSTITUTE(SUBSTITUTE(SUBSTITUTE(SUBSTITUTE(IF(_xlfn.ISFORMULA('#_FormulaBoth'!J20),_xlfn.FORMULATEXT('#_FormulaBoth'!J20),'#_FormulaBoth'!J20),"9","#"),"8","#"),"7","#"),"6","#"),"5","#"),"4","#"),"3","#"),"2","#"),"1","#"),"0","#"),"$","")," ",""),",","@"),"&gt;","@"),"&lt;","@"),"=","@"),")","@"),"(","@"),"^","@"),"/","@"),"+","@"),"*","@"),"-","@"),"@#","")))/2,TRUE,FALSE),"HardCodeMsg",IF(LEN(IF(_xlfn.ISFORMULA(FormulaBoth!J20),_xlfn.FORMULATEXT(FormulaBoth!J20),FormulaBoth!J20))-LEN(SUBSTITUTE(IF(_xlfn.ISFORMULA(FormulaBoth!J20),_xlfn.FORMULATEXT(FormulaBoth!J20),FormulaBoth!J20),"""",""))&gt;LEN(IF(_xlfn.ISFORMULA('#_FormulaBoth'!J20),_xlfn.FORMULATEXT('#_FormulaBoth'!J20),'#_FormulaBoth'!J20))-LEN(SUBSTITUTE(IF(_xlfn.ISFORMULA('#_FormulaBoth'!J20),_xlfn.FORMULATEXT('#_FormulaBoth'!J20),'#_FormulaBoth'!J20),"""","")),TRUE,FALSE),"HardQuoteMsg",IF(LEN(IF(_xlfn.ISFORMULA(FormulaBoth!J20),_xlfn.FORMULATEXT(FormulaBoth!J20),FormulaBoth!J20))-LEN(SUBSTITUTE(IF(_xlfn.ISFORMULA(FormulaBoth!J20),_xlfn.FORMULATEXT(FormulaBoth!J20),FormulaBoth!J20),"$",""))&lt;LEN(IF(_xlfn.ISFORMULA('#_FormulaBoth'!J20),_xlfn.FORMULATEXT('#_FormulaBoth'!J20),'#_FormulaBoth'!J20))-LEN(SUBSTITUTE(IF(_xlfn.ISFORMULA('#_FormulaBoth'!J20),_xlfn.FORMULATEXT('#_FormulaBoth'!J20),'#_FormulaBoth'!J20),"$","")),TRUE,FALSE),"MissingAbsMsg",_xlfn.IFS(ISTEXT('#_FormulaBoth'!J20),FALSE,ISLOGICAL('#_FormulaBoth'!J20),FALSE,SUBSTITUTE(CELL("format",'#_FormulaBoth'!J20),"-","")=SUBSTITUTE(CELL("format",FormulaBoth!J20),"-",""),FALSE,CELL("format",'#_FormulaBoth'!J20)="G",FALSE,AND(CELL("format",'#_FormulaBoth'!J20)="F0",CELL("format",FormulaBoth!J20)="G"),FALSE,TRUE,IFERROR(IF(MATCH(CELL("format",'#_FormulaBoth'!J20),FormatCodes_SFX!$A$4:$A$53,0)&gt;0,TRUE),FALSE),TRUE,TRUE),"FormatMsg",TRUE,"PerfectMsg")</f>
        <v>PerfectMsg</v>
      </c>
      <c r="M20" s="84"/>
      <c r="N20" s="84"/>
      <c r="O20" s="84"/>
      <c r="W20" s="84"/>
      <c r="Y20" s="84"/>
      <c r="Z20" s="84"/>
      <c r="AA20" s="84"/>
    </row>
    <row r="21" spans="2:27" x14ac:dyDescent="0.15">
      <c r="B21" s="115">
        <v>0</v>
      </c>
      <c r="C21" s="109">
        <v>0</v>
      </c>
      <c r="D21" s="109">
        <v>0</v>
      </c>
      <c r="E21" s="109">
        <v>0</v>
      </c>
      <c r="F21" s="84"/>
      <c r="G21" s="109" t="str">
        <f ca="1">_xlfn.IFS(ISBLANK(FormulaBoth!G21),"",IF(NOT(ISNA('#_FormulaBoth'!G21)),IF(ISNA(FormulaBoth!G21),TRUE,FALSE),FALSE),"StuNAMsg",IF(AND(ISNA('#_FormulaBoth'!G21),ISNA(FormulaBoth!G21)),TRUE,FALSE),"PerfectMsg",IF(NOT(ISERROR('#_FormulaBoth'!G21)),IF(ISERROR(FormulaBoth!G21),TRUE,FALSE),FALSE),"StuErrorMsg",IF(TYPE('#_FormulaBoth'!G21)&lt;&gt;TYPE(FormulaBoth!G21),TRUE,FALSE),"WrongTypeMsg",IF(_xlfn.ISFORMULA('#_FormulaBoth'!G21),IF(NOT(_xlfn.ISFORMULA(FormulaBoth!G21)),TRUE),FALSE),"MissingFormulaMsg",IF(NOT(AND(ISNUMBER(FIND("[",_xlfn.FORMULATEXT('#_FormulaBoth'!G21))),ISNUMBER(FIND("!",_xlfn.FORMULATEXT('#_FormulaBoth'!G21))))),AND(ISNUMBER(FIND("[",_xlfn.FORMULATEXT(FormulaBoth!G21))),ISNUMBER(FIND("!",_xlfn.FORMULATEXT(FormulaBoth!G21)))),FALSE),"ExternalRefsMsg",IF(ISNUMBER('#_FormulaBoth'!G21),IF(ABS('#_FormulaBoth'!G21-FormulaBoth!G21)&gt;0.00001,TRUE,FALSE),IF('#_FormulaBoth'!G21&lt;&gt;FormulaBoth!G21,TRUE,FALSE)),IF(ISNUMBER('#_FormulaBoth'!G21),IF('#_FormulaBoth'!G21&gt;FormulaBoth!G21,"TooLow","TooHigh"),"WrongAnswer"),NOT(_xlfn.ISFORMULA('#_FormulaBoth'!G21)),IF(_xlfn.IFS(ISTEXT('#_FormulaBoth'!G21),FALSE,ISLOGICAL('#_FormulaBoth'!G21),FALSE,SUBSTITUTE(CELL("format",'#_FormulaBoth'!G21),"-","")=SUBSTITUTE(CELL("format",FormulaBoth!G21),"-",""),FALSE,CELL("format",'#_FormulaBoth'!G21)="G",FALSE,AND(CELL("format",'#_FormulaBoth'!G21)="F0",CELL("format",FormulaBoth!G21)="G"),FALSE,TRUE,IFERROR(IF(MATCH(CELL("format",'#_FormulaBoth'!G21)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ormulaBoth!G21),_xlfn.FORMULATEXT(FormulaBoth!G21),FormulaBoth!G21),"9","#"),"8","#"),"7","#"),"6","#"),"5","#"),"4","#"),"3","#"),"2","#"),"1","#"),"0","#"),"$","")," ",""),",","@"),"&gt;","@"),"&lt;","@"),"=","@"),")","@"),"(","@"),"^","@"),"/","@"),"+","@"),"*","@"),"-","@"))-LEN(SUBSTITUTE(SUBSTITUTE(SUBSTITUTE(SUBSTITUTE(SUBSTITUTE(SUBSTITUTE(SUBSTITUTE(SUBSTITUTE(SUBSTITUTE(SUBSTITUTE(SUBSTITUTE(SUBSTITUTE(SUBSTITUTE(SUBSTITUTE(SUBSTITUTE(SUBSTITUTE(SUBSTITUTE(SUBSTITUTE(SUBSTITUTE(SUBSTITUTE(SUBSTITUTE(SUBSTITUTE(SUBSTITUTE(SUBSTITUTE(IF(_xlfn.ISFORMULA(FormulaBoth!G21),_xlfn.FORMULATEXT(FormulaBoth!G21),FormulaBoth!G21),"9","#"),"8","#"),"7","#"),"6","#"),"5","#"),"4","#"),"3","#"),"2","#"),"1","#"),"0","#"),"$","")," ",""),",","@"),"&gt;","@"),"&lt;","@"),"=","@"),")","@"),"(","@"),"^","@"),"/","@"),"+","@"),"*","@"),"-","@"),"@#","")))/2&gt;(LEN(SUBSTITUTE(SUBSTITUTE(SUBSTITUTE(SUBSTITUTE(SUBSTITUTE(SUBSTITUTE(SUBSTITUTE(SUBSTITUTE(SUBSTITUTE(SUBSTITUTE(SUBSTITUTE(SUBSTITUTE(SUBSTITUTE(SUBSTITUTE(SUBSTITUTE(SUBSTITUTE(SUBSTITUTE(SUBSTITUTE(SUBSTITUTE(SUBSTITUTE(SUBSTITUTE(SUBSTITUTE(SUBSTITUTE(IF(_xlfn.ISFORMULA('#_FormulaBoth'!G21),_xlfn.FORMULATEXT('#_FormulaBoth'!G21),'#_FormulaBoth'!G21),"9","#"),"8","#"),"7","#"),"6","#"),"5","#"),"4","#"),"3","#"),"2","#"),"1","#"),"0","#"),"$","")," ",""),",","@"),"&gt;","@"),"&lt;","@"),"=","@"),")","@"),"(","@"),"^","@"),"/","@"),"+","@"),"*","@"),"-","@"))-LEN(SUBSTITUTE(SUBSTITUTE(SUBSTITUTE(SUBSTITUTE(SUBSTITUTE(SUBSTITUTE(SUBSTITUTE(SUBSTITUTE(SUBSTITUTE(SUBSTITUTE(SUBSTITUTE(SUBSTITUTE(SUBSTITUTE(SUBSTITUTE(SUBSTITUTE(SUBSTITUTE(SUBSTITUTE(SUBSTITUTE(SUBSTITUTE(SUBSTITUTE(SUBSTITUTE(SUBSTITUTE(SUBSTITUTE(SUBSTITUTE(IF(_xlfn.ISFORMULA('#_FormulaBoth'!G21),_xlfn.FORMULATEXT('#_FormulaBoth'!G21),'#_FormulaBoth'!G21),"9","#"),"8","#"),"7","#"),"6","#"),"5","#"),"4","#"),"3","#"),"2","#"),"1","#"),"0","#"),"$","")," ",""),",","@"),"&gt;","@"),"&lt;","@"),"=","@"),")","@"),"(","@"),"^","@"),"/","@"),"+","@"),"*","@"),"-","@"),"@#","")))/2,TRUE,FALSE),"HardCodeMsg",IF(LEN(IF(_xlfn.ISFORMULA(FormulaBoth!G21),_xlfn.FORMULATEXT(FormulaBoth!G21),FormulaBoth!G21))-LEN(SUBSTITUTE(IF(_xlfn.ISFORMULA(FormulaBoth!G21),_xlfn.FORMULATEXT(FormulaBoth!G21),FormulaBoth!G21),"""",""))&gt;LEN(IF(_xlfn.ISFORMULA('#_FormulaBoth'!G21),_xlfn.FORMULATEXT('#_FormulaBoth'!G21),'#_FormulaBoth'!G21))-LEN(SUBSTITUTE(IF(_xlfn.ISFORMULA('#_FormulaBoth'!G21),_xlfn.FORMULATEXT('#_FormulaBoth'!G21),'#_FormulaBoth'!G21),"""","")),TRUE,FALSE),"HardQuoteMsg",IF(LEN(IF(_xlfn.ISFORMULA(FormulaBoth!G21),_xlfn.FORMULATEXT(FormulaBoth!G21),FormulaBoth!G21))-LEN(SUBSTITUTE(IF(_xlfn.ISFORMULA(FormulaBoth!G21),_xlfn.FORMULATEXT(FormulaBoth!G21),FormulaBoth!G21),"$",""))&lt;LEN(IF(_xlfn.ISFORMULA('#_FormulaBoth'!G21),_xlfn.FORMULATEXT('#_FormulaBoth'!G21),'#_FormulaBoth'!G21))-LEN(SUBSTITUTE(IF(_xlfn.ISFORMULA('#_FormulaBoth'!G21),_xlfn.FORMULATEXT('#_FormulaBoth'!G21),'#_FormulaBoth'!G21),"$","")),TRUE,FALSE),"MissingAbsMsg",_xlfn.IFS(ISTEXT('#_FormulaBoth'!G21),FALSE,ISLOGICAL('#_FormulaBoth'!G21),FALSE,SUBSTITUTE(CELL("format",'#_FormulaBoth'!G21),"-","")=SUBSTITUTE(CELL("format",FormulaBoth!G21),"-",""),FALSE,CELL("format",'#_FormulaBoth'!G21)="G",FALSE,AND(CELL("format",'#_FormulaBoth'!G21)="F0",CELL("format",FormulaBoth!G21)="G"),FALSE,TRUE,IFERROR(IF(MATCH(CELL("format",'#_FormulaBoth'!G21),FormatCodes_SFX!$A$4:$A$53,0)&gt;0,TRUE),FALSE),TRUE,TRUE),"FormatMsg",TRUE,"PerfectMsg")</f>
        <v>PerfectMsg</v>
      </c>
      <c r="H21" s="131" t="str">
        <f ca="1">_xlfn.IFS(ISBLANK(FormulaBoth!H21),"",IF(NOT(ISNA('#_FormulaBoth'!H21)),IF(ISNA(FormulaBoth!H21),TRUE,FALSE),FALSE),"StuNAMsg",IF(AND(ISNA('#_FormulaBoth'!H21),ISNA(FormulaBoth!H21)),TRUE,FALSE),"PerfectMsg",IF(NOT(ISERROR('#_FormulaBoth'!H21)),IF(ISERROR(FormulaBoth!H21),TRUE,FALSE),FALSE),"StuErrorMsg",IF(TYPE('#_FormulaBoth'!H21)&lt;&gt;TYPE(FormulaBoth!H21),TRUE,FALSE),"WrongTypeMsg",IF(_xlfn.ISFORMULA('#_FormulaBoth'!H21),IF(NOT(_xlfn.ISFORMULA(FormulaBoth!H21)),TRUE),FALSE),"MissingFormulaMsg",IF(NOT(AND(ISNUMBER(FIND("[",_xlfn.FORMULATEXT('#_FormulaBoth'!H21))),ISNUMBER(FIND("!",_xlfn.FORMULATEXT('#_FormulaBoth'!H21))))),AND(ISNUMBER(FIND("[",_xlfn.FORMULATEXT(FormulaBoth!H21))),ISNUMBER(FIND("!",_xlfn.FORMULATEXT(FormulaBoth!H21)))),FALSE),"ExternalRefsMsg",IF(ISNUMBER('#_FormulaBoth'!H21),IF(ABS('#_FormulaBoth'!H21-FormulaBoth!H21)&gt;0.00001,TRUE,FALSE),IF('#_FormulaBoth'!H21&lt;&gt;FormulaBoth!H21,TRUE,FALSE)),IF(ISNUMBER('#_FormulaBoth'!H21),IF('#_FormulaBoth'!H21&gt;FormulaBoth!H21,"TooLow","TooHigh"),"WrongAnswer"),NOT(_xlfn.ISFORMULA('#_FormulaBoth'!H21)),IF(_xlfn.IFS(ISTEXT('#_FormulaBoth'!H21),FALSE,ISLOGICAL('#_FormulaBoth'!H21),FALSE,SUBSTITUTE(CELL("format",'#_FormulaBoth'!H21),"-","")=SUBSTITUTE(CELL("format",FormulaBoth!H21),"-",""),FALSE,CELL("format",'#_FormulaBoth'!H21)="G",FALSE,AND(CELL("format",'#_FormulaBoth'!H21)="F0",CELL("format",FormulaBoth!H21)="G"),FALSE,TRUE,IFERROR(IF(MATCH(CELL("format",'#_FormulaBoth'!H21)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ormulaBoth!H21),_xlfn.FORMULATEXT(FormulaBoth!H21),FormulaBoth!H21),"9","#"),"8","#"),"7","#"),"6","#"),"5","#"),"4","#"),"3","#"),"2","#"),"1","#"),"0","#"),"$","")," ",""),",","@"),"&gt;","@"),"&lt;","@"),"=","@"),")","@"),"(","@"),"^","@"),"/","@"),"+","@"),"*","@"),"-","@"))-LEN(SUBSTITUTE(SUBSTITUTE(SUBSTITUTE(SUBSTITUTE(SUBSTITUTE(SUBSTITUTE(SUBSTITUTE(SUBSTITUTE(SUBSTITUTE(SUBSTITUTE(SUBSTITUTE(SUBSTITUTE(SUBSTITUTE(SUBSTITUTE(SUBSTITUTE(SUBSTITUTE(SUBSTITUTE(SUBSTITUTE(SUBSTITUTE(SUBSTITUTE(SUBSTITUTE(SUBSTITUTE(SUBSTITUTE(SUBSTITUTE(IF(_xlfn.ISFORMULA(FormulaBoth!H21),_xlfn.FORMULATEXT(FormulaBoth!H21),FormulaBoth!H21),"9","#"),"8","#"),"7","#"),"6","#"),"5","#"),"4","#"),"3","#"),"2","#"),"1","#"),"0","#"),"$","")," ",""),",","@"),"&gt;","@"),"&lt;","@"),"=","@"),")","@"),"(","@"),"^","@"),"/","@"),"+","@"),"*","@"),"-","@"),"@#","")))/2&gt;(LEN(SUBSTITUTE(SUBSTITUTE(SUBSTITUTE(SUBSTITUTE(SUBSTITUTE(SUBSTITUTE(SUBSTITUTE(SUBSTITUTE(SUBSTITUTE(SUBSTITUTE(SUBSTITUTE(SUBSTITUTE(SUBSTITUTE(SUBSTITUTE(SUBSTITUTE(SUBSTITUTE(SUBSTITUTE(SUBSTITUTE(SUBSTITUTE(SUBSTITUTE(SUBSTITUTE(SUBSTITUTE(SUBSTITUTE(IF(_xlfn.ISFORMULA('#_FormulaBoth'!H21),_xlfn.FORMULATEXT('#_FormulaBoth'!H21),'#_FormulaBoth'!H21),"9","#"),"8","#"),"7","#"),"6","#"),"5","#"),"4","#"),"3","#"),"2","#"),"1","#"),"0","#"),"$","")," ",""),",","@"),"&gt;","@"),"&lt;","@"),"=","@"),")","@"),"(","@"),"^","@"),"/","@"),"+","@"),"*","@"),"-","@"))-LEN(SUBSTITUTE(SUBSTITUTE(SUBSTITUTE(SUBSTITUTE(SUBSTITUTE(SUBSTITUTE(SUBSTITUTE(SUBSTITUTE(SUBSTITUTE(SUBSTITUTE(SUBSTITUTE(SUBSTITUTE(SUBSTITUTE(SUBSTITUTE(SUBSTITUTE(SUBSTITUTE(SUBSTITUTE(SUBSTITUTE(SUBSTITUTE(SUBSTITUTE(SUBSTITUTE(SUBSTITUTE(SUBSTITUTE(SUBSTITUTE(IF(_xlfn.ISFORMULA('#_FormulaBoth'!H21),_xlfn.FORMULATEXT('#_FormulaBoth'!H21),'#_FormulaBoth'!H21),"9","#"),"8","#"),"7","#"),"6","#"),"5","#"),"4","#"),"3","#"),"2","#"),"1","#"),"0","#"),"$","")," ",""),",","@"),"&gt;","@"),"&lt;","@"),"=","@"),")","@"),"(","@"),"^","@"),"/","@"),"+","@"),"*","@"),"-","@"),"@#","")))/2,TRUE,FALSE),"HardCodeMsg",IF(LEN(IF(_xlfn.ISFORMULA(FormulaBoth!H21),_xlfn.FORMULATEXT(FormulaBoth!H21),FormulaBoth!H21))-LEN(SUBSTITUTE(IF(_xlfn.ISFORMULA(FormulaBoth!H21),_xlfn.FORMULATEXT(FormulaBoth!H21),FormulaBoth!H21),"""",""))&gt;LEN(IF(_xlfn.ISFORMULA('#_FormulaBoth'!H21),_xlfn.FORMULATEXT('#_FormulaBoth'!H21),'#_FormulaBoth'!H21))-LEN(SUBSTITUTE(IF(_xlfn.ISFORMULA('#_FormulaBoth'!H21),_xlfn.FORMULATEXT('#_FormulaBoth'!H21),'#_FormulaBoth'!H21),"""","")),TRUE,FALSE),"HardQuoteMsg",IF(LEN(IF(_xlfn.ISFORMULA(FormulaBoth!H21),_xlfn.FORMULATEXT(FormulaBoth!H21),FormulaBoth!H21))-LEN(SUBSTITUTE(IF(_xlfn.ISFORMULA(FormulaBoth!H21),_xlfn.FORMULATEXT(FormulaBoth!H21),FormulaBoth!H21),"$",""))&lt;LEN(IF(_xlfn.ISFORMULA('#_FormulaBoth'!H21),_xlfn.FORMULATEXT('#_FormulaBoth'!H21),'#_FormulaBoth'!H21))-LEN(SUBSTITUTE(IF(_xlfn.ISFORMULA('#_FormulaBoth'!H21),_xlfn.FORMULATEXT('#_FormulaBoth'!H21),'#_FormulaBoth'!H21),"$","")),TRUE,FALSE),"MissingAbsMsg",_xlfn.IFS(ISTEXT('#_FormulaBoth'!H21),FALSE,ISLOGICAL('#_FormulaBoth'!H21),FALSE,SUBSTITUTE(CELL("format",'#_FormulaBoth'!H21),"-","")=SUBSTITUTE(CELL("format",FormulaBoth!H21),"-",""),FALSE,CELL("format",'#_FormulaBoth'!H21)="G",FALSE,AND(CELL("format",'#_FormulaBoth'!H21)="F0",CELL("format",FormulaBoth!H21)="G"),FALSE,TRUE,IFERROR(IF(MATCH(CELL("format",'#_FormulaBoth'!H21),FormatCodes_SFX!$A$4:$A$53,0)&gt;0,TRUE),FALSE),TRUE,TRUE),"FormatMsg",TRUE,"PerfectMsg")</f>
        <v>PerfectMsg</v>
      </c>
      <c r="I21" s="131" t="str">
        <f ca="1">_xlfn.IFS(ISBLANK(FormulaBoth!I21),"",IF(NOT(ISNA('#_FormulaBoth'!I21)),IF(ISNA(FormulaBoth!I21),TRUE,FALSE),FALSE),"StuNAMsg",IF(AND(ISNA('#_FormulaBoth'!I21),ISNA(FormulaBoth!I21)),TRUE,FALSE),"PerfectMsg",IF(NOT(ISERROR('#_FormulaBoth'!I21)),IF(ISERROR(FormulaBoth!I21),TRUE,FALSE),FALSE),"StuErrorMsg",IF(TYPE('#_FormulaBoth'!I21)&lt;&gt;TYPE(FormulaBoth!I21),TRUE,FALSE),"WrongTypeMsg",IF(_xlfn.ISFORMULA('#_FormulaBoth'!I21),IF(NOT(_xlfn.ISFORMULA(FormulaBoth!I21)),TRUE),FALSE),"MissingFormulaMsg",IF(NOT(AND(ISNUMBER(FIND("[",_xlfn.FORMULATEXT('#_FormulaBoth'!I21))),ISNUMBER(FIND("!",_xlfn.FORMULATEXT('#_FormulaBoth'!I21))))),AND(ISNUMBER(FIND("[",_xlfn.FORMULATEXT(FormulaBoth!I21))),ISNUMBER(FIND("!",_xlfn.FORMULATEXT(FormulaBoth!I21)))),FALSE),"ExternalRefsMsg",IF(ISNUMBER('#_FormulaBoth'!I21),IF(ABS('#_FormulaBoth'!I21-FormulaBoth!I21)&gt;0.00001,TRUE,FALSE),IF('#_FormulaBoth'!I21&lt;&gt;FormulaBoth!I21,TRUE,FALSE)),IF(ISNUMBER('#_FormulaBoth'!I21),IF('#_FormulaBoth'!I21&gt;FormulaBoth!I21,"TooLow","TooHigh"),"WrongAnswer"),NOT(_xlfn.ISFORMULA('#_FormulaBoth'!I21)),IF(_xlfn.IFS(ISTEXT('#_FormulaBoth'!I21),FALSE,ISLOGICAL('#_FormulaBoth'!I21),FALSE,SUBSTITUTE(CELL("format",'#_FormulaBoth'!I21),"-","")=SUBSTITUTE(CELL("format",FormulaBoth!I21),"-",""),FALSE,CELL("format",'#_FormulaBoth'!I21)="G",FALSE,AND(CELL("format",'#_FormulaBoth'!I21)="F0",CELL("format",FormulaBoth!I21)="G"),FALSE,TRUE,IFERROR(IF(MATCH(CELL("format",'#_FormulaBoth'!I21)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ormulaBoth!I21),_xlfn.FORMULATEXT(FormulaBoth!I21),FormulaBoth!I21),"9","#"),"8","#"),"7","#"),"6","#"),"5","#"),"4","#"),"3","#"),"2","#"),"1","#"),"0","#"),"$","")," ",""),",","@"),"&gt;","@"),"&lt;","@"),"=","@"),")","@"),"(","@"),"^","@"),"/","@"),"+","@"),"*","@"),"-","@"))-LEN(SUBSTITUTE(SUBSTITUTE(SUBSTITUTE(SUBSTITUTE(SUBSTITUTE(SUBSTITUTE(SUBSTITUTE(SUBSTITUTE(SUBSTITUTE(SUBSTITUTE(SUBSTITUTE(SUBSTITUTE(SUBSTITUTE(SUBSTITUTE(SUBSTITUTE(SUBSTITUTE(SUBSTITUTE(SUBSTITUTE(SUBSTITUTE(SUBSTITUTE(SUBSTITUTE(SUBSTITUTE(SUBSTITUTE(SUBSTITUTE(IF(_xlfn.ISFORMULA(FormulaBoth!I21),_xlfn.FORMULATEXT(FormulaBoth!I21),FormulaBoth!I21),"9","#"),"8","#"),"7","#"),"6","#"),"5","#"),"4","#"),"3","#"),"2","#"),"1","#"),"0","#"),"$","")," ",""),",","@"),"&gt;","@"),"&lt;","@"),"=","@"),")","@"),"(","@"),"^","@"),"/","@"),"+","@"),"*","@"),"-","@"),"@#","")))/2&gt;(LEN(SUBSTITUTE(SUBSTITUTE(SUBSTITUTE(SUBSTITUTE(SUBSTITUTE(SUBSTITUTE(SUBSTITUTE(SUBSTITUTE(SUBSTITUTE(SUBSTITUTE(SUBSTITUTE(SUBSTITUTE(SUBSTITUTE(SUBSTITUTE(SUBSTITUTE(SUBSTITUTE(SUBSTITUTE(SUBSTITUTE(SUBSTITUTE(SUBSTITUTE(SUBSTITUTE(SUBSTITUTE(SUBSTITUTE(IF(_xlfn.ISFORMULA('#_FormulaBoth'!I21),_xlfn.FORMULATEXT('#_FormulaBoth'!I21),'#_FormulaBoth'!I21),"9","#"),"8","#"),"7","#"),"6","#"),"5","#"),"4","#"),"3","#"),"2","#"),"1","#"),"0","#"),"$","")," ",""),",","@"),"&gt;","@"),"&lt;","@"),"=","@"),")","@"),"(","@"),"^","@"),"/","@"),"+","@"),"*","@"),"-","@"))-LEN(SUBSTITUTE(SUBSTITUTE(SUBSTITUTE(SUBSTITUTE(SUBSTITUTE(SUBSTITUTE(SUBSTITUTE(SUBSTITUTE(SUBSTITUTE(SUBSTITUTE(SUBSTITUTE(SUBSTITUTE(SUBSTITUTE(SUBSTITUTE(SUBSTITUTE(SUBSTITUTE(SUBSTITUTE(SUBSTITUTE(SUBSTITUTE(SUBSTITUTE(SUBSTITUTE(SUBSTITUTE(SUBSTITUTE(SUBSTITUTE(IF(_xlfn.ISFORMULA('#_FormulaBoth'!I21),_xlfn.FORMULATEXT('#_FormulaBoth'!I21),'#_FormulaBoth'!I21),"9","#"),"8","#"),"7","#"),"6","#"),"5","#"),"4","#"),"3","#"),"2","#"),"1","#"),"0","#"),"$","")," ",""),",","@"),"&gt;","@"),"&lt;","@"),"=","@"),")","@"),"(","@"),"^","@"),"/","@"),"+","@"),"*","@"),"-","@"),"@#","")))/2,TRUE,FALSE),"HardCodeMsg",IF(LEN(IF(_xlfn.ISFORMULA(FormulaBoth!I21),_xlfn.FORMULATEXT(FormulaBoth!I21),FormulaBoth!I21))-LEN(SUBSTITUTE(IF(_xlfn.ISFORMULA(FormulaBoth!I21),_xlfn.FORMULATEXT(FormulaBoth!I21),FormulaBoth!I21),"""",""))&gt;LEN(IF(_xlfn.ISFORMULA('#_FormulaBoth'!I21),_xlfn.FORMULATEXT('#_FormulaBoth'!I21),'#_FormulaBoth'!I21))-LEN(SUBSTITUTE(IF(_xlfn.ISFORMULA('#_FormulaBoth'!I21),_xlfn.FORMULATEXT('#_FormulaBoth'!I21),'#_FormulaBoth'!I21),"""","")),TRUE,FALSE),"HardQuoteMsg",IF(LEN(IF(_xlfn.ISFORMULA(FormulaBoth!I21),_xlfn.FORMULATEXT(FormulaBoth!I21),FormulaBoth!I21))-LEN(SUBSTITUTE(IF(_xlfn.ISFORMULA(FormulaBoth!I21),_xlfn.FORMULATEXT(FormulaBoth!I21),FormulaBoth!I21),"$",""))&lt;LEN(IF(_xlfn.ISFORMULA('#_FormulaBoth'!I21),_xlfn.FORMULATEXT('#_FormulaBoth'!I21),'#_FormulaBoth'!I21))-LEN(SUBSTITUTE(IF(_xlfn.ISFORMULA('#_FormulaBoth'!I21),_xlfn.FORMULATEXT('#_FormulaBoth'!I21),'#_FormulaBoth'!I21),"$","")),TRUE,FALSE),"MissingAbsMsg",_xlfn.IFS(ISTEXT('#_FormulaBoth'!I21),FALSE,ISLOGICAL('#_FormulaBoth'!I21),FALSE,SUBSTITUTE(CELL("format",'#_FormulaBoth'!I21),"-","")=SUBSTITUTE(CELL("format",FormulaBoth!I21),"-",""),FALSE,CELL("format",'#_FormulaBoth'!I21)="G",FALSE,AND(CELL("format",'#_FormulaBoth'!I21)="F0",CELL("format",FormulaBoth!I21)="G"),FALSE,TRUE,IFERROR(IF(MATCH(CELL("format",'#_FormulaBoth'!I21),FormatCodes_SFX!$A$4:$A$53,0)&gt;0,TRUE),FALSE),TRUE,TRUE),"FormatMsg",TRUE,"PerfectMsg")</f>
        <v>PerfectMsg</v>
      </c>
      <c r="J21" s="127" t="str">
        <f ca="1">_xlfn.IFS(ISBLANK(FormulaBoth!J21),"",IF(NOT(ISNA('#_FormulaBoth'!J21)),IF(ISNA(FormulaBoth!J21),TRUE,FALSE),FALSE),"StuNAMsg",IF(AND(ISNA('#_FormulaBoth'!J21),ISNA(FormulaBoth!J21)),TRUE,FALSE),"PerfectMsg",IF(NOT(ISERROR('#_FormulaBoth'!J21)),IF(ISERROR(FormulaBoth!J21),TRUE,FALSE),FALSE),"StuErrorMsg",IF(TYPE('#_FormulaBoth'!J21)&lt;&gt;TYPE(FormulaBoth!J21),TRUE,FALSE),"WrongTypeMsg",IF(_xlfn.ISFORMULA('#_FormulaBoth'!J21),IF(NOT(_xlfn.ISFORMULA(FormulaBoth!J21)),TRUE),FALSE),"MissingFormulaMsg",IF(NOT(AND(ISNUMBER(FIND("[",_xlfn.FORMULATEXT('#_FormulaBoth'!J21))),ISNUMBER(FIND("!",_xlfn.FORMULATEXT('#_FormulaBoth'!J21))))),AND(ISNUMBER(FIND("[",_xlfn.FORMULATEXT(FormulaBoth!J21))),ISNUMBER(FIND("!",_xlfn.FORMULATEXT(FormulaBoth!J21)))),FALSE),"ExternalRefsMsg",IF(ISNUMBER('#_FormulaBoth'!J21),IF(ABS('#_FormulaBoth'!J21-FormulaBoth!J21)&gt;0.00001,TRUE,FALSE),IF('#_FormulaBoth'!J21&lt;&gt;FormulaBoth!J21,TRUE,FALSE)),IF(ISNUMBER('#_FormulaBoth'!J21),IF('#_FormulaBoth'!J21&gt;FormulaBoth!J21,"TooLow","TooHigh"),"WrongAnswer"),NOT(_xlfn.ISFORMULA('#_FormulaBoth'!J21)),IF(_xlfn.IFS(ISTEXT('#_FormulaBoth'!J21),FALSE,ISLOGICAL('#_FormulaBoth'!J21),FALSE,SUBSTITUTE(CELL("format",'#_FormulaBoth'!J21),"-","")=SUBSTITUTE(CELL("format",FormulaBoth!J21),"-",""),FALSE,CELL("format",'#_FormulaBoth'!J21)="G",FALSE,AND(CELL("format",'#_FormulaBoth'!J21)="F0",CELL("format",FormulaBoth!J21)="G"),FALSE,TRUE,IFERROR(IF(MATCH(CELL("format",'#_FormulaBoth'!J21)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ormulaBoth!J21),_xlfn.FORMULATEXT(FormulaBoth!J21),FormulaBoth!J21),"9","#"),"8","#"),"7","#"),"6","#"),"5","#"),"4","#"),"3","#"),"2","#"),"1","#"),"0","#"),"$","")," ",""),",","@"),"&gt;","@"),"&lt;","@"),"=","@"),")","@"),"(","@"),"^","@"),"/","@"),"+","@"),"*","@"),"-","@"))-LEN(SUBSTITUTE(SUBSTITUTE(SUBSTITUTE(SUBSTITUTE(SUBSTITUTE(SUBSTITUTE(SUBSTITUTE(SUBSTITUTE(SUBSTITUTE(SUBSTITUTE(SUBSTITUTE(SUBSTITUTE(SUBSTITUTE(SUBSTITUTE(SUBSTITUTE(SUBSTITUTE(SUBSTITUTE(SUBSTITUTE(SUBSTITUTE(SUBSTITUTE(SUBSTITUTE(SUBSTITUTE(SUBSTITUTE(SUBSTITUTE(IF(_xlfn.ISFORMULA(FormulaBoth!J21),_xlfn.FORMULATEXT(FormulaBoth!J21),FormulaBoth!J21),"9","#"),"8","#"),"7","#"),"6","#"),"5","#"),"4","#"),"3","#"),"2","#"),"1","#"),"0","#"),"$","")," ",""),",","@"),"&gt;","@"),"&lt;","@"),"=","@"),")","@"),"(","@"),"^","@"),"/","@"),"+","@"),"*","@"),"-","@"),"@#","")))/2&gt;(LEN(SUBSTITUTE(SUBSTITUTE(SUBSTITUTE(SUBSTITUTE(SUBSTITUTE(SUBSTITUTE(SUBSTITUTE(SUBSTITUTE(SUBSTITUTE(SUBSTITUTE(SUBSTITUTE(SUBSTITUTE(SUBSTITUTE(SUBSTITUTE(SUBSTITUTE(SUBSTITUTE(SUBSTITUTE(SUBSTITUTE(SUBSTITUTE(SUBSTITUTE(SUBSTITUTE(SUBSTITUTE(SUBSTITUTE(IF(_xlfn.ISFORMULA('#_FormulaBoth'!J21),_xlfn.FORMULATEXT('#_FormulaBoth'!J21),'#_FormulaBoth'!J21),"9","#"),"8","#"),"7","#"),"6","#"),"5","#"),"4","#"),"3","#"),"2","#"),"1","#"),"0","#"),"$","")," ",""),",","@"),"&gt;","@"),"&lt;","@"),"=","@"),")","@"),"(","@"),"^","@"),"/","@"),"+","@"),"*","@"),"-","@"))-LEN(SUBSTITUTE(SUBSTITUTE(SUBSTITUTE(SUBSTITUTE(SUBSTITUTE(SUBSTITUTE(SUBSTITUTE(SUBSTITUTE(SUBSTITUTE(SUBSTITUTE(SUBSTITUTE(SUBSTITUTE(SUBSTITUTE(SUBSTITUTE(SUBSTITUTE(SUBSTITUTE(SUBSTITUTE(SUBSTITUTE(SUBSTITUTE(SUBSTITUTE(SUBSTITUTE(SUBSTITUTE(SUBSTITUTE(SUBSTITUTE(IF(_xlfn.ISFORMULA('#_FormulaBoth'!J21),_xlfn.FORMULATEXT('#_FormulaBoth'!J21),'#_FormulaBoth'!J21),"9","#"),"8","#"),"7","#"),"6","#"),"5","#"),"4","#"),"3","#"),"2","#"),"1","#"),"0","#"),"$","")," ",""),",","@"),"&gt;","@"),"&lt;","@"),"=","@"),")","@"),"(","@"),"^","@"),"/","@"),"+","@"),"*","@"),"-","@"),"@#","")))/2,TRUE,FALSE),"HardCodeMsg",IF(LEN(IF(_xlfn.ISFORMULA(FormulaBoth!J21),_xlfn.FORMULATEXT(FormulaBoth!J21),FormulaBoth!J21))-LEN(SUBSTITUTE(IF(_xlfn.ISFORMULA(FormulaBoth!J21),_xlfn.FORMULATEXT(FormulaBoth!J21),FormulaBoth!J21),"""",""))&gt;LEN(IF(_xlfn.ISFORMULA('#_FormulaBoth'!J21),_xlfn.FORMULATEXT('#_FormulaBoth'!J21),'#_FormulaBoth'!J21))-LEN(SUBSTITUTE(IF(_xlfn.ISFORMULA('#_FormulaBoth'!J21),_xlfn.FORMULATEXT('#_FormulaBoth'!J21),'#_FormulaBoth'!J21),"""","")),TRUE,FALSE),"HardQuoteMsg",IF(LEN(IF(_xlfn.ISFORMULA(FormulaBoth!J21),_xlfn.FORMULATEXT(FormulaBoth!J21),FormulaBoth!J21))-LEN(SUBSTITUTE(IF(_xlfn.ISFORMULA(FormulaBoth!J21),_xlfn.FORMULATEXT(FormulaBoth!J21),FormulaBoth!J21),"$",""))&lt;LEN(IF(_xlfn.ISFORMULA('#_FormulaBoth'!J21),_xlfn.FORMULATEXT('#_FormulaBoth'!J21),'#_FormulaBoth'!J21))-LEN(SUBSTITUTE(IF(_xlfn.ISFORMULA('#_FormulaBoth'!J21),_xlfn.FORMULATEXT('#_FormulaBoth'!J21),'#_FormulaBoth'!J21),"$","")),TRUE,FALSE),"MissingAbsMsg",_xlfn.IFS(ISTEXT('#_FormulaBoth'!J21),FALSE,ISLOGICAL('#_FormulaBoth'!J21),FALSE,SUBSTITUTE(CELL("format",'#_FormulaBoth'!J21),"-","")=SUBSTITUTE(CELL("format",FormulaBoth!J21),"-",""),FALSE,CELL("format",'#_FormulaBoth'!J21)="G",FALSE,AND(CELL("format",'#_FormulaBoth'!J21)="F0",CELL("format",FormulaBoth!J21)="G"),FALSE,TRUE,IFERROR(IF(MATCH(CELL("format",'#_FormulaBoth'!J21),FormatCodes_SFX!$A$4:$A$53,0)&gt;0,TRUE),FALSE),TRUE,TRUE),"FormatMsg",TRUE,"PerfectMsg")</f>
        <v>PerfectMsg</v>
      </c>
      <c r="M21" s="84"/>
      <c r="N21" s="84"/>
      <c r="O21" s="84"/>
      <c r="W21" s="84"/>
      <c r="Y21" s="84"/>
      <c r="AA21" s="84"/>
    </row>
    <row r="22" spans="2:27" x14ac:dyDescent="0.15">
      <c r="B22" s="115">
        <v>0</v>
      </c>
      <c r="C22" s="109">
        <v>0</v>
      </c>
      <c r="D22" s="109">
        <v>0</v>
      </c>
      <c r="E22" s="109">
        <v>0</v>
      </c>
      <c r="F22" s="84"/>
      <c r="G22" s="109" t="str">
        <f ca="1">_xlfn.IFS(ISBLANK(FormulaBoth!G22),"",IF(NOT(ISNA('#_FormulaBoth'!G22)),IF(ISNA(FormulaBoth!G22),TRUE,FALSE),FALSE),"StuNAMsg",IF(AND(ISNA('#_FormulaBoth'!G22),ISNA(FormulaBoth!G22)),TRUE,FALSE),"PerfectMsg",IF(NOT(ISERROR('#_FormulaBoth'!G22)),IF(ISERROR(FormulaBoth!G22),TRUE,FALSE),FALSE),"StuErrorMsg",IF(TYPE('#_FormulaBoth'!G22)&lt;&gt;TYPE(FormulaBoth!G22),TRUE,FALSE),"WrongTypeMsg",IF(_xlfn.ISFORMULA('#_FormulaBoth'!G22),IF(NOT(_xlfn.ISFORMULA(FormulaBoth!G22)),TRUE),FALSE),"MissingFormulaMsg",IF(NOT(AND(ISNUMBER(FIND("[",_xlfn.FORMULATEXT('#_FormulaBoth'!G22))),ISNUMBER(FIND("!",_xlfn.FORMULATEXT('#_FormulaBoth'!G22))))),AND(ISNUMBER(FIND("[",_xlfn.FORMULATEXT(FormulaBoth!G22))),ISNUMBER(FIND("!",_xlfn.FORMULATEXT(FormulaBoth!G22)))),FALSE),"ExternalRefsMsg",IF(ISNUMBER('#_FormulaBoth'!G22),IF(ABS('#_FormulaBoth'!G22-FormulaBoth!G22)&gt;0.00001,TRUE,FALSE),IF('#_FormulaBoth'!G22&lt;&gt;FormulaBoth!G22,TRUE,FALSE)),IF(ISNUMBER('#_FormulaBoth'!G22),IF('#_FormulaBoth'!G22&gt;FormulaBoth!G22,"TooLow","TooHigh"),"WrongAnswer"),NOT(_xlfn.ISFORMULA('#_FormulaBoth'!G22)),IF(_xlfn.IFS(ISTEXT('#_FormulaBoth'!G22),FALSE,ISLOGICAL('#_FormulaBoth'!G22),FALSE,SUBSTITUTE(CELL("format",'#_FormulaBoth'!G22),"-","")=SUBSTITUTE(CELL("format",FormulaBoth!G22),"-",""),FALSE,CELL("format",'#_FormulaBoth'!G22)="G",FALSE,AND(CELL("format",'#_FormulaBoth'!G22)="F0",CELL("format",FormulaBoth!G22)="G"),FALSE,TRUE,IFERROR(IF(MATCH(CELL("format",'#_FormulaBoth'!G22)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ormulaBoth!G22),_xlfn.FORMULATEXT(FormulaBoth!G22),FormulaBoth!G22),"9","#"),"8","#"),"7","#"),"6","#"),"5","#"),"4","#"),"3","#"),"2","#"),"1","#"),"0","#"),"$","")," ",""),",","@"),"&gt;","@"),"&lt;","@"),"=","@"),")","@"),"(","@"),"^","@"),"/","@"),"+","@"),"*","@"),"-","@"))-LEN(SUBSTITUTE(SUBSTITUTE(SUBSTITUTE(SUBSTITUTE(SUBSTITUTE(SUBSTITUTE(SUBSTITUTE(SUBSTITUTE(SUBSTITUTE(SUBSTITUTE(SUBSTITUTE(SUBSTITUTE(SUBSTITUTE(SUBSTITUTE(SUBSTITUTE(SUBSTITUTE(SUBSTITUTE(SUBSTITUTE(SUBSTITUTE(SUBSTITUTE(SUBSTITUTE(SUBSTITUTE(SUBSTITUTE(SUBSTITUTE(IF(_xlfn.ISFORMULA(FormulaBoth!G22),_xlfn.FORMULATEXT(FormulaBoth!G22),FormulaBoth!G22),"9","#"),"8","#"),"7","#"),"6","#"),"5","#"),"4","#"),"3","#"),"2","#"),"1","#"),"0","#"),"$","")," ",""),",","@"),"&gt;","@"),"&lt;","@"),"=","@"),")","@"),"(","@"),"^","@"),"/","@"),"+","@"),"*","@"),"-","@"),"@#","")))/2&gt;(LEN(SUBSTITUTE(SUBSTITUTE(SUBSTITUTE(SUBSTITUTE(SUBSTITUTE(SUBSTITUTE(SUBSTITUTE(SUBSTITUTE(SUBSTITUTE(SUBSTITUTE(SUBSTITUTE(SUBSTITUTE(SUBSTITUTE(SUBSTITUTE(SUBSTITUTE(SUBSTITUTE(SUBSTITUTE(SUBSTITUTE(SUBSTITUTE(SUBSTITUTE(SUBSTITUTE(SUBSTITUTE(SUBSTITUTE(IF(_xlfn.ISFORMULA('#_FormulaBoth'!G22),_xlfn.FORMULATEXT('#_FormulaBoth'!G22),'#_FormulaBoth'!G22),"9","#"),"8","#"),"7","#"),"6","#"),"5","#"),"4","#"),"3","#"),"2","#"),"1","#"),"0","#"),"$","")," ",""),",","@"),"&gt;","@"),"&lt;","@"),"=","@"),")","@"),"(","@"),"^","@"),"/","@"),"+","@"),"*","@"),"-","@"))-LEN(SUBSTITUTE(SUBSTITUTE(SUBSTITUTE(SUBSTITUTE(SUBSTITUTE(SUBSTITUTE(SUBSTITUTE(SUBSTITUTE(SUBSTITUTE(SUBSTITUTE(SUBSTITUTE(SUBSTITUTE(SUBSTITUTE(SUBSTITUTE(SUBSTITUTE(SUBSTITUTE(SUBSTITUTE(SUBSTITUTE(SUBSTITUTE(SUBSTITUTE(SUBSTITUTE(SUBSTITUTE(SUBSTITUTE(SUBSTITUTE(IF(_xlfn.ISFORMULA('#_FormulaBoth'!G22),_xlfn.FORMULATEXT('#_FormulaBoth'!G22),'#_FormulaBoth'!G22),"9","#"),"8","#"),"7","#"),"6","#"),"5","#"),"4","#"),"3","#"),"2","#"),"1","#"),"0","#"),"$","")," ",""),",","@"),"&gt;","@"),"&lt;","@"),"=","@"),")","@"),"(","@"),"^","@"),"/","@"),"+","@"),"*","@"),"-","@"),"@#","")))/2,TRUE,FALSE),"HardCodeMsg",IF(LEN(IF(_xlfn.ISFORMULA(FormulaBoth!G22),_xlfn.FORMULATEXT(FormulaBoth!G22),FormulaBoth!G22))-LEN(SUBSTITUTE(IF(_xlfn.ISFORMULA(FormulaBoth!G22),_xlfn.FORMULATEXT(FormulaBoth!G22),FormulaBoth!G22),"""",""))&gt;LEN(IF(_xlfn.ISFORMULA('#_FormulaBoth'!G22),_xlfn.FORMULATEXT('#_FormulaBoth'!G22),'#_FormulaBoth'!G22))-LEN(SUBSTITUTE(IF(_xlfn.ISFORMULA('#_FormulaBoth'!G22),_xlfn.FORMULATEXT('#_FormulaBoth'!G22),'#_FormulaBoth'!G22),"""","")),TRUE,FALSE),"HardQuoteMsg",IF(LEN(IF(_xlfn.ISFORMULA(FormulaBoth!G22),_xlfn.FORMULATEXT(FormulaBoth!G22),FormulaBoth!G22))-LEN(SUBSTITUTE(IF(_xlfn.ISFORMULA(FormulaBoth!G22),_xlfn.FORMULATEXT(FormulaBoth!G22),FormulaBoth!G22),"$",""))&lt;LEN(IF(_xlfn.ISFORMULA('#_FormulaBoth'!G22),_xlfn.FORMULATEXT('#_FormulaBoth'!G22),'#_FormulaBoth'!G22))-LEN(SUBSTITUTE(IF(_xlfn.ISFORMULA('#_FormulaBoth'!G22),_xlfn.FORMULATEXT('#_FormulaBoth'!G22),'#_FormulaBoth'!G22),"$","")),TRUE,FALSE),"MissingAbsMsg",_xlfn.IFS(ISTEXT('#_FormulaBoth'!G22),FALSE,ISLOGICAL('#_FormulaBoth'!G22),FALSE,SUBSTITUTE(CELL("format",'#_FormulaBoth'!G22),"-","")=SUBSTITUTE(CELL("format",FormulaBoth!G22),"-",""),FALSE,CELL("format",'#_FormulaBoth'!G22)="G",FALSE,AND(CELL("format",'#_FormulaBoth'!G22)="F0",CELL("format",FormulaBoth!G22)="G"),FALSE,TRUE,IFERROR(IF(MATCH(CELL("format",'#_FormulaBoth'!G22),FormatCodes_SFX!$A$4:$A$53,0)&gt;0,TRUE),FALSE),TRUE,TRUE),"FormatMsg",TRUE,"PerfectMsg")</f>
        <v>PerfectMsg</v>
      </c>
      <c r="H22" s="131" t="str">
        <f ca="1">_xlfn.IFS(ISBLANK(FormulaBoth!H22),"",IF(NOT(ISNA('#_FormulaBoth'!H22)),IF(ISNA(FormulaBoth!H22),TRUE,FALSE),FALSE),"StuNAMsg",IF(AND(ISNA('#_FormulaBoth'!H22),ISNA(FormulaBoth!H22)),TRUE,FALSE),"PerfectMsg",IF(NOT(ISERROR('#_FormulaBoth'!H22)),IF(ISERROR(FormulaBoth!H22),TRUE,FALSE),FALSE),"StuErrorMsg",IF(TYPE('#_FormulaBoth'!H22)&lt;&gt;TYPE(FormulaBoth!H22),TRUE,FALSE),"WrongTypeMsg",IF(_xlfn.ISFORMULA('#_FormulaBoth'!H22),IF(NOT(_xlfn.ISFORMULA(FormulaBoth!H22)),TRUE),FALSE),"MissingFormulaMsg",IF(NOT(AND(ISNUMBER(FIND("[",_xlfn.FORMULATEXT('#_FormulaBoth'!H22))),ISNUMBER(FIND("!",_xlfn.FORMULATEXT('#_FormulaBoth'!H22))))),AND(ISNUMBER(FIND("[",_xlfn.FORMULATEXT(FormulaBoth!H22))),ISNUMBER(FIND("!",_xlfn.FORMULATEXT(FormulaBoth!H22)))),FALSE),"ExternalRefsMsg",IF(ISNUMBER('#_FormulaBoth'!H22),IF(ABS('#_FormulaBoth'!H22-FormulaBoth!H22)&gt;0.00001,TRUE,FALSE),IF('#_FormulaBoth'!H22&lt;&gt;FormulaBoth!H22,TRUE,FALSE)),IF(ISNUMBER('#_FormulaBoth'!H22),IF('#_FormulaBoth'!H22&gt;FormulaBoth!H22,"TooLow","TooHigh"),"WrongAnswer"),NOT(_xlfn.ISFORMULA('#_FormulaBoth'!H22)),IF(_xlfn.IFS(ISTEXT('#_FormulaBoth'!H22),FALSE,ISLOGICAL('#_FormulaBoth'!H22),FALSE,SUBSTITUTE(CELL("format",'#_FormulaBoth'!H22),"-","")=SUBSTITUTE(CELL("format",FormulaBoth!H22),"-",""),FALSE,CELL("format",'#_FormulaBoth'!H22)="G",FALSE,AND(CELL("format",'#_FormulaBoth'!H22)="F0",CELL("format",FormulaBoth!H22)="G"),FALSE,TRUE,IFERROR(IF(MATCH(CELL("format",'#_FormulaBoth'!H22)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ormulaBoth!H22),_xlfn.FORMULATEXT(FormulaBoth!H22),FormulaBoth!H22),"9","#"),"8","#"),"7","#"),"6","#"),"5","#"),"4","#"),"3","#"),"2","#"),"1","#"),"0","#"),"$","")," ",""),",","@"),"&gt;","@"),"&lt;","@"),"=","@"),")","@"),"(","@"),"^","@"),"/","@"),"+","@"),"*","@"),"-","@"))-LEN(SUBSTITUTE(SUBSTITUTE(SUBSTITUTE(SUBSTITUTE(SUBSTITUTE(SUBSTITUTE(SUBSTITUTE(SUBSTITUTE(SUBSTITUTE(SUBSTITUTE(SUBSTITUTE(SUBSTITUTE(SUBSTITUTE(SUBSTITUTE(SUBSTITUTE(SUBSTITUTE(SUBSTITUTE(SUBSTITUTE(SUBSTITUTE(SUBSTITUTE(SUBSTITUTE(SUBSTITUTE(SUBSTITUTE(SUBSTITUTE(IF(_xlfn.ISFORMULA(FormulaBoth!H22),_xlfn.FORMULATEXT(FormulaBoth!H22),FormulaBoth!H22),"9","#"),"8","#"),"7","#"),"6","#"),"5","#"),"4","#"),"3","#"),"2","#"),"1","#"),"0","#"),"$","")," ",""),",","@"),"&gt;","@"),"&lt;","@"),"=","@"),")","@"),"(","@"),"^","@"),"/","@"),"+","@"),"*","@"),"-","@"),"@#","")))/2&gt;(LEN(SUBSTITUTE(SUBSTITUTE(SUBSTITUTE(SUBSTITUTE(SUBSTITUTE(SUBSTITUTE(SUBSTITUTE(SUBSTITUTE(SUBSTITUTE(SUBSTITUTE(SUBSTITUTE(SUBSTITUTE(SUBSTITUTE(SUBSTITUTE(SUBSTITUTE(SUBSTITUTE(SUBSTITUTE(SUBSTITUTE(SUBSTITUTE(SUBSTITUTE(SUBSTITUTE(SUBSTITUTE(SUBSTITUTE(IF(_xlfn.ISFORMULA('#_FormulaBoth'!H22),_xlfn.FORMULATEXT('#_FormulaBoth'!H22),'#_FormulaBoth'!H22),"9","#"),"8","#"),"7","#"),"6","#"),"5","#"),"4","#"),"3","#"),"2","#"),"1","#"),"0","#"),"$","")," ",""),",","@"),"&gt;","@"),"&lt;","@"),"=","@"),")","@"),"(","@"),"^","@"),"/","@"),"+","@"),"*","@"),"-","@"))-LEN(SUBSTITUTE(SUBSTITUTE(SUBSTITUTE(SUBSTITUTE(SUBSTITUTE(SUBSTITUTE(SUBSTITUTE(SUBSTITUTE(SUBSTITUTE(SUBSTITUTE(SUBSTITUTE(SUBSTITUTE(SUBSTITUTE(SUBSTITUTE(SUBSTITUTE(SUBSTITUTE(SUBSTITUTE(SUBSTITUTE(SUBSTITUTE(SUBSTITUTE(SUBSTITUTE(SUBSTITUTE(SUBSTITUTE(SUBSTITUTE(IF(_xlfn.ISFORMULA('#_FormulaBoth'!H22),_xlfn.FORMULATEXT('#_FormulaBoth'!H22),'#_FormulaBoth'!H22),"9","#"),"8","#"),"7","#"),"6","#"),"5","#"),"4","#"),"3","#"),"2","#"),"1","#"),"0","#"),"$","")," ",""),",","@"),"&gt;","@"),"&lt;","@"),"=","@"),")","@"),"(","@"),"^","@"),"/","@"),"+","@"),"*","@"),"-","@"),"@#","")))/2,TRUE,FALSE),"HardCodeMsg",IF(LEN(IF(_xlfn.ISFORMULA(FormulaBoth!H22),_xlfn.FORMULATEXT(FormulaBoth!H22),FormulaBoth!H22))-LEN(SUBSTITUTE(IF(_xlfn.ISFORMULA(FormulaBoth!H22),_xlfn.FORMULATEXT(FormulaBoth!H22),FormulaBoth!H22),"""",""))&gt;LEN(IF(_xlfn.ISFORMULA('#_FormulaBoth'!H22),_xlfn.FORMULATEXT('#_FormulaBoth'!H22),'#_FormulaBoth'!H22))-LEN(SUBSTITUTE(IF(_xlfn.ISFORMULA('#_FormulaBoth'!H22),_xlfn.FORMULATEXT('#_FormulaBoth'!H22),'#_FormulaBoth'!H22),"""","")),TRUE,FALSE),"HardQuoteMsg",IF(LEN(IF(_xlfn.ISFORMULA(FormulaBoth!H22),_xlfn.FORMULATEXT(FormulaBoth!H22),FormulaBoth!H22))-LEN(SUBSTITUTE(IF(_xlfn.ISFORMULA(FormulaBoth!H22),_xlfn.FORMULATEXT(FormulaBoth!H22),FormulaBoth!H22),"$",""))&lt;LEN(IF(_xlfn.ISFORMULA('#_FormulaBoth'!H22),_xlfn.FORMULATEXT('#_FormulaBoth'!H22),'#_FormulaBoth'!H22))-LEN(SUBSTITUTE(IF(_xlfn.ISFORMULA('#_FormulaBoth'!H22),_xlfn.FORMULATEXT('#_FormulaBoth'!H22),'#_FormulaBoth'!H22),"$","")),TRUE,FALSE),"MissingAbsMsg",_xlfn.IFS(ISTEXT('#_FormulaBoth'!H22),FALSE,ISLOGICAL('#_FormulaBoth'!H22),FALSE,SUBSTITUTE(CELL("format",'#_FormulaBoth'!H22),"-","")=SUBSTITUTE(CELL("format",FormulaBoth!H22),"-",""),FALSE,CELL("format",'#_FormulaBoth'!H22)="G",FALSE,AND(CELL("format",'#_FormulaBoth'!H22)="F0",CELL("format",FormulaBoth!H22)="G"),FALSE,TRUE,IFERROR(IF(MATCH(CELL("format",'#_FormulaBoth'!H22),FormatCodes_SFX!$A$4:$A$53,0)&gt;0,TRUE),FALSE),TRUE,TRUE),"FormatMsg",TRUE,"PerfectMsg")</f>
        <v>PerfectMsg</v>
      </c>
      <c r="I22" s="131" t="str">
        <f ca="1">_xlfn.IFS(ISBLANK(FormulaBoth!I22),"",IF(NOT(ISNA('#_FormulaBoth'!I22)),IF(ISNA(FormulaBoth!I22),TRUE,FALSE),FALSE),"StuNAMsg",IF(AND(ISNA('#_FormulaBoth'!I22),ISNA(FormulaBoth!I22)),TRUE,FALSE),"PerfectMsg",IF(NOT(ISERROR('#_FormulaBoth'!I22)),IF(ISERROR(FormulaBoth!I22),TRUE,FALSE),FALSE),"StuErrorMsg",IF(TYPE('#_FormulaBoth'!I22)&lt;&gt;TYPE(FormulaBoth!I22),TRUE,FALSE),"WrongTypeMsg",IF(_xlfn.ISFORMULA('#_FormulaBoth'!I22),IF(NOT(_xlfn.ISFORMULA(FormulaBoth!I22)),TRUE),FALSE),"MissingFormulaMsg",IF(NOT(AND(ISNUMBER(FIND("[",_xlfn.FORMULATEXT('#_FormulaBoth'!I22))),ISNUMBER(FIND("!",_xlfn.FORMULATEXT('#_FormulaBoth'!I22))))),AND(ISNUMBER(FIND("[",_xlfn.FORMULATEXT(FormulaBoth!I22))),ISNUMBER(FIND("!",_xlfn.FORMULATEXT(FormulaBoth!I22)))),FALSE),"ExternalRefsMsg",IF(ISNUMBER('#_FormulaBoth'!I22),IF(ABS('#_FormulaBoth'!I22-FormulaBoth!I22)&gt;0.00001,TRUE,FALSE),IF('#_FormulaBoth'!I22&lt;&gt;FormulaBoth!I22,TRUE,FALSE)),IF(ISNUMBER('#_FormulaBoth'!I22),IF('#_FormulaBoth'!I22&gt;FormulaBoth!I22,"TooLow","TooHigh"),"WrongAnswer"),NOT(_xlfn.ISFORMULA('#_FormulaBoth'!I22)),IF(_xlfn.IFS(ISTEXT('#_FormulaBoth'!I22),FALSE,ISLOGICAL('#_FormulaBoth'!I22),FALSE,SUBSTITUTE(CELL("format",'#_FormulaBoth'!I22),"-","")=SUBSTITUTE(CELL("format",FormulaBoth!I22),"-",""),FALSE,CELL("format",'#_FormulaBoth'!I22)="G",FALSE,AND(CELL("format",'#_FormulaBoth'!I22)="F0",CELL("format",FormulaBoth!I22)="G"),FALSE,TRUE,IFERROR(IF(MATCH(CELL("format",'#_FormulaBoth'!I22)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ormulaBoth!I22),_xlfn.FORMULATEXT(FormulaBoth!I22),FormulaBoth!I22),"9","#"),"8","#"),"7","#"),"6","#"),"5","#"),"4","#"),"3","#"),"2","#"),"1","#"),"0","#"),"$","")," ",""),",","@"),"&gt;","@"),"&lt;","@"),"=","@"),")","@"),"(","@"),"^","@"),"/","@"),"+","@"),"*","@"),"-","@"))-LEN(SUBSTITUTE(SUBSTITUTE(SUBSTITUTE(SUBSTITUTE(SUBSTITUTE(SUBSTITUTE(SUBSTITUTE(SUBSTITUTE(SUBSTITUTE(SUBSTITUTE(SUBSTITUTE(SUBSTITUTE(SUBSTITUTE(SUBSTITUTE(SUBSTITUTE(SUBSTITUTE(SUBSTITUTE(SUBSTITUTE(SUBSTITUTE(SUBSTITUTE(SUBSTITUTE(SUBSTITUTE(SUBSTITUTE(SUBSTITUTE(IF(_xlfn.ISFORMULA(FormulaBoth!I22),_xlfn.FORMULATEXT(FormulaBoth!I22),FormulaBoth!I22),"9","#"),"8","#"),"7","#"),"6","#"),"5","#"),"4","#"),"3","#"),"2","#"),"1","#"),"0","#"),"$","")," ",""),",","@"),"&gt;","@"),"&lt;","@"),"=","@"),")","@"),"(","@"),"^","@"),"/","@"),"+","@"),"*","@"),"-","@"),"@#","")))/2&gt;(LEN(SUBSTITUTE(SUBSTITUTE(SUBSTITUTE(SUBSTITUTE(SUBSTITUTE(SUBSTITUTE(SUBSTITUTE(SUBSTITUTE(SUBSTITUTE(SUBSTITUTE(SUBSTITUTE(SUBSTITUTE(SUBSTITUTE(SUBSTITUTE(SUBSTITUTE(SUBSTITUTE(SUBSTITUTE(SUBSTITUTE(SUBSTITUTE(SUBSTITUTE(SUBSTITUTE(SUBSTITUTE(SUBSTITUTE(IF(_xlfn.ISFORMULA('#_FormulaBoth'!I22),_xlfn.FORMULATEXT('#_FormulaBoth'!I22),'#_FormulaBoth'!I22),"9","#"),"8","#"),"7","#"),"6","#"),"5","#"),"4","#"),"3","#"),"2","#"),"1","#"),"0","#"),"$","")," ",""),",","@"),"&gt;","@"),"&lt;","@"),"=","@"),")","@"),"(","@"),"^","@"),"/","@"),"+","@"),"*","@"),"-","@"))-LEN(SUBSTITUTE(SUBSTITUTE(SUBSTITUTE(SUBSTITUTE(SUBSTITUTE(SUBSTITUTE(SUBSTITUTE(SUBSTITUTE(SUBSTITUTE(SUBSTITUTE(SUBSTITUTE(SUBSTITUTE(SUBSTITUTE(SUBSTITUTE(SUBSTITUTE(SUBSTITUTE(SUBSTITUTE(SUBSTITUTE(SUBSTITUTE(SUBSTITUTE(SUBSTITUTE(SUBSTITUTE(SUBSTITUTE(SUBSTITUTE(IF(_xlfn.ISFORMULA('#_FormulaBoth'!I22),_xlfn.FORMULATEXT('#_FormulaBoth'!I22),'#_FormulaBoth'!I22),"9","#"),"8","#"),"7","#"),"6","#"),"5","#"),"4","#"),"3","#"),"2","#"),"1","#"),"0","#"),"$","")," ",""),",","@"),"&gt;","@"),"&lt;","@"),"=","@"),")","@"),"(","@"),"^","@"),"/","@"),"+","@"),"*","@"),"-","@"),"@#","")))/2,TRUE,FALSE),"HardCodeMsg",IF(LEN(IF(_xlfn.ISFORMULA(FormulaBoth!I22),_xlfn.FORMULATEXT(FormulaBoth!I22),FormulaBoth!I22))-LEN(SUBSTITUTE(IF(_xlfn.ISFORMULA(FormulaBoth!I22),_xlfn.FORMULATEXT(FormulaBoth!I22),FormulaBoth!I22),"""",""))&gt;LEN(IF(_xlfn.ISFORMULA('#_FormulaBoth'!I22),_xlfn.FORMULATEXT('#_FormulaBoth'!I22),'#_FormulaBoth'!I22))-LEN(SUBSTITUTE(IF(_xlfn.ISFORMULA('#_FormulaBoth'!I22),_xlfn.FORMULATEXT('#_FormulaBoth'!I22),'#_FormulaBoth'!I22),"""","")),TRUE,FALSE),"HardQuoteMsg",IF(LEN(IF(_xlfn.ISFORMULA(FormulaBoth!I22),_xlfn.FORMULATEXT(FormulaBoth!I22),FormulaBoth!I22))-LEN(SUBSTITUTE(IF(_xlfn.ISFORMULA(FormulaBoth!I22),_xlfn.FORMULATEXT(FormulaBoth!I22),FormulaBoth!I22),"$",""))&lt;LEN(IF(_xlfn.ISFORMULA('#_FormulaBoth'!I22),_xlfn.FORMULATEXT('#_FormulaBoth'!I22),'#_FormulaBoth'!I22))-LEN(SUBSTITUTE(IF(_xlfn.ISFORMULA('#_FormulaBoth'!I22),_xlfn.FORMULATEXT('#_FormulaBoth'!I22),'#_FormulaBoth'!I22),"$","")),TRUE,FALSE),"MissingAbsMsg",_xlfn.IFS(ISTEXT('#_FormulaBoth'!I22),FALSE,ISLOGICAL('#_FormulaBoth'!I22),FALSE,SUBSTITUTE(CELL("format",'#_FormulaBoth'!I22),"-","")=SUBSTITUTE(CELL("format",FormulaBoth!I22),"-",""),FALSE,CELL("format",'#_FormulaBoth'!I22)="G",FALSE,AND(CELL("format",'#_FormulaBoth'!I22)="F0",CELL("format",FormulaBoth!I22)="G"),FALSE,TRUE,IFERROR(IF(MATCH(CELL("format",'#_FormulaBoth'!I22),FormatCodes_SFX!$A$4:$A$53,0)&gt;0,TRUE),FALSE),TRUE,TRUE),"FormatMsg",TRUE,"PerfectMsg")</f>
        <v>PerfectMsg</v>
      </c>
      <c r="J22" s="127" t="str">
        <f ca="1">_xlfn.IFS(ISBLANK(FormulaBoth!J22),"",IF(NOT(ISNA('#_FormulaBoth'!J22)),IF(ISNA(FormulaBoth!J22),TRUE,FALSE),FALSE),"StuNAMsg",IF(AND(ISNA('#_FormulaBoth'!J22),ISNA(FormulaBoth!J22)),TRUE,FALSE),"PerfectMsg",IF(NOT(ISERROR('#_FormulaBoth'!J22)),IF(ISERROR(FormulaBoth!J22),TRUE,FALSE),FALSE),"StuErrorMsg",IF(TYPE('#_FormulaBoth'!J22)&lt;&gt;TYPE(FormulaBoth!J22),TRUE,FALSE),"WrongTypeMsg",IF(_xlfn.ISFORMULA('#_FormulaBoth'!J22),IF(NOT(_xlfn.ISFORMULA(FormulaBoth!J22)),TRUE),FALSE),"MissingFormulaMsg",IF(NOT(AND(ISNUMBER(FIND("[",_xlfn.FORMULATEXT('#_FormulaBoth'!J22))),ISNUMBER(FIND("!",_xlfn.FORMULATEXT('#_FormulaBoth'!J22))))),AND(ISNUMBER(FIND("[",_xlfn.FORMULATEXT(FormulaBoth!J22))),ISNUMBER(FIND("!",_xlfn.FORMULATEXT(FormulaBoth!J22)))),FALSE),"ExternalRefsMsg",IF(ISNUMBER('#_FormulaBoth'!J22),IF(ABS('#_FormulaBoth'!J22-FormulaBoth!J22)&gt;0.00001,TRUE,FALSE),IF('#_FormulaBoth'!J22&lt;&gt;FormulaBoth!J22,TRUE,FALSE)),IF(ISNUMBER('#_FormulaBoth'!J22),IF('#_FormulaBoth'!J22&gt;FormulaBoth!J22,"TooLow","TooHigh"),"WrongAnswer"),NOT(_xlfn.ISFORMULA('#_FormulaBoth'!J22)),IF(_xlfn.IFS(ISTEXT('#_FormulaBoth'!J22),FALSE,ISLOGICAL('#_FormulaBoth'!J22),FALSE,SUBSTITUTE(CELL("format",'#_FormulaBoth'!J22),"-","")=SUBSTITUTE(CELL("format",FormulaBoth!J22),"-",""),FALSE,CELL("format",'#_FormulaBoth'!J22)="G",FALSE,AND(CELL("format",'#_FormulaBoth'!J22)="F0",CELL("format",FormulaBoth!J22)="G"),FALSE,TRUE,IFERROR(IF(MATCH(CELL("format",'#_FormulaBoth'!J22)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ormulaBoth!J22),_xlfn.FORMULATEXT(FormulaBoth!J22),FormulaBoth!J22),"9","#"),"8","#"),"7","#"),"6","#"),"5","#"),"4","#"),"3","#"),"2","#"),"1","#"),"0","#"),"$","")," ",""),",","@"),"&gt;","@"),"&lt;","@"),"=","@"),")","@"),"(","@"),"^","@"),"/","@"),"+","@"),"*","@"),"-","@"))-LEN(SUBSTITUTE(SUBSTITUTE(SUBSTITUTE(SUBSTITUTE(SUBSTITUTE(SUBSTITUTE(SUBSTITUTE(SUBSTITUTE(SUBSTITUTE(SUBSTITUTE(SUBSTITUTE(SUBSTITUTE(SUBSTITUTE(SUBSTITUTE(SUBSTITUTE(SUBSTITUTE(SUBSTITUTE(SUBSTITUTE(SUBSTITUTE(SUBSTITUTE(SUBSTITUTE(SUBSTITUTE(SUBSTITUTE(SUBSTITUTE(IF(_xlfn.ISFORMULA(FormulaBoth!J22),_xlfn.FORMULATEXT(FormulaBoth!J22),FormulaBoth!J22),"9","#"),"8","#"),"7","#"),"6","#"),"5","#"),"4","#"),"3","#"),"2","#"),"1","#"),"0","#"),"$","")," ",""),",","@"),"&gt;","@"),"&lt;","@"),"=","@"),")","@"),"(","@"),"^","@"),"/","@"),"+","@"),"*","@"),"-","@"),"@#","")))/2&gt;(LEN(SUBSTITUTE(SUBSTITUTE(SUBSTITUTE(SUBSTITUTE(SUBSTITUTE(SUBSTITUTE(SUBSTITUTE(SUBSTITUTE(SUBSTITUTE(SUBSTITUTE(SUBSTITUTE(SUBSTITUTE(SUBSTITUTE(SUBSTITUTE(SUBSTITUTE(SUBSTITUTE(SUBSTITUTE(SUBSTITUTE(SUBSTITUTE(SUBSTITUTE(SUBSTITUTE(SUBSTITUTE(SUBSTITUTE(IF(_xlfn.ISFORMULA('#_FormulaBoth'!J22),_xlfn.FORMULATEXT('#_FormulaBoth'!J22),'#_FormulaBoth'!J22),"9","#"),"8","#"),"7","#"),"6","#"),"5","#"),"4","#"),"3","#"),"2","#"),"1","#"),"0","#"),"$","")," ",""),",","@"),"&gt;","@"),"&lt;","@"),"=","@"),")","@"),"(","@"),"^","@"),"/","@"),"+","@"),"*","@"),"-","@"))-LEN(SUBSTITUTE(SUBSTITUTE(SUBSTITUTE(SUBSTITUTE(SUBSTITUTE(SUBSTITUTE(SUBSTITUTE(SUBSTITUTE(SUBSTITUTE(SUBSTITUTE(SUBSTITUTE(SUBSTITUTE(SUBSTITUTE(SUBSTITUTE(SUBSTITUTE(SUBSTITUTE(SUBSTITUTE(SUBSTITUTE(SUBSTITUTE(SUBSTITUTE(SUBSTITUTE(SUBSTITUTE(SUBSTITUTE(SUBSTITUTE(IF(_xlfn.ISFORMULA('#_FormulaBoth'!J22),_xlfn.FORMULATEXT('#_FormulaBoth'!J22),'#_FormulaBoth'!J22),"9","#"),"8","#"),"7","#"),"6","#"),"5","#"),"4","#"),"3","#"),"2","#"),"1","#"),"0","#"),"$","")," ",""),",","@"),"&gt;","@"),"&lt;","@"),"=","@"),")","@"),"(","@"),"^","@"),"/","@"),"+","@"),"*","@"),"-","@"),"@#","")))/2,TRUE,FALSE),"HardCodeMsg",IF(LEN(IF(_xlfn.ISFORMULA(FormulaBoth!J22),_xlfn.FORMULATEXT(FormulaBoth!J22),FormulaBoth!J22))-LEN(SUBSTITUTE(IF(_xlfn.ISFORMULA(FormulaBoth!J22),_xlfn.FORMULATEXT(FormulaBoth!J22),FormulaBoth!J22),"""",""))&gt;LEN(IF(_xlfn.ISFORMULA('#_FormulaBoth'!J22),_xlfn.FORMULATEXT('#_FormulaBoth'!J22),'#_FormulaBoth'!J22))-LEN(SUBSTITUTE(IF(_xlfn.ISFORMULA('#_FormulaBoth'!J22),_xlfn.FORMULATEXT('#_FormulaBoth'!J22),'#_FormulaBoth'!J22),"""","")),TRUE,FALSE),"HardQuoteMsg",IF(LEN(IF(_xlfn.ISFORMULA(FormulaBoth!J22),_xlfn.FORMULATEXT(FormulaBoth!J22),FormulaBoth!J22))-LEN(SUBSTITUTE(IF(_xlfn.ISFORMULA(FormulaBoth!J22),_xlfn.FORMULATEXT(FormulaBoth!J22),FormulaBoth!J22),"$",""))&lt;LEN(IF(_xlfn.ISFORMULA('#_FormulaBoth'!J22),_xlfn.FORMULATEXT('#_FormulaBoth'!J22),'#_FormulaBoth'!J22))-LEN(SUBSTITUTE(IF(_xlfn.ISFORMULA('#_FormulaBoth'!J22),_xlfn.FORMULATEXT('#_FormulaBoth'!J22),'#_FormulaBoth'!J22),"$","")),TRUE,FALSE),"MissingAbsMsg",_xlfn.IFS(ISTEXT('#_FormulaBoth'!J22),FALSE,ISLOGICAL('#_FormulaBoth'!J22),FALSE,SUBSTITUTE(CELL("format",'#_FormulaBoth'!J22),"-","")=SUBSTITUTE(CELL("format",FormulaBoth!J22),"-",""),FALSE,CELL("format",'#_FormulaBoth'!J22)="G",FALSE,AND(CELL("format",'#_FormulaBoth'!J22)="F0",CELL("format",FormulaBoth!J22)="G"),FALSE,TRUE,IFERROR(IF(MATCH(CELL("format",'#_FormulaBoth'!J22),FormatCodes_SFX!$A$4:$A$53,0)&gt;0,TRUE),FALSE),TRUE,TRUE),"FormatMsg",TRUE,"PerfectMsg")</f>
        <v>PerfectMsg</v>
      </c>
      <c r="W22" s="84"/>
      <c r="Y22" s="84"/>
      <c r="Z22" s="84"/>
      <c r="AA22" s="84"/>
    </row>
    <row r="23" spans="2:27" x14ac:dyDescent="0.15">
      <c r="B23" s="115">
        <v>0</v>
      </c>
      <c r="C23" s="109">
        <v>0</v>
      </c>
      <c r="D23" s="109">
        <v>0</v>
      </c>
      <c r="E23" s="109">
        <v>0</v>
      </c>
      <c r="F23" s="84"/>
      <c r="G23" s="97">
        <v>0</v>
      </c>
      <c r="H23" s="84" t="str">
        <f ca="1">_xlfn.IFS(ISBLANK(FormulaBoth!H23),"",IF(NOT(ISNA('#_FormulaBoth'!H23)),IF(ISNA(FormulaBoth!H23),TRUE,FALSE),FALSE),"StuNAMsg",IF(AND(ISNA('#_FormulaBoth'!H23),ISNA(FormulaBoth!H23)),TRUE,FALSE),"PerfectMsg",IF(NOT(ISERROR('#_FormulaBoth'!H23)),IF(ISERROR(FormulaBoth!H23),TRUE,FALSE),FALSE),"StuErrorMsg",IF(TYPE('#_FormulaBoth'!H23)&lt;&gt;TYPE(FormulaBoth!H23),TRUE,FALSE),"WrongTypeMsg",IF(_xlfn.ISFORMULA('#_FormulaBoth'!H23),IF(NOT(_xlfn.ISFORMULA(FormulaBoth!H23)),TRUE),FALSE),"MissingFormulaMsg",IF(NOT(AND(ISNUMBER(FIND("[",_xlfn.FORMULATEXT('#_FormulaBoth'!H23))),ISNUMBER(FIND("!",_xlfn.FORMULATEXT('#_FormulaBoth'!H23))))),AND(ISNUMBER(FIND("[",_xlfn.FORMULATEXT(FormulaBoth!H23))),ISNUMBER(FIND("!",_xlfn.FORMULATEXT(FormulaBoth!H23)))),FALSE),"ExternalRefsMsg",IF(ISNUMBER('#_FormulaBoth'!H23),IF(ABS('#_FormulaBoth'!H23-FormulaBoth!H23)&gt;0.00001,TRUE,FALSE),IF('#_FormulaBoth'!H23&lt;&gt;FormulaBoth!H23,TRUE,FALSE)),IF(ISNUMBER('#_FormulaBoth'!H23),IF('#_FormulaBoth'!H23&gt;FormulaBoth!H23,"TooLow","TooHigh"),"WrongAnswer"),NOT(_xlfn.ISFORMULA('#_FormulaBoth'!H23)),IF(_xlfn.IFS(ISTEXT('#_FormulaBoth'!H23),FALSE,ISLOGICAL('#_FormulaBoth'!H23),FALSE,SUBSTITUTE(CELL("format",'#_FormulaBoth'!H23),"-","")=SUBSTITUTE(CELL("format",FormulaBoth!H23),"-",""),FALSE,CELL("format",'#_FormulaBoth'!H23)="G",FALSE,AND(CELL("format",'#_FormulaBoth'!H23)="F0",CELL("format",FormulaBoth!H23)="G"),FALSE,TRUE,IFERROR(IF(MATCH(CELL("format",'#_FormulaBoth'!H23)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ormulaBoth!H23),_xlfn.FORMULATEXT(FormulaBoth!H23),FormulaBoth!H23),"9","#"),"8","#"),"7","#"),"6","#"),"5","#"),"4","#"),"3","#"),"2","#"),"1","#"),"0","#"),"$","")," ",""),",","@"),"&gt;","@"),"&lt;","@"),"=","@"),")","@"),"(","@"),"^","@"),"/","@"),"+","@"),"*","@"),"-","@"))-LEN(SUBSTITUTE(SUBSTITUTE(SUBSTITUTE(SUBSTITUTE(SUBSTITUTE(SUBSTITUTE(SUBSTITUTE(SUBSTITUTE(SUBSTITUTE(SUBSTITUTE(SUBSTITUTE(SUBSTITUTE(SUBSTITUTE(SUBSTITUTE(SUBSTITUTE(SUBSTITUTE(SUBSTITUTE(SUBSTITUTE(SUBSTITUTE(SUBSTITUTE(SUBSTITUTE(SUBSTITUTE(SUBSTITUTE(SUBSTITUTE(IF(_xlfn.ISFORMULA(FormulaBoth!H23),_xlfn.FORMULATEXT(FormulaBoth!H23),FormulaBoth!H23),"9","#"),"8","#"),"7","#"),"6","#"),"5","#"),"4","#"),"3","#"),"2","#"),"1","#"),"0","#"),"$","")," ",""),",","@"),"&gt;","@"),"&lt;","@"),"=","@"),")","@"),"(","@"),"^","@"),"/","@"),"+","@"),"*","@"),"-","@"),"@#","")))/2&gt;(LEN(SUBSTITUTE(SUBSTITUTE(SUBSTITUTE(SUBSTITUTE(SUBSTITUTE(SUBSTITUTE(SUBSTITUTE(SUBSTITUTE(SUBSTITUTE(SUBSTITUTE(SUBSTITUTE(SUBSTITUTE(SUBSTITUTE(SUBSTITUTE(SUBSTITUTE(SUBSTITUTE(SUBSTITUTE(SUBSTITUTE(SUBSTITUTE(SUBSTITUTE(SUBSTITUTE(SUBSTITUTE(SUBSTITUTE(IF(_xlfn.ISFORMULA('#_FormulaBoth'!H23),_xlfn.FORMULATEXT('#_FormulaBoth'!H23),'#_FormulaBoth'!H23),"9","#"),"8","#"),"7","#"),"6","#"),"5","#"),"4","#"),"3","#"),"2","#"),"1","#"),"0","#"),"$","")," ",""),",","@"),"&gt;","@"),"&lt;","@"),"=","@"),")","@"),"(","@"),"^","@"),"/","@"),"+","@"),"*","@"),"-","@"))-LEN(SUBSTITUTE(SUBSTITUTE(SUBSTITUTE(SUBSTITUTE(SUBSTITUTE(SUBSTITUTE(SUBSTITUTE(SUBSTITUTE(SUBSTITUTE(SUBSTITUTE(SUBSTITUTE(SUBSTITUTE(SUBSTITUTE(SUBSTITUTE(SUBSTITUTE(SUBSTITUTE(SUBSTITUTE(SUBSTITUTE(SUBSTITUTE(SUBSTITUTE(SUBSTITUTE(SUBSTITUTE(SUBSTITUTE(SUBSTITUTE(IF(_xlfn.ISFORMULA('#_FormulaBoth'!H23),_xlfn.FORMULATEXT('#_FormulaBoth'!H23),'#_FormulaBoth'!H23),"9","#"),"8","#"),"7","#"),"6","#"),"5","#"),"4","#"),"3","#"),"2","#"),"1","#"),"0","#"),"$","")," ",""),",","@"),"&gt;","@"),"&lt;","@"),"=","@"),")","@"),"(","@"),"^","@"),"/","@"),"+","@"),"*","@"),"-","@"),"@#","")))/2,TRUE,FALSE),"HardCodeMsg",IF(LEN(IF(_xlfn.ISFORMULA(FormulaBoth!H23),_xlfn.FORMULATEXT(FormulaBoth!H23),FormulaBoth!H23))-LEN(SUBSTITUTE(IF(_xlfn.ISFORMULA(FormulaBoth!H23),_xlfn.FORMULATEXT(FormulaBoth!H23),FormulaBoth!H23),"""",""))&gt;LEN(IF(_xlfn.ISFORMULA('#_FormulaBoth'!H23),_xlfn.FORMULATEXT('#_FormulaBoth'!H23),'#_FormulaBoth'!H23))-LEN(SUBSTITUTE(IF(_xlfn.ISFORMULA('#_FormulaBoth'!H23),_xlfn.FORMULATEXT('#_FormulaBoth'!H23),'#_FormulaBoth'!H23),"""","")),TRUE,FALSE),"HardQuoteMsg",IF(LEN(IF(_xlfn.ISFORMULA(FormulaBoth!H23),_xlfn.FORMULATEXT(FormulaBoth!H23),FormulaBoth!H23))-LEN(SUBSTITUTE(IF(_xlfn.ISFORMULA(FormulaBoth!H23),_xlfn.FORMULATEXT(FormulaBoth!H23),FormulaBoth!H23),"$",""))&lt;LEN(IF(_xlfn.ISFORMULA('#_FormulaBoth'!H23),_xlfn.FORMULATEXT('#_FormulaBoth'!H23),'#_FormulaBoth'!H23))-LEN(SUBSTITUTE(IF(_xlfn.ISFORMULA('#_FormulaBoth'!H23),_xlfn.FORMULATEXT('#_FormulaBoth'!H23),'#_FormulaBoth'!H23),"$","")),TRUE,FALSE),"MissingAbsMsg",_xlfn.IFS(ISTEXT('#_FormulaBoth'!H23),FALSE,ISLOGICAL('#_FormulaBoth'!H23),FALSE,SUBSTITUTE(CELL("format",'#_FormulaBoth'!H23),"-","")=SUBSTITUTE(CELL("format",FormulaBoth!H23),"-",""),FALSE,CELL("format",'#_FormulaBoth'!H23)="G",FALSE,AND(CELL("format",'#_FormulaBoth'!H23)="F0",CELL("format",FormulaBoth!H23)="G"),FALSE,TRUE,IFERROR(IF(MATCH(CELL("format",'#_FormulaBoth'!H23),FormatCodes_SFX!$A$4:$A$53,0)&gt;0,TRUE),FALSE),TRUE,TRUE),"FormatMsg",TRUE,"PerfectMsg")</f>
        <v>PerfectMsg</v>
      </c>
      <c r="I23" s="84" t="str">
        <f ca="1">_xlfn.IFS(ISBLANK(FormulaBoth!I23),"",IF(NOT(ISNA('#_FormulaBoth'!I23)),IF(ISNA(FormulaBoth!I23),TRUE,FALSE),FALSE),"StuNAMsg",IF(AND(ISNA('#_FormulaBoth'!I23),ISNA(FormulaBoth!I23)),TRUE,FALSE),"PerfectMsg",IF(NOT(ISERROR('#_FormulaBoth'!I23)),IF(ISERROR(FormulaBoth!I23),TRUE,FALSE),FALSE),"StuErrorMsg",IF(TYPE('#_FormulaBoth'!I23)&lt;&gt;TYPE(FormulaBoth!I23),TRUE,FALSE),"WrongTypeMsg",IF(_xlfn.ISFORMULA('#_FormulaBoth'!I23),IF(NOT(_xlfn.ISFORMULA(FormulaBoth!I23)),TRUE),FALSE),"MissingFormulaMsg",IF(NOT(AND(ISNUMBER(FIND("[",_xlfn.FORMULATEXT('#_FormulaBoth'!I23))),ISNUMBER(FIND("!",_xlfn.FORMULATEXT('#_FormulaBoth'!I23))))),AND(ISNUMBER(FIND("[",_xlfn.FORMULATEXT(FormulaBoth!I23))),ISNUMBER(FIND("!",_xlfn.FORMULATEXT(FormulaBoth!I23)))),FALSE),"ExternalRefsMsg",IF(ISNUMBER('#_FormulaBoth'!I23),IF(ABS('#_FormulaBoth'!I23-FormulaBoth!I23)&gt;0.00001,TRUE,FALSE),IF('#_FormulaBoth'!I23&lt;&gt;FormulaBoth!I23,TRUE,FALSE)),IF(ISNUMBER('#_FormulaBoth'!I23),IF('#_FormulaBoth'!I23&gt;FormulaBoth!I23,"TooLow","TooHigh"),"WrongAnswer"),NOT(_xlfn.ISFORMULA('#_FormulaBoth'!I23)),IF(_xlfn.IFS(ISTEXT('#_FormulaBoth'!I23),FALSE,ISLOGICAL('#_FormulaBoth'!I23),FALSE,SUBSTITUTE(CELL("format",'#_FormulaBoth'!I23),"-","")=SUBSTITUTE(CELL("format",FormulaBoth!I23),"-",""),FALSE,CELL("format",'#_FormulaBoth'!I23)="G",FALSE,AND(CELL("format",'#_FormulaBoth'!I23)="F0",CELL("format",FormulaBoth!I23)="G"),FALSE,TRUE,IFERROR(IF(MATCH(CELL("format",'#_FormulaBoth'!I23)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ormulaBoth!I23),_xlfn.FORMULATEXT(FormulaBoth!I23),FormulaBoth!I23),"9","#"),"8","#"),"7","#"),"6","#"),"5","#"),"4","#"),"3","#"),"2","#"),"1","#"),"0","#"),"$","")," ",""),",","@"),"&gt;","@"),"&lt;","@"),"=","@"),")","@"),"(","@"),"^","@"),"/","@"),"+","@"),"*","@"),"-","@"))-LEN(SUBSTITUTE(SUBSTITUTE(SUBSTITUTE(SUBSTITUTE(SUBSTITUTE(SUBSTITUTE(SUBSTITUTE(SUBSTITUTE(SUBSTITUTE(SUBSTITUTE(SUBSTITUTE(SUBSTITUTE(SUBSTITUTE(SUBSTITUTE(SUBSTITUTE(SUBSTITUTE(SUBSTITUTE(SUBSTITUTE(SUBSTITUTE(SUBSTITUTE(SUBSTITUTE(SUBSTITUTE(SUBSTITUTE(SUBSTITUTE(IF(_xlfn.ISFORMULA(FormulaBoth!I23),_xlfn.FORMULATEXT(FormulaBoth!I23),FormulaBoth!I23),"9","#"),"8","#"),"7","#"),"6","#"),"5","#"),"4","#"),"3","#"),"2","#"),"1","#"),"0","#"),"$","")," ",""),",","@"),"&gt;","@"),"&lt;","@"),"=","@"),")","@"),"(","@"),"^","@"),"/","@"),"+","@"),"*","@"),"-","@"),"@#","")))/2&gt;(LEN(SUBSTITUTE(SUBSTITUTE(SUBSTITUTE(SUBSTITUTE(SUBSTITUTE(SUBSTITUTE(SUBSTITUTE(SUBSTITUTE(SUBSTITUTE(SUBSTITUTE(SUBSTITUTE(SUBSTITUTE(SUBSTITUTE(SUBSTITUTE(SUBSTITUTE(SUBSTITUTE(SUBSTITUTE(SUBSTITUTE(SUBSTITUTE(SUBSTITUTE(SUBSTITUTE(SUBSTITUTE(SUBSTITUTE(IF(_xlfn.ISFORMULA('#_FormulaBoth'!I23),_xlfn.FORMULATEXT('#_FormulaBoth'!I23),'#_FormulaBoth'!I23),"9","#"),"8","#"),"7","#"),"6","#"),"5","#"),"4","#"),"3","#"),"2","#"),"1","#"),"0","#"),"$","")," ",""),",","@"),"&gt;","@"),"&lt;","@"),"=","@"),")","@"),"(","@"),"^","@"),"/","@"),"+","@"),"*","@"),"-","@"))-LEN(SUBSTITUTE(SUBSTITUTE(SUBSTITUTE(SUBSTITUTE(SUBSTITUTE(SUBSTITUTE(SUBSTITUTE(SUBSTITUTE(SUBSTITUTE(SUBSTITUTE(SUBSTITUTE(SUBSTITUTE(SUBSTITUTE(SUBSTITUTE(SUBSTITUTE(SUBSTITUTE(SUBSTITUTE(SUBSTITUTE(SUBSTITUTE(SUBSTITUTE(SUBSTITUTE(SUBSTITUTE(SUBSTITUTE(SUBSTITUTE(IF(_xlfn.ISFORMULA('#_FormulaBoth'!I23),_xlfn.FORMULATEXT('#_FormulaBoth'!I23),'#_FormulaBoth'!I23),"9","#"),"8","#"),"7","#"),"6","#"),"5","#"),"4","#"),"3","#"),"2","#"),"1","#"),"0","#"),"$","")," ",""),",","@"),"&gt;","@"),"&lt;","@"),"=","@"),")","@"),"(","@"),"^","@"),"/","@"),"+","@"),"*","@"),"-","@"),"@#","")))/2,TRUE,FALSE),"HardCodeMsg",IF(LEN(IF(_xlfn.ISFORMULA(FormulaBoth!I23),_xlfn.FORMULATEXT(FormulaBoth!I23),FormulaBoth!I23))-LEN(SUBSTITUTE(IF(_xlfn.ISFORMULA(FormulaBoth!I23),_xlfn.FORMULATEXT(FormulaBoth!I23),FormulaBoth!I23),"""",""))&gt;LEN(IF(_xlfn.ISFORMULA('#_FormulaBoth'!I23),_xlfn.FORMULATEXT('#_FormulaBoth'!I23),'#_FormulaBoth'!I23))-LEN(SUBSTITUTE(IF(_xlfn.ISFORMULA('#_FormulaBoth'!I23),_xlfn.FORMULATEXT('#_FormulaBoth'!I23),'#_FormulaBoth'!I23),"""","")),TRUE,FALSE),"HardQuoteMsg",IF(LEN(IF(_xlfn.ISFORMULA(FormulaBoth!I23),_xlfn.FORMULATEXT(FormulaBoth!I23),FormulaBoth!I23))-LEN(SUBSTITUTE(IF(_xlfn.ISFORMULA(FormulaBoth!I23),_xlfn.FORMULATEXT(FormulaBoth!I23),FormulaBoth!I23),"$",""))&lt;LEN(IF(_xlfn.ISFORMULA('#_FormulaBoth'!I23),_xlfn.FORMULATEXT('#_FormulaBoth'!I23),'#_FormulaBoth'!I23))-LEN(SUBSTITUTE(IF(_xlfn.ISFORMULA('#_FormulaBoth'!I23),_xlfn.FORMULATEXT('#_FormulaBoth'!I23),'#_FormulaBoth'!I23),"$","")),TRUE,FALSE),"MissingAbsMsg",_xlfn.IFS(ISTEXT('#_FormulaBoth'!I23),FALSE,ISLOGICAL('#_FormulaBoth'!I23),FALSE,SUBSTITUTE(CELL("format",'#_FormulaBoth'!I23),"-","")=SUBSTITUTE(CELL("format",FormulaBoth!I23),"-",""),FALSE,CELL("format",'#_FormulaBoth'!I23)="G",FALSE,AND(CELL("format",'#_FormulaBoth'!I23)="F0",CELL("format",FormulaBoth!I23)="G"),FALSE,TRUE,IFERROR(IF(MATCH(CELL("format",'#_FormulaBoth'!I23),FormatCodes_SFX!$A$4:$A$53,0)&gt;0,TRUE),FALSE),TRUE,TRUE),"FormatMsg",TRUE,"PerfectMsg")</f>
        <v>PerfectMsg</v>
      </c>
      <c r="J23" s="127" t="str">
        <f ca="1">_xlfn.IFS(ISBLANK(FormulaBoth!J23),"",IF(NOT(ISNA('#_FormulaBoth'!J23)),IF(ISNA(FormulaBoth!J23),TRUE,FALSE),FALSE),"StuNAMsg",IF(AND(ISNA('#_FormulaBoth'!J23),ISNA(FormulaBoth!J23)),TRUE,FALSE),"PerfectMsg",IF(NOT(ISERROR('#_FormulaBoth'!J23)),IF(ISERROR(FormulaBoth!J23),TRUE,FALSE),FALSE),"StuErrorMsg",IF(TYPE('#_FormulaBoth'!J23)&lt;&gt;TYPE(FormulaBoth!J23),TRUE,FALSE),"WrongTypeMsg",IF(_xlfn.ISFORMULA('#_FormulaBoth'!J23),IF(NOT(_xlfn.ISFORMULA(FormulaBoth!J23)),TRUE),FALSE),"MissingFormulaMsg",IF(NOT(AND(ISNUMBER(FIND("[",_xlfn.FORMULATEXT('#_FormulaBoth'!J23))),ISNUMBER(FIND("!",_xlfn.FORMULATEXT('#_FormulaBoth'!J23))))),AND(ISNUMBER(FIND("[",_xlfn.FORMULATEXT(FormulaBoth!J23))),ISNUMBER(FIND("!",_xlfn.FORMULATEXT(FormulaBoth!J23)))),FALSE),"ExternalRefsMsg",IF(ISNUMBER('#_FormulaBoth'!J23),IF(ABS('#_FormulaBoth'!J23-FormulaBoth!J23)&gt;0.00001,TRUE,FALSE),IF('#_FormulaBoth'!J23&lt;&gt;FormulaBoth!J23,TRUE,FALSE)),IF(ISNUMBER('#_FormulaBoth'!J23),IF('#_FormulaBoth'!J23&gt;FormulaBoth!J23,"TooLow","TooHigh"),"WrongAnswer"),NOT(_xlfn.ISFORMULA('#_FormulaBoth'!J23)),IF(_xlfn.IFS(ISTEXT('#_FormulaBoth'!J23),FALSE,ISLOGICAL('#_FormulaBoth'!J23),FALSE,SUBSTITUTE(CELL("format",'#_FormulaBoth'!J23),"-","")=SUBSTITUTE(CELL("format",FormulaBoth!J23),"-",""),FALSE,CELL("format",'#_FormulaBoth'!J23)="G",FALSE,AND(CELL("format",'#_FormulaBoth'!J23)="F0",CELL("format",FormulaBoth!J23)="G"),FALSE,TRUE,IFERROR(IF(MATCH(CELL("format",'#_FormulaBoth'!J23)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ormulaBoth!J23),_xlfn.FORMULATEXT(FormulaBoth!J23),FormulaBoth!J23),"9","#"),"8","#"),"7","#"),"6","#"),"5","#"),"4","#"),"3","#"),"2","#"),"1","#"),"0","#"),"$","")," ",""),",","@"),"&gt;","@"),"&lt;","@"),"=","@"),")","@"),"(","@"),"^","@"),"/","@"),"+","@"),"*","@"),"-","@"))-LEN(SUBSTITUTE(SUBSTITUTE(SUBSTITUTE(SUBSTITUTE(SUBSTITUTE(SUBSTITUTE(SUBSTITUTE(SUBSTITUTE(SUBSTITUTE(SUBSTITUTE(SUBSTITUTE(SUBSTITUTE(SUBSTITUTE(SUBSTITUTE(SUBSTITUTE(SUBSTITUTE(SUBSTITUTE(SUBSTITUTE(SUBSTITUTE(SUBSTITUTE(SUBSTITUTE(SUBSTITUTE(SUBSTITUTE(SUBSTITUTE(IF(_xlfn.ISFORMULA(FormulaBoth!J23),_xlfn.FORMULATEXT(FormulaBoth!J23),FormulaBoth!J23),"9","#"),"8","#"),"7","#"),"6","#"),"5","#"),"4","#"),"3","#"),"2","#"),"1","#"),"0","#"),"$","")," ",""),",","@"),"&gt;","@"),"&lt;","@"),"=","@"),")","@"),"(","@"),"^","@"),"/","@"),"+","@"),"*","@"),"-","@"),"@#","")))/2&gt;(LEN(SUBSTITUTE(SUBSTITUTE(SUBSTITUTE(SUBSTITUTE(SUBSTITUTE(SUBSTITUTE(SUBSTITUTE(SUBSTITUTE(SUBSTITUTE(SUBSTITUTE(SUBSTITUTE(SUBSTITUTE(SUBSTITUTE(SUBSTITUTE(SUBSTITUTE(SUBSTITUTE(SUBSTITUTE(SUBSTITUTE(SUBSTITUTE(SUBSTITUTE(SUBSTITUTE(SUBSTITUTE(SUBSTITUTE(IF(_xlfn.ISFORMULA('#_FormulaBoth'!J23),_xlfn.FORMULATEXT('#_FormulaBoth'!J23),'#_FormulaBoth'!J23),"9","#"),"8","#"),"7","#"),"6","#"),"5","#"),"4","#"),"3","#"),"2","#"),"1","#"),"0","#"),"$","")," ",""),",","@"),"&gt;","@"),"&lt;","@"),"=","@"),")","@"),"(","@"),"^","@"),"/","@"),"+","@"),"*","@"),"-","@"))-LEN(SUBSTITUTE(SUBSTITUTE(SUBSTITUTE(SUBSTITUTE(SUBSTITUTE(SUBSTITUTE(SUBSTITUTE(SUBSTITUTE(SUBSTITUTE(SUBSTITUTE(SUBSTITUTE(SUBSTITUTE(SUBSTITUTE(SUBSTITUTE(SUBSTITUTE(SUBSTITUTE(SUBSTITUTE(SUBSTITUTE(SUBSTITUTE(SUBSTITUTE(SUBSTITUTE(SUBSTITUTE(SUBSTITUTE(SUBSTITUTE(IF(_xlfn.ISFORMULA('#_FormulaBoth'!J23),_xlfn.FORMULATEXT('#_FormulaBoth'!J23),'#_FormulaBoth'!J23),"9","#"),"8","#"),"7","#"),"6","#"),"5","#"),"4","#"),"3","#"),"2","#"),"1","#"),"0","#"),"$","")," ",""),",","@"),"&gt;","@"),"&lt;","@"),"=","@"),")","@"),"(","@"),"^","@"),"/","@"),"+","@"),"*","@"),"-","@"),"@#","")))/2,TRUE,FALSE),"HardCodeMsg",IF(LEN(IF(_xlfn.ISFORMULA(FormulaBoth!J23),_xlfn.FORMULATEXT(FormulaBoth!J23),FormulaBoth!J23))-LEN(SUBSTITUTE(IF(_xlfn.ISFORMULA(FormulaBoth!J23),_xlfn.FORMULATEXT(FormulaBoth!J23),FormulaBoth!J23),"""",""))&gt;LEN(IF(_xlfn.ISFORMULA('#_FormulaBoth'!J23),_xlfn.FORMULATEXT('#_FormulaBoth'!J23),'#_FormulaBoth'!J23))-LEN(SUBSTITUTE(IF(_xlfn.ISFORMULA('#_FormulaBoth'!J23),_xlfn.FORMULATEXT('#_FormulaBoth'!J23),'#_FormulaBoth'!J23),"""","")),TRUE,FALSE),"HardQuoteMsg",IF(LEN(IF(_xlfn.ISFORMULA(FormulaBoth!J23),_xlfn.FORMULATEXT(FormulaBoth!J23),FormulaBoth!J23))-LEN(SUBSTITUTE(IF(_xlfn.ISFORMULA(FormulaBoth!J23),_xlfn.FORMULATEXT(FormulaBoth!J23),FormulaBoth!J23),"$",""))&lt;LEN(IF(_xlfn.ISFORMULA('#_FormulaBoth'!J23),_xlfn.FORMULATEXT('#_FormulaBoth'!J23),'#_FormulaBoth'!J23))-LEN(SUBSTITUTE(IF(_xlfn.ISFORMULA('#_FormulaBoth'!J23),_xlfn.FORMULATEXT('#_FormulaBoth'!J23),'#_FormulaBoth'!J23),"$","")),TRUE,FALSE),"MissingAbsMsg",_xlfn.IFS(ISTEXT('#_FormulaBoth'!J23),FALSE,ISLOGICAL('#_FormulaBoth'!J23),FALSE,SUBSTITUTE(CELL("format",'#_FormulaBoth'!J23),"-","")=SUBSTITUTE(CELL("format",FormulaBoth!J23),"-",""),FALSE,CELL("format",'#_FormulaBoth'!J23)="G",FALSE,AND(CELL("format",'#_FormulaBoth'!J23)="F0",CELL("format",FormulaBoth!J23)="G"),FALSE,TRUE,IFERROR(IF(MATCH(CELL("format",'#_FormulaBoth'!J23),FormatCodes_SFX!$A$4:$A$53,0)&gt;0,TRUE),FALSE),TRUE,TRUE),"FormatMsg",TRUE,"PerfectMsg")</f>
        <v>PerfectMsg</v>
      </c>
      <c r="W23" s="84"/>
      <c r="X23" s="84"/>
      <c r="Y23" s="84"/>
      <c r="AA23" s="84"/>
    </row>
    <row r="24" spans="2:27" x14ac:dyDescent="0.15">
      <c r="B24" s="115">
        <v>0</v>
      </c>
      <c r="C24" s="109">
        <v>0</v>
      </c>
      <c r="D24" s="109">
        <v>0</v>
      </c>
      <c r="E24" s="109">
        <v>0</v>
      </c>
      <c r="F24" s="84"/>
      <c r="G24" s="84"/>
      <c r="H24" s="84"/>
      <c r="I24" s="84"/>
      <c r="U24" s="84"/>
      <c r="V24" s="84"/>
      <c r="W24" s="84"/>
      <c r="X24" s="84"/>
      <c r="Y24" s="84"/>
      <c r="Z24" s="84"/>
      <c r="AA24" s="84"/>
    </row>
    <row r="25" spans="2:27" x14ac:dyDescent="0.15">
      <c r="B25" s="115">
        <v>0</v>
      </c>
      <c r="C25" s="109">
        <v>0</v>
      </c>
      <c r="D25" s="109">
        <v>0</v>
      </c>
      <c r="E25" s="109">
        <v>0</v>
      </c>
      <c r="F25" s="84"/>
      <c r="G25" s="84"/>
      <c r="H25" s="84"/>
      <c r="I25" s="84"/>
      <c r="U25" s="84"/>
      <c r="V25" s="84"/>
      <c r="W25" s="84"/>
      <c r="X25" s="84"/>
      <c r="Y25" s="84"/>
      <c r="Z25" s="84"/>
      <c r="AA25" s="84"/>
    </row>
    <row r="26" spans="2:27" x14ac:dyDescent="0.15">
      <c r="B26" s="115">
        <v>0</v>
      </c>
      <c r="C26" s="109">
        <v>0</v>
      </c>
      <c r="D26" s="109">
        <v>0</v>
      </c>
      <c r="E26" s="109">
        <v>0</v>
      </c>
      <c r="F26" s="84"/>
      <c r="G26" s="84"/>
      <c r="H26" s="84"/>
      <c r="I26" s="84"/>
      <c r="L26" s="84"/>
      <c r="U26" s="84"/>
      <c r="V26" s="84"/>
      <c r="W26" s="84"/>
      <c r="X26" s="84"/>
      <c r="Y26" s="84"/>
      <c r="Z26" s="84"/>
      <c r="AA26" s="84"/>
    </row>
    <row r="27" spans="2:27" x14ac:dyDescent="0.15">
      <c r="B27" s="115">
        <v>0</v>
      </c>
      <c r="C27" s="109">
        <v>0</v>
      </c>
      <c r="D27" s="109">
        <v>0</v>
      </c>
      <c r="E27" s="109">
        <v>0</v>
      </c>
      <c r="F27" s="84"/>
      <c r="G27" s="84"/>
      <c r="H27" s="84"/>
      <c r="I27" s="84"/>
      <c r="J27" s="84"/>
      <c r="K27" s="84"/>
      <c r="L27" s="84"/>
      <c r="U27" s="84"/>
      <c r="V27" s="84"/>
      <c r="W27" s="84"/>
      <c r="X27" s="84"/>
      <c r="Y27" s="84"/>
      <c r="Z27" s="84"/>
      <c r="AA27" s="84"/>
    </row>
    <row r="28" spans="2:27" x14ac:dyDescent="0.15">
      <c r="B28" s="115">
        <v>0</v>
      </c>
      <c r="C28" s="109">
        <v>0</v>
      </c>
      <c r="D28" s="109">
        <v>0</v>
      </c>
      <c r="E28" s="109">
        <v>0</v>
      </c>
      <c r="F28" s="84"/>
      <c r="K28" s="84"/>
      <c r="L28" s="84"/>
      <c r="M28" s="84"/>
      <c r="N28" s="84"/>
      <c r="U28" s="84"/>
      <c r="V28" s="84"/>
      <c r="W28" s="84"/>
      <c r="X28" s="84"/>
      <c r="Y28" s="84"/>
      <c r="Z28" s="84"/>
      <c r="AA28" s="84"/>
    </row>
    <row r="29" spans="2:27" x14ac:dyDescent="0.15">
      <c r="B29" s="115">
        <v>0</v>
      </c>
      <c r="C29" s="109">
        <v>0</v>
      </c>
      <c r="D29" s="109">
        <v>0</v>
      </c>
      <c r="E29" s="109">
        <v>0</v>
      </c>
      <c r="F29" s="84"/>
      <c r="K29" s="84"/>
      <c r="L29" s="84"/>
      <c r="M29" s="84"/>
      <c r="N29" s="84"/>
      <c r="U29" s="84"/>
      <c r="V29" s="84"/>
      <c r="W29" s="84"/>
      <c r="X29" s="84"/>
      <c r="Y29" s="84"/>
      <c r="Z29" s="84"/>
      <c r="AA29" s="84"/>
    </row>
    <row r="30" spans="2:27" x14ac:dyDescent="0.15">
      <c r="B30" s="115">
        <v>0</v>
      </c>
      <c r="C30" s="109">
        <v>0</v>
      </c>
      <c r="D30" s="109">
        <v>0</v>
      </c>
      <c r="E30" s="109">
        <v>0</v>
      </c>
      <c r="F30" s="84"/>
      <c r="K30" s="84"/>
      <c r="L30" s="84"/>
      <c r="M30" s="84"/>
      <c r="N30" s="84"/>
    </row>
    <row r="31" spans="2:27" x14ac:dyDescent="0.15">
      <c r="B31" s="115">
        <v>0</v>
      </c>
      <c r="C31" s="109">
        <v>0</v>
      </c>
      <c r="D31" s="109">
        <v>0</v>
      </c>
      <c r="E31" s="109">
        <v>0</v>
      </c>
      <c r="F31" s="84"/>
      <c r="K31" s="84"/>
      <c r="L31" s="84"/>
      <c r="M31" s="84"/>
      <c r="N31" s="84"/>
    </row>
    <row r="32" spans="2:27" x14ac:dyDescent="0.15">
      <c r="B32" s="115">
        <v>0</v>
      </c>
      <c r="C32" s="109">
        <v>0</v>
      </c>
      <c r="D32" s="109">
        <v>0</v>
      </c>
      <c r="E32" s="109">
        <v>0</v>
      </c>
      <c r="F32" s="84"/>
      <c r="K32" s="84"/>
      <c r="L32" s="84"/>
      <c r="M32" s="84"/>
      <c r="N32" s="84"/>
    </row>
    <row r="33" spans="2:14" x14ac:dyDescent="0.15">
      <c r="B33" s="115">
        <v>0</v>
      </c>
      <c r="C33" s="109">
        <v>0</v>
      </c>
      <c r="D33" s="109">
        <v>0</v>
      </c>
      <c r="E33" s="109">
        <v>0</v>
      </c>
      <c r="F33" s="84"/>
      <c r="K33" s="84"/>
      <c r="L33" s="84"/>
      <c r="M33" s="84"/>
      <c r="N33" s="84"/>
    </row>
    <row r="34" spans="2:14" x14ac:dyDescent="0.15">
      <c r="B34" s="115">
        <v>0</v>
      </c>
      <c r="C34" s="109">
        <v>0</v>
      </c>
      <c r="D34" s="109">
        <v>0</v>
      </c>
      <c r="E34" s="109">
        <v>0</v>
      </c>
      <c r="F34" s="84"/>
      <c r="G34" s="84"/>
      <c r="H34" s="84"/>
      <c r="I34" s="84"/>
      <c r="J34" s="84"/>
      <c r="K34" s="84"/>
      <c r="L34" s="84"/>
      <c r="M34" s="84"/>
      <c r="N34" s="84"/>
    </row>
    <row r="35" spans="2:14" x14ac:dyDescent="0.15">
      <c r="B35" s="115">
        <v>0</v>
      </c>
      <c r="C35" s="109">
        <v>0</v>
      </c>
      <c r="D35" s="109">
        <v>0</v>
      </c>
      <c r="E35" s="109">
        <v>0</v>
      </c>
      <c r="F35" s="84"/>
      <c r="G35" s="84"/>
      <c r="H35" s="84"/>
      <c r="I35" s="84"/>
      <c r="J35" s="84"/>
      <c r="K35" s="84"/>
      <c r="L35" s="84"/>
      <c r="M35" s="84"/>
      <c r="N35" s="84"/>
    </row>
    <row r="36" spans="2:14" x14ac:dyDescent="0.15">
      <c r="B36" s="115">
        <v>0</v>
      </c>
      <c r="C36" s="109">
        <v>0</v>
      </c>
      <c r="D36" s="109">
        <v>0</v>
      </c>
      <c r="E36" s="109">
        <v>0</v>
      </c>
      <c r="F36" s="84"/>
      <c r="G36" s="84"/>
      <c r="H36" s="84"/>
      <c r="I36" s="84"/>
      <c r="J36" s="84"/>
      <c r="K36" s="84"/>
      <c r="M36" s="84"/>
      <c r="N36" s="84"/>
    </row>
    <row r="37" spans="2:14" x14ac:dyDescent="0.15">
      <c r="B37" s="115">
        <v>0</v>
      </c>
      <c r="C37" s="109">
        <v>0</v>
      </c>
      <c r="D37" s="109">
        <v>0</v>
      </c>
      <c r="E37" s="109">
        <v>0</v>
      </c>
      <c r="F37" s="84"/>
      <c r="G37" s="84"/>
      <c r="H37" s="84"/>
      <c r="I37" s="84"/>
      <c r="M37" s="84"/>
      <c r="N37" s="84"/>
    </row>
    <row r="38" spans="2:14" x14ac:dyDescent="0.15">
      <c r="B38" s="115">
        <v>0</v>
      </c>
      <c r="C38" s="109">
        <v>0</v>
      </c>
      <c r="D38" s="109">
        <v>0</v>
      </c>
      <c r="E38" s="109">
        <v>0</v>
      </c>
      <c r="F38" s="84"/>
      <c r="G38" s="84"/>
      <c r="H38" s="84"/>
      <c r="I38" s="84"/>
    </row>
    <row r="39" spans="2:14" x14ac:dyDescent="0.15">
      <c r="B39" s="115">
        <v>0</v>
      </c>
      <c r="C39" s="109">
        <v>0</v>
      </c>
      <c r="D39" s="109">
        <v>0</v>
      </c>
      <c r="E39" s="109">
        <v>0</v>
      </c>
      <c r="F39" s="84"/>
      <c r="G39" s="84"/>
      <c r="H39" s="84"/>
      <c r="I39" s="84"/>
    </row>
    <row r="40" spans="2:14" x14ac:dyDescent="0.15">
      <c r="B40" s="115">
        <v>0</v>
      </c>
      <c r="C40" s="109">
        <v>0</v>
      </c>
      <c r="D40" s="109">
        <v>0</v>
      </c>
      <c r="E40" s="109">
        <v>0</v>
      </c>
      <c r="F40" s="84"/>
      <c r="G40" s="84"/>
      <c r="H40" s="84"/>
      <c r="I40" s="84"/>
    </row>
    <row r="41" spans="2:14" x14ac:dyDescent="0.15">
      <c r="B41" s="115">
        <v>0</v>
      </c>
      <c r="C41" s="109">
        <v>0</v>
      </c>
      <c r="D41" s="109">
        <v>0</v>
      </c>
      <c r="E41" s="109">
        <v>0</v>
      </c>
      <c r="F41" s="84"/>
      <c r="G41" s="84"/>
      <c r="H41" s="84"/>
      <c r="I41" s="84"/>
    </row>
    <row r="42" spans="2:14" x14ac:dyDescent="0.15">
      <c r="B42" s="115">
        <v>0</v>
      </c>
      <c r="C42" s="109">
        <v>0</v>
      </c>
      <c r="D42" s="109">
        <v>0</v>
      </c>
      <c r="E42" s="109">
        <v>0</v>
      </c>
      <c r="F42" s="84"/>
      <c r="G42" s="84"/>
      <c r="H42" s="84"/>
      <c r="I42" s="84"/>
    </row>
    <row r="43" spans="2:14" x14ac:dyDescent="0.15">
      <c r="B43" s="115">
        <v>0</v>
      </c>
      <c r="C43" s="109">
        <v>0</v>
      </c>
      <c r="D43" s="109">
        <v>0</v>
      </c>
      <c r="E43" s="109">
        <v>0</v>
      </c>
      <c r="F43" s="84"/>
      <c r="G43" s="84"/>
      <c r="H43" s="84"/>
      <c r="I43" s="84"/>
      <c r="M43" s="84"/>
      <c r="N43" s="84"/>
    </row>
    <row r="44" spans="2:14" x14ac:dyDescent="0.15">
      <c r="B44" s="115">
        <v>0</v>
      </c>
      <c r="C44" s="109">
        <v>0</v>
      </c>
      <c r="D44" s="109">
        <v>0</v>
      </c>
      <c r="E44" s="109">
        <v>0</v>
      </c>
      <c r="F44" s="84"/>
      <c r="G44" s="84"/>
      <c r="H44" s="84"/>
      <c r="I44" s="84"/>
      <c r="M44" s="84"/>
      <c r="N44" s="84"/>
    </row>
    <row r="45" spans="2:14" x14ac:dyDescent="0.15">
      <c r="B45" s="115">
        <v>0</v>
      </c>
      <c r="C45" s="109">
        <v>0</v>
      </c>
      <c r="D45" s="109">
        <v>0</v>
      </c>
      <c r="E45" s="109">
        <v>0</v>
      </c>
      <c r="F45" s="84"/>
      <c r="G45" s="84"/>
      <c r="H45" s="84"/>
      <c r="I45" s="84"/>
      <c r="M45" s="84"/>
      <c r="N45" s="84"/>
    </row>
    <row r="46" spans="2:14" x14ac:dyDescent="0.15">
      <c r="B46" s="115">
        <v>0</v>
      </c>
      <c r="C46" s="109">
        <v>0</v>
      </c>
      <c r="D46" s="109">
        <v>0</v>
      </c>
      <c r="E46" s="109">
        <v>0</v>
      </c>
      <c r="F46" s="84"/>
      <c r="G46" s="84"/>
      <c r="H46" s="84"/>
      <c r="I46" s="84"/>
      <c r="M46" s="84"/>
      <c r="N46" s="84"/>
    </row>
    <row r="47" spans="2:14" x14ac:dyDescent="0.15">
      <c r="B47" s="115">
        <v>0</v>
      </c>
      <c r="C47" s="109">
        <v>0</v>
      </c>
      <c r="D47" s="109">
        <v>0</v>
      </c>
      <c r="E47" s="109">
        <v>0</v>
      </c>
      <c r="F47" s="84"/>
      <c r="G47" s="84"/>
      <c r="H47" s="84"/>
      <c r="I47" s="84"/>
      <c r="M47" s="84"/>
      <c r="N47" s="84"/>
    </row>
    <row r="48" spans="2:14" x14ac:dyDescent="0.15">
      <c r="B48" s="115">
        <v>0</v>
      </c>
      <c r="C48" s="109">
        <v>0</v>
      </c>
      <c r="D48" s="109">
        <v>0</v>
      </c>
      <c r="E48" s="109">
        <v>0</v>
      </c>
      <c r="F48" s="84"/>
      <c r="G48" s="84"/>
      <c r="H48" s="84"/>
      <c r="I48" s="84"/>
    </row>
    <row r="49" spans="2:9" x14ac:dyDescent="0.15">
      <c r="B49" s="115">
        <v>0</v>
      </c>
      <c r="C49" s="109">
        <v>0</v>
      </c>
      <c r="D49" s="109">
        <v>0</v>
      </c>
      <c r="E49" s="109">
        <v>0</v>
      </c>
      <c r="F49" s="84"/>
      <c r="G49" s="84"/>
      <c r="H49" s="84"/>
      <c r="I49" s="84"/>
    </row>
    <row r="50" spans="2:9" x14ac:dyDescent="0.15">
      <c r="B50" s="115">
        <v>0</v>
      </c>
      <c r="C50" s="109">
        <v>0</v>
      </c>
      <c r="D50" s="109">
        <v>0</v>
      </c>
      <c r="E50" s="109">
        <v>0</v>
      </c>
      <c r="F50" s="84"/>
    </row>
    <row r="51" spans="2:9" x14ac:dyDescent="0.15">
      <c r="B51" s="115">
        <v>0</v>
      </c>
      <c r="C51" s="109">
        <v>0</v>
      </c>
      <c r="D51" s="109">
        <v>0</v>
      </c>
      <c r="E51" s="109">
        <v>0</v>
      </c>
      <c r="F51" s="84"/>
    </row>
    <row r="52" spans="2:9" x14ac:dyDescent="0.15">
      <c r="B52" s="115">
        <v>0</v>
      </c>
      <c r="C52" s="109">
        <v>0</v>
      </c>
      <c r="D52" s="109">
        <v>0</v>
      </c>
      <c r="E52" s="109">
        <v>0</v>
      </c>
      <c r="F52" s="84"/>
    </row>
    <row r="53" spans="2:9" x14ac:dyDescent="0.15">
      <c r="B53" s="115">
        <v>0</v>
      </c>
      <c r="C53" s="109">
        <v>0</v>
      </c>
      <c r="D53" s="109">
        <v>0</v>
      </c>
      <c r="E53" s="109">
        <v>0</v>
      </c>
      <c r="F53" s="84"/>
    </row>
    <row r="54" spans="2:9" x14ac:dyDescent="0.15">
      <c r="B54" s="115">
        <v>0</v>
      </c>
      <c r="C54" s="109">
        <v>0</v>
      </c>
      <c r="D54" s="109">
        <v>0</v>
      </c>
      <c r="E54" s="109">
        <v>0</v>
      </c>
      <c r="F54" s="84"/>
    </row>
    <row r="55" spans="2:9" x14ac:dyDescent="0.15">
      <c r="B55" s="115">
        <v>0</v>
      </c>
      <c r="C55" s="109">
        <v>0</v>
      </c>
      <c r="D55" s="109">
        <v>0</v>
      </c>
      <c r="E55" s="109">
        <v>0</v>
      </c>
      <c r="F55" s="84"/>
    </row>
    <row r="56" spans="2:9" x14ac:dyDescent="0.15">
      <c r="B56" s="115">
        <v>0</v>
      </c>
      <c r="C56" s="109">
        <v>0</v>
      </c>
      <c r="D56" s="109">
        <v>0</v>
      </c>
      <c r="E56" s="109">
        <v>0</v>
      </c>
      <c r="F56" s="84"/>
      <c r="G56" s="84"/>
      <c r="H56" s="84"/>
      <c r="I56" s="84"/>
    </row>
    <row r="57" spans="2:9" x14ac:dyDescent="0.15">
      <c r="B57" s="115">
        <v>0</v>
      </c>
      <c r="C57" s="109">
        <v>0</v>
      </c>
      <c r="D57" s="109">
        <v>0</v>
      </c>
      <c r="E57" s="109">
        <v>0</v>
      </c>
      <c r="F57" s="84"/>
      <c r="G57" s="84"/>
      <c r="H57" s="84"/>
      <c r="I57" s="84"/>
    </row>
    <row r="58" spans="2:9" x14ac:dyDescent="0.15">
      <c r="B58" s="115">
        <v>0</v>
      </c>
      <c r="C58" s="109">
        <v>0</v>
      </c>
      <c r="D58" s="109">
        <v>0</v>
      </c>
      <c r="E58" s="109">
        <v>0</v>
      </c>
      <c r="F58" s="84"/>
      <c r="G58" s="84"/>
    </row>
    <row r="59" spans="2:9" x14ac:dyDescent="0.15">
      <c r="B59" s="115">
        <v>0</v>
      </c>
      <c r="C59" s="109">
        <v>0</v>
      </c>
      <c r="D59" s="109">
        <v>0</v>
      </c>
      <c r="E59" s="109">
        <v>0</v>
      </c>
      <c r="F59" s="84"/>
      <c r="G59" s="84"/>
    </row>
    <row r="60" spans="2:9" x14ac:dyDescent="0.15">
      <c r="B60" s="115">
        <v>0</v>
      </c>
      <c r="C60" s="109">
        <v>0</v>
      </c>
      <c r="D60" s="109">
        <v>0</v>
      </c>
      <c r="E60" s="109">
        <v>0</v>
      </c>
      <c r="F60" s="84"/>
      <c r="G60" s="84"/>
    </row>
    <row r="61" spans="2:9" x14ac:dyDescent="0.15">
      <c r="B61" s="115">
        <v>0</v>
      </c>
      <c r="C61" s="109">
        <v>0</v>
      </c>
      <c r="D61" s="109">
        <v>0</v>
      </c>
      <c r="E61" s="109">
        <v>0</v>
      </c>
      <c r="F61" s="84"/>
      <c r="G61" s="84"/>
    </row>
    <row r="62" spans="2:9" x14ac:dyDescent="0.15">
      <c r="B62" s="115">
        <v>0</v>
      </c>
      <c r="C62" s="109">
        <v>0</v>
      </c>
      <c r="D62" s="109">
        <v>0</v>
      </c>
      <c r="E62" s="109">
        <v>0</v>
      </c>
      <c r="F62" s="84"/>
      <c r="G62" s="84"/>
    </row>
    <row r="63" spans="2:9" x14ac:dyDescent="0.15">
      <c r="B63" s="115">
        <v>0</v>
      </c>
      <c r="C63" s="109">
        <v>0</v>
      </c>
      <c r="D63" s="109">
        <v>0</v>
      </c>
      <c r="E63" s="109">
        <v>0</v>
      </c>
      <c r="F63" s="84"/>
      <c r="G63" s="84"/>
      <c r="H63" s="84"/>
      <c r="I63" s="84"/>
    </row>
    <row r="64" spans="2:9" x14ac:dyDescent="0.15">
      <c r="B64" s="115">
        <v>0</v>
      </c>
      <c r="C64" s="109">
        <v>0</v>
      </c>
      <c r="D64" s="109">
        <v>0</v>
      </c>
      <c r="E64" s="109">
        <v>0</v>
      </c>
      <c r="F64" s="84"/>
      <c r="G64" s="84"/>
      <c r="H64" s="84"/>
      <c r="I64" s="84"/>
    </row>
    <row r="65" spans="2:9" x14ac:dyDescent="0.15">
      <c r="B65" s="115">
        <v>0</v>
      </c>
      <c r="C65" s="109">
        <v>0</v>
      </c>
      <c r="D65" s="109">
        <v>0</v>
      </c>
      <c r="E65" s="109">
        <v>0</v>
      </c>
      <c r="F65" s="84"/>
      <c r="G65" s="84"/>
      <c r="H65" s="84"/>
      <c r="I65" s="84"/>
    </row>
    <row r="66" spans="2:9" x14ac:dyDescent="0.15">
      <c r="B66" s="115">
        <v>0</v>
      </c>
      <c r="C66" s="109">
        <v>0</v>
      </c>
      <c r="D66" s="109">
        <v>0</v>
      </c>
      <c r="E66" s="109">
        <v>0</v>
      </c>
      <c r="F66" s="84"/>
      <c r="G66" s="84"/>
      <c r="H66" s="84"/>
      <c r="I66" s="84"/>
    </row>
    <row r="67" spans="2:9" x14ac:dyDescent="0.15">
      <c r="B67" s="115">
        <v>0</v>
      </c>
      <c r="C67" s="109">
        <v>0</v>
      </c>
      <c r="D67" s="109">
        <v>0</v>
      </c>
      <c r="E67" s="109">
        <v>0</v>
      </c>
      <c r="F67" s="84"/>
      <c r="G67" s="84"/>
      <c r="H67" s="84"/>
      <c r="I67" s="84"/>
    </row>
    <row r="68" spans="2:9" x14ac:dyDescent="0.15">
      <c r="B68" s="115">
        <v>0</v>
      </c>
      <c r="C68" s="109">
        <v>0</v>
      </c>
      <c r="D68" s="109">
        <v>0</v>
      </c>
      <c r="E68" s="109">
        <v>0</v>
      </c>
      <c r="F68" s="84"/>
      <c r="G68" s="84"/>
      <c r="H68" s="84"/>
      <c r="I68" s="84"/>
    </row>
    <row r="69" spans="2:9" x14ac:dyDescent="0.15">
      <c r="B69" s="115">
        <v>0</v>
      </c>
      <c r="C69" s="109">
        <v>0</v>
      </c>
      <c r="D69" s="109">
        <v>0</v>
      </c>
      <c r="E69" s="109">
        <v>0</v>
      </c>
      <c r="F69" s="84"/>
      <c r="G69" s="84"/>
      <c r="H69" s="84"/>
      <c r="I69" s="84"/>
    </row>
    <row r="70" spans="2:9" x14ac:dyDescent="0.15">
      <c r="B70" s="115">
        <v>0</v>
      </c>
      <c r="C70" s="109">
        <v>0</v>
      </c>
      <c r="D70" s="109">
        <v>0</v>
      </c>
      <c r="E70" s="109">
        <v>0</v>
      </c>
      <c r="F70" s="84"/>
      <c r="G70" s="84"/>
      <c r="H70" s="84"/>
      <c r="I70" s="84"/>
    </row>
    <row r="71" spans="2:9" x14ac:dyDescent="0.15">
      <c r="B71" s="115">
        <v>0</v>
      </c>
      <c r="C71" s="109">
        <v>0</v>
      </c>
      <c r="D71" s="109">
        <v>0</v>
      </c>
      <c r="E71" s="109">
        <v>0</v>
      </c>
      <c r="F71" s="84"/>
      <c r="G71" s="84"/>
      <c r="H71" s="84"/>
      <c r="I71" s="84"/>
    </row>
    <row r="72" spans="2:9" x14ac:dyDescent="0.15">
      <c r="B72" s="115">
        <v>0</v>
      </c>
      <c r="C72" s="109">
        <v>0</v>
      </c>
      <c r="D72" s="109">
        <v>0</v>
      </c>
      <c r="E72" s="109">
        <v>0</v>
      </c>
      <c r="F72" s="84"/>
      <c r="G72" s="84"/>
      <c r="H72" s="84"/>
      <c r="I72" s="84"/>
    </row>
    <row r="73" spans="2:9" x14ac:dyDescent="0.15">
      <c r="B73" s="115">
        <v>0</v>
      </c>
      <c r="C73" s="109">
        <v>0</v>
      </c>
      <c r="D73" s="109">
        <v>0</v>
      </c>
      <c r="E73" s="109">
        <v>0</v>
      </c>
      <c r="F73" s="84"/>
      <c r="G73" s="84"/>
      <c r="H73" s="84"/>
      <c r="I73" s="84"/>
    </row>
    <row r="74" spans="2:9" x14ac:dyDescent="0.15">
      <c r="B74" s="115">
        <v>0</v>
      </c>
      <c r="C74" s="109">
        <v>0</v>
      </c>
      <c r="D74" s="109">
        <v>0</v>
      </c>
      <c r="E74" s="109">
        <v>0</v>
      </c>
      <c r="F74" s="84"/>
      <c r="G74" s="84"/>
      <c r="H74" s="84"/>
      <c r="I74" s="84"/>
    </row>
    <row r="75" spans="2:9" x14ac:dyDescent="0.15">
      <c r="B75" s="115">
        <v>0</v>
      </c>
      <c r="C75" s="109">
        <v>0</v>
      </c>
      <c r="D75" s="109">
        <v>0</v>
      </c>
      <c r="E75" s="109">
        <v>0</v>
      </c>
      <c r="F75" s="84"/>
      <c r="G75" s="84"/>
      <c r="H75" s="84"/>
      <c r="I75" s="84"/>
    </row>
    <row r="76" spans="2:9" x14ac:dyDescent="0.15">
      <c r="B76" s="115">
        <v>0</v>
      </c>
      <c r="C76" s="109">
        <v>0</v>
      </c>
      <c r="D76" s="109">
        <v>0</v>
      </c>
      <c r="E76" s="109">
        <v>0</v>
      </c>
      <c r="F76" s="84"/>
      <c r="G76" s="84"/>
      <c r="H76" s="84"/>
      <c r="I76" s="84"/>
    </row>
    <row r="77" spans="2:9" x14ac:dyDescent="0.15">
      <c r="B77" s="115">
        <v>0</v>
      </c>
      <c r="C77" s="109">
        <v>0</v>
      </c>
      <c r="D77" s="109">
        <v>0</v>
      </c>
      <c r="E77" s="109">
        <v>0</v>
      </c>
      <c r="F77" s="84"/>
      <c r="G77" s="84"/>
      <c r="H77" s="84"/>
      <c r="I77" s="84"/>
    </row>
    <row r="78" spans="2:9" x14ac:dyDescent="0.15">
      <c r="B78" s="115">
        <v>0</v>
      </c>
      <c r="C78" s="109">
        <v>0</v>
      </c>
      <c r="D78" s="109">
        <v>0</v>
      </c>
      <c r="E78" s="109">
        <v>0</v>
      </c>
      <c r="F78" s="84"/>
      <c r="G78" s="84"/>
      <c r="H78" s="84"/>
      <c r="I78" s="84"/>
    </row>
    <row r="79" spans="2:9" x14ac:dyDescent="0.15">
      <c r="G79" s="84"/>
      <c r="H79" s="84"/>
      <c r="I79" s="84"/>
    </row>
    <row r="90" s="109" customFormat="1" ht="31.9" customHeight="1" x14ac:dyDescent="0.25"/>
  </sheetData>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360CA-20D8-4ECF-9965-AAF67B6D8D8E}">
  <dimension ref="A1:AO90"/>
  <sheetViews>
    <sheetView showGridLines="0" zoomScaleNormal="100" workbookViewId="0">
      <pane ySplit="2" topLeftCell="A14" activePane="bottomLeft" state="frozen"/>
      <selection pane="bottomLeft" activeCell="L22" sqref="L22"/>
    </sheetView>
  </sheetViews>
  <sheetFormatPr defaultColWidth="8.7109375" defaultRowHeight="15.75" x14ac:dyDescent="0.25"/>
  <cols>
    <col min="1" max="1" width="8.7109375" style="20" customWidth="1"/>
    <col min="2" max="2" width="12.28515625" style="20" customWidth="1"/>
    <col min="3" max="4" width="13.7109375" style="20" customWidth="1"/>
    <col min="5" max="5" width="14.42578125" style="20" customWidth="1"/>
    <col min="6" max="6" width="8.140625" style="20" customWidth="1"/>
    <col min="7" max="7" width="13.7109375" style="20" customWidth="1"/>
    <col min="8" max="8" width="14.7109375" style="20" customWidth="1"/>
    <col min="9" max="9" width="17.7109375" style="20" customWidth="1"/>
    <col min="10" max="10" width="12.42578125" style="20" bestFit="1" customWidth="1"/>
    <col min="11" max="11" width="12.7109375" style="20" bestFit="1" customWidth="1"/>
    <col min="12" max="12" width="10.28515625" style="20" bestFit="1" customWidth="1"/>
    <col min="13" max="13" width="14.7109375" style="20" customWidth="1"/>
    <col min="14" max="14" width="35.42578125" style="20" customWidth="1"/>
    <col min="15" max="20" width="8.7109375" style="20"/>
    <col min="21" max="21" width="18.7109375" style="20" customWidth="1"/>
    <col min="22" max="16384" width="8.7109375" style="20"/>
  </cols>
  <sheetData>
    <row r="1" spans="1:41" ht="22.15" customHeight="1" x14ac:dyDescent="0.25">
      <c r="A1" s="67" t="s">
        <v>369</v>
      </c>
      <c r="B1" s="67" t="s">
        <v>370</v>
      </c>
      <c r="C1" s="67" t="s">
        <v>371</v>
      </c>
      <c r="D1" s="68" t="str" cm="1">
        <f t="array" aca="1" ref="D1" ca="1">IFERROR(
    _xlfn.LET(
        _xlpm.FileName, MID(CELL("filename", A1), FIND("]", CELL("filename", A1)) + 1, 255),
        _xlpm.DynamicRef, INDIRECT("'#_" &amp; _xlpm.FileName &amp; "'!" &amp; C2),
        IF(
            TYPE(_xlpm.DynamicRef) = 1,
            VLOOKUP(
                CELL("format", _xlpm.DynamicRef),
                FormatCodes_SFX!$A$4:$B$53,
                2,
                FALSE
            ),
            _xlfn.SWITCH(
                TYPE(_xlpm.DynamicRef),
                2, "short text",
                4, "logical",
                16, "error",
                64, "long text",
                "Other"
            )
        )
    ),
    "Error in formula"
)</f>
        <v>error</v>
      </c>
      <c r="E1" s="67"/>
      <c r="F1" s="67"/>
      <c r="G1" s="67"/>
      <c r="H1" s="67"/>
      <c r="I1" s="68" t="str" cm="1">
        <f t="array" ref="I1">_xlfn.IFS(ROW(A100)&lt;100,"Undo deleted row or quit without saving",COLUMN(AZ1)&lt;52,"Undo deleted column or quit without saving",ROW(A100)&gt;100,"Undo inserted row or quit without saving",COLUMN(AZ1)&gt;52,"Undo inserted column or quit without saving",Scoreboard!$F$25&lt;&gt;"","Security compromised: Undo last action or quit without saving",TRUE=TRUE,"Connor Guarino")</f>
        <v>Connor Guarino</v>
      </c>
      <c r="J1" s="68"/>
      <c r="K1" s="68"/>
      <c r="L1" s="68" t="s">
        <v>372</v>
      </c>
      <c r="M1" s="68"/>
      <c r="N1" s="68"/>
      <c r="O1" s="68"/>
      <c r="P1" s="69" t="s">
        <v>373</v>
      </c>
      <c r="Q1" s="68"/>
      <c r="R1" s="68"/>
      <c r="S1" s="105" t="s">
        <v>376</v>
      </c>
      <c r="T1" s="71"/>
      <c r="U1" s="70"/>
      <c r="V1" s="71"/>
      <c r="W1" s="70"/>
      <c r="X1" s="67" t="str">
        <f t="shared" ref="X1:AA2" si="0">A1</f>
        <v>earned</v>
      </c>
      <c r="Y1" s="67" t="str">
        <f t="shared" si="0"/>
        <v>possible</v>
      </c>
      <c r="Z1" s="67" t="str">
        <f t="shared" si="0"/>
        <v>cell</v>
      </c>
      <c r="AA1" s="68" t="str">
        <f t="shared" ca="1" si="0"/>
        <v>error</v>
      </c>
      <c r="AB1" s="67"/>
      <c r="AC1" s="67"/>
      <c r="AD1" s="72"/>
      <c r="AE1" s="72"/>
      <c r="AF1" s="68" t="str">
        <f>I1</f>
        <v>Connor Guarino</v>
      </c>
      <c r="AG1" s="68"/>
      <c r="AH1" s="72"/>
      <c r="AI1" s="72"/>
      <c r="AJ1" s="72"/>
      <c r="AK1" s="72"/>
      <c r="AL1" s="68" t="s">
        <v>372</v>
      </c>
      <c r="AM1" s="72"/>
      <c r="AN1" s="72"/>
      <c r="AO1" s="72"/>
    </row>
    <row r="2" spans="1:41" ht="22.9" customHeight="1" thickBot="1" x14ac:dyDescent="0.55000000000000004">
      <c r="A2" s="73">
        <f ca="1">FormulaBothSC!$A$2</f>
        <v>14</v>
      </c>
      <c r="B2" s="74">
        <f>FormulaBothSC!$B$2</f>
        <v>14</v>
      </c>
      <c r="C2" s="73" t="str" cm="1">
        <f t="array" aca="1" ref="C2" ca="1">SUBSTITUTE(IF(LEN(CELL("address"))&lt;15,CELL("address"),""),"$","")</f>
        <v/>
      </c>
      <c r="D2" s="75" t="str">
        <f ca="1">IF(ISNUMBER(SEARCH("#REF!",_xlfn.FORMULATEXT(INDIRECT("'FormulaBothSC'!"&amp;C2)))),"DRAGGING CELLS IS NOT PERMITTED. PLEASE UNDO LAST ACTION!!",IF($P$1&lt;&gt;"Feedback OFF",IFERROR(HLOOKUP(INDIRECT("'FormulaBothSC'!"&amp;C2),Feedback_SFX!$B$2:$N$10,IF($P$1="Feedback ON", 2, Feedback_SFX!B1), FALSE), ""),""))</f>
        <v/>
      </c>
      <c r="E2" s="76"/>
      <c r="F2" s="76"/>
      <c r="G2" s="76"/>
      <c r="H2" s="76"/>
      <c r="I2" s="77"/>
      <c r="J2" s="76"/>
      <c r="K2" s="76"/>
      <c r="L2" s="76"/>
      <c r="M2" s="76"/>
      <c r="N2" s="76"/>
      <c r="O2" s="76"/>
      <c r="P2" s="83" t="str">
        <f ca="1">IF(Scoreboard!$E$4="Excel version: Invalid","****ERROR: Scoreboard requires Excel 365 or 2021 to run****", "")</f>
        <v/>
      </c>
      <c r="Q2" s="76"/>
      <c r="R2" s="76"/>
      <c r="S2" s="78"/>
      <c r="T2" s="79"/>
      <c r="U2" s="80"/>
      <c r="V2" s="79"/>
      <c r="W2" s="80"/>
      <c r="X2" s="81">
        <f t="shared" ca="1" si="0"/>
        <v>14</v>
      </c>
      <c r="Y2" s="81">
        <f t="shared" si="0"/>
        <v>14</v>
      </c>
      <c r="Z2" s="81" t="str">
        <f t="shared" ca="1" si="0"/>
        <v/>
      </c>
      <c r="AA2" s="75" t="str">
        <f t="shared" ca="1" si="0"/>
        <v/>
      </c>
      <c r="AB2" s="76"/>
      <c r="AC2" s="76"/>
      <c r="AD2" s="82"/>
      <c r="AE2" s="82"/>
      <c r="AF2" s="82"/>
      <c r="AG2" s="82"/>
      <c r="AH2" s="82"/>
      <c r="AI2" s="82"/>
      <c r="AJ2" s="82"/>
      <c r="AK2" s="82"/>
      <c r="AL2" s="82"/>
      <c r="AM2" s="82"/>
      <c r="AN2" s="82"/>
      <c r="AO2" s="82"/>
    </row>
    <row r="3" spans="1:41" ht="6" customHeight="1" x14ac:dyDescent="0.25"/>
    <row r="4" spans="1:41" ht="18.75" x14ac:dyDescent="0.25">
      <c r="B4" s="21" t="s">
        <v>118</v>
      </c>
      <c r="C4" s="22"/>
      <c r="D4" s="22"/>
      <c r="E4" s="22"/>
      <c r="F4" s="22"/>
      <c r="G4" s="22"/>
      <c r="H4" s="22"/>
      <c r="I4" s="23"/>
    </row>
    <row r="5" spans="1:41" x14ac:dyDescent="0.25">
      <c r="B5" s="24" t="s">
        <v>119</v>
      </c>
      <c r="C5" s="25"/>
      <c r="D5" s="25"/>
      <c r="E5" s="25"/>
      <c r="F5" s="25"/>
      <c r="G5" s="25"/>
      <c r="H5" s="25"/>
      <c r="I5" s="26"/>
    </row>
    <row r="6" spans="1:41" x14ac:dyDescent="0.25">
      <c r="B6" s="27"/>
      <c r="C6" s="28"/>
      <c r="D6" s="28"/>
      <c r="E6" s="28"/>
      <c r="F6" s="28"/>
      <c r="G6" s="28"/>
      <c r="H6" s="28"/>
      <c r="I6" s="29"/>
    </row>
    <row r="8" spans="1:41" customFormat="1" ht="15" x14ac:dyDescent="0.25"/>
    <row r="9" spans="1:41" ht="31.5" x14ac:dyDescent="0.25">
      <c r="B9" s="31" t="s">
        <v>14</v>
      </c>
      <c r="C9" s="31" t="s">
        <v>15</v>
      </c>
      <c r="D9" s="31" t="s">
        <v>16</v>
      </c>
      <c r="E9" s="31" t="s">
        <v>17</v>
      </c>
      <c r="F9"/>
      <c r="G9" s="40" t="s">
        <v>111</v>
      </c>
      <c r="H9" s="40" t="s">
        <v>117</v>
      </c>
      <c r="I9"/>
      <c r="K9"/>
    </row>
    <row r="10" spans="1:41" x14ac:dyDescent="0.25">
      <c r="B10" s="32">
        <v>43832</v>
      </c>
      <c r="C10" s="33" t="s">
        <v>22</v>
      </c>
      <c r="D10" s="33" t="s">
        <v>23</v>
      </c>
      <c r="E10" s="33" t="s">
        <v>24</v>
      </c>
      <c r="F10"/>
      <c r="G10" s="121" t="str" cm="1">
        <f t="array" ref="G10:G13">_xlfn.UNIQUE(C10:C78)</f>
        <v>Jill Wells</v>
      </c>
      <c r="H10" s="121" t="str" cm="1">
        <f t="array" ref="H10:H11">_xlfn.UNIQUE(E10:E78)</f>
        <v>New</v>
      </c>
      <c r="I10"/>
    </row>
    <row r="11" spans="1:41" x14ac:dyDescent="0.25">
      <c r="B11" s="32">
        <v>43837</v>
      </c>
      <c r="C11" s="33" t="s">
        <v>25</v>
      </c>
      <c r="D11" s="33" t="s">
        <v>26</v>
      </c>
      <c r="E11" s="33" t="s">
        <v>27</v>
      </c>
      <c r="F11"/>
      <c r="G11" s="42" t="str">
        <v>Ralph Corner</v>
      </c>
      <c r="H11" s="42" t="str">
        <v>Used</v>
      </c>
      <c r="I11"/>
    </row>
    <row r="12" spans="1:41" x14ac:dyDescent="0.25">
      <c r="B12" s="32">
        <v>43837</v>
      </c>
      <c r="C12" s="33" t="s">
        <v>22</v>
      </c>
      <c r="D12" s="33" t="s">
        <v>30</v>
      </c>
      <c r="E12" s="33" t="s">
        <v>24</v>
      </c>
      <c r="F12"/>
      <c r="G12" s="42" t="str">
        <v>Joe Tanner</v>
      </c>
      <c r="H12"/>
      <c r="I12"/>
    </row>
    <row r="13" spans="1:41" x14ac:dyDescent="0.25">
      <c r="B13" s="32">
        <v>43839</v>
      </c>
      <c r="C13" s="33" t="s">
        <v>22</v>
      </c>
      <c r="D13" s="33" t="s">
        <v>32</v>
      </c>
      <c r="E13" s="33" t="s">
        <v>24</v>
      </c>
      <c r="F13"/>
      <c r="G13" s="42" t="str">
        <v>Terri Gardner</v>
      </c>
      <c r="H13"/>
      <c r="I13"/>
    </row>
    <row r="14" spans="1:41" x14ac:dyDescent="0.25">
      <c r="B14" s="32">
        <v>43845</v>
      </c>
      <c r="C14" s="33" t="s">
        <v>34</v>
      </c>
      <c r="D14" s="33" t="s">
        <v>35</v>
      </c>
      <c r="E14" s="33" t="s">
        <v>24</v>
      </c>
      <c r="F14"/>
      <c r="G14"/>
      <c r="H14"/>
      <c r="I14"/>
    </row>
    <row r="15" spans="1:41" x14ac:dyDescent="0.25">
      <c r="B15" s="32">
        <v>43847</v>
      </c>
      <c r="C15" s="33" t="s">
        <v>22</v>
      </c>
      <c r="D15" s="33" t="s">
        <v>38</v>
      </c>
      <c r="E15" s="33" t="s">
        <v>24</v>
      </c>
      <c r="F15"/>
      <c r="G15"/>
      <c r="H15"/>
      <c r="I15"/>
      <c r="M15" s="43"/>
    </row>
    <row r="16" spans="1:41" x14ac:dyDescent="0.25">
      <c r="B16" s="32">
        <v>43847</v>
      </c>
      <c r="C16" s="33" t="s">
        <v>34</v>
      </c>
      <c r="D16" s="33" t="s">
        <v>40</v>
      </c>
      <c r="E16" s="33" t="s">
        <v>27</v>
      </c>
      <c r="F16"/>
      <c r="G16" s="44" t="s">
        <v>112</v>
      </c>
      <c r="H16"/>
      <c r="I16"/>
      <c r="M16"/>
      <c r="N16"/>
      <c r="O16"/>
    </row>
    <row r="17" spans="2:27" x14ac:dyDescent="0.25">
      <c r="B17" s="32">
        <v>43847</v>
      </c>
      <c r="C17" s="33" t="s">
        <v>25</v>
      </c>
      <c r="D17" s="33" t="s">
        <v>42</v>
      </c>
      <c r="E17" s="33" t="s">
        <v>27</v>
      </c>
      <c r="F17"/>
      <c r="M17"/>
      <c r="N17"/>
      <c r="O17"/>
    </row>
    <row r="18" spans="2:27" x14ac:dyDescent="0.25">
      <c r="B18" s="32">
        <v>43849</v>
      </c>
      <c r="C18" s="33" t="s">
        <v>44</v>
      </c>
      <c r="D18" s="33" t="s">
        <v>45</v>
      </c>
      <c r="E18" s="33" t="s">
        <v>27</v>
      </c>
      <c r="F18"/>
      <c r="G18" s="31" t="s">
        <v>15</v>
      </c>
      <c r="H18" s="31" t="s">
        <v>24</v>
      </c>
      <c r="I18" s="31" t="s">
        <v>27</v>
      </c>
      <c r="J18" s="31" t="s">
        <v>115</v>
      </c>
      <c r="M18"/>
      <c r="N18"/>
      <c r="O18"/>
    </row>
    <row r="19" spans="2:27" x14ac:dyDescent="0.25">
      <c r="B19" s="32">
        <v>43849</v>
      </c>
      <c r="C19" s="33" t="s">
        <v>44</v>
      </c>
      <c r="D19" s="33" t="s">
        <v>47</v>
      </c>
      <c r="E19" s="33" t="s">
        <v>27</v>
      </c>
      <c r="F19"/>
      <c r="G19" s="122" t="str">
        <f>G10</f>
        <v>Jill Wells</v>
      </c>
      <c r="H19" s="130">
        <f>COUNTIFS($C$10:$C$78,$G19,$E$10:$E$78,H$18)</f>
        <v>16</v>
      </c>
      <c r="I19" s="130">
        <f>COUNTIFS($C$10:$C$78,$G19,$E$10:$E$78,I$18)</f>
        <v>0</v>
      </c>
      <c r="J19" s="108">
        <f>SUM(H19:I19)</f>
        <v>16</v>
      </c>
      <c r="M19"/>
      <c r="N19"/>
      <c r="O19"/>
      <c r="W19"/>
      <c r="Y19"/>
      <c r="Z19"/>
      <c r="AA19"/>
    </row>
    <row r="20" spans="2:27" x14ac:dyDescent="0.25">
      <c r="B20" s="32">
        <v>43851</v>
      </c>
      <c r="C20" s="33" t="s">
        <v>44</v>
      </c>
      <c r="D20" s="33" t="s">
        <v>48</v>
      </c>
      <c r="E20" s="33" t="s">
        <v>27</v>
      </c>
      <c r="F20"/>
      <c r="G20" s="122" t="str">
        <f>G11</f>
        <v>Ralph Corner</v>
      </c>
      <c r="H20" s="130">
        <f t="shared" ref="H20:I22" si="1">COUNTIFS($C$10:$C$78,$G20,$E$10:$E$78,H$18)</f>
        <v>7</v>
      </c>
      <c r="I20" s="130">
        <f t="shared" si="1"/>
        <v>10</v>
      </c>
      <c r="J20" s="108">
        <f t="shared" ref="J20:J22" si="2">SUM(H20:I20)</f>
        <v>17</v>
      </c>
      <c r="M20"/>
      <c r="N20"/>
      <c r="O20"/>
      <c r="W20"/>
      <c r="Y20"/>
      <c r="Z20"/>
      <c r="AA20"/>
    </row>
    <row r="21" spans="2:27" x14ac:dyDescent="0.25">
      <c r="B21" s="32">
        <v>43852</v>
      </c>
      <c r="C21" s="33" t="s">
        <v>25</v>
      </c>
      <c r="D21" s="33" t="s">
        <v>49</v>
      </c>
      <c r="E21" s="33" t="s">
        <v>24</v>
      </c>
      <c r="F21"/>
      <c r="G21" s="122" t="str">
        <f>G12</f>
        <v>Joe Tanner</v>
      </c>
      <c r="H21" s="130">
        <f t="shared" si="1"/>
        <v>5</v>
      </c>
      <c r="I21" s="130">
        <f t="shared" si="1"/>
        <v>13</v>
      </c>
      <c r="J21" s="108">
        <f t="shared" si="2"/>
        <v>18</v>
      </c>
      <c r="M21"/>
      <c r="N21"/>
      <c r="O21"/>
      <c r="W21"/>
      <c r="Y21"/>
      <c r="AA21"/>
    </row>
    <row r="22" spans="2:27" x14ac:dyDescent="0.25">
      <c r="B22" s="32">
        <v>43852</v>
      </c>
      <c r="C22" s="33" t="s">
        <v>25</v>
      </c>
      <c r="D22" s="33" t="s">
        <v>50</v>
      </c>
      <c r="E22" s="33" t="s">
        <v>24</v>
      </c>
      <c r="F22"/>
      <c r="G22" s="122" t="str">
        <f>G13</f>
        <v>Terri Gardner</v>
      </c>
      <c r="H22" s="130">
        <f t="shared" si="1"/>
        <v>5</v>
      </c>
      <c r="I22" s="130">
        <f t="shared" si="1"/>
        <v>13</v>
      </c>
      <c r="J22" s="108">
        <f t="shared" si="2"/>
        <v>18</v>
      </c>
      <c r="W22"/>
      <c r="Y22"/>
      <c r="Z22"/>
      <c r="AA22"/>
    </row>
    <row r="23" spans="2:27" x14ac:dyDescent="0.25">
      <c r="B23" s="32">
        <v>43853</v>
      </c>
      <c r="C23" s="33" t="s">
        <v>22</v>
      </c>
      <c r="D23" s="33" t="s">
        <v>51</v>
      </c>
      <c r="E23" s="33" t="s">
        <v>24</v>
      </c>
      <c r="F23"/>
      <c r="G23" s="47" t="s">
        <v>115</v>
      </c>
      <c r="H23" s="121">
        <f>SUM(H19:H22)</f>
        <v>33</v>
      </c>
      <c r="I23" s="121">
        <f>SUM(I19:I22)</f>
        <v>36</v>
      </c>
      <c r="J23" s="121">
        <f>SUM(J19:J22)</f>
        <v>69</v>
      </c>
      <c r="W23"/>
      <c r="X23"/>
      <c r="Y23"/>
      <c r="AA23"/>
    </row>
    <row r="24" spans="2:27" x14ac:dyDescent="0.25">
      <c r="B24" s="32">
        <v>43856</v>
      </c>
      <c r="C24" s="33" t="s">
        <v>25</v>
      </c>
      <c r="D24" s="33" t="s">
        <v>52</v>
      </c>
      <c r="E24" s="33" t="s">
        <v>27</v>
      </c>
      <c r="F24"/>
      <c r="G24"/>
      <c r="H24"/>
      <c r="I24"/>
      <c r="U24"/>
      <c r="V24"/>
      <c r="W24"/>
      <c r="X24"/>
      <c r="Y24"/>
      <c r="Z24"/>
      <c r="AA24"/>
    </row>
    <row r="25" spans="2:27" x14ac:dyDescent="0.25">
      <c r="B25" s="32">
        <v>43856</v>
      </c>
      <c r="C25" s="33" t="s">
        <v>22</v>
      </c>
      <c r="D25" s="33" t="s">
        <v>53</v>
      </c>
      <c r="E25" s="33" t="s">
        <v>24</v>
      </c>
      <c r="F25"/>
      <c r="G25"/>
      <c r="H25"/>
      <c r="I25"/>
      <c r="U25"/>
      <c r="V25"/>
      <c r="W25"/>
      <c r="X25"/>
      <c r="Y25"/>
      <c r="Z25" s="46"/>
      <c r="AA25"/>
    </row>
    <row r="26" spans="2:27" x14ac:dyDescent="0.25">
      <c r="B26" s="32">
        <v>43857</v>
      </c>
      <c r="C26" s="33" t="s">
        <v>34</v>
      </c>
      <c r="D26" s="33" t="s">
        <v>54</v>
      </c>
      <c r="E26" s="33" t="s">
        <v>27</v>
      </c>
      <c r="F26"/>
      <c r="G26"/>
      <c r="H26"/>
      <c r="I26"/>
      <c r="L26"/>
      <c r="U26" s="46"/>
      <c r="V26"/>
      <c r="W26"/>
      <c r="X26"/>
      <c r="Y26"/>
      <c r="Z26"/>
      <c r="AA26"/>
    </row>
    <row r="27" spans="2:27" ht="16.5" thickBot="1" x14ac:dyDescent="0.3">
      <c r="B27" s="32">
        <v>43860</v>
      </c>
      <c r="C27" s="33" t="s">
        <v>25</v>
      </c>
      <c r="D27" s="33" t="s">
        <v>55</v>
      </c>
      <c r="E27" s="33" t="s">
        <v>24</v>
      </c>
      <c r="F27"/>
      <c r="G27"/>
      <c r="H27"/>
      <c r="I27"/>
      <c r="J27"/>
      <c r="K27"/>
      <c r="L27"/>
      <c r="U27"/>
      <c r="V27"/>
      <c r="W27"/>
      <c r="X27"/>
      <c r="Y27"/>
      <c r="Z27"/>
      <c r="AA27"/>
    </row>
    <row r="28" spans="2:27" ht="30" x14ac:dyDescent="0.25">
      <c r="B28" s="32">
        <v>43862</v>
      </c>
      <c r="C28" s="33" t="s">
        <v>25</v>
      </c>
      <c r="D28" s="33" t="s">
        <v>56</v>
      </c>
      <c r="E28" s="33" t="s">
        <v>27</v>
      </c>
      <c r="F28"/>
      <c r="K28"/>
      <c r="L28" s="120" t="s">
        <v>378</v>
      </c>
      <c r="M28"/>
      <c r="N28"/>
      <c r="U28"/>
      <c r="V28"/>
      <c r="W28"/>
      <c r="X28"/>
      <c r="Y28"/>
      <c r="Z28"/>
      <c r="AA28"/>
    </row>
    <row r="29" spans="2:27" x14ac:dyDescent="0.25">
      <c r="B29" s="32">
        <v>43863</v>
      </c>
      <c r="C29" s="33" t="s">
        <v>22</v>
      </c>
      <c r="D29" s="33" t="s">
        <v>57</v>
      </c>
      <c r="E29" s="33" t="s">
        <v>24</v>
      </c>
      <c r="F29"/>
      <c r="K29"/>
      <c r="L29"/>
      <c r="M29"/>
      <c r="N29"/>
      <c r="U29"/>
      <c r="V29"/>
      <c r="W29"/>
      <c r="X29"/>
      <c r="Y29"/>
      <c r="Z29"/>
      <c r="AA29"/>
    </row>
    <row r="30" spans="2:27" x14ac:dyDescent="0.25">
      <c r="B30" s="32">
        <v>43866</v>
      </c>
      <c r="C30" s="33" t="s">
        <v>25</v>
      </c>
      <c r="D30" s="33" t="s">
        <v>58</v>
      </c>
      <c r="E30" s="33" t="s">
        <v>27</v>
      </c>
      <c r="F30"/>
      <c r="K30"/>
      <c r="L30"/>
      <c r="M30"/>
      <c r="N30"/>
    </row>
    <row r="31" spans="2:27" x14ac:dyDescent="0.25">
      <c r="B31" s="32">
        <v>43870</v>
      </c>
      <c r="C31" s="33" t="s">
        <v>34</v>
      </c>
      <c r="D31" s="33" t="s">
        <v>59</v>
      </c>
      <c r="E31" s="33" t="s">
        <v>27</v>
      </c>
      <c r="F31"/>
      <c r="K31"/>
      <c r="L31"/>
      <c r="M31"/>
      <c r="N31"/>
    </row>
    <row r="32" spans="2:27" x14ac:dyDescent="0.25">
      <c r="B32" s="32">
        <v>43870</v>
      </c>
      <c r="C32" s="33" t="s">
        <v>34</v>
      </c>
      <c r="D32" s="33" t="s">
        <v>60</v>
      </c>
      <c r="E32" s="33" t="s">
        <v>27</v>
      </c>
      <c r="F32"/>
      <c r="K32"/>
      <c r="L32"/>
      <c r="M32"/>
      <c r="N32"/>
    </row>
    <row r="33" spans="2:14" x14ac:dyDescent="0.25">
      <c r="B33" s="32">
        <v>43871</v>
      </c>
      <c r="C33" s="33" t="s">
        <v>22</v>
      </c>
      <c r="D33" s="33" t="s">
        <v>61</v>
      </c>
      <c r="E33" s="33" t="s">
        <v>24</v>
      </c>
      <c r="F33"/>
      <c r="K33"/>
      <c r="L33"/>
      <c r="M33"/>
      <c r="N33"/>
    </row>
    <row r="34" spans="2:14" x14ac:dyDescent="0.25">
      <c r="B34" s="32">
        <v>43872</v>
      </c>
      <c r="C34" s="33" t="s">
        <v>44</v>
      </c>
      <c r="D34" s="33" t="s">
        <v>62</v>
      </c>
      <c r="E34" s="33" t="s">
        <v>24</v>
      </c>
      <c r="F34"/>
      <c r="G34"/>
      <c r="H34"/>
      <c r="I34"/>
      <c r="J34"/>
      <c r="K34"/>
      <c r="L34"/>
      <c r="M34"/>
      <c r="N34"/>
    </row>
    <row r="35" spans="2:14" x14ac:dyDescent="0.25">
      <c r="B35" s="32">
        <v>43873</v>
      </c>
      <c r="C35" s="33" t="s">
        <v>22</v>
      </c>
      <c r="D35" s="33" t="s">
        <v>63</v>
      </c>
      <c r="E35" s="33" t="s">
        <v>24</v>
      </c>
      <c r="F35"/>
      <c r="G35"/>
      <c r="H35"/>
      <c r="I35"/>
      <c r="J35"/>
      <c r="K35"/>
      <c r="L35"/>
      <c r="M35"/>
      <c r="N35"/>
    </row>
    <row r="36" spans="2:14" x14ac:dyDescent="0.25">
      <c r="B36" s="32">
        <v>43876</v>
      </c>
      <c r="C36" s="33" t="s">
        <v>44</v>
      </c>
      <c r="D36" s="33" t="s">
        <v>64</v>
      </c>
      <c r="E36" s="33" t="s">
        <v>27</v>
      </c>
      <c r="F36"/>
      <c r="G36"/>
      <c r="H36"/>
      <c r="I36"/>
      <c r="J36"/>
      <c r="K36"/>
      <c r="M36"/>
      <c r="N36"/>
    </row>
    <row r="37" spans="2:14" x14ac:dyDescent="0.25">
      <c r="B37" s="32">
        <v>43876</v>
      </c>
      <c r="C37" s="33" t="s">
        <v>25</v>
      </c>
      <c r="D37" s="33" t="s">
        <v>65</v>
      </c>
      <c r="E37" s="33" t="s">
        <v>27</v>
      </c>
      <c r="F37"/>
      <c r="G37"/>
      <c r="H37"/>
      <c r="I37"/>
      <c r="M37"/>
      <c r="N37"/>
    </row>
    <row r="38" spans="2:14" x14ac:dyDescent="0.25">
      <c r="B38" s="32">
        <v>43881</v>
      </c>
      <c r="C38" s="33" t="s">
        <v>22</v>
      </c>
      <c r="D38" s="33" t="s">
        <v>66</v>
      </c>
      <c r="E38" s="33" t="s">
        <v>24</v>
      </c>
      <c r="F38"/>
      <c r="G38"/>
      <c r="H38"/>
      <c r="I38"/>
    </row>
    <row r="39" spans="2:14" x14ac:dyDescent="0.25">
      <c r="B39" s="32">
        <v>43881</v>
      </c>
      <c r="C39" s="33" t="s">
        <v>25</v>
      </c>
      <c r="D39" s="33" t="s">
        <v>67</v>
      </c>
      <c r="E39" s="33" t="s">
        <v>24</v>
      </c>
      <c r="F39"/>
      <c r="G39"/>
      <c r="H39"/>
      <c r="I39"/>
    </row>
    <row r="40" spans="2:14" x14ac:dyDescent="0.25">
      <c r="B40" s="32">
        <v>43881</v>
      </c>
      <c r="C40" s="33" t="s">
        <v>34</v>
      </c>
      <c r="D40" s="33" t="s">
        <v>68</v>
      </c>
      <c r="E40" s="33" t="s">
        <v>27</v>
      </c>
      <c r="F40"/>
      <c r="G40"/>
      <c r="H40"/>
      <c r="I40"/>
    </row>
    <row r="41" spans="2:14" x14ac:dyDescent="0.25">
      <c r="B41" s="32">
        <v>43884</v>
      </c>
      <c r="C41" s="33" t="s">
        <v>44</v>
      </c>
      <c r="D41" s="33" t="s">
        <v>69</v>
      </c>
      <c r="E41" s="33" t="s">
        <v>27</v>
      </c>
      <c r="F41"/>
      <c r="G41"/>
      <c r="H41"/>
      <c r="I41"/>
    </row>
    <row r="42" spans="2:14" x14ac:dyDescent="0.25">
      <c r="B42" s="32">
        <v>43885</v>
      </c>
      <c r="C42" s="33" t="s">
        <v>25</v>
      </c>
      <c r="D42" s="33" t="s">
        <v>70</v>
      </c>
      <c r="E42" s="33" t="s">
        <v>24</v>
      </c>
      <c r="F42"/>
      <c r="G42"/>
      <c r="H42"/>
      <c r="I42"/>
    </row>
    <row r="43" spans="2:14" x14ac:dyDescent="0.25">
      <c r="B43" s="32">
        <v>43886</v>
      </c>
      <c r="C43" s="33" t="s">
        <v>34</v>
      </c>
      <c r="D43" s="33" t="s">
        <v>71</v>
      </c>
      <c r="E43" s="33" t="s">
        <v>24</v>
      </c>
      <c r="F43"/>
      <c r="G43"/>
      <c r="H43"/>
      <c r="I43"/>
      <c r="M43"/>
      <c r="N43"/>
    </row>
    <row r="44" spans="2:14" x14ac:dyDescent="0.25">
      <c r="B44" s="32">
        <v>43888</v>
      </c>
      <c r="C44" s="33" t="s">
        <v>25</v>
      </c>
      <c r="D44" s="33" t="s">
        <v>72</v>
      </c>
      <c r="E44" s="33" t="s">
        <v>27</v>
      </c>
      <c r="F44"/>
      <c r="G44"/>
      <c r="H44"/>
      <c r="I44"/>
      <c r="M44"/>
      <c r="N44"/>
    </row>
    <row r="45" spans="2:14" x14ac:dyDescent="0.25">
      <c r="B45" s="32">
        <v>43896</v>
      </c>
      <c r="C45" s="33" t="s">
        <v>34</v>
      </c>
      <c r="D45" s="33" t="s">
        <v>73</v>
      </c>
      <c r="E45" s="33" t="s">
        <v>24</v>
      </c>
      <c r="F45"/>
      <c r="G45"/>
      <c r="H45"/>
      <c r="I45"/>
      <c r="M45"/>
      <c r="N45"/>
    </row>
    <row r="46" spans="2:14" x14ac:dyDescent="0.25">
      <c r="B46" s="32">
        <v>43898</v>
      </c>
      <c r="C46" s="33" t="s">
        <v>44</v>
      </c>
      <c r="D46" s="33" t="s">
        <v>74</v>
      </c>
      <c r="E46" s="33" t="s">
        <v>24</v>
      </c>
      <c r="F46"/>
      <c r="G46"/>
      <c r="H46"/>
      <c r="I46"/>
      <c r="M46"/>
      <c r="N46"/>
    </row>
    <row r="47" spans="2:14" x14ac:dyDescent="0.25">
      <c r="B47" s="32">
        <v>43899</v>
      </c>
      <c r="C47" s="33" t="s">
        <v>22</v>
      </c>
      <c r="D47" s="33" t="s">
        <v>75</v>
      </c>
      <c r="E47" s="33" t="s">
        <v>24</v>
      </c>
      <c r="F47"/>
      <c r="G47"/>
      <c r="H47"/>
      <c r="I47"/>
      <c r="M47"/>
      <c r="N47"/>
    </row>
    <row r="48" spans="2:14" x14ac:dyDescent="0.25">
      <c r="B48" s="32">
        <v>43901</v>
      </c>
      <c r="C48" s="33" t="s">
        <v>22</v>
      </c>
      <c r="D48" s="33" t="s">
        <v>76</v>
      </c>
      <c r="E48" s="33" t="s">
        <v>24</v>
      </c>
      <c r="F48"/>
      <c r="G48"/>
      <c r="H48"/>
      <c r="I48"/>
    </row>
    <row r="49" spans="2:9" x14ac:dyDescent="0.25">
      <c r="B49" s="32">
        <v>43901</v>
      </c>
      <c r="C49" s="33" t="s">
        <v>22</v>
      </c>
      <c r="D49" s="33" t="s">
        <v>77</v>
      </c>
      <c r="E49" s="33" t="s">
        <v>24</v>
      </c>
      <c r="F49"/>
      <c r="G49"/>
      <c r="H49"/>
      <c r="I49"/>
    </row>
    <row r="50" spans="2:9" x14ac:dyDescent="0.25">
      <c r="B50" s="32">
        <v>43903</v>
      </c>
      <c r="C50" s="33" t="s">
        <v>25</v>
      </c>
      <c r="D50" s="33" t="s">
        <v>78</v>
      </c>
      <c r="E50" s="33" t="s">
        <v>27</v>
      </c>
      <c r="F50"/>
    </row>
    <row r="51" spans="2:9" x14ac:dyDescent="0.25">
      <c r="B51" s="32">
        <v>43904</v>
      </c>
      <c r="C51" s="33" t="s">
        <v>44</v>
      </c>
      <c r="D51" s="33" t="s">
        <v>79</v>
      </c>
      <c r="E51" s="33" t="s">
        <v>27</v>
      </c>
      <c r="F51"/>
    </row>
    <row r="52" spans="2:9" x14ac:dyDescent="0.25">
      <c r="B52" s="32">
        <v>43907</v>
      </c>
      <c r="C52" s="33" t="s">
        <v>44</v>
      </c>
      <c r="D52" s="33" t="s">
        <v>80</v>
      </c>
      <c r="E52" s="33" t="s">
        <v>27</v>
      </c>
      <c r="F52"/>
    </row>
    <row r="53" spans="2:9" x14ac:dyDescent="0.25">
      <c r="B53" s="32">
        <v>43907</v>
      </c>
      <c r="C53" s="33" t="s">
        <v>25</v>
      </c>
      <c r="D53" s="33" t="s">
        <v>81</v>
      </c>
      <c r="E53" s="33" t="s">
        <v>24</v>
      </c>
      <c r="F53"/>
    </row>
    <row r="54" spans="2:9" x14ac:dyDescent="0.25">
      <c r="B54" s="32">
        <v>43910</v>
      </c>
      <c r="C54" s="33" t="s">
        <v>34</v>
      </c>
      <c r="D54" s="33" t="s">
        <v>82</v>
      </c>
      <c r="E54" s="33" t="s">
        <v>27</v>
      </c>
      <c r="F54"/>
    </row>
    <row r="55" spans="2:9" x14ac:dyDescent="0.25">
      <c r="B55" s="32">
        <v>43913</v>
      </c>
      <c r="C55" s="33" t="s">
        <v>44</v>
      </c>
      <c r="D55" s="33" t="s">
        <v>83</v>
      </c>
      <c r="E55" s="33" t="s">
        <v>27</v>
      </c>
      <c r="F55"/>
    </row>
    <row r="56" spans="2:9" x14ac:dyDescent="0.25">
      <c r="B56" s="32">
        <v>43913</v>
      </c>
      <c r="C56" s="33" t="s">
        <v>34</v>
      </c>
      <c r="D56" s="33" t="s">
        <v>84</v>
      </c>
      <c r="E56" s="33" t="s">
        <v>27</v>
      </c>
      <c r="F56"/>
      <c r="G56"/>
      <c r="H56"/>
      <c r="I56"/>
    </row>
    <row r="57" spans="2:9" x14ac:dyDescent="0.25">
      <c r="B57" s="32">
        <v>43918</v>
      </c>
      <c r="C57" s="33" t="s">
        <v>44</v>
      </c>
      <c r="D57" s="33" t="s">
        <v>85</v>
      </c>
      <c r="E57" s="33" t="s">
        <v>24</v>
      </c>
      <c r="F57"/>
      <c r="G57"/>
      <c r="H57"/>
      <c r="I57"/>
    </row>
    <row r="58" spans="2:9" x14ac:dyDescent="0.25">
      <c r="B58" s="32">
        <v>43918</v>
      </c>
      <c r="C58" s="33" t="s">
        <v>34</v>
      </c>
      <c r="D58" s="33" t="s">
        <v>86</v>
      </c>
      <c r="E58" s="33" t="s">
        <v>27</v>
      </c>
      <c r="F58"/>
      <c r="G58"/>
    </row>
    <row r="59" spans="2:9" x14ac:dyDescent="0.25">
      <c r="B59" s="32">
        <v>43919</v>
      </c>
      <c r="C59" s="33" t="s">
        <v>44</v>
      </c>
      <c r="D59" s="33" t="s">
        <v>87</v>
      </c>
      <c r="E59" s="33" t="s">
        <v>27</v>
      </c>
      <c r="F59"/>
      <c r="G59"/>
    </row>
    <row r="60" spans="2:9" x14ac:dyDescent="0.25">
      <c r="B60" s="32">
        <v>43919</v>
      </c>
      <c r="C60" s="33" t="s">
        <v>22</v>
      </c>
      <c r="D60" s="33" t="s">
        <v>88</v>
      </c>
      <c r="E60" s="33" t="s">
        <v>24</v>
      </c>
      <c r="F60"/>
      <c r="G60"/>
    </row>
    <row r="61" spans="2:9" x14ac:dyDescent="0.25">
      <c r="B61" s="32">
        <v>43919</v>
      </c>
      <c r="C61" s="33" t="s">
        <v>44</v>
      </c>
      <c r="D61" s="33" t="s">
        <v>89</v>
      </c>
      <c r="E61" s="33" t="s">
        <v>27</v>
      </c>
      <c r="F61"/>
      <c r="G61"/>
    </row>
    <row r="62" spans="2:9" x14ac:dyDescent="0.25">
      <c r="B62" s="32">
        <v>43920</v>
      </c>
      <c r="C62" s="33" t="s">
        <v>22</v>
      </c>
      <c r="D62" s="33" t="s">
        <v>90</v>
      </c>
      <c r="E62" s="33" t="s">
        <v>24</v>
      </c>
      <c r="F62"/>
      <c r="G62"/>
    </row>
    <row r="63" spans="2:9" x14ac:dyDescent="0.25">
      <c r="B63" s="32">
        <v>43922</v>
      </c>
      <c r="C63" s="33" t="s">
        <v>34</v>
      </c>
      <c r="D63" s="33" t="s">
        <v>91</v>
      </c>
      <c r="E63" s="33" t="s">
        <v>27</v>
      </c>
      <c r="F63"/>
      <c r="G63"/>
      <c r="H63"/>
      <c r="I63"/>
    </row>
    <row r="64" spans="2:9" x14ac:dyDescent="0.25">
      <c r="B64" s="32">
        <v>43923</v>
      </c>
      <c r="C64" s="33" t="s">
        <v>25</v>
      </c>
      <c r="D64" s="33" t="s">
        <v>92</v>
      </c>
      <c r="E64" s="33" t="s">
        <v>27</v>
      </c>
      <c r="F64"/>
      <c r="G64"/>
      <c r="H64"/>
      <c r="I64"/>
    </row>
    <row r="65" spans="2:9" x14ac:dyDescent="0.25">
      <c r="B65" s="32">
        <v>43923</v>
      </c>
      <c r="C65" s="33" t="s">
        <v>34</v>
      </c>
      <c r="D65" s="33" t="s">
        <v>93</v>
      </c>
      <c r="E65" s="33" t="s">
        <v>27</v>
      </c>
      <c r="F65"/>
      <c r="G65"/>
      <c r="H65"/>
      <c r="I65"/>
    </row>
    <row r="66" spans="2:9" x14ac:dyDescent="0.25">
      <c r="B66" s="32">
        <v>43924</v>
      </c>
      <c r="C66" s="33" t="s">
        <v>44</v>
      </c>
      <c r="D66" s="33" t="s">
        <v>94</v>
      </c>
      <c r="E66" s="33" t="s">
        <v>27</v>
      </c>
      <c r="F66"/>
      <c r="G66"/>
      <c r="H66"/>
      <c r="I66"/>
    </row>
    <row r="67" spans="2:9" x14ac:dyDescent="0.25">
      <c r="B67" s="32">
        <v>43925</v>
      </c>
      <c r="C67" s="33" t="s">
        <v>34</v>
      </c>
      <c r="D67" s="33" t="s">
        <v>95</v>
      </c>
      <c r="E67" s="33" t="s">
        <v>24</v>
      </c>
      <c r="F67"/>
      <c r="G67"/>
      <c r="H67"/>
      <c r="I67"/>
    </row>
    <row r="68" spans="2:9" x14ac:dyDescent="0.25">
      <c r="B68" s="32">
        <v>43931</v>
      </c>
      <c r="C68" s="33" t="s">
        <v>44</v>
      </c>
      <c r="D68" s="33" t="s">
        <v>96</v>
      </c>
      <c r="E68" s="33" t="s">
        <v>27</v>
      </c>
      <c r="F68"/>
      <c r="G68"/>
      <c r="H68"/>
      <c r="I68"/>
    </row>
    <row r="69" spans="2:9" x14ac:dyDescent="0.25">
      <c r="B69" s="32">
        <v>43931</v>
      </c>
      <c r="C69" s="33" t="s">
        <v>25</v>
      </c>
      <c r="D69" s="33" t="s">
        <v>97</v>
      </c>
      <c r="E69" s="33" t="s">
        <v>27</v>
      </c>
      <c r="F69"/>
      <c r="G69"/>
      <c r="H69"/>
      <c r="I69"/>
    </row>
    <row r="70" spans="2:9" x14ac:dyDescent="0.25">
      <c r="B70" s="32">
        <v>43932</v>
      </c>
      <c r="C70" s="33" t="s">
        <v>34</v>
      </c>
      <c r="D70" s="33" t="s">
        <v>98</v>
      </c>
      <c r="E70" s="33" t="s">
        <v>27</v>
      </c>
      <c r="F70"/>
      <c r="G70"/>
      <c r="H70"/>
      <c r="I70"/>
    </row>
    <row r="71" spans="2:9" x14ac:dyDescent="0.25">
      <c r="B71" s="32">
        <v>43932</v>
      </c>
      <c r="C71" s="33" t="s">
        <v>34</v>
      </c>
      <c r="D71" s="33" t="s">
        <v>99</v>
      </c>
      <c r="E71" s="33" t="s">
        <v>24</v>
      </c>
      <c r="F71"/>
      <c r="G71"/>
      <c r="H71"/>
      <c r="I71"/>
    </row>
    <row r="72" spans="2:9" x14ac:dyDescent="0.25">
      <c r="B72" s="32">
        <v>43935</v>
      </c>
      <c r="C72" s="33" t="s">
        <v>44</v>
      </c>
      <c r="D72" s="33" t="s">
        <v>100</v>
      </c>
      <c r="E72" s="33" t="s">
        <v>27</v>
      </c>
      <c r="F72"/>
      <c r="G72"/>
      <c r="H72"/>
      <c r="I72"/>
    </row>
    <row r="73" spans="2:9" x14ac:dyDescent="0.25">
      <c r="B73" s="32">
        <v>43941</v>
      </c>
      <c r="C73" s="33" t="s">
        <v>44</v>
      </c>
      <c r="D73" s="33" t="s">
        <v>101</v>
      </c>
      <c r="E73" s="33" t="s">
        <v>24</v>
      </c>
      <c r="F73"/>
      <c r="G73"/>
      <c r="H73"/>
      <c r="I73"/>
    </row>
    <row r="74" spans="2:9" x14ac:dyDescent="0.25">
      <c r="B74" s="32">
        <v>43942</v>
      </c>
      <c r="C74" s="33" t="s">
        <v>25</v>
      </c>
      <c r="D74" s="33" t="s">
        <v>102</v>
      </c>
      <c r="E74" s="33" t="s">
        <v>24</v>
      </c>
      <c r="F74"/>
      <c r="G74"/>
      <c r="H74"/>
      <c r="I74"/>
    </row>
    <row r="75" spans="2:9" x14ac:dyDescent="0.25">
      <c r="B75" s="32">
        <v>43943</v>
      </c>
      <c r="C75" s="33" t="s">
        <v>34</v>
      </c>
      <c r="D75" s="33" t="s">
        <v>103</v>
      </c>
      <c r="E75" s="33" t="s">
        <v>27</v>
      </c>
      <c r="F75"/>
      <c r="G75"/>
      <c r="H75"/>
      <c r="I75"/>
    </row>
    <row r="76" spans="2:9" x14ac:dyDescent="0.25">
      <c r="B76" s="32">
        <v>43944</v>
      </c>
      <c r="C76" s="33" t="s">
        <v>34</v>
      </c>
      <c r="D76" s="33" t="s">
        <v>104</v>
      </c>
      <c r="E76" s="33" t="s">
        <v>27</v>
      </c>
      <c r="F76"/>
      <c r="G76"/>
      <c r="H76"/>
      <c r="I76"/>
    </row>
    <row r="77" spans="2:9" x14ac:dyDescent="0.25">
      <c r="B77" s="32">
        <v>43947</v>
      </c>
      <c r="C77" s="33" t="s">
        <v>44</v>
      </c>
      <c r="D77" s="33" t="s">
        <v>105</v>
      </c>
      <c r="E77" s="33" t="s">
        <v>24</v>
      </c>
      <c r="F77"/>
      <c r="G77"/>
      <c r="H77"/>
      <c r="I77"/>
    </row>
    <row r="78" spans="2:9" x14ac:dyDescent="0.25">
      <c r="B78" s="32">
        <v>43950</v>
      </c>
      <c r="C78" s="33" t="s">
        <v>22</v>
      </c>
      <c r="D78" s="33" t="s">
        <v>106</v>
      </c>
      <c r="E78" s="33" t="s">
        <v>24</v>
      </c>
      <c r="F78"/>
      <c r="G78"/>
      <c r="H78"/>
      <c r="I78"/>
    </row>
    <row r="79" spans="2:9" x14ac:dyDescent="0.25">
      <c r="G79"/>
      <c r="H79"/>
      <c r="I79"/>
    </row>
    <row r="90" ht="31.9" customHeight="1" x14ac:dyDescent="0.25"/>
  </sheetData>
  <conditionalFormatting sqref="A1:A2">
    <cfRule type="expression" dxfId="163" priority="12">
      <formula>$A$2/$B$2&gt;=0.076</formula>
    </cfRule>
  </conditionalFormatting>
  <conditionalFormatting sqref="A1:O2 Q1:R1 X1:AO2 P2:R2">
    <cfRule type="expression" dxfId="162" priority="5">
      <formula>$P$1="Feedback OFF"</formula>
    </cfRule>
  </conditionalFormatting>
  <conditionalFormatting sqref="A3:AA100">
    <cfRule type="expression" dxfId="160" priority="2" stopIfTrue="1">
      <formula>$D$2="DRAGGING CELLS IS NOT PERMITTED. PLEASE UNDO LAST ACTION!!"</formula>
    </cfRule>
  </conditionalFormatting>
  <conditionalFormatting sqref="B1:B2">
    <cfRule type="expression" dxfId="155" priority="13">
      <formula>$A$2/$B$2&gt;=0.153</formula>
    </cfRule>
  </conditionalFormatting>
  <conditionalFormatting sqref="C1:C2">
    <cfRule type="expression" dxfId="154" priority="14">
      <formula>$A$2/$B$2&gt;=0.23</formula>
    </cfRule>
  </conditionalFormatting>
  <conditionalFormatting sqref="D1:D2">
    <cfRule type="expression" dxfId="153" priority="15">
      <formula>$A$2/$B$2&gt;=0.307</formula>
    </cfRule>
  </conditionalFormatting>
  <conditionalFormatting sqref="E1:E2">
    <cfRule type="expression" dxfId="152" priority="16">
      <formula>$A$2/$B$2&gt;=0.384</formula>
    </cfRule>
  </conditionalFormatting>
  <conditionalFormatting sqref="F1:F2">
    <cfRule type="expression" dxfId="151" priority="17">
      <formula>$A$2/$B$2&gt;=0.461</formula>
    </cfRule>
  </conditionalFormatting>
  <conditionalFormatting sqref="G1:G2">
    <cfRule type="expression" dxfId="150" priority="18">
      <formula>$A$2/$B$2&gt;=0.538</formula>
    </cfRule>
  </conditionalFormatting>
  <conditionalFormatting sqref="H1:H2">
    <cfRule type="expression" dxfId="149" priority="19">
      <formula>$A$2/$B$2&gt;=0.615</formula>
    </cfRule>
  </conditionalFormatting>
  <conditionalFormatting sqref="I1:P2">
    <cfRule type="expression" dxfId="147" priority="20">
      <formula>$A$2/$B$2&gt;=0.692</formula>
    </cfRule>
  </conditionalFormatting>
  <conditionalFormatting sqref="L1">
    <cfRule type="expression" dxfId="146" priority="8">
      <formula>$A$2/$B$2&gt;=0.846</formula>
    </cfRule>
  </conditionalFormatting>
  <conditionalFormatting sqref="O1">
    <cfRule type="expression" dxfId="145" priority="11">
      <formula>$A$2/$B$2&gt;=0.846</formula>
    </cfRule>
  </conditionalFormatting>
  <conditionalFormatting sqref="P1">
    <cfRule type="expression" dxfId="144" priority="6">
      <formula>$P$1&lt;&gt;""</formula>
    </cfRule>
  </conditionalFormatting>
  <conditionalFormatting sqref="Q1:R2">
    <cfRule type="expression" dxfId="143" priority="7">
      <formula>$A$2/$B$2&gt;=0.846</formula>
    </cfRule>
  </conditionalFormatting>
  <conditionalFormatting sqref="X1:AF1 AH1:AK1 AM1:AO1 X2:AO2">
    <cfRule type="expression" dxfId="142" priority="21">
      <formula>$A$2/$B$2&gt;=1</formula>
    </cfRule>
  </conditionalFormatting>
  <conditionalFormatting sqref="AG1">
    <cfRule type="expression" dxfId="141" priority="10">
      <formula>$A$2/$B$2&gt;=0.846</formula>
    </cfRule>
  </conditionalFormatting>
  <conditionalFormatting sqref="AL1">
    <cfRule type="expression" dxfId="140" priority="9">
      <formula>$A$2/$B$2&gt;=0.846</formula>
    </cfRule>
  </conditionalFormatting>
  <dataValidations disablePrompts="1" count="1">
    <dataValidation type="list" allowBlank="1" showInputMessage="1" showErrorMessage="1" sqref="P1" xr:uid="{5C419900-A334-40DE-862D-1F287536B3F9}">
      <formula1>"Feedback ON, Taunting ON, Feedback OFF"</formula1>
    </dataValidation>
  </dataValidations>
  <pageMargins left="0.7" right="0.7" top="0.75" bottom="0.75" header="0.3" footer="0.3"/>
  <drawing r:id="rId1"/>
  <legacyDrawing r:id="rId2"/>
  <extLst>
    <ext xmlns:x14="http://schemas.microsoft.com/office/spreadsheetml/2009/9/main" uri="{78C0D931-6437-407d-A8EE-F0AAD7539E65}">
      <x14:conditionalFormattings>
        <x14:conditionalFormatting xmlns:xm="http://schemas.microsoft.com/office/excel/2006/main">
          <x14:cfRule type="expression" priority="1" stopIfTrue="1" id="{823588D5-32BF-4120-990E-0BAEB5D345BA}">
            <xm:f>Scoreboard!$E$4="Excel version: Invalid"</xm:f>
            <x14:dxf>
              <font>
                <color rgb="FF9C0006"/>
              </font>
              <fill>
                <patternFill>
                  <fgColor indexed="64"/>
                  <bgColor rgb="FFFFC7CE"/>
                </patternFill>
              </fill>
            </x14:dxf>
          </x14:cfRule>
          <x14:cfRule type="expression" priority="3" stopIfTrue="1" id="{D38521F5-CF4E-4ABC-814D-848897B2B373}">
            <xm:f>Scoreboard!$F$25&lt;&gt;""</xm:f>
            <x14:dxf>
              <font>
                <color rgb="FF9C0006"/>
              </font>
              <fill>
                <patternFill>
                  <fgColor indexed="64"/>
                  <bgColor rgb="FFFFC7CE"/>
                </patternFill>
              </fill>
            </x14:dxf>
          </x14:cfRule>
          <xm:sqref>A3:AA100</xm:sqref>
        </x14:conditionalFormatting>
        <x14:conditionalFormatting xmlns:xm="http://schemas.microsoft.com/office/excel/2006/main">
          <x14:cfRule type="expression" priority="22" stopIfTrue="1" id="{5A062B95-F8EC-46BB-8AC2-BEAB2D31B3EC}">
            <xm:f>AND($P$1&lt;&gt;"Feedback OFF",IF(FormulaBothSC!A3=Feedback_SFX!$C$2, TRUE, FALSE))</xm:f>
            <x14:dxf>
              <fill>
                <patternFill>
                  <bgColor rgb="FFCEEED0"/>
                </patternFill>
              </fill>
            </x14:dxf>
          </x14:cfRule>
          <x14:cfRule type="expression" priority="23" stopIfTrue="1" id="{28F64C24-C173-4FAD-8C2E-0DF57FC4AE5E}">
            <xm:f>AND($P$1&lt;&gt;"Feedback OFF",IF(FormulaBothSC!A3=Feedback_SFX!$K$2, TRUE, FALSE))</xm:f>
            <x14:dxf>
              <fill>
                <patternFill>
                  <bgColor rgb="FFFFFF64"/>
                </patternFill>
              </fill>
            </x14:dxf>
          </x14:cfRule>
          <x14:cfRule type="expression" priority="24" stopIfTrue="1" id="{C506D402-431E-4CA7-B8BB-2DFD542B854F}">
            <xm:f>AND($P$1&lt;&gt;"Feedback OFF",AND(IF(FormulaBothSC!A3&lt;&gt;Feedback_SFX!$C$2, TRUE, FALSE),FormulaBothSC!A3&lt;&gt;"",_xlfn.ISFORMULA(FormulaBothSC!A3)))</xm:f>
            <x14:dxf>
              <fill>
                <patternFill>
                  <bgColor rgb="FFFF99CC"/>
                </patternFill>
              </fill>
            </x14:dxf>
          </x14:cfRule>
          <xm:sqref>A3:AL78</xm:sqref>
        </x14:conditionalFormatting>
        <x14:conditionalFormatting xmlns:xm="http://schemas.microsoft.com/office/excel/2006/main">
          <x14:cfRule type="expression" priority="4" stopIfTrue="1" id="{FC187F81-996C-4038-9AB2-3658CD70012D}">
            <xm:f>Scoreboard!$F$25&lt;&gt;""</xm:f>
            <x14:dxf>
              <font>
                <color rgb="FF9C0006"/>
              </font>
              <fill>
                <patternFill>
                  <fgColor indexed="64"/>
                  <bgColor rgb="FFFFC7CE"/>
                </patternFill>
              </fill>
            </x14:dxf>
          </x14:cfRule>
          <xm:sqref>I1:N1</xm:sqref>
        </x14:conditionalFormatting>
      </x14:conditionalFormatting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E9EF3-9288-41F1-AD19-3A9FDB391B18}">
  <sheetPr>
    <tabColor rgb="FF4FADEA"/>
  </sheetPr>
  <dimension ref="A1:AO90"/>
  <sheetViews>
    <sheetView zoomScale="110" zoomScaleNormal="110" workbookViewId="0">
      <pane ySplit="2" topLeftCell="A3" activePane="bottomLeft" state="frozen"/>
      <selection pane="bottomLeft" activeCell="A3" sqref="A3:XFD3"/>
    </sheetView>
  </sheetViews>
  <sheetFormatPr defaultColWidth="8.7109375" defaultRowHeight="8.25" x14ac:dyDescent="0.25"/>
  <cols>
    <col min="1" max="1" width="1.28515625" style="109" customWidth="1"/>
    <col min="2" max="2" width="12.28515625" style="109" customWidth="1"/>
    <col min="3" max="4" width="13.7109375" style="109" customWidth="1"/>
    <col min="5" max="5" width="14.42578125" style="109" customWidth="1"/>
    <col min="6" max="6" width="8.140625" style="109" customWidth="1"/>
    <col min="7" max="7" width="13.7109375" style="109" customWidth="1"/>
    <col min="8" max="8" width="14.7109375" style="109" customWidth="1"/>
    <col min="9" max="9" width="17.7109375" style="109" customWidth="1"/>
    <col min="10" max="10" width="12.42578125" style="109" bestFit="1" customWidth="1"/>
    <col min="11" max="11" width="12.7109375" style="109" bestFit="1" customWidth="1"/>
    <col min="12" max="12" width="10.28515625" style="109" bestFit="1" customWidth="1"/>
    <col min="13" max="13" width="14.7109375" style="109" customWidth="1"/>
    <col min="14" max="14" width="35.42578125" style="109" customWidth="1"/>
    <col min="15" max="20" width="8.7109375" style="109"/>
    <col min="21" max="21" width="18.7109375" style="109" customWidth="1"/>
    <col min="22" max="16384" width="8.7109375" style="109"/>
  </cols>
  <sheetData>
    <row r="1" spans="1:41" ht="22.15" customHeight="1" x14ac:dyDescent="0.15">
      <c r="A1" s="92" t="s">
        <v>369</v>
      </c>
      <c r="B1" s="92" t="s">
        <v>370</v>
      </c>
      <c r="C1" s="92" t="s">
        <v>371</v>
      </c>
      <c r="D1" s="93" t="str" cm="1">
        <f t="array" aca="1" ref="D1" ca="1">IFERROR(
    _xlfn.LET(
        _xlpm.FileName, MID(CELL("filename", A1), FIND("]", CELL("filename", A1)) + 1, 255),
        _xlpm.DynamicRef, INDIRECT("'#_" &amp; _xlpm.FileName &amp; "'!" &amp; C2),
        IF(
            TYPE(_xlpm.DynamicRef) = 1,
            VLOOKUP(
                CELL("format", _xlpm.DynamicRef),
                FormatCodes_SFX!$A$4:$B$53,
                2,
                FALSE
            ),
            _xlfn.SWITCH(
                TYPE(_xlpm.DynamicRef),
                2, "short text",
                4, "logical",
                16, "error",
                64, "long text",
                "Other"
            )
        )
    ),
    "Error in formula"
)</f>
        <v>error</v>
      </c>
      <c r="E1" s="92"/>
      <c r="F1" s="92"/>
      <c r="G1" s="92"/>
      <c r="H1" s="92"/>
      <c r="I1" s="93" t="str">
        <f>FormulaBothSC!$I$1</f>
        <v>Connor Guarino</v>
      </c>
      <c r="J1" s="93"/>
      <c r="K1" s="93"/>
      <c r="L1" s="93" t="s">
        <v>372</v>
      </c>
      <c r="M1" s="93"/>
      <c r="N1" s="93"/>
      <c r="O1" s="93"/>
      <c r="P1" s="93" t="s">
        <v>373</v>
      </c>
      <c r="Q1" s="93"/>
      <c r="R1" s="93"/>
      <c r="S1" s="84"/>
      <c r="T1" s="84"/>
      <c r="U1" s="84"/>
      <c r="V1" s="84"/>
      <c r="W1" s="84"/>
      <c r="X1" s="92" t="str">
        <f t="shared" ref="X1:AA2" si="0">A1</f>
        <v>earned</v>
      </c>
      <c r="Y1" s="92" t="str">
        <f t="shared" si="0"/>
        <v>possible</v>
      </c>
      <c r="Z1" s="92" t="str">
        <f t="shared" si="0"/>
        <v>cell</v>
      </c>
      <c r="AA1" s="93" t="str">
        <f t="shared" ca="1" si="0"/>
        <v>error</v>
      </c>
      <c r="AB1" s="92"/>
      <c r="AC1" s="92"/>
      <c r="AD1" s="84"/>
      <c r="AE1" s="84"/>
      <c r="AF1" s="93" t="str">
        <f>I1</f>
        <v>Connor Guarino</v>
      </c>
      <c r="AG1" s="93"/>
      <c r="AH1" s="84"/>
      <c r="AI1" s="84"/>
      <c r="AJ1" s="84"/>
      <c r="AK1" s="84"/>
      <c r="AL1" s="93" t="s">
        <v>372</v>
      </c>
      <c r="AM1" s="84"/>
      <c r="AN1" s="84"/>
      <c r="AO1" s="84"/>
    </row>
    <row r="2" spans="1:41" ht="22.9" customHeight="1" x14ac:dyDescent="0.15">
      <c r="A2" s="92">
        <f ca="1">FormulaBothSC!$A$2</f>
        <v>14</v>
      </c>
      <c r="B2" s="96">
        <f>FormulaBothSC!$B$2</f>
        <v>14</v>
      </c>
      <c r="C2" s="92" t="str" cm="1">
        <f t="array" aca="1" ref="C2" ca="1">SUBSTITUTE(IF(LEN(CELL("address"))&lt;15,CELL("address"),""),"$","")</f>
        <v/>
      </c>
      <c r="D2" s="93" t="str">
        <f ca="1">IF(ISNUMBER(SEARCH("#REF!",_xlfn.FORMULATEXT(INDIRECT("'FormulaBothSC'!"&amp;C2)))),"DRAGGING CELLS IS NOT PERMITTED. PLEASE UNDO LAST ACTION!!",IF($P$1&lt;&gt;"Feedback OFF",IFERROR(HLOOKUP(INDIRECT("'FormulaBothSC'!"&amp;C2),Feedback_SFX!$B$2:$N$10,IF($P$1="Feedback ON", 2, Feedback_SFX!B1), FALSE), ""),""))</f>
        <v/>
      </c>
      <c r="E2" s="92"/>
      <c r="F2" s="92"/>
      <c r="G2" s="92"/>
      <c r="H2" s="92"/>
      <c r="I2" s="97"/>
      <c r="J2" s="92"/>
      <c r="K2" s="92"/>
      <c r="L2" s="92"/>
      <c r="M2" s="92"/>
      <c r="N2" s="92"/>
      <c r="O2" s="92"/>
      <c r="P2" s="92"/>
      <c r="Q2" s="92"/>
      <c r="R2" s="92"/>
      <c r="S2" s="84"/>
      <c r="T2" s="84"/>
      <c r="U2" s="84"/>
      <c r="V2" s="84"/>
      <c r="W2" s="84"/>
      <c r="X2" s="98">
        <f t="shared" ca="1" si="0"/>
        <v>14</v>
      </c>
      <c r="Y2" s="98">
        <f t="shared" si="0"/>
        <v>14</v>
      </c>
      <c r="Z2" s="98" t="str">
        <f t="shared" ca="1" si="0"/>
        <v/>
      </c>
      <c r="AA2" s="93" t="str">
        <f t="shared" ca="1" si="0"/>
        <v/>
      </c>
      <c r="AB2" s="92"/>
      <c r="AC2" s="92"/>
      <c r="AD2" s="84"/>
      <c r="AE2" s="84"/>
      <c r="AF2" s="84"/>
      <c r="AG2" s="84"/>
      <c r="AH2" s="84"/>
      <c r="AI2" s="84"/>
      <c r="AJ2" s="84"/>
      <c r="AK2" s="84"/>
      <c r="AL2" s="84"/>
      <c r="AM2" s="84"/>
      <c r="AN2" s="84"/>
      <c r="AO2" s="84"/>
    </row>
    <row r="3" spans="1:41" ht="6" customHeight="1" x14ac:dyDescent="0.25"/>
    <row r="4" spans="1:41" x14ac:dyDescent="0.25">
      <c r="B4" s="113" t="s">
        <v>118</v>
      </c>
    </row>
    <row r="5" spans="1:41" x14ac:dyDescent="0.25">
      <c r="B5" s="112" t="s">
        <v>119</v>
      </c>
    </row>
    <row r="8" spans="1:41" s="84" customFormat="1" x14ac:dyDescent="0.15"/>
    <row r="9" spans="1:41" ht="16.5" x14ac:dyDescent="0.15">
      <c r="B9" s="114" t="s">
        <v>14</v>
      </c>
      <c r="C9" s="114" t="s">
        <v>15</v>
      </c>
      <c r="D9" s="114" t="s">
        <v>16</v>
      </c>
      <c r="E9" s="114" t="s">
        <v>17</v>
      </c>
      <c r="F9" s="84"/>
      <c r="G9" s="126" t="s">
        <v>111</v>
      </c>
      <c r="H9" s="126" t="s">
        <v>117</v>
      </c>
      <c r="I9" s="84"/>
      <c r="K9" s="84"/>
    </row>
    <row r="10" spans="1:41" x14ac:dyDescent="0.15">
      <c r="B10" s="115">
        <v>43832</v>
      </c>
      <c r="C10" s="109" t="s">
        <v>22</v>
      </c>
      <c r="D10" s="109" t="s">
        <v>23</v>
      </c>
      <c r="E10" s="109" t="s">
        <v>24</v>
      </c>
      <c r="F10" s="84"/>
      <c r="G10" s="84" t="str" cm="1">
        <f t="array" ref="G10:G13">_xlfn.UNIQUE(C10:C78)</f>
        <v>Jill Wells</v>
      </c>
      <c r="H10" s="84" t="str" cm="1">
        <f t="array" ref="H10:H11">_xlfn.UNIQUE(E10:E78)</f>
        <v>New</v>
      </c>
      <c r="I10" s="84"/>
    </row>
    <row r="11" spans="1:41" x14ac:dyDescent="0.15">
      <c r="B11" s="115">
        <v>43837</v>
      </c>
      <c r="C11" s="109" t="s">
        <v>25</v>
      </c>
      <c r="D11" s="109" t="s">
        <v>26</v>
      </c>
      <c r="E11" s="109" t="s">
        <v>27</v>
      </c>
      <c r="F11" s="84"/>
      <c r="G11" s="84" t="str">
        <v>Ralph Corner</v>
      </c>
      <c r="H11" s="84" t="str">
        <v>Used</v>
      </c>
      <c r="I11" s="84"/>
    </row>
    <row r="12" spans="1:41" x14ac:dyDescent="0.15">
      <c r="B12" s="115">
        <v>43837</v>
      </c>
      <c r="C12" s="109" t="s">
        <v>22</v>
      </c>
      <c r="D12" s="109" t="s">
        <v>30</v>
      </c>
      <c r="E12" s="109" t="s">
        <v>24</v>
      </c>
      <c r="F12" s="84"/>
      <c r="G12" s="84" t="str">
        <v>Joe Tanner</v>
      </c>
      <c r="H12" s="84"/>
      <c r="I12" s="84"/>
    </row>
    <row r="13" spans="1:41" x14ac:dyDescent="0.15">
      <c r="B13" s="115">
        <v>43839</v>
      </c>
      <c r="C13" s="109" t="s">
        <v>22</v>
      </c>
      <c r="D13" s="109" t="s">
        <v>32</v>
      </c>
      <c r="E13" s="109" t="s">
        <v>24</v>
      </c>
      <c r="F13" s="84"/>
      <c r="G13" s="84" t="str">
        <v>Terri Gardner</v>
      </c>
      <c r="H13" s="84"/>
      <c r="I13" s="84"/>
    </row>
    <row r="14" spans="1:41" x14ac:dyDescent="0.15">
      <c r="B14" s="115">
        <v>43845</v>
      </c>
      <c r="C14" s="109" t="s">
        <v>34</v>
      </c>
      <c r="D14" s="109" t="s">
        <v>35</v>
      </c>
      <c r="E14" s="109" t="s">
        <v>24</v>
      </c>
      <c r="F14" s="84"/>
      <c r="G14" s="84"/>
      <c r="H14" s="84"/>
      <c r="I14" s="84"/>
    </row>
    <row r="15" spans="1:41" x14ac:dyDescent="0.15">
      <c r="B15" s="115">
        <v>43847</v>
      </c>
      <c r="C15" s="109" t="s">
        <v>22</v>
      </c>
      <c r="D15" s="109" t="s">
        <v>38</v>
      </c>
      <c r="E15" s="109" t="s">
        <v>24</v>
      </c>
      <c r="F15" s="84"/>
      <c r="G15" s="84"/>
      <c r="H15" s="84"/>
      <c r="I15" s="84"/>
      <c r="M15" s="124"/>
    </row>
    <row r="16" spans="1:41" x14ac:dyDescent="0.15">
      <c r="B16" s="115">
        <v>43847</v>
      </c>
      <c r="C16" s="109" t="s">
        <v>34</v>
      </c>
      <c r="D16" s="109" t="s">
        <v>40</v>
      </c>
      <c r="E16" s="109" t="s">
        <v>27</v>
      </c>
      <c r="F16" s="84"/>
      <c r="G16" s="125" t="s">
        <v>112</v>
      </c>
      <c r="H16" s="84"/>
      <c r="I16" s="84"/>
      <c r="M16" s="84"/>
      <c r="N16" s="84"/>
      <c r="O16" s="84"/>
    </row>
    <row r="17" spans="2:27" x14ac:dyDescent="0.15">
      <c r="B17" s="115">
        <v>43847</v>
      </c>
      <c r="C17" s="109" t="s">
        <v>25</v>
      </c>
      <c r="D17" s="109" t="s">
        <v>42</v>
      </c>
      <c r="E17" s="109" t="s">
        <v>27</v>
      </c>
      <c r="F17" s="84"/>
      <c r="M17" s="84"/>
      <c r="N17" s="84"/>
      <c r="O17" s="84"/>
    </row>
    <row r="18" spans="2:27" x14ac:dyDescent="0.15">
      <c r="B18" s="115">
        <v>43849</v>
      </c>
      <c r="C18" s="109" t="s">
        <v>44</v>
      </c>
      <c r="D18" s="109" t="s">
        <v>45</v>
      </c>
      <c r="E18" s="109" t="s">
        <v>27</v>
      </c>
      <c r="F18" s="84"/>
      <c r="G18" s="114" t="s">
        <v>15</v>
      </c>
      <c r="H18" s="114" t="s">
        <v>24</v>
      </c>
      <c r="I18" s="114" t="s">
        <v>27</v>
      </c>
      <c r="J18" s="114" t="s">
        <v>115</v>
      </c>
      <c r="M18" s="84"/>
      <c r="N18" s="84"/>
      <c r="O18" s="84"/>
    </row>
    <row r="19" spans="2:27" x14ac:dyDescent="0.15">
      <c r="B19" s="115">
        <v>43849</v>
      </c>
      <c r="C19" s="109" t="s">
        <v>44</v>
      </c>
      <c r="D19" s="109" t="s">
        <v>47</v>
      </c>
      <c r="E19" s="109" t="s">
        <v>27</v>
      </c>
      <c r="F19" s="84"/>
      <c r="G19" s="109" t="str">
        <f>G10</f>
        <v>Jill Wells</v>
      </c>
      <c r="H19" s="131">
        <f t="shared" ref="H19:I22" si="1">COUNTIFS($C$10:$C$78,$G19,$E$10:$E$78,H$18)</f>
        <v>16</v>
      </c>
      <c r="I19" s="131">
        <f t="shared" si="1"/>
        <v>0</v>
      </c>
      <c r="J19" s="127">
        <f>SUM(H19:I19)</f>
        <v>16</v>
      </c>
      <c r="M19" s="84"/>
      <c r="N19" s="84"/>
      <c r="O19" s="84"/>
      <c r="W19" s="84"/>
      <c r="Y19" s="84"/>
      <c r="Z19" s="84"/>
      <c r="AA19" s="84"/>
    </row>
    <row r="20" spans="2:27" x14ac:dyDescent="0.15">
      <c r="B20" s="115">
        <v>43851</v>
      </c>
      <c r="C20" s="109" t="s">
        <v>44</v>
      </c>
      <c r="D20" s="109" t="s">
        <v>48</v>
      </c>
      <c r="E20" s="109" t="s">
        <v>27</v>
      </c>
      <c r="F20" s="84"/>
      <c r="G20" s="109" t="str">
        <f>G11</f>
        <v>Ralph Corner</v>
      </c>
      <c r="H20" s="131">
        <f t="shared" si="1"/>
        <v>7</v>
      </c>
      <c r="I20" s="131">
        <f t="shared" si="1"/>
        <v>10</v>
      </c>
      <c r="J20" s="127">
        <f t="shared" ref="J20:J23" si="2">SUM(H20:I20)</f>
        <v>17</v>
      </c>
      <c r="M20" s="84"/>
      <c r="N20" s="84"/>
      <c r="O20" s="84"/>
      <c r="W20" s="84"/>
      <c r="Y20" s="84"/>
      <c r="Z20" s="84"/>
      <c r="AA20" s="84"/>
    </row>
    <row r="21" spans="2:27" x14ac:dyDescent="0.15">
      <c r="B21" s="115">
        <v>43852</v>
      </c>
      <c r="C21" s="109" t="s">
        <v>25</v>
      </c>
      <c r="D21" s="109" t="s">
        <v>49</v>
      </c>
      <c r="E21" s="109" t="s">
        <v>24</v>
      </c>
      <c r="F21" s="84"/>
      <c r="G21" s="109" t="str">
        <f>G12</f>
        <v>Joe Tanner</v>
      </c>
      <c r="H21" s="131">
        <f t="shared" si="1"/>
        <v>5</v>
      </c>
      <c r="I21" s="131">
        <f t="shared" si="1"/>
        <v>13</v>
      </c>
      <c r="J21" s="127">
        <f t="shared" si="2"/>
        <v>18</v>
      </c>
      <c r="M21" s="84"/>
      <c r="N21" s="84"/>
      <c r="O21" s="84"/>
      <c r="W21" s="84"/>
      <c r="Y21" s="84"/>
      <c r="AA21" s="84"/>
    </row>
    <row r="22" spans="2:27" x14ac:dyDescent="0.15">
      <c r="B22" s="115">
        <v>43852</v>
      </c>
      <c r="C22" s="109" t="s">
        <v>25</v>
      </c>
      <c r="D22" s="109" t="s">
        <v>50</v>
      </c>
      <c r="E22" s="109" t="s">
        <v>24</v>
      </c>
      <c r="F22" s="84"/>
      <c r="G22" s="109" t="str">
        <f>G13</f>
        <v>Terri Gardner</v>
      </c>
      <c r="H22" s="131">
        <f t="shared" si="1"/>
        <v>5</v>
      </c>
      <c r="I22" s="131">
        <f t="shared" si="1"/>
        <v>13</v>
      </c>
      <c r="J22" s="127">
        <f t="shared" si="2"/>
        <v>18</v>
      </c>
      <c r="W22" s="84"/>
      <c r="Y22" s="84"/>
      <c r="Z22" s="84"/>
      <c r="AA22" s="84"/>
    </row>
    <row r="23" spans="2:27" x14ac:dyDescent="0.15">
      <c r="B23" s="115">
        <v>43853</v>
      </c>
      <c r="C23" s="109" t="s">
        <v>22</v>
      </c>
      <c r="D23" s="109" t="s">
        <v>51</v>
      </c>
      <c r="E23" s="109" t="s">
        <v>24</v>
      </c>
      <c r="F23" s="84"/>
      <c r="G23" s="97" t="s">
        <v>115</v>
      </c>
      <c r="H23" s="84">
        <f>SUM(H19:H22)</f>
        <v>33</v>
      </c>
      <c r="I23" s="84">
        <f>SUM(I19:I22)</f>
        <v>36</v>
      </c>
      <c r="J23" s="127">
        <f t="shared" si="2"/>
        <v>69</v>
      </c>
      <c r="W23" s="84"/>
      <c r="X23" s="84"/>
      <c r="Y23" s="84"/>
      <c r="AA23" s="84"/>
    </row>
    <row r="24" spans="2:27" x14ac:dyDescent="0.15">
      <c r="B24" s="115">
        <v>43856</v>
      </c>
      <c r="C24" s="109" t="s">
        <v>25</v>
      </c>
      <c r="D24" s="109" t="s">
        <v>52</v>
      </c>
      <c r="E24" s="109" t="s">
        <v>27</v>
      </c>
      <c r="F24" s="84"/>
      <c r="G24" s="84"/>
      <c r="H24" s="84"/>
      <c r="I24" s="84"/>
      <c r="U24" s="84"/>
      <c r="V24" s="84"/>
      <c r="W24" s="84"/>
      <c r="X24" s="84"/>
      <c r="Y24" s="84"/>
      <c r="Z24" s="84"/>
      <c r="AA24" s="84"/>
    </row>
    <row r="25" spans="2:27" x14ac:dyDescent="0.15">
      <c r="B25" s="115">
        <v>43856</v>
      </c>
      <c r="C25" s="109" t="s">
        <v>22</v>
      </c>
      <c r="D25" s="109" t="s">
        <v>53</v>
      </c>
      <c r="E25" s="109" t="s">
        <v>24</v>
      </c>
      <c r="F25" s="84"/>
      <c r="G25" s="84"/>
      <c r="H25" s="84"/>
      <c r="I25" s="84"/>
      <c r="U25" s="84"/>
      <c r="V25" s="84"/>
      <c r="W25" s="84"/>
      <c r="X25" s="84"/>
      <c r="Y25" s="84"/>
      <c r="Z25" s="84"/>
      <c r="AA25" s="84"/>
    </row>
    <row r="26" spans="2:27" x14ac:dyDescent="0.15">
      <c r="B26" s="115">
        <v>43857</v>
      </c>
      <c r="C26" s="109" t="s">
        <v>34</v>
      </c>
      <c r="D26" s="109" t="s">
        <v>54</v>
      </c>
      <c r="E26" s="109" t="s">
        <v>27</v>
      </c>
      <c r="F26" s="84"/>
      <c r="G26" s="84"/>
      <c r="H26" s="84"/>
      <c r="I26" s="84"/>
      <c r="L26" s="84"/>
      <c r="U26" s="84"/>
      <c r="V26" s="84"/>
      <c r="W26" s="84"/>
      <c r="X26" s="84"/>
      <c r="Y26" s="84"/>
      <c r="Z26" s="84"/>
      <c r="AA26" s="84"/>
    </row>
    <row r="27" spans="2:27" x14ac:dyDescent="0.15">
      <c r="B27" s="115">
        <v>43860</v>
      </c>
      <c r="C27" s="109" t="s">
        <v>25</v>
      </c>
      <c r="D27" s="109" t="s">
        <v>55</v>
      </c>
      <c r="E27" s="109" t="s">
        <v>24</v>
      </c>
      <c r="F27" s="84"/>
      <c r="G27" s="84"/>
      <c r="H27" s="84"/>
      <c r="I27" s="84"/>
      <c r="J27" s="84"/>
      <c r="K27" s="84"/>
      <c r="L27" s="84"/>
      <c r="U27" s="84"/>
      <c r="V27" s="84"/>
      <c r="W27" s="84"/>
      <c r="X27" s="84"/>
      <c r="Y27" s="84"/>
      <c r="Z27" s="84"/>
      <c r="AA27" s="84"/>
    </row>
    <row r="28" spans="2:27" x14ac:dyDescent="0.15">
      <c r="B28" s="115">
        <v>43862</v>
      </c>
      <c r="C28" s="109" t="s">
        <v>25</v>
      </c>
      <c r="D28" s="109" t="s">
        <v>56</v>
      </c>
      <c r="E28" s="109" t="s">
        <v>27</v>
      </c>
      <c r="F28" s="84"/>
      <c r="K28" s="84"/>
      <c r="L28" s="84"/>
      <c r="M28" s="84"/>
      <c r="N28" s="84"/>
      <c r="U28" s="84"/>
      <c r="V28" s="84"/>
      <c r="W28" s="84"/>
      <c r="X28" s="84"/>
      <c r="Y28" s="84"/>
      <c r="Z28" s="84"/>
      <c r="AA28" s="84"/>
    </row>
    <row r="29" spans="2:27" x14ac:dyDescent="0.15">
      <c r="B29" s="115">
        <v>43863</v>
      </c>
      <c r="C29" s="109" t="s">
        <v>22</v>
      </c>
      <c r="D29" s="109" t="s">
        <v>57</v>
      </c>
      <c r="E29" s="109" t="s">
        <v>24</v>
      </c>
      <c r="F29" s="84"/>
      <c r="K29" s="84"/>
      <c r="L29" s="84"/>
      <c r="M29" s="84"/>
      <c r="N29" s="84"/>
      <c r="U29" s="84"/>
      <c r="V29" s="84"/>
      <c r="W29" s="84"/>
      <c r="X29" s="84"/>
      <c r="Y29" s="84"/>
      <c r="Z29" s="84"/>
      <c r="AA29" s="84"/>
    </row>
    <row r="30" spans="2:27" x14ac:dyDescent="0.15">
      <c r="B30" s="115">
        <v>43866</v>
      </c>
      <c r="C30" s="109" t="s">
        <v>25</v>
      </c>
      <c r="D30" s="109" t="s">
        <v>58</v>
      </c>
      <c r="E30" s="109" t="s">
        <v>27</v>
      </c>
      <c r="F30" s="84"/>
      <c r="K30" s="84"/>
      <c r="L30" s="84"/>
      <c r="M30" s="84"/>
      <c r="N30" s="84"/>
    </row>
    <row r="31" spans="2:27" x14ac:dyDescent="0.15">
      <c r="B31" s="115">
        <v>43870</v>
      </c>
      <c r="C31" s="109" t="s">
        <v>34</v>
      </c>
      <c r="D31" s="109" t="s">
        <v>59</v>
      </c>
      <c r="E31" s="109" t="s">
        <v>27</v>
      </c>
      <c r="F31" s="84"/>
      <c r="K31" s="84"/>
      <c r="L31" s="84"/>
      <c r="M31" s="84"/>
      <c r="N31" s="84"/>
    </row>
    <row r="32" spans="2:27" x14ac:dyDescent="0.15">
      <c r="B32" s="115">
        <v>43870</v>
      </c>
      <c r="C32" s="109" t="s">
        <v>34</v>
      </c>
      <c r="D32" s="109" t="s">
        <v>60</v>
      </c>
      <c r="E32" s="109" t="s">
        <v>27</v>
      </c>
      <c r="F32" s="84"/>
      <c r="K32" s="84"/>
      <c r="L32" s="84"/>
      <c r="M32" s="84"/>
      <c r="N32" s="84"/>
    </row>
    <row r="33" spans="2:14" x14ac:dyDescent="0.15">
      <c r="B33" s="115">
        <v>43871</v>
      </c>
      <c r="C33" s="109" t="s">
        <v>22</v>
      </c>
      <c r="D33" s="109" t="s">
        <v>61</v>
      </c>
      <c r="E33" s="109" t="s">
        <v>24</v>
      </c>
      <c r="F33" s="84"/>
      <c r="K33" s="84"/>
      <c r="L33" s="84"/>
      <c r="M33" s="84"/>
      <c r="N33" s="84"/>
    </row>
    <row r="34" spans="2:14" x14ac:dyDescent="0.15">
      <c r="B34" s="115">
        <v>43872</v>
      </c>
      <c r="C34" s="109" t="s">
        <v>44</v>
      </c>
      <c r="D34" s="109" t="s">
        <v>62</v>
      </c>
      <c r="E34" s="109" t="s">
        <v>24</v>
      </c>
      <c r="F34" s="84"/>
      <c r="G34" s="84"/>
      <c r="H34" s="84"/>
      <c r="I34" s="84"/>
      <c r="J34" s="84"/>
      <c r="K34" s="84"/>
      <c r="L34" s="84"/>
      <c r="M34" s="84"/>
      <c r="N34" s="84"/>
    </row>
    <row r="35" spans="2:14" x14ac:dyDescent="0.15">
      <c r="B35" s="115">
        <v>43873</v>
      </c>
      <c r="C35" s="109" t="s">
        <v>22</v>
      </c>
      <c r="D35" s="109" t="s">
        <v>63</v>
      </c>
      <c r="E35" s="109" t="s">
        <v>24</v>
      </c>
      <c r="F35" s="84"/>
      <c r="G35" s="84"/>
      <c r="H35" s="84"/>
      <c r="I35" s="84"/>
      <c r="J35" s="84"/>
      <c r="K35" s="84"/>
      <c r="L35" s="84"/>
      <c r="M35" s="84"/>
      <c r="N35" s="84"/>
    </row>
    <row r="36" spans="2:14" x14ac:dyDescent="0.15">
      <c r="B36" s="115">
        <v>43876</v>
      </c>
      <c r="C36" s="109" t="s">
        <v>44</v>
      </c>
      <c r="D36" s="109" t="s">
        <v>64</v>
      </c>
      <c r="E36" s="109" t="s">
        <v>27</v>
      </c>
      <c r="F36" s="84"/>
      <c r="G36" s="84"/>
      <c r="H36" s="84"/>
      <c r="I36" s="84"/>
      <c r="J36" s="84"/>
      <c r="K36" s="84"/>
      <c r="M36" s="84"/>
      <c r="N36" s="84"/>
    </row>
    <row r="37" spans="2:14" x14ac:dyDescent="0.15">
      <c r="B37" s="115">
        <v>43876</v>
      </c>
      <c r="C37" s="109" t="s">
        <v>25</v>
      </c>
      <c r="D37" s="109" t="s">
        <v>65</v>
      </c>
      <c r="E37" s="109" t="s">
        <v>27</v>
      </c>
      <c r="F37" s="84"/>
      <c r="G37" s="84"/>
      <c r="H37" s="84"/>
      <c r="I37" s="84"/>
      <c r="M37" s="84"/>
      <c r="N37" s="84"/>
    </row>
    <row r="38" spans="2:14" x14ac:dyDescent="0.15">
      <c r="B38" s="115">
        <v>43881</v>
      </c>
      <c r="C38" s="109" t="s">
        <v>22</v>
      </c>
      <c r="D38" s="109" t="s">
        <v>66</v>
      </c>
      <c r="E38" s="109" t="s">
        <v>24</v>
      </c>
      <c r="F38" s="84"/>
      <c r="G38" s="84"/>
      <c r="H38" s="84"/>
      <c r="I38" s="84"/>
    </row>
    <row r="39" spans="2:14" x14ac:dyDescent="0.15">
      <c r="B39" s="115">
        <v>43881</v>
      </c>
      <c r="C39" s="109" t="s">
        <v>25</v>
      </c>
      <c r="D39" s="109" t="s">
        <v>67</v>
      </c>
      <c r="E39" s="109" t="s">
        <v>24</v>
      </c>
      <c r="F39" s="84"/>
      <c r="G39" s="84"/>
      <c r="H39" s="84"/>
      <c r="I39" s="84"/>
    </row>
    <row r="40" spans="2:14" x14ac:dyDescent="0.15">
      <c r="B40" s="115">
        <v>43881</v>
      </c>
      <c r="C40" s="109" t="s">
        <v>34</v>
      </c>
      <c r="D40" s="109" t="s">
        <v>68</v>
      </c>
      <c r="E40" s="109" t="s">
        <v>27</v>
      </c>
      <c r="F40" s="84"/>
      <c r="G40" s="84"/>
      <c r="H40" s="84"/>
      <c r="I40" s="84"/>
    </row>
    <row r="41" spans="2:14" x14ac:dyDescent="0.15">
      <c r="B41" s="115">
        <v>43884</v>
      </c>
      <c r="C41" s="109" t="s">
        <v>44</v>
      </c>
      <c r="D41" s="109" t="s">
        <v>69</v>
      </c>
      <c r="E41" s="109" t="s">
        <v>27</v>
      </c>
      <c r="F41" s="84"/>
      <c r="G41" s="84"/>
      <c r="H41" s="84"/>
      <c r="I41" s="84"/>
    </row>
    <row r="42" spans="2:14" x14ac:dyDescent="0.15">
      <c r="B42" s="115">
        <v>43885</v>
      </c>
      <c r="C42" s="109" t="s">
        <v>25</v>
      </c>
      <c r="D42" s="109" t="s">
        <v>70</v>
      </c>
      <c r="E42" s="109" t="s">
        <v>24</v>
      </c>
      <c r="F42" s="84"/>
      <c r="G42" s="84"/>
      <c r="H42" s="84"/>
      <c r="I42" s="84"/>
    </row>
    <row r="43" spans="2:14" x14ac:dyDescent="0.15">
      <c r="B43" s="115">
        <v>43886</v>
      </c>
      <c r="C43" s="109" t="s">
        <v>34</v>
      </c>
      <c r="D43" s="109" t="s">
        <v>71</v>
      </c>
      <c r="E43" s="109" t="s">
        <v>24</v>
      </c>
      <c r="F43" s="84"/>
      <c r="G43" s="84"/>
      <c r="H43" s="84"/>
      <c r="I43" s="84"/>
      <c r="M43" s="84"/>
      <c r="N43" s="84"/>
    </row>
    <row r="44" spans="2:14" x14ac:dyDescent="0.15">
      <c r="B44" s="115">
        <v>43888</v>
      </c>
      <c r="C44" s="109" t="s">
        <v>25</v>
      </c>
      <c r="D44" s="109" t="s">
        <v>72</v>
      </c>
      <c r="E44" s="109" t="s">
        <v>27</v>
      </c>
      <c r="F44" s="84"/>
      <c r="G44" s="84"/>
      <c r="H44" s="84"/>
      <c r="I44" s="84"/>
      <c r="M44" s="84"/>
      <c r="N44" s="84"/>
    </row>
    <row r="45" spans="2:14" x14ac:dyDescent="0.15">
      <c r="B45" s="115">
        <v>43896</v>
      </c>
      <c r="C45" s="109" t="s">
        <v>34</v>
      </c>
      <c r="D45" s="109" t="s">
        <v>73</v>
      </c>
      <c r="E45" s="109" t="s">
        <v>24</v>
      </c>
      <c r="F45" s="84"/>
      <c r="G45" s="84"/>
      <c r="H45" s="84"/>
      <c r="I45" s="84"/>
      <c r="M45" s="84"/>
      <c r="N45" s="84"/>
    </row>
    <row r="46" spans="2:14" x14ac:dyDescent="0.15">
      <c r="B46" s="115">
        <v>43898</v>
      </c>
      <c r="C46" s="109" t="s">
        <v>44</v>
      </c>
      <c r="D46" s="109" t="s">
        <v>74</v>
      </c>
      <c r="E46" s="109" t="s">
        <v>24</v>
      </c>
      <c r="F46" s="84"/>
      <c r="G46" s="84"/>
      <c r="H46" s="84"/>
      <c r="I46" s="84"/>
      <c r="M46" s="84"/>
      <c r="N46" s="84"/>
    </row>
    <row r="47" spans="2:14" x14ac:dyDescent="0.15">
      <c r="B47" s="115">
        <v>43899</v>
      </c>
      <c r="C47" s="109" t="s">
        <v>22</v>
      </c>
      <c r="D47" s="109" t="s">
        <v>75</v>
      </c>
      <c r="E47" s="109" t="s">
        <v>24</v>
      </c>
      <c r="F47" s="84"/>
      <c r="G47" s="84"/>
      <c r="H47" s="84"/>
      <c r="I47" s="84"/>
      <c r="M47" s="84"/>
      <c r="N47" s="84"/>
    </row>
    <row r="48" spans="2:14" x14ac:dyDescent="0.15">
      <c r="B48" s="115">
        <v>43901</v>
      </c>
      <c r="C48" s="109" t="s">
        <v>22</v>
      </c>
      <c r="D48" s="109" t="s">
        <v>76</v>
      </c>
      <c r="E48" s="109" t="s">
        <v>24</v>
      </c>
      <c r="F48" s="84"/>
      <c r="G48" s="84"/>
      <c r="H48" s="84"/>
      <c r="I48" s="84"/>
    </row>
    <row r="49" spans="2:9" x14ac:dyDescent="0.15">
      <c r="B49" s="115">
        <v>43901</v>
      </c>
      <c r="C49" s="109" t="s">
        <v>22</v>
      </c>
      <c r="D49" s="109" t="s">
        <v>77</v>
      </c>
      <c r="E49" s="109" t="s">
        <v>24</v>
      </c>
      <c r="F49" s="84"/>
      <c r="G49" s="84"/>
      <c r="H49" s="84"/>
      <c r="I49" s="84"/>
    </row>
    <row r="50" spans="2:9" x14ac:dyDescent="0.15">
      <c r="B50" s="115">
        <v>43903</v>
      </c>
      <c r="C50" s="109" t="s">
        <v>25</v>
      </c>
      <c r="D50" s="109" t="s">
        <v>78</v>
      </c>
      <c r="E50" s="109" t="s">
        <v>27</v>
      </c>
      <c r="F50" s="84"/>
    </row>
    <row r="51" spans="2:9" x14ac:dyDescent="0.15">
      <c r="B51" s="115">
        <v>43904</v>
      </c>
      <c r="C51" s="109" t="s">
        <v>44</v>
      </c>
      <c r="D51" s="109" t="s">
        <v>79</v>
      </c>
      <c r="E51" s="109" t="s">
        <v>27</v>
      </c>
      <c r="F51" s="84"/>
    </row>
    <row r="52" spans="2:9" x14ac:dyDescent="0.15">
      <c r="B52" s="115">
        <v>43907</v>
      </c>
      <c r="C52" s="109" t="s">
        <v>44</v>
      </c>
      <c r="D52" s="109" t="s">
        <v>80</v>
      </c>
      <c r="E52" s="109" t="s">
        <v>27</v>
      </c>
      <c r="F52" s="84"/>
    </row>
    <row r="53" spans="2:9" x14ac:dyDescent="0.15">
      <c r="B53" s="115">
        <v>43907</v>
      </c>
      <c r="C53" s="109" t="s">
        <v>25</v>
      </c>
      <c r="D53" s="109" t="s">
        <v>81</v>
      </c>
      <c r="E53" s="109" t="s">
        <v>24</v>
      </c>
      <c r="F53" s="84"/>
    </row>
    <row r="54" spans="2:9" x14ac:dyDescent="0.15">
      <c r="B54" s="115">
        <v>43910</v>
      </c>
      <c r="C54" s="109" t="s">
        <v>34</v>
      </c>
      <c r="D54" s="109" t="s">
        <v>82</v>
      </c>
      <c r="E54" s="109" t="s">
        <v>27</v>
      </c>
      <c r="F54" s="84"/>
    </row>
    <row r="55" spans="2:9" x14ac:dyDescent="0.15">
      <c r="B55" s="115">
        <v>43913</v>
      </c>
      <c r="C55" s="109" t="s">
        <v>44</v>
      </c>
      <c r="D55" s="109" t="s">
        <v>83</v>
      </c>
      <c r="E55" s="109" t="s">
        <v>27</v>
      </c>
      <c r="F55" s="84"/>
    </row>
    <row r="56" spans="2:9" x14ac:dyDescent="0.15">
      <c r="B56" s="115">
        <v>43913</v>
      </c>
      <c r="C56" s="109" t="s">
        <v>34</v>
      </c>
      <c r="D56" s="109" t="s">
        <v>84</v>
      </c>
      <c r="E56" s="109" t="s">
        <v>27</v>
      </c>
      <c r="F56" s="84"/>
      <c r="G56" s="84"/>
      <c r="H56" s="84"/>
      <c r="I56" s="84"/>
    </row>
    <row r="57" spans="2:9" x14ac:dyDescent="0.15">
      <c r="B57" s="115">
        <v>43918</v>
      </c>
      <c r="C57" s="109" t="s">
        <v>44</v>
      </c>
      <c r="D57" s="109" t="s">
        <v>85</v>
      </c>
      <c r="E57" s="109" t="s">
        <v>24</v>
      </c>
      <c r="F57" s="84"/>
      <c r="G57" s="84"/>
      <c r="H57" s="84"/>
      <c r="I57" s="84"/>
    </row>
    <row r="58" spans="2:9" x14ac:dyDescent="0.15">
      <c r="B58" s="115">
        <v>43918</v>
      </c>
      <c r="C58" s="109" t="s">
        <v>34</v>
      </c>
      <c r="D58" s="109" t="s">
        <v>86</v>
      </c>
      <c r="E58" s="109" t="s">
        <v>27</v>
      </c>
      <c r="F58" s="84"/>
      <c r="G58" s="84"/>
    </row>
    <row r="59" spans="2:9" x14ac:dyDescent="0.15">
      <c r="B59" s="115">
        <v>43919</v>
      </c>
      <c r="C59" s="109" t="s">
        <v>44</v>
      </c>
      <c r="D59" s="109" t="s">
        <v>87</v>
      </c>
      <c r="E59" s="109" t="s">
        <v>27</v>
      </c>
      <c r="F59" s="84"/>
      <c r="G59" s="84"/>
    </row>
    <row r="60" spans="2:9" x14ac:dyDescent="0.15">
      <c r="B60" s="115">
        <v>43919</v>
      </c>
      <c r="C60" s="109" t="s">
        <v>22</v>
      </c>
      <c r="D60" s="109" t="s">
        <v>88</v>
      </c>
      <c r="E60" s="109" t="s">
        <v>24</v>
      </c>
      <c r="F60" s="84"/>
      <c r="G60" s="84"/>
    </row>
    <row r="61" spans="2:9" x14ac:dyDescent="0.15">
      <c r="B61" s="115">
        <v>43919</v>
      </c>
      <c r="C61" s="109" t="s">
        <v>44</v>
      </c>
      <c r="D61" s="109" t="s">
        <v>89</v>
      </c>
      <c r="E61" s="109" t="s">
        <v>27</v>
      </c>
      <c r="F61" s="84"/>
      <c r="G61" s="84"/>
    </row>
    <row r="62" spans="2:9" x14ac:dyDescent="0.15">
      <c r="B62" s="115">
        <v>43920</v>
      </c>
      <c r="C62" s="109" t="s">
        <v>22</v>
      </c>
      <c r="D62" s="109" t="s">
        <v>90</v>
      </c>
      <c r="E62" s="109" t="s">
        <v>24</v>
      </c>
      <c r="F62" s="84"/>
      <c r="G62" s="84"/>
    </row>
    <row r="63" spans="2:9" x14ac:dyDescent="0.15">
      <c r="B63" s="115">
        <v>43922</v>
      </c>
      <c r="C63" s="109" t="s">
        <v>34</v>
      </c>
      <c r="D63" s="109" t="s">
        <v>91</v>
      </c>
      <c r="E63" s="109" t="s">
        <v>27</v>
      </c>
      <c r="F63" s="84"/>
      <c r="G63" s="84"/>
      <c r="H63" s="84"/>
      <c r="I63" s="84"/>
    </row>
    <row r="64" spans="2:9" x14ac:dyDescent="0.15">
      <c r="B64" s="115">
        <v>43923</v>
      </c>
      <c r="C64" s="109" t="s">
        <v>25</v>
      </c>
      <c r="D64" s="109" t="s">
        <v>92</v>
      </c>
      <c r="E64" s="109" t="s">
        <v>27</v>
      </c>
      <c r="F64" s="84"/>
      <c r="G64" s="84"/>
      <c r="H64" s="84"/>
      <c r="I64" s="84"/>
    </row>
    <row r="65" spans="2:9" x14ac:dyDescent="0.15">
      <c r="B65" s="115">
        <v>43923</v>
      </c>
      <c r="C65" s="109" t="s">
        <v>34</v>
      </c>
      <c r="D65" s="109" t="s">
        <v>93</v>
      </c>
      <c r="E65" s="109" t="s">
        <v>27</v>
      </c>
      <c r="F65" s="84"/>
      <c r="G65" s="84"/>
      <c r="H65" s="84"/>
      <c r="I65" s="84"/>
    </row>
    <row r="66" spans="2:9" x14ac:dyDescent="0.15">
      <c r="B66" s="115">
        <v>43924</v>
      </c>
      <c r="C66" s="109" t="s">
        <v>44</v>
      </c>
      <c r="D66" s="109" t="s">
        <v>94</v>
      </c>
      <c r="E66" s="109" t="s">
        <v>27</v>
      </c>
      <c r="F66" s="84"/>
      <c r="G66" s="84"/>
      <c r="H66" s="84"/>
      <c r="I66" s="84"/>
    </row>
    <row r="67" spans="2:9" x14ac:dyDescent="0.15">
      <c r="B67" s="115">
        <v>43925</v>
      </c>
      <c r="C67" s="109" t="s">
        <v>34</v>
      </c>
      <c r="D67" s="109" t="s">
        <v>95</v>
      </c>
      <c r="E67" s="109" t="s">
        <v>24</v>
      </c>
      <c r="F67" s="84"/>
      <c r="G67" s="84"/>
      <c r="H67" s="84"/>
      <c r="I67" s="84"/>
    </row>
    <row r="68" spans="2:9" x14ac:dyDescent="0.15">
      <c r="B68" s="115">
        <v>43931</v>
      </c>
      <c r="C68" s="109" t="s">
        <v>44</v>
      </c>
      <c r="D68" s="109" t="s">
        <v>96</v>
      </c>
      <c r="E68" s="109" t="s">
        <v>27</v>
      </c>
      <c r="F68" s="84"/>
      <c r="G68" s="84"/>
      <c r="H68" s="84"/>
      <c r="I68" s="84"/>
    </row>
    <row r="69" spans="2:9" x14ac:dyDescent="0.15">
      <c r="B69" s="115">
        <v>43931</v>
      </c>
      <c r="C69" s="109" t="s">
        <v>25</v>
      </c>
      <c r="D69" s="109" t="s">
        <v>97</v>
      </c>
      <c r="E69" s="109" t="s">
        <v>27</v>
      </c>
      <c r="F69" s="84"/>
      <c r="G69" s="84"/>
      <c r="H69" s="84"/>
      <c r="I69" s="84"/>
    </row>
    <row r="70" spans="2:9" x14ac:dyDescent="0.15">
      <c r="B70" s="115">
        <v>43932</v>
      </c>
      <c r="C70" s="109" t="s">
        <v>34</v>
      </c>
      <c r="D70" s="109" t="s">
        <v>98</v>
      </c>
      <c r="E70" s="109" t="s">
        <v>27</v>
      </c>
      <c r="F70" s="84"/>
      <c r="G70" s="84"/>
      <c r="H70" s="84"/>
      <c r="I70" s="84"/>
    </row>
    <row r="71" spans="2:9" x14ac:dyDescent="0.15">
      <c r="B71" s="115">
        <v>43932</v>
      </c>
      <c r="C71" s="109" t="s">
        <v>34</v>
      </c>
      <c r="D71" s="109" t="s">
        <v>99</v>
      </c>
      <c r="E71" s="109" t="s">
        <v>24</v>
      </c>
      <c r="F71" s="84"/>
      <c r="G71" s="84"/>
      <c r="H71" s="84"/>
      <c r="I71" s="84"/>
    </row>
    <row r="72" spans="2:9" x14ac:dyDescent="0.15">
      <c r="B72" s="115">
        <v>43935</v>
      </c>
      <c r="C72" s="109" t="s">
        <v>44</v>
      </c>
      <c r="D72" s="109" t="s">
        <v>100</v>
      </c>
      <c r="E72" s="109" t="s">
        <v>27</v>
      </c>
      <c r="F72" s="84"/>
      <c r="G72" s="84"/>
      <c r="H72" s="84"/>
      <c r="I72" s="84"/>
    </row>
    <row r="73" spans="2:9" x14ac:dyDescent="0.15">
      <c r="B73" s="115">
        <v>43941</v>
      </c>
      <c r="C73" s="109" t="s">
        <v>44</v>
      </c>
      <c r="D73" s="109" t="s">
        <v>101</v>
      </c>
      <c r="E73" s="109" t="s">
        <v>24</v>
      </c>
      <c r="F73" s="84"/>
      <c r="G73" s="84"/>
      <c r="H73" s="84"/>
      <c r="I73" s="84"/>
    </row>
    <row r="74" spans="2:9" x14ac:dyDescent="0.15">
      <c r="B74" s="115">
        <v>43942</v>
      </c>
      <c r="C74" s="109" t="s">
        <v>25</v>
      </c>
      <c r="D74" s="109" t="s">
        <v>102</v>
      </c>
      <c r="E74" s="109" t="s">
        <v>24</v>
      </c>
      <c r="F74" s="84"/>
      <c r="G74" s="84"/>
      <c r="H74" s="84"/>
      <c r="I74" s="84"/>
    </row>
    <row r="75" spans="2:9" x14ac:dyDescent="0.15">
      <c r="B75" s="115">
        <v>43943</v>
      </c>
      <c r="C75" s="109" t="s">
        <v>34</v>
      </c>
      <c r="D75" s="109" t="s">
        <v>103</v>
      </c>
      <c r="E75" s="109" t="s">
        <v>27</v>
      </c>
      <c r="F75" s="84"/>
      <c r="G75" s="84"/>
      <c r="H75" s="84"/>
      <c r="I75" s="84"/>
    </row>
    <row r="76" spans="2:9" x14ac:dyDescent="0.15">
      <c r="B76" s="115">
        <v>43944</v>
      </c>
      <c r="C76" s="109" t="s">
        <v>34</v>
      </c>
      <c r="D76" s="109" t="s">
        <v>104</v>
      </c>
      <c r="E76" s="109" t="s">
        <v>27</v>
      </c>
      <c r="F76" s="84"/>
      <c r="G76" s="84"/>
      <c r="H76" s="84"/>
      <c r="I76" s="84"/>
    </row>
    <row r="77" spans="2:9" x14ac:dyDescent="0.15">
      <c r="B77" s="115">
        <v>43947</v>
      </c>
      <c r="C77" s="109" t="s">
        <v>44</v>
      </c>
      <c r="D77" s="109" t="s">
        <v>105</v>
      </c>
      <c r="E77" s="109" t="s">
        <v>24</v>
      </c>
      <c r="F77" s="84"/>
      <c r="G77" s="84"/>
      <c r="H77" s="84"/>
      <c r="I77" s="84"/>
    </row>
    <row r="78" spans="2:9" x14ac:dyDescent="0.15">
      <c r="B78" s="115">
        <v>43950</v>
      </c>
      <c r="C78" s="109" t="s">
        <v>22</v>
      </c>
      <c r="D78" s="109" t="s">
        <v>106</v>
      </c>
      <c r="E78" s="109" t="s">
        <v>24</v>
      </c>
      <c r="F78" s="84"/>
      <c r="G78" s="84"/>
      <c r="H78" s="84"/>
      <c r="I78" s="84"/>
    </row>
    <row r="79" spans="2:9" x14ac:dyDescent="0.15">
      <c r="G79" s="84"/>
      <c r="H79" s="84"/>
      <c r="I79" s="84"/>
    </row>
    <row r="90" s="109" customFormat="1" ht="31.9" customHeight="1" x14ac:dyDescent="0.25"/>
  </sheetData>
  <conditionalFormatting sqref="A1:A2">
    <cfRule type="expression" dxfId="139" priority="8">
      <formula>$A$2/$B$2&gt;=0.076</formula>
    </cfRule>
  </conditionalFormatting>
  <conditionalFormatting sqref="B1:B2">
    <cfRule type="expression" dxfId="138" priority="9">
      <formula>$A$2/$B$2&gt;=0.153</formula>
    </cfRule>
  </conditionalFormatting>
  <conditionalFormatting sqref="C1:C2">
    <cfRule type="expression" dxfId="137" priority="10">
      <formula>$A$2/$B$2&gt;=0.23</formula>
    </cfRule>
  </conditionalFormatting>
  <conditionalFormatting sqref="D1:D2">
    <cfRule type="expression" dxfId="136" priority="11">
      <formula>$A$2/$B$2&gt;=0.307</formula>
    </cfRule>
  </conditionalFormatting>
  <conditionalFormatting sqref="E1:E2">
    <cfRule type="expression" dxfId="135" priority="12">
      <formula>$A$2/$B$2&gt;=0.384</formula>
    </cfRule>
  </conditionalFormatting>
  <conditionalFormatting sqref="F1:F2">
    <cfRule type="expression" dxfId="134" priority="13">
      <formula>$A$2/$B$2&gt;=0.461</formula>
    </cfRule>
  </conditionalFormatting>
  <conditionalFormatting sqref="G1:G2">
    <cfRule type="expression" dxfId="133" priority="14">
      <formula>$A$2/$B$2&gt;=0.538</formula>
    </cfRule>
  </conditionalFormatting>
  <conditionalFormatting sqref="H1:H2">
    <cfRule type="expression" dxfId="132" priority="15">
      <formula>$A$2/$B$2&gt;=0.615</formula>
    </cfRule>
  </conditionalFormatting>
  <conditionalFormatting sqref="I1:P2">
    <cfRule type="expression" dxfId="131" priority="16">
      <formula>$A$2/$B$2&gt;=0.692</formula>
    </cfRule>
  </conditionalFormatting>
  <conditionalFormatting sqref="L1">
    <cfRule type="expression" dxfId="130" priority="4">
      <formula>$A$2/$B$2&gt;=0.846</formula>
    </cfRule>
  </conditionalFormatting>
  <conditionalFormatting sqref="O1">
    <cfRule type="expression" dxfId="129" priority="7">
      <formula>$A$2/$B$2&gt;=0.846</formula>
    </cfRule>
  </conditionalFormatting>
  <conditionalFormatting sqref="P1">
    <cfRule type="expression" dxfId="128" priority="2">
      <formula>$P$1&lt;&gt;""</formula>
    </cfRule>
  </conditionalFormatting>
  <conditionalFormatting sqref="Q1:R1 A1:O2 X1:AO2 P2:R2">
    <cfRule type="expression" dxfId="127" priority="1">
      <formula>$P$1="Feedback OFF"</formula>
    </cfRule>
  </conditionalFormatting>
  <conditionalFormatting sqref="Q1:R2">
    <cfRule type="expression" dxfId="126" priority="3">
      <formula>$A$2/$B$2&gt;=0.846</formula>
    </cfRule>
  </conditionalFormatting>
  <conditionalFormatting sqref="X1:AF1 AH1:AK1 AM1:AO1 X2:AO2">
    <cfRule type="expression" dxfId="125" priority="17">
      <formula>$A$2/$B$2&gt;=1</formula>
    </cfRule>
  </conditionalFormatting>
  <conditionalFormatting sqref="AG1">
    <cfRule type="expression" dxfId="124" priority="6">
      <formula>$A$2/$B$2&gt;=0.846</formula>
    </cfRule>
  </conditionalFormatting>
  <conditionalFormatting sqref="AL1">
    <cfRule type="expression" dxfId="123" priority="5">
      <formula>$A$2/$B$2&gt;=0.846</formula>
    </cfRule>
  </conditionalFormatting>
  <dataValidations count="1">
    <dataValidation type="list" allowBlank="1" showInputMessage="1" showErrorMessage="1" sqref="P1" xr:uid="{B18C0B29-AB08-43A1-869D-02012BCD11E8}">
      <formula1>"Feedback ON, Taunting ON, Feedback OFF"</formula1>
    </dataValidation>
  </dataValidations>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F4513-7021-494C-93F8-0BFEFBD40914}">
  <sheetPr>
    <tabColor rgb="FF4FADEA"/>
  </sheetPr>
  <dimension ref="B3:AN90"/>
  <sheetViews>
    <sheetView topLeftCell="A8" zoomScale="110" zoomScaleNormal="110" workbookViewId="0">
      <selection activeCell="G13" sqref="G13:I18"/>
    </sheetView>
  </sheetViews>
  <sheetFormatPr defaultColWidth="8.7109375" defaultRowHeight="8.25" x14ac:dyDescent="0.25"/>
  <cols>
    <col min="1" max="1" width="1.140625" style="109" customWidth="1"/>
    <col min="2" max="2" width="12.28515625" style="109" customWidth="1"/>
    <col min="3" max="4" width="13.7109375" style="109" customWidth="1"/>
    <col min="5" max="5" width="14.42578125" style="109" customWidth="1"/>
    <col min="6" max="6" width="8.140625" style="109" customWidth="1"/>
    <col min="7" max="7" width="13" style="109" bestFit="1" customWidth="1"/>
    <col min="8" max="8" width="9.28515625" style="109" bestFit="1" customWidth="1"/>
    <col min="9" max="9" width="9.42578125" style="109" bestFit="1" customWidth="1"/>
    <col min="10" max="10" width="12.42578125" style="109" bestFit="1" customWidth="1"/>
    <col min="11" max="11" width="12.7109375" style="109" bestFit="1" customWidth="1"/>
    <col min="12" max="12" width="16.7109375" style="109" customWidth="1"/>
    <col min="13" max="13" width="19" style="109" customWidth="1"/>
    <col min="14" max="14" width="15.28515625" style="109" customWidth="1"/>
    <col min="15" max="20" width="8.7109375" style="109"/>
    <col min="21" max="21" width="18.7109375" style="109" customWidth="1"/>
    <col min="22" max="16384" width="8.7109375" style="109"/>
  </cols>
  <sheetData>
    <row r="3" spans="2:40" ht="4.9000000000000004" customHeight="1" x14ac:dyDescent="0.25"/>
    <row r="4" spans="2:40" x14ac:dyDescent="0.25">
      <c r="B4" s="113">
        <v>0</v>
      </c>
    </row>
    <row r="5" spans="2:40" x14ac:dyDescent="0.25">
      <c r="B5" s="112">
        <v>0</v>
      </c>
    </row>
    <row r="8" spans="2:40" s="84" customFormat="1" x14ac:dyDescent="0.15">
      <c r="G8" s="125">
        <v>0</v>
      </c>
    </row>
    <row r="9" spans="2:40" x14ac:dyDescent="0.15">
      <c r="B9" s="114">
        <v>0</v>
      </c>
      <c r="C9" s="114">
        <v>0</v>
      </c>
      <c r="D9" s="114">
        <v>0</v>
      </c>
      <c r="E9" s="114">
        <v>0</v>
      </c>
      <c r="F9" s="84"/>
      <c r="G9" s="125"/>
      <c r="H9" s="84"/>
      <c r="I9" s="84"/>
      <c r="J9" s="84"/>
      <c r="K9" s="84"/>
      <c r="L9" s="84"/>
      <c r="M9" s="84"/>
      <c r="N9" s="84"/>
      <c r="O9" s="84"/>
      <c r="P9" s="84"/>
      <c r="Q9" s="84"/>
      <c r="R9" s="84"/>
      <c r="S9" s="84"/>
      <c r="T9" s="84"/>
      <c r="U9" s="84"/>
      <c r="V9" s="84"/>
      <c r="W9" s="84"/>
      <c r="X9" s="84"/>
      <c r="Y9" s="84"/>
      <c r="Z9" s="84"/>
      <c r="AA9" s="84"/>
      <c r="AB9" s="84"/>
      <c r="AC9" s="84"/>
      <c r="AD9" s="84"/>
      <c r="AE9" s="84"/>
      <c r="AF9" s="84"/>
      <c r="AG9" s="84"/>
      <c r="AH9" s="84"/>
      <c r="AI9" s="84"/>
      <c r="AJ9" s="84"/>
      <c r="AK9" s="84"/>
      <c r="AL9" s="84"/>
      <c r="AM9" s="84"/>
      <c r="AN9" s="84"/>
    </row>
    <row r="10" spans="2:40" x14ac:dyDescent="0.15">
      <c r="B10" s="115">
        <v>0</v>
      </c>
      <c r="C10" s="109">
        <v>0</v>
      </c>
      <c r="D10" s="109">
        <v>0</v>
      </c>
      <c r="E10" s="109">
        <v>0</v>
      </c>
      <c r="F10" s="84"/>
      <c r="G10" s="125">
        <v>0</v>
      </c>
      <c r="H10" s="93"/>
      <c r="I10" s="93"/>
      <c r="J10" s="93"/>
      <c r="K10" s="93"/>
      <c r="L10" s="93"/>
      <c r="M10" s="93"/>
      <c r="N10" s="93"/>
      <c r="O10" s="93"/>
      <c r="P10" s="93"/>
      <c r="Q10" s="93"/>
      <c r="R10" s="93"/>
      <c r="S10" s="93"/>
      <c r="T10" s="93"/>
      <c r="U10" s="93"/>
      <c r="V10" s="93"/>
      <c r="W10" s="93"/>
      <c r="X10" s="93"/>
      <c r="Y10" s="93"/>
      <c r="Z10" s="93"/>
      <c r="AA10" s="93"/>
      <c r="AB10" s="93"/>
      <c r="AC10" s="93"/>
      <c r="AD10" s="93"/>
      <c r="AE10" s="93"/>
      <c r="AF10" s="93"/>
      <c r="AG10" s="93"/>
      <c r="AH10" s="93"/>
      <c r="AI10" s="93"/>
      <c r="AJ10" s="93"/>
      <c r="AK10" s="93"/>
      <c r="AL10" s="93"/>
      <c r="AM10" s="93"/>
      <c r="AN10" s="93"/>
    </row>
    <row r="11" spans="2:40" x14ac:dyDescent="0.15">
      <c r="B11" s="115">
        <v>0</v>
      </c>
      <c r="C11" s="109">
        <v>0</v>
      </c>
      <c r="D11" s="109">
        <v>0</v>
      </c>
      <c r="E11" s="109">
        <v>0</v>
      </c>
      <c r="F11" s="84"/>
      <c r="G11" s="125"/>
      <c r="H11" s="93"/>
      <c r="I11" s="93"/>
      <c r="J11" s="93"/>
      <c r="K11" s="93"/>
      <c r="L11" s="93"/>
      <c r="M11" s="93"/>
      <c r="N11" s="93"/>
      <c r="O11" s="93"/>
      <c r="P11" s="93"/>
      <c r="Q11" s="93"/>
      <c r="R11" s="93"/>
      <c r="S11" s="93"/>
      <c r="T11" s="93"/>
      <c r="U11" s="93"/>
      <c r="V11" s="93"/>
      <c r="W11" s="93"/>
      <c r="X11" s="93"/>
      <c r="Y11" s="93"/>
      <c r="Z11" s="93"/>
      <c r="AA11" s="93"/>
      <c r="AB11" s="93"/>
      <c r="AC11" s="93"/>
      <c r="AD11" s="93"/>
      <c r="AE11" s="93"/>
      <c r="AF11" s="93"/>
      <c r="AG11" s="93"/>
      <c r="AH11" s="93"/>
      <c r="AI11" s="93"/>
      <c r="AJ11" s="93"/>
      <c r="AK11" s="93"/>
      <c r="AL11" s="93"/>
      <c r="AM11" s="93"/>
      <c r="AN11" s="93"/>
    </row>
    <row r="12" spans="2:40" x14ac:dyDescent="0.15">
      <c r="B12" s="115">
        <v>0</v>
      </c>
      <c r="C12" s="109">
        <v>0</v>
      </c>
      <c r="D12" s="109">
        <v>0</v>
      </c>
      <c r="E12" s="109">
        <v>0</v>
      </c>
      <c r="F12" s="84"/>
      <c r="H12" s="84"/>
      <c r="I12" s="84"/>
      <c r="K12" s="84"/>
    </row>
    <row r="13" spans="2:40" x14ac:dyDescent="0.15">
      <c r="B13" s="115">
        <v>0</v>
      </c>
      <c r="C13" s="109">
        <v>0</v>
      </c>
      <c r="D13" s="109">
        <v>0</v>
      </c>
      <c r="E13" s="109">
        <v>0</v>
      </c>
      <c r="F13" s="84"/>
      <c r="G13" s="84">
        <v>0</v>
      </c>
      <c r="H13" s="84">
        <v>0</v>
      </c>
      <c r="I13" s="84">
        <v>0</v>
      </c>
      <c r="L13" s="109">
        <v>0</v>
      </c>
      <c r="M13" s="109">
        <v>0</v>
      </c>
      <c r="N13" s="109">
        <v>0</v>
      </c>
    </row>
    <row r="14" spans="2:40" x14ac:dyDescent="0.15">
      <c r="B14" s="115">
        <v>0</v>
      </c>
      <c r="C14" s="109">
        <v>0</v>
      </c>
      <c r="D14" s="109">
        <v>0</v>
      </c>
      <c r="E14" s="109">
        <v>0</v>
      </c>
      <c r="F14" s="84"/>
      <c r="G14" s="84">
        <v>0</v>
      </c>
      <c r="H14" s="84">
        <v>0</v>
      </c>
      <c r="I14" s="136">
        <v>0</v>
      </c>
      <c r="L14" s="109">
        <v>0</v>
      </c>
      <c r="M14" s="109">
        <v>1</v>
      </c>
      <c r="N14" s="109">
        <v>1</v>
      </c>
    </row>
    <row r="15" spans="2:40" x14ac:dyDescent="0.15">
      <c r="B15" s="115">
        <v>0</v>
      </c>
      <c r="C15" s="109">
        <v>0</v>
      </c>
      <c r="D15" s="109">
        <v>0</v>
      </c>
      <c r="E15" s="109">
        <v>0</v>
      </c>
      <c r="F15" s="84"/>
      <c r="G15" s="84">
        <v>0</v>
      </c>
      <c r="H15" s="84">
        <v>0</v>
      </c>
      <c r="I15" s="136">
        <v>0</v>
      </c>
      <c r="L15" s="109">
        <v>0</v>
      </c>
      <c r="M15" s="109">
        <v>1</v>
      </c>
      <c r="N15" s="109">
        <v>1</v>
      </c>
    </row>
    <row r="16" spans="2:40" x14ac:dyDescent="0.15">
      <c r="B16" s="115">
        <v>0</v>
      </c>
      <c r="C16" s="109">
        <v>0</v>
      </c>
      <c r="D16" s="109">
        <v>0</v>
      </c>
      <c r="E16" s="109">
        <v>0</v>
      </c>
      <c r="F16" s="84"/>
      <c r="G16" s="84">
        <v>0</v>
      </c>
      <c r="H16" s="84">
        <v>0</v>
      </c>
      <c r="I16" s="136">
        <v>0</v>
      </c>
      <c r="L16" s="109">
        <v>0</v>
      </c>
      <c r="M16" s="109">
        <v>0</v>
      </c>
      <c r="N16" s="109">
        <v>0</v>
      </c>
    </row>
    <row r="17" spans="2:27" x14ac:dyDescent="0.15">
      <c r="B17" s="115">
        <v>0</v>
      </c>
      <c r="C17" s="109">
        <v>0</v>
      </c>
      <c r="D17" s="109">
        <v>0</v>
      </c>
      <c r="E17" s="109">
        <v>0</v>
      </c>
      <c r="F17" s="84"/>
      <c r="G17" s="84">
        <v>0</v>
      </c>
      <c r="H17" s="84">
        <v>0</v>
      </c>
      <c r="I17" s="136">
        <v>0</v>
      </c>
      <c r="L17" s="109">
        <v>0</v>
      </c>
      <c r="M17" s="109">
        <v>0</v>
      </c>
      <c r="N17" s="109">
        <v>0</v>
      </c>
    </row>
    <row r="18" spans="2:27" x14ac:dyDescent="0.15">
      <c r="B18" s="115">
        <v>0</v>
      </c>
      <c r="C18" s="109">
        <v>0</v>
      </c>
      <c r="D18" s="109">
        <v>0</v>
      </c>
      <c r="E18" s="109">
        <v>0</v>
      </c>
      <c r="F18" s="84"/>
      <c r="G18" s="84">
        <v>0</v>
      </c>
      <c r="H18" s="84">
        <v>0</v>
      </c>
      <c r="I18" s="136">
        <v>0</v>
      </c>
      <c r="L18" s="109">
        <v>0</v>
      </c>
      <c r="M18" s="84">
        <v>1</v>
      </c>
      <c r="N18" s="109">
        <v>1</v>
      </c>
    </row>
    <row r="19" spans="2:27" x14ac:dyDescent="0.15">
      <c r="B19" s="115">
        <v>0</v>
      </c>
      <c r="C19" s="109">
        <v>0</v>
      </c>
      <c r="D19" s="109">
        <v>0</v>
      </c>
      <c r="E19" s="109">
        <v>0</v>
      </c>
      <c r="F19" s="84"/>
      <c r="G19" s="84"/>
      <c r="H19" s="84"/>
      <c r="I19" s="84"/>
      <c r="M19" s="84"/>
      <c r="N19" s="84"/>
      <c r="O19" s="84"/>
    </row>
    <row r="20" spans="2:27" x14ac:dyDescent="0.15">
      <c r="B20" s="115">
        <v>0</v>
      </c>
      <c r="C20" s="109">
        <v>0</v>
      </c>
      <c r="D20" s="109">
        <v>0</v>
      </c>
      <c r="E20" s="109">
        <v>0</v>
      </c>
      <c r="F20" s="84"/>
      <c r="G20" s="84"/>
      <c r="H20" s="84"/>
      <c r="I20" s="84"/>
      <c r="M20" s="84"/>
      <c r="N20" s="84"/>
      <c r="O20" s="84"/>
    </row>
    <row r="21" spans="2:27" x14ac:dyDescent="0.15">
      <c r="B21" s="115">
        <v>0</v>
      </c>
      <c r="C21" s="109">
        <v>0</v>
      </c>
      <c r="D21" s="109">
        <v>0</v>
      </c>
      <c r="E21" s="109">
        <v>0</v>
      </c>
      <c r="F21" s="84"/>
      <c r="G21" s="84"/>
      <c r="H21" s="84"/>
      <c r="I21" s="84"/>
      <c r="M21" s="84"/>
      <c r="N21" s="84"/>
      <c r="O21" s="84"/>
    </row>
    <row r="22" spans="2:27" x14ac:dyDescent="0.15">
      <c r="B22" s="115">
        <v>0</v>
      </c>
      <c r="C22" s="109">
        <v>0</v>
      </c>
      <c r="D22" s="109">
        <v>0</v>
      </c>
      <c r="E22" s="109">
        <v>0</v>
      </c>
      <c r="F22" s="84"/>
      <c r="G22" s="84"/>
      <c r="H22" s="84"/>
      <c r="I22" s="84"/>
      <c r="M22" s="84"/>
      <c r="N22" s="84"/>
      <c r="O22" s="84"/>
      <c r="W22" s="84"/>
      <c r="Y22" s="84"/>
      <c r="Z22" s="84"/>
      <c r="AA22" s="84"/>
    </row>
    <row r="23" spans="2:27" x14ac:dyDescent="0.15">
      <c r="B23" s="115">
        <v>0</v>
      </c>
      <c r="C23" s="109">
        <v>0</v>
      </c>
      <c r="D23" s="109">
        <v>0</v>
      </c>
      <c r="E23" s="109">
        <v>0</v>
      </c>
      <c r="F23" s="84"/>
      <c r="G23" s="84"/>
      <c r="H23" s="84"/>
      <c r="I23" s="84"/>
      <c r="M23" s="84"/>
      <c r="N23" s="84"/>
      <c r="O23" s="84"/>
      <c r="W23" s="84"/>
      <c r="Y23" s="84"/>
      <c r="Z23" s="84"/>
      <c r="AA23" s="84"/>
    </row>
    <row r="24" spans="2:27" x14ac:dyDescent="0.15">
      <c r="B24" s="115">
        <v>0</v>
      </c>
      <c r="C24" s="109">
        <v>0</v>
      </c>
      <c r="D24" s="109">
        <v>0</v>
      </c>
      <c r="E24" s="109">
        <v>0</v>
      </c>
      <c r="F24" s="84"/>
      <c r="G24" s="84"/>
      <c r="H24" s="84"/>
      <c r="I24" s="84"/>
      <c r="J24" s="84"/>
      <c r="M24" s="84"/>
      <c r="N24" s="84"/>
      <c r="O24" s="84"/>
      <c r="W24" s="84"/>
      <c r="Y24" s="84"/>
      <c r="AA24" s="84"/>
    </row>
    <row r="25" spans="2:27" x14ac:dyDescent="0.15">
      <c r="B25" s="115">
        <v>0</v>
      </c>
      <c r="C25" s="109">
        <v>0</v>
      </c>
      <c r="D25" s="109">
        <v>0</v>
      </c>
      <c r="E25" s="109">
        <v>0</v>
      </c>
      <c r="F25" s="84"/>
      <c r="G25" s="84"/>
      <c r="H25" s="84"/>
      <c r="I25" s="84"/>
      <c r="W25" s="84"/>
      <c r="Y25" s="84"/>
      <c r="Z25" s="84"/>
      <c r="AA25" s="84"/>
    </row>
    <row r="26" spans="2:27" x14ac:dyDescent="0.15">
      <c r="B26" s="115">
        <v>0</v>
      </c>
      <c r="C26" s="109">
        <v>0</v>
      </c>
      <c r="D26" s="109">
        <v>0</v>
      </c>
      <c r="E26" s="109">
        <v>0</v>
      </c>
      <c r="F26" s="84"/>
      <c r="G26" s="84"/>
      <c r="H26" s="84"/>
      <c r="I26" s="84"/>
      <c r="W26" s="84"/>
      <c r="X26" s="84"/>
      <c r="Y26" s="84"/>
      <c r="AA26" s="84"/>
    </row>
    <row r="27" spans="2:27" x14ac:dyDescent="0.15">
      <c r="B27" s="115">
        <v>0</v>
      </c>
      <c r="C27" s="109">
        <v>0</v>
      </c>
      <c r="D27" s="109">
        <v>0</v>
      </c>
      <c r="E27" s="109">
        <v>0</v>
      </c>
      <c r="F27" s="84"/>
      <c r="G27" s="84"/>
      <c r="H27" s="84"/>
      <c r="I27" s="84"/>
      <c r="U27" s="84"/>
      <c r="V27" s="84"/>
      <c r="W27" s="84"/>
      <c r="X27" s="84"/>
      <c r="Y27" s="84"/>
      <c r="Z27" s="84"/>
      <c r="AA27" s="84"/>
    </row>
    <row r="28" spans="2:27" x14ac:dyDescent="0.15">
      <c r="B28" s="115">
        <v>0</v>
      </c>
      <c r="C28" s="109">
        <v>0</v>
      </c>
      <c r="D28" s="109">
        <v>0</v>
      </c>
      <c r="E28" s="109">
        <v>0</v>
      </c>
      <c r="F28" s="84"/>
      <c r="G28" s="84"/>
      <c r="H28" s="84"/>
      <c r="I28" s="84"/>
      <c r="U28" s="84"/>
      <c r="V28" s="84"/>
      <c r="W28" s="84"/>
      <c r="X28" s="84"/>
      <c r="Y28" s="84"/>
      <c r="Z28" s="84"/>
      <c r="AA28" s="84"/>
    </row>
    <row r="29" spans="2:27" x14ac:dyDescent="0.15">
      <c r="B29" s="115">
        <v>0</v>
      </c>
      <c r="C29" s="109">
        <v>0</v>
      </c>
      <c r="D29" s="109">
        <v>0</v>
      </c>
      <c r="E29" s="109">
        <v>0</v>
      </c>
      <c r="F29" s="84"/>
      <c r="G29" s="84"/>
      <c r="H29" s="84"/>
      <c r="I29" s="84"/>
      <c r="J29" s="84"/>
      <c r="K29" s="84"/>
      <c r="L29" s="84"/>
      <c r="U29" s="84"/>
      <c r="V29" s="84"/>
      <c r="W29" s="84"/>
      <c r="X29" s="84"/>
      <c r="Y29" s="84"/>
      <c r="Z29" s="84"/>
      <c r="AA29" s="84"/>
    </row>
    <row r="30" spans="2:27" x14ac:dyDescent="0.15">
      <c r="B30" s="115">
        <v>0</v>
      </c>
      <c r="C30" s="109">
        <v>0</v>
      </c>
      <c r="D30" s="109">
        <v>0</v>
      </c>
      <c r="E30" s="109">
        <v>0</v>
      </c>
      <c r="F30" s="84"/>
      <c r="G30" s="84"/>
      <c r="H30" s="84"/>
      <c r="I30" s="84"/>
      <c r="J30" s="84"/>
      <c r="K30" s="84"/>
      <c r="L30" s="84"/>
      <c r="U30" s="84"/>
      <c r="V30" s="84"/>
      <c r="W30" s="84"/>
      <c r="X30" s="84"/>
      <c r="Y30" s="84"/>
      <c r="Z30" s="84"/>
      <c r="AA30" s="84"/>
    </row>
    <row r="31" spans="2:27" x14ac:dyDescent="0.15">
      <c r="B31" s="115">
        <v>0</v>
      </c>
      <c r="C31" s="109">
        <v>0</v>
      </c>
      <c r="D31" s="109">
        <v>0</v>
      </c>
      <c r="E31" s="109">
        <v>0</v>
      </c>
      <c r="F31" s="84"/>
      <c r="J31" s="84"/>
      <c r="K31" s="84"/>
      <c r="L31" s="84"/>
      <c r="M31" s="84"/>
      <c r="N31" s="84"/>
      <c r="U31" s="84"/>
      <c r="V31" s="84"/>
      <c r="W31" s="84"/>
      <c r="X31" s="84"/>
      <c r="Y31" s="84"/>
      <c r="Z31" s="84"/>
      <c r="AA31" s="84"/>
    </row>
    <row r="32" spans="2:27" x14ac:dyDescent="0.15">
      <c r="B32" s="115">
        <v>0</v>
      </c>
      <c r="C32" s="109">
        <v>0</v>
      </c>
      <c r="D32" s="109">
        <v>0</v>
      </c>
      <c r="E32" s="109">
        <v>0</v>
      </c>
      <c r="F32" s="84"/>
      <c r="J32" s="84"/>
      <c r="K32" s="84"/>
      <c r="L32" s="84"/>
      <c r="M32" s="84"/>
      <c r="N32" s="84"/>
      <c r="U32" s="84"/>
      <c r="V32" s="84"/>
      <c r="W32" s="84"/>
      <c r="X32" s="84"/>
      <c r="Y32" s="84"/>
      <c r="Z32" s="84"/>
      <c r="AA32" s="84"/>
    </row>
    <row r="33" spans="2:14" x14ac:dyDescent="0.15">
      <c r="B33" s="115">
        <v>0</v>
      </c>
      <c r="C33" s="109">
        <v>0</v>
      </c>
      <c r="D33" s="109">
        <v>0</v>
      </c>
      <c r="E33" s="109">
        <v>0</v>
      </c>
      <c r="F33" s="84"/>
      <c r="J33" s="84"/>
      <c r="K33" s="84"/>
      <c r="L33" s="84"/>
      <c r="M33" s="84"/>
      <c r="N33" s="84"/>
    </row>
    <row r="34" spans="2:14" x14ac:dyDescent="0.15">
      <c r="B34" s="115">
        <v>0</v>
      </c>
      <c r="C34" s="109">
        <v>0</v>
      </c>
      <c r="D34" s="109">
        <v>0</v>
      </c>
      <c r="E34" s="109">
        <v>0</v>
      </c>
      <c r="F34" s="84"/>
      <c r="K34" s="84"/>
      <c r="L34" s="84"/>
      <c r="M34" s="84"/>
      <c r="N34" s="84"/>
    </row>
    <row r="35" spans="2:14" x14ac:dyDescent="0.15">
      <c r="B35" s="115">
        <v>0</v>
      </c>
      <c r="C35" s="109">
        <v>0</v>
      </c>
      <c r="D35" s="109">
        <v>0</v>
      </c>
      <c r="E35" s="109">
        <v>0</v>
      </c>
      <c r="F35" s="84"/>
      <c r="J35" s="84"/>
      <c r="K35" s="84"/>
      <c r="L35" s="84"/>
      <c r="M35" s="84"/>
      <c r="N35" s="84"/>
    </row>
    <row r="36" spans="2:14" x14ac:dyDescent="0.15">
      <c r="B36" s="115">
        <v>0</v>
      </c>
      <c r="C36" s="109">
        <v>0</v>
      </c>
      <c r="D36" s="109">
        <v>0</v>
      </c>
      <c r="E36" s="109">
        <v>0</v>
      </c>
      <c r="F36" s="84"/>
      <c r="G36" s="84"/>
      <c r="H36" s="84"/>
      <c r="I36" s="84"/>
      <c r="J36" s="84"/>
      <c r="K36" s="84"/>
      <c r="L36" s="84"/>
      <c r="M36" s="84"/>
      <c r="N36" s="84"/>
    </row>
    <row r="37" spans="2:14" x14ac:dyDescent="0.15">
      <c r="B37" s="115">
        <v>0</v>
      </c>
      <c r="C37" s="109">
        <v>0</v>
      </c>
      <c r="D37" s="109">
        <v>0</v>
      </c>
      <c r="E37" s="109">
        <v>0</v>
      </c>
      <c r="F37" s="84"/>
      <c r="G37" s="84"/>
      <c r="H37" s="84"/>
      <c r="I37" s="84"/>
      <c r="J37" s="84"/>
      <c r="K37" s="84"/>
      <c r="L37" s="84"/>
      <c r="M37" s="84"/>
      <c r="N37" s="84"/>
    </row>
    <row r="38" spans="2:14" x14ac:dyDescent="0.15">
      <c r="B38" s="115">
        <v>0</v>
      </c>
      <c r="C38" s="109">
        <v>0</v>
      </c>
      <c r="D38" s="109">
        <v>0</v>
      </c>
      <c r="E38" s="109">
        <v>0</v>
      </c>
      <c r="F38" s="84"/>
      <c r="G38" s="84"/>
      <c r="H38" s="84"/>
      <c r="I38" s="84"/>
      <c r="J38" s="84"/>
      <c r="K38" s="84"/>
      <c r="L38" s="84"/>
      <c r="M38" s="84"/>
      <c r="N38" s="84"/>
    </row>
    <row r="39" spans="2:14" x14ac:dyDescent="0.15">
      <c r="B39" s="115">
        <v>0</v>
      </c>
      <c r="C39" s="109">
        <v>0</v>
      </c>
      <c r="D39" s="109">
        <v>0</v>
      </c>
      <c r="E39" s="109">
        <v>0</v>
      </c>
      <c r="F39" s="84"/>
      <c r="G39" s="84"/>
      <c r="H39" s="84"/>
      <c r="I39" s="84"/>
      <c r="J39" s="84"/>
      <c r="K39" s="84"/>
      <c r="M39" s="84"/>
    </row>
    <row r="40" spans="2:14" x14ac:dyDescent="0.15">
      <c r="B40" s="115">
        <v>0</v>
      </c>
      <c r="C40" s="109">
        <v>0</v>
      </c>
      <c r="D40" s="109">
        <v>0</v>
      </c>
      <c r="E40" s="109">
        <v>0</v>
      </c>
      <c r="F40" s="84"/>
      <c r="G40" s="84"/>
      <c r="H40" s="84"/>
      <c r="I40" s="84"/>
      <c r="J40" s="84"/>
      <c r="K40" s="84"/>
      <c r="M40" s="84"/>
    </row>
    <row r="41" spans="2:14" x14ac:dyDescent="0.15">
      <c r="B41" s="115">
        <v>0</v>
      </c>
      <c r="C41" s="109">
        <v>0</v>
      </c>
      <c r="D41" s="109">
        <v>0</v>
      </c>
      <c r="E41" s="109">
        <v>0</v>
      </c>
      <c r="F41" s="84"/>
      <c r="G41" s="84"/>
      <c r="H41" s="84"/>
      <c r="I41" s="84"/>
      <c r="J41" s="84"/>
      <c r="K41" s="84"/>
    </row>
    <row r="42" spans="2:14" x14ac:dyDescent="0.15">
      <c r="B42" s="115">
        <v>0</v>
      </c>
      <c r="C42" s="109">
        <v>0</v>
      </c>
      <c r="D42" s="109">
        <v>0</v>
      </c>
      <c r="E42" s="109">
        <v>0</v>
      </c>
      <c r="F42" s="84"/>
      <c r="G42" s="84"/>
      <c r="H42" s="84"/>
      <c r="I42" s="84"/>
      <c r="J42" s="84"/>
      <c r="K42" s="84"/>
    </row>
    <row r="43" spans="2:14" x14ac:dyDescent="0.15">
      <c r="B43" s="115">
        <v>0</v>
      </c>
      <c r="C43" s="109">
        <v>0</v>
      </c>
      <c r="D43" s="109">
        <v>0</v>
      </c>
      <c r="E43" s="109">
        <v>0</v>
      </c>
      <c r="F43" s="84"/>
      <c r="G43" s="84"/>
      <c r="H43" s="84"/>
      <c r="K43" s="84"/>
      <c r="L43" s="84"/>
      <c r="M43" s="84"/>
    </row>
    <row r="44" spans="2:14" x14ac:dyDescent="0.15">
      <c r="B44" s="115">
        <v>0</v>
      </c>
      <c r="C44" s="109">
        <v>0</v>
      </c>
      <c r="D44" s="109">
        <v>0</v>
      </c>
      <c r="E44" s="109">
        <v>0</v>
      </c>
      <c r="F44" s="84"/>
      <c r="G44" s="84"/>
      <c r="H44" s="84"/>
      <c r="K44" s="84"/>
      <c r="L44" s="84"/>
      <c r="M44" s="84"/>
    </row>
    <row r="45" spans="2:14" x14ac:dyDescent="0.15">
      <c r="B45" s="115">
        <v>0</v>
      </c>
      <c r="C45" s="109">
        <v>0</v>
      </c>
      <c r="D45" s="109">
        <v>0</v>
      </c>
      <c r="E45" s="109">
        <v>0</v>
      </c>
      <c r="F45" s="84"/>
      <c r="G45" s="84"/>
      <c r="H45" s="84"/>
      <c r="K45" s="84"/>
      <c r="L45" s="84"/>
      <c r="M45" s="84"/>
    </row>
    <row r="46" spans="2:14" x14ac:dyDescent="0.15">
      <c r="B46" s="115">
        <v>0</v>
      </c>
      <c r="C46" s="109">
        <v>0</v>
      </c>
      <c r="D46" s="109">
        <v>0</v>
      </c>
      <c r="E46" s="109">
        <v>0</v>
      </c>
      <c r="F46" s="84"/>
      <c r="G46" s="84"/>
      <c r="H46" s="84"/>
      <c r="K46" s="84"/>
      <c r="L46" s="84"/>
      <c r="M46" s="84"/>
    </row>
    <row r="47" spans="2:14" x14ac:dyDescent="0.15">
      <c r="B47" s="115">
        <v>0</v>
      </c>
      <c r="C47" s="109">
        <v>0</v>
      </c>
      <c r="D47" s="109">
        <v>0</v>
      </c>
      <c r="E47" s="109">
        <v>0</v>
      </c>
      <c r="F47" s="84"/>
      <c r="G47" s="84"/>
      <c r="H47" s="84"/>
      <c r="K47" s="84"/>
      <c r="L47" s="84"/>
      <c r="M47" s="84"/>
    </row>
    <row r="48" spans="2:14" x14ac:dyDescent="0.15">
      <c r="B48" s="115">
        <v>0</v>
      </c>
      <c r="C48" s="109">
        <v>0</v>
      </c>
      <c r="D48" s="109">
        <v>0</v>
      </c>
      <c r="E48" s="109">
        <v>0</v>
      </c>
      <c r="F48" s="84"/>
      <c r="G48" s="84"/>
      <c r="H48" s="84"/>
      <c r="K48" s="84"/>
    </row>
    <row r="49" spans="2:11" x14ac:dyDescent="0.15">
      <c r="B49" s="115">
        <v>0</v>
      </c>
      <c r="C49" s="109">
        <v>0</v>
      </c>
      <c r="D49" s="109">
        <v>0</v>
      </c>
      <c r="E49" s="109">
        <v>0</v>
      </c>
      <c r="F49" s="84"/>
      <c r="G49" s="84"/>
      <c r="H49" s="84"/>
      <c r="K49" s="84"/>
    </row>
    <row r="50" spans="2:11" x14ac:dyDescent="0.15">
      <c r="B50" s="115">
        <v>0</v>
      </c>
      <c r="C50" s="109">
        <v>0</v>
      </c>
      <c r="D50" s="109">
        <v>0</v>
      </c>
      <c r="E50" s="109">
        <v>0</v>
      </c>
      <c r="F50" s="84"/>
      <c r="G50" s="84"/>
      <c r="H50" s="84"/>
      <c r="K50" s="84"/>
    </row>
    <row r="51" spans="2:11" x14ac:dyDescent="0.15">
      <c r="B51" s="115">
        <v>0</v>
      </c>
      <c r="C51" s="109">
        <v>0</v>
      </c>
      <c r="D51" s="109">
        <v>0</v>
      </c>
      <c r="E51" s="109">
        <v>0</v>
      </c>
      <c r="F51" s="84"/>
      <c r="G51" s="84"/>
      <c r="H51" s="84"/>
      <c r="K51" s="84"/>
    </row>
    <row r="52" spans="2:11" x14ac:dyDescent="0.15">
      <c r="B52" s="115">
        <v>0</v>
      </c>
      <c r="C52" s="109">
        <v>0</v>
      </c>
      <c r="D52" s="109">
        <v>0</v>
      </c>
      <c r="E52" s="109">
        <v>0</v>
      </c>
      <c r="F52" s="84"/>
      <c r="G52" s="84"/>
      <c r="H52" s="84"/>
      <c r="K52" s="84"/>
    </row>
    <row r="53" spans="2:11" x14ac:dyDescent="0.15">
      <c r="B53" s="115">
        <v>0</v>
      </c>
      <c r="C53" s="109">
        <v>0</v>
      </c>
      <c r="D53" s="109">
        <v>0</v>
      </c>
      <c r="E53" s="109">
        <v>0</v>
      </c>
      <c r="F53" s="84"/>
      <c r="G53" s="84"/>
      <c r="H53" s="84"/>
      <c r="I53" s="84"/>
      <c r="J53" s="84"/>
      <c r="K53" s="84"/>
    </row>
    <row r="54" spans="2:11" x14ac:dyDescent="0.15">
      <c r="B54" s="115">
        <v>0</v>
      </c>
      <c r="C54" s="109">
        <v>0</v>
      </c>
      <c r="D54" s="109">
        <v>0</v>
      </c>
      <c r="E54" s="109">
        <v>0</v>
      </c>
      <c r="F54" s="84"/>
      <c r="G54" s="84"/>
      <c r="H54" s="84"/>
      <c r="I54" s="84"/>
      <c r="J54" s="84"/>
      <c r="K54" s="84"/>
    </row>
    <row r="55" spans="2:11" x14ac:dyDescent="0.15">
      <c r="B55" s="115">
        <v>0</v>
      </c>
      <c r="C55" s="109">
        <v>0</v>
      </c>
      <c r="D55" s="109">
        <v>0</v>
      </c>
      <c r="E55" s="109">
        <v>0</v>
      </c>
      <c r="F55" s="84"/>
      <c r="G55" s="84"/>
      <c r="H55" s="84"/>
      <c r="I55" s="84"/>
      <c r="J55" s="84"/>
      <c r="K55" s="84"/>
    </row>
    <row r="56" spans="2:11" x14ac:dyDescent="0.15">
      <c r="B56" s="115">
        <v>0</v>
      </c>
      <c r="C56" s="109">
        <v>0</v>
      </c>
      <c r="D56" s="109">
        <v>0</v>
      </c>
      <c r="E56" s="109">
        <v>0</v>
      </c>
      <c r="F56" s="84"/>
      <c r="G56" s="84"/>
      <c r="H56" s="84"/>
      <c r="I56" s="84"/>
      <c r="J56" s="84"/>
      <c r="K56" s="84"/>
    </row>
    <row r="57" spans="2:11" x14ac:dyDescent="0.15">
      <c r="B57" s="115">
        <v>0</v>
      </c>
      <c r="C57" s="109">
        <v>0</v>
      </c>
      <c r="D57" s="109">
        <v>0</v>
      </c>
      <c r="E57" s="109">
        <v>0</v>
      </c>
      <c r="F57" s="84"/>
      <c r="G57" s="84"/>
      <c r="H57" s="84"/>
      <c r="I57" s="84"/>
      <c r="J57" s="84"/>
      <c r="K57" s="84"/>
    </row>
    <row r="58" spans="2:11" x14ac:dyDescent="0.15">
      <c r="B58" s="115">
        <v>0</v>
      </c>
      <c r="C58" s="109">
        <v>0</v>
      </c>
      <c r="D58" s="109">
        <v>0</v>
      </c>
      <c r="E58" s="109">
        <v>0</v>
      </c>
      <c r="F58" s="84"/>
      <c r="G58" s="84"/>
      <c r="H58" s="84"/>
      <c r="I58" s="84"/>
      <c r="J58" s="84"/>
      <c r="K58" s="84"/>
    </row>
    <row r="59" spans="2:11" x14ac:dyDescent="0.15">
      <c r="B59" s="115">
        <v>0</v>
      </c>
      <c r="C59" s="109">
        <v>0</v>
      </c>
      <c r="D59" s="109">
        <v>0</v>
      </c>
      <c r="E59" s="109">
        <v>0</v>
      </c>
      <c r="F59" s="84"/>
      <c r="G59" s="84"/>
      <c r="H59" s="84"/>
      <c r="I59" s="84"/>
      <c r="J59" s="84"/>
      <c r="K59" s="84"/>
    </row>
    <row r="60" spans="2:11" x14ac:dyDescent="0.15">
      <c r="B60" s="115">
        <v>0</v>
      </c>
      <c r="C60" s="109">
        <v>0</v>
      </c>
      <c r="D60" s="109">
        <v>0</v>
      </c>
      <c r="E60" s="109">
        <v>0</v>
      </c>
      <c r="F60" s="84"/>
      <c r="G60" s="84"/>
      <c r="H60" s="84"/>
      <c r="I60" s="84"/>
      <c r="J60" s="84"/>
      <c r="K60" s="84"/>
    </row>
    <row r="61" spans="2:11" x14ac:dyDescent="0.15">
      <c r="B61" s="115">
        <v>0</v>
      </c>
      <c r="C61" s="109">
        <v>0</v>
      </c>
      <c r="D61" s="109">
        <v>0</v>
      </c>
      <c r="E61" s="109">
        <v>0</v>
      </c>
      <c r="F61" s="84"/>
      <c r="G61" s="84"/>
      <c r="H61" s="84"/>
      <c r="I61" s="84"/>
      <c r="J61" s="84"/>
      <c r="K61" s="84"/>
    </row>
    <row r="62" spans="2:11" x14ac:dyDescent="0.15">
      <c r="B62" s="115">
        <v>0</v>
      </c>
      <c r="C62" s="109">
        <v>0</v>
      </c>
      <c r="D62" s="109">
        <v>0</v>
      </c>
      <c r="E62" s="109">
        <v>0</v>
      </c>
      <c r="F62" s="84"/>
      <c r="G62" s="84"/>
      <c r="H62" s="84"/>
      <c r="I62" s="84"/>
      <c r="J62" s="84"/>
      <c r="K62" s="84"/>
    </row>
    <row r="63" spans="2:11" x14ac:dyDescent="0.15">
      <c r="B63" s="115">
        <v>0</v>
      </c>
      <c r="C63" s="109">
        <v>0</v>
      </c>
      <c r="D63" s="109">
        <v>0</v>
      </c>
      <c r="E63" s="109">
        <v>0</v>
      </c>
      <c r="F63" s="84"/>
      <c r="G63" s="84"/>
      <c r="H63" s="84"/>
      <c r="I63" s="84"/>
      <c r="J63" s="84"/>
      <c r="K63" s="84"/>
    </row>
    <row r="64" spans="2:11" x14ac:dyDescent="0.15">
      <c r="B64" s="115">
        <v>0</v>
      </c>
      <c r="C64" s="109">
        <v>0</v>
      </c>
      <c r="D64" s="109">
        <v>0</v>
      </c>
      <c r="E64" s="109">
        <v>0</v>
      </c>
      <c r="F64" s="84"/>
      <c r="G64" s="84"/>
      <c r="H64" s="84"/>
      <c r="I64" s="84"/>
      <c r="J64" s="84"/>
      <c r="K64" s="84"/>
    </row>
    <row r="65" spans="2:11" x14ac:dyDescent="0.15">
      <c r="B65" s="115">
        <v>0</v>
      </c>
      <c r="C65" s="109">
        <v>0</v>
      </c>
      <c r="D65" s="109">
        <v>0</v>
      </c>
      <c r="E65" s="109">
        <v>0</v>
      </c>
      <c r="F65" s="84"/>
      <c r="G65" s="84"/>
      <c r="H65" s="84"/>
      <c r="I65" s="84"/>
      <c r="J65" s="84"/>
      <c r="K65" s="84"/>
    </row>
    <row r="66" spans="2:11" x14ac:dyDescent="0.15">
      <c r="B66" s="115">
        <v>0</v>
      </c>
      <c r="C66" s="109">
        <v>0</v>
      </c>
      <c r="D66" s="109">
        <v>0</v>
      </c>
      <c r="E66" s="109">
        <v>0</v>
      </c>
      <c r="F66" s="84"/>
      <c r="G66" s="84"/>
      <c r="H66" s="84"/>
      <c r="I66" s="84"/>
      <c r="J66" s="84"/>
      <c r="K66" s="84"/>
    </row>
    <row r="67" spans="2:11" x14ac:dyDescent="0.15">
      <c r="B67" s="115">
        <v>0</v>
      </c>
      <c r="C67" s="109">
        <v>0</v>
      </c>
      <c r="D67" s="109">
        <v>0</v>
      </c>
      <c r="E67" s="109">
        <v>0</v>
      </c>
      <c r="F67" s="84"/>
      <c r="G67" s="84"/>
      <c r="H67" s="84"/>
      <c r="I67" s="84"/>
      <c r="J67" s="84"/>
      <c r="K67" s="84"/>
    </row>
    <row r="68" spans="2:11" x14ac:dyDescent="0.15">
      <c r="B68" s="115">
        <v>0</v>
      </c>
      <c r="C68" s="109">
        <v>0</v>
      </c>
      <c r="D68" s="109">
        <v>0</v>
      </c>
      <c r="E68" s="109">
        <v>0</v>
      </c>
      <c r="F68" s="84"/>
      <c r="G68" s="84"/>
      <c r="H68" s="84"/>
      <c r="I68" s="84"/>
      <c r="J68" s="84"/>
      <c r="K68" s="84"/>
    </row>
    <row r="69" spans="2:11" x14ac:dyDescent="0.15">
      <c r="B69" s="115">
        <v>0</v>
      </c>
      <c r="C69" s="109">
        <v>0</v>
      </c>
      <c r="D69" s="109">
        <v>0</v>
      </c>
      <c r="E69" s="109">
        <v>0</v>
      </c>
      <c r="F69" s="84"/>
      <c r="G69" s="84"/>
      <c r="H69" s="84"/>
      <c r="I69" s="84"/>
      <c r="J69" s="84"/>
      <c r="K69" s="84"/>
    </row>
    <row r="70" spans="2:11" x14ac:dyDescent="0.15">
      <c r="B70" s="115">
        <v>0</v>
      </c>
      <c r="C70" s="109">
        <v>0</v>
      </c>
      <c r="D70" s="109">
        <v>0</v>
      </c>
      <c r="E70" s="109">
        <v>0</v>
      </c>
      <c r="F70" s="84"/>
      <c r="G70" s="84"/>
      <c r="H70" s="84"/>
      <c r="I70" s="84"/>
      <c r="J70" s="84"/>
      <c r="K70" s="84"/>
    </row>
    <row r="71" spans="2:11" x14ac:dyDescent="0.15">
      <c r="B71" s="115">
        <v>0</v>
      </c>
      <c r="C71" s="109">
        <v>0</v>
      </c>
      <c r="D71" s="109">
        <v>0</v>
      </c>
      <c r="E71" s="109">
        <v>0</v>
      </c>
      <c r="F71" s="84"/>
      <c r="G71" s="84"/>
      <c r="H71" s="84"/>
      <c r="I71" s="84"/>
    </row>
    <row r="72" spans="2:11" x14ac:dyDescent="0.15">
      <c r="B72" s="115">
        <v>0</v>
      </c>
      <c r="C72" s="109">
        <v>0</v>
      </c>
      <c r="D72" s="109">
        <v>0</v>
      </c>
      <c r="E72" s="109">
        <v>0</v>
      </c>
      <c r="F72" s="84"/>
      <c r="G72" s="84"/>
      <c r="H72" s="84"/>
      <c r="I72" s="84"/>
    </row>
    <row r="73" spans="2:11" x14ac:dyDescent="0.15">
      <c r="B73" s="115">
        <v>0</v>
      </c>
      <c r="C73" s="109">
        <v>0</v>
      </c>
      <c r="D73" s="109">
        <v>0</v>
      </c>
      <c r="E73" s="109">
        <v>0</v>
      </c>
      <c r="F73" s="84"/>
      <c r="G73" s="84"/>
      <c r="H73" s="84"/>
      <c r="I73" s="84"/>
    </row>
    <row r="74" spans="2:11" x14ac:dyDescent="0.15">
      <c r="B74" s="115">
        <v>0</v>
      </c>
      <c r="C74" s="109">
        <v>0</v>
      </c>
      <c r="D74" s="109">
        <v>0</v>
      </c>
      <c r="E74" s="109">
        <v>0</v>
      </c>
      <c r="F74" s="84"/>
      <c r="G74" s="84"/>
      <c r="H74" s="84"/>
      <c r="I74" s="84"/>
    </row>
    <row r="75" spans="2:11" x14ac:dyDescent="0.15">
      <c r="B75" s="115">
        <v>0</v>
      </c>
      <c r="C75" s="109">
        <v>0</v>
      </c>
      <c r="D75" s="109">
        <v>0</v>
      </c>
      <c r="E75" s="109">
        <v>0</v>
      </c>
      <c r="F75" s="84"/>
      <c r="G75" s="84"/>
      <c r="H75" s="84"/>
      <c r="I75" s="84"/>
    </row>
    <row r="76" spans="2:11" x14ac:dyDescent="0.15">
      <c r="B76" s="115">
        <v>0</v>
      </c>
      <c r="C76" s="109">
        <v>0</v>
      </c>
      <c r="D76" s="109">
        <v>0</v>
      </c>
      <c r="E76" s="109">
        <v>0</v>
      </c>
      <c r="F76" s="84"/>
      <c r="G76" s="84"/>
      <c r="H76" s="84"/>
      <c r="I76" s="84"/>
    </row>
    <row r="77" spans="2:11" x14ac:dyDescent="0.15">
      <c r="B77" s="115">
        <v>0</v>
      </c>
      <c r="C77" s="109">
        <v>0</v>
      </c>
      <c r="D77" s="109">
        <v>0</v>
      </c>
      <c r="E77" s="109">
        <v>0</v>
      </c>
      <c r="F77" s="84"/>
      <c r="G77" s="84"/>
      <c r="H77" s="84"/>
      <c r="I77" s="84"/>
    </row>
    <row r="78" spans="2:11" x14ac:dyDescent="0.15">
      <c r="B78" s="115">
        <v>0</v>
      </c>
      <c r="C78" s="109">
        <v>0</v>
      </c>
      <c r="D78" s="109">
        <v>0</v>
      </c>
      <c r="E78" s="109">
        <v>0</v>
      </c>
      <c r="F78" s="84"/>
      <c r="G78" s="84"/>
      <c r="H78" s="84"/>
      <c r="I78" s="84"/>
    </row>
    <row r="79" spans="2:11" x14ac:dyDescent="0.15">
      <c r="G79" s="84"/>
      <c r="H79" s="84"/>
      <c r="I79" s="84"/>
    </row>
    <row r="80" spans="2:11" x14ac:dyDescent="0.15">
      <c r="G80" s="84"/>
      <c r="H80" s="84"/>
      <c r="I80" s="84"/>
    </row>
    <row r="81" spans="7:9" x14ac:dyDescent="0.15">
      <c r="G81" s="84"/>
      <c r="H81" s="84"/>
      <c r="I81" s="84"/>
    </row>
    <row r="90" spans="7:9" ht="31.9" customHeight="1" x14ac:dyDescent="0.25"/>
  </sheetData>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0118C6-171B-4B62-88C8-3BF869422D09}">
  <sheetPr>
    <tabColor rgb="FF4FADEA"/>
  </sheetPr>
  <dimension ref="A1:AN90"/>
  <sheetViews>
    <sheetView topLeftCell="A8" zoomScale="110" zoomScaleNormal="110" workbookViewId="0">
      <selection activeCell="M14" sqref="M14"/>
    </sheetView>
  </sheetViews>
  <sheetFormatPr defaultColWidth="8.7109375" defaultRowHeight="8.25" x14ac:dyDescent="0.25"/>
  <cols>
    <col min="1" max="1" width="1.140625" style="109" customWidth="1"/>
    <col min="2" max="2" width="12.28515625" style="109" customWidth="1"/>
    <col min="3" max="4" width="13.7109375" style="109" customWidth="1"/>
    <col min="5" max="5" width="14.42578125" style="109" customWidth="1"/>
    <col min="6" max="6" width="8.140625" style="109" customWidth="1"/>
    <col min="7" max="7" width="13" style="109" bestFit="1" customWidth="1"/>
    <col min="8" max="8" width="9.28515625" style="109" bestFit="1" customWidth="1"/>
    <col min="9" max="9" width="9.42578125" style="109" bestFit="1" customWidth="1"/>
    <col min="10" max="10" width="12.42578125" style="109" bestFit="1" customWidth="1"/>
    <col min="11" max="11" width="12.7109375" style="109" bestFit="1" customWidth="1"/>
    <col min="12" max="12" width="16.7109375" style="109" customWidth="1"/>
    <col min="13" max="13" width="19" style="109" customWidth="1"/>
    <col min="14" max="14" width="15.28515625" style="109" customWidth="1"/>
    <col min="15" max="20" width="8.7109375" style="109"/>
    <col min="21" max="21" width="18.7109375" style="109" customWidth="1"/>
    <col min="22" max="16384" width="8.7109375" style="109"/>
  </cols>
  <sheetData>
    <row r="1" spans="1:40" x14ac:dyDescent="0.25">
      <c r="I1" s="109" t="s">
        <v>374</v>
      </c>
    </row>
    <row r="2" spans="1:40" x14ac:dyDescent="0.25">
      <c r="A2" s="109">
        <f ca="1">IF(PivotPerson!$D$2="DRAGGING CELLS IS NOT PERMITTED. PLEASE UNDO LAST ACTION!!",0,IF(PivotPerson!$P$1&lt;&gt;"Feedback OFF",IF(Scoreboard!$F$26="",SUMIFS(PivotPersonPT!A3:$AL$78, PivotPersonPT!A3:$AL$78, "&gt;0", PivotPersonSC!A3:$AL$78, "PerfectMsg")+ABS(SUMIFS(PivotPersonPT!A3:$AL$78, PivotPersonPT!A3:$AL$78, "&lt;0", PivotPersonSC!A3:$AL$78, "PerfectMsg")),0),0))</f>
        <v>6</v>
      </c>
      <c r="B2" s="109">
        <f>SUMIF(PivotPersonPT!A3:$AL$78,"&gt;0")</f>
        <v>6</v>
      </c>
    </row>
    <row r="3" spans="1:40" ht="4.9000000000000004" customHeight="1" x14ac:dyDescent="0.25"/>
    <row r="4" spans="1:40" x14ac:dyDescent="0.25">
      <c r="B4" s="113">
        <v>0</v>
      </c>
    </row>
    <row r="5" spans="1:40" x14ac:dyDescent="0.25">
      <c r="B5" s="112">
        <v>0</v>
      </c>
    </row>
    <row r="8" spans="1:40" s="84" customFormat="1" x14ac:dyDescent="0.15">
      <c r="G8" s="125">
        <v>0</v>
      </c>
    </row>
    <row r="9" spans="1:40" x14ac:dyDescent="0.15">
      <c r="B9" s="114">
        <v>0</v>
      </c>
      <c r="C9" s="114">
        <v>0</v>
      </c>
      <c r="D9" s="114">
        <v>0</v>
      </c>
      <c r="E9" s="114">
        <v>0</v>
      </c>
      <c r="F9" s="84"/>
      <c r="G9" s="125"/>
      <c r="H9" s="84"/>
      <c r="I9" s="84"/>
      <c r="J9" s="84"/>
      <c r="K9" s="84"/>
      <c r="L9" s="84"/>
      <c r="M9" s="84"/>
      <c r="N9" s="84"/>
      <c r="O9" s="84"/>
      <c r="P9" s="84"/>
      <c r="Q9" s="84"/>
      <c r="R9" s="84"/>
      <c r="S9" s="84"/>
      <c r="T9" s="84"/>
      <c r="U9" s="84"/>
      <c r="V9" s="84"/>
      <c r="W9" s="84"/>
      <c r="X9" s="84"/>
      <c r="Y9" s="84"/>
      <c r="Z9" s="84"/>
      <c r="AA9" s="84"/>
      <c r="AB9" s="84"/>
      <c r="AC9" s="84"/>
      <c r="AD9" s="84"/>
      <c r="AE9" s="84"/>
      <c r="AF9" s="84"/>
      <c r="AG9" s="84"/>
      <c r="AH9" s="84"/>
      <c r="AI9" s="84"/>
      <c r="AJ9" s="84"/>
      <c r="AK9" s="84"/>
      <c r="AL9" s="84"/>
      <c r="AM9" s="84"/>
      <c r="AN9" s="84"/>
    </row>
    <row r="10" spans="1:40" x14ac:dyDescent="0.15">
      <c r="B10" s="115">
        <v>0</v>
      </c>
      <c r="C10" s="109">
        <v>0</v>
      </c>
      <c r="D10" s="109">
        <v>0</v>
      </c>
      <c r="E10" s="109">
        <v>0</v>
      </c>
      <c r="F10" s="84"/>
      <c r="G10" s="125">
        <v>0</v>
      </c>
      <c r="H10" s="93"/>
      <c r="I10" s="93"/>
      <c r="J10" s="93"/>
      <c r="K10" s="93"/>
      <c r="L10" s="93"/>
      <c r="M10" s="93"/>
      <c r="N10" s="93"/>
      <c r="O10" s="93"/>
      <c r="P10" s="93"/>
      <c r="Q10" s="93"/>
      <c r="R10" s="93"/>
      <c r="S10" s="93"/>
      <c r="T10" s="93"/>
      <c r="U10" s="93"/>
      <c r="V10" s="93"/>
      <c r="W10" s="93"/>
      <c r="X10" s="93"/>
      <c r="Y10" s="93"/>
      <c r="Z10" s="93"/>
      <c r="AA10" s="93"/>
      <c r="AB10" s="93"/>
      <c r="AC10" s="93"/>
      <c r="AD10" s="93"/>
      <c r="AE10" s="93"/>
      <c r="AF10" s="93"/>
      <c r="AG10" s="93"/>
      <c r="AH10" s="93"/>
      <c r="AI10" s="93"/>
      <c r="AJ10" s="93"/>
      <c r="AK10" s="93"/>
      <c r="AL10" s="93"/>
      <c r="AM10" s="93"/>
      <c r="AN10" s="93"/>
    </row>
    <row r="11" spans="1:40" x14ac:dyDescent="0.15">
      <c r="B11" s="115">
        <v>0</v>
      </c>
      <c r="C11" s="109">
        <v>0</v>
      </c>
      <c r="D11" s="109">
        <v>0</v>
      </c>
      <c r="E11" s="109">
        <v>0</v>
      </c>
      <c r="F11" s="84"/>
      <c r="G11" s="125"/>
      <c r="H11" s="93"/>
      <c r="I11" s="93"/>
      <c r="J11" s="93"/>
      <c r="K11" s="93"/>
      <c r="L11" s="93"/>
      <c r="M11" s="93"/>
      <c r="N11" s="93"/>
      <c r="O11" s="93"/>
      <c r="P11" s="93"/>
      <c r="Q11" s="93"/>
      <c r="R11" s="93"/>
      <c r="S11" s="93"/>
      <c r="T11" s="93"/>
      <c r="U11" s="93"/>
      <c r="V11" s="93"/>
      <c r="W11" s="93"/>
      <c r="X11" s="93"/>
      <c r="Y11" s="93"/>
      <c r="Z11" s="93"/>
      <c r="AA11" s="93"/>
      <c r="AB11" s="93"/>
      <c r="AC11" s="93"/>
      <c r="AD11" s="93"/>
      <c r="AE11" s="93"/>
      <c r="AF11" s="93"/>
      <c r="AG11" s="93"/>
      <c r="AH11" s="93"/>
      <c r="AI11" s="93"/>
      <c r="AJ11" s="93"/>
      <c r="AK11" s="93"/>
      <c r="AL11" s="93"/>
      <c r="AM11" s="93"/>
      <c r="AN11" s="93"/>
    </row>
    <row r="12" spans="1:40" x14ac:dyDescent="0.15">
      <c r="B12" s="115">
        <v>0</v>
      </c>
      <c r="C12" s="109">
        <v>0</v>
      </c>
      <c r="D12" s="109">
        <v>0</v>
      </c>
      <c r="E12" s="109">
        <v>0</v>
      </c>
      <c r="F12" s="84"/>
      <c r="H12" s="84"/>
      <c r="I12" s="84"/>
      <c r="K12" s="84"/>
    </row>
    <row r="13" spans="1:40" x14ac:dyDescent="0.15">
      <c r="B13" s="115">
        <v>0</v>
      </c>
      <c r="C13" s="109">
        <v>0</v>
      </c>
      <c r="D13" s="109">
        <v>0</v>
      </c>
      <c r="E13" s="109">
        <v>0</v>
      </c>
      <c r="F13" s="84"/>
      <c r="G13" s="84">
        <v>0</v>
      </c>
      <c r="H13" s="84">
        <v>0</v>
      </c>
      <c r="I13" s="84">
        <v>0</v>
      </c>
      <c r="L13" s="109">
        <v>0</v>
      </c>
      <c r="M13" s="109">
        <v>0</v>
      </c>
      <c r="N13" s="109">
        <v>0</v>
      </c>
    </row>
    <row r="14" spans="1:40" x14ac:dyDescent="0.15">
      <c r="B14" s="115">
        <v>0</v>
      </c>
      <c r="C14" s="109">
        <v>0</v>
      </c>
      <c r="D14" s="109">
        <v>0</v>
      </c>
      <c r="E14" s="109">
        <v>0</v>
      </c>
      <c r="F14" s="84"/>
      <c r="G14" s="84">
        <v>0</v>
      </c>
      <c r="H14" s="84">
        <v>0</v>
      </c>
      <c r="I14" s="136">
        <v>0</v>
      </c>
      <c r="L14" s="109">
        <v>0</v>
      </c>
      <c r="M14" s="109" t="str">
        <f ca="1">_xlfn.IFS(ISBLANK(PivotPerson!M14),"",IF(NOT(ISNA('#_PivotPerson'!M14)),IF(ISNA(PivotPerson!M14),TRUE,FALSE),FALSE),"StuNAMsg",IF(AND(ISNA('#_PivotPerson'!M14),ISNA(PivotPerson!M14)),TRUE,FALSE),"PerfectMsg",IF(NOT(ISERROR('#_PivotPerson'!M14)),IF(ISERROR(PivotPerson!M14),TRUE,FALSE),FALSE),"StuErrorMsg",IF(TYPE('#_PivotPerson'!M14)&lt;&gt;TYPE(PivotPerson!M14),TRUE,FALSE),"WrongTypeMsg",IF(_xlfn.ISFORMULA('#_PivotPerson'!M14),IF(NOT(_xlfn.ISFORMULA(PivotPerson!M14)),TRUE),FALSE),"MissingFormulaMsg",IF(NOT(AND(ISNUMBER(FIND("[",_xlfn.FORMULATEXT('#_PivotPerson'!M14))),ISNUMBER(FIND("!",_xlfn.FORMULATEXT('#_PivotPerson'!M14))))),AND(ISNUMBER(FIND("[",_xlfn.FORMULATEXT(PivotPerson!M14))),ISNUMBER(FIND("!",_xlfn.FORMULATEXT(PivotPerson!M14)))),FALSE),"ExternalRefsMsg",IF(ISNUMBER('#_PivotPerson'!M14),IF(ABS('#_PivotPerson'!M14-PivotPerson!M14)&gt;0.00001,TRUE,FALSE),IF('#_PivotPerson'!M14&lt;&gt;PivotPerson!M14,TRUE,FALSE)),IF(ISNUMBER('#_PivotPerson'!M14),IF('#_PivotPerson'!M14&gt;PivotPerson!M14,"TooLow","TooHigh"),"WrongAnswer"),NOT(_xlfn.ISFORMULA('#_PivotPerson'!M14)),IF(_xlfn.IFS(ISTEXT('#_PivotPerson'!M14),FALSE,ISLOGICAL('#_PivotPerson'!M14),FALSE,SUBSTITUTE(CELL("format",'#_PivotPerson'!M14),"-","")=SUBSTITUTE(CELL("format",PivotPerson!M14),"-",""),FALSE,CELL("format",'#_PivotPerson'!M14)="G",FALSE,AND(CELL("format",'#_PivotPerson'!M14)="F0",CELL("format",PivotPerson!M14)="G"),FALSE,TRUE,IFERROR(IF(MATCH(CELL("format",'#_PivotPerson'!M14)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PivotPerson!M14),_xlfn.FORMULATEXT(PivotPerson!M14),PivotPerson!M14),"9","#"),"8","#"),"7","#"),"6","#"),"5","#"),"4","#"),"3","#"),"2","#"),"1","#"),"0","#"),"$","")," ",""),",","@"),"&gt;","@"),"&lt;","@"),"=","@"),")","@"),"(","@"),"^","@"),"/","@"),"+","@"),"*","@"),"-","@"))-LEN(SUBSTITUTE(SUBSTITUTE(SUBSTITUTE(SUBSTITUTE(SUBSTITUTE(SUBSTITUTE(SUBSTITUTE(SUBSTITUTE(SUBSTITUTE(SUBSTITUTE(SUBSTITUTE(SUBSTITUTE(SUBSTITUTE(SUBSTITUTE(SUBSTITUTE(SUBSTITUTE(SUBSTITUTE(SUBSTITUTE(SUBSTITUTE(SUBSTITUTE(SUBSTITUTE(SUBSTITUTE(SUBSTITUTE(SUBSTITUTE(IF(_xlfn.ISFORMULA(PivotPerson!M14),_xlfn.FORMULATEXT(PivotPerson!M14),PivotPerson!M14),"9","#"),"8","#"),"7","#"),"6","#"),"5","#"),"4","#"),"3","#"),"2","#"),"1","#"),"0","#"),"$","")," ",""),",","@"),"&gt;","@"),"&lt;","@"),"=","@"),")","@"),"(","@"),"^","@"),"/","@"),"+","@"),"*","@"),"-","@"),"@#","")))/2&gt;(LEN(SUBSTITUTE(SUBSTITUTE(SUBSTITUTE(SUBSTITUTE(SUBSTITUTE(SUBSTITUTE(SUBSTITUTE(SUBSTITUTE(SUBSTITUTE(SUBSTITUTE(SUBSTITUTE(SUBSTITUTE(SUBSTITUTE(SUBSTITUTE(SUBSTITUTE(SUBSTITUTE(SUBSTITUTE(SUBSTITUTE(SUBSTITUTE(SUBSTITUTE(SUBSTITUTE(SUBSTITUTE(SUBSTITUTE(IF(_xlfn.ISFORMULA('#_PivotPerson'!M14),_xlfn.FORMULATEXT('#_PivotPerson'!M14),'#_PivotPerson'!M14),"9","#"),"8","#"),"7","#"),"6","#"),"5","#"),"4","#"),"3","#"),"2","#"),"1","#"),"0","#"),"$","")," ",""),",","@"),"&gt;","@"),"&lt;","@"),"=","@"),")","@"),"(","@"),"^","@"),"/","@"),"+","@"),"*","@"),"-","@"))-LEN(SUBSTITUTE(SUBSTITUTE(SUBSTITUTE(SUBSTITUTE(SUBSTITUTE(SUBSTITUTE(SUBSTITUTE(SUBSTITUTE(SUBSTITUTE(SUBSTITUTE(SUBSTITUTE(SUBSTITUTE(SUBSTITUTE(SUBSTITUTE(SUBSTITUTE(SUBSTITUTE(SUBSTITUTE(SUBSTITUTE(SUBSTITUTE(SUBSTITUTE(SUBSTITUTE(SUBSTITUTE(SUBSTITUTE(SUBSTITUTE(IF(_xlfn.ISFORMULA('#_PivotPerson'!M14),_xlfn.FORMULATEXT('#_PivotPerson'!M14),'#_PivotPerson'!M14),"9","#"),"8","#"),"7","#"),"6","#"),"5","#"),"4","#"),"3","#"),"2","#"),"1","#"),"0","#"),"$","")," ",""),",","@"),"&gt;","@"),"&lt;","@"),"=","@"),")","@"),"(","@"),"^","@"),"/","@"),"+","@"),"*","@"),"-","@"),"@#","")))/2,TRUE,FALSE),"HardCodeMsg",IF(LEN(IF(_xlfn.ISFORMULA(PivotPerson!M14),_xlfn.FORMULATEXT(PivotPerson!M14),PivotPerson!M14))-LEN(SUBSTITUTE(IF(_xlfn.ISFORMULA(PivotPerson!M14),_xlfn.FORMULATEXT(PivotPerson!M14),PivotPerson!M14),"""",""))&gt;LEN(IF(_xlfn.ISFORMULA('#_PivotPerson'!M14),_xlfn.FORMULATEXT('#_PivotPerson'!M14),'#_PivotPerson'!M14))-LEN(SUBSTITUTE(IF(_xlfn.ISFORMULA('#_PivotPerson'!M14),_xlfn.FORMULATEXT('#_PivotPerson'!M14),'#_PivotPerson'!M14),"""","")),TRUE,FALSE),"HardQuoteMsg",IF(LEN(IF(_xlfn.ISFORMULA(PivotPerson!M14),_xlfn.FORMULATEXT(PivotPerson!M14),PivotPerson!M14))-LEN(SUBSTITUTE(IF(_xlfn.ISFORMULA(PivotPerson!M14),_xlfn.FORMULATEXT(PivotPerson!M14),PivotPerson!M14),"$",""))&lt;LEN(IF(_xlfn.ISFORMULA('#_PivotPerson'!M14),_xlfn.FORMULATEXT('#_PivotPerson'!M14),'#_PivotPerson'!M14))-LEN(SUBSTITUTE(IF(_xlfn.ISFORMULA('#_PivotPerson'!M14),_xlfn.FORMULATEXT('#_PivotPerson'!M14),'#_PivotPerson'!M14),"$","")),TRUE,FALSE),"MissingAbsMsg",_xlfn.IFS(ISTEXT('#_PivotPerson'!M14),FALSE,ISLOGICAL('#_PivotPerson'!M14),FALSE,SUBSTITUTE(CELL("format",'#_PivotPerson'!M14),"-","")=SUBSTITUTE(CELL("format",PivotPerson!M14),"-",""),FALSE,CELL("format",'#_PivotPerson'!M14)="G",FALSE,AND(CELL("format",'#_PivotPerson'!M14)="F0",CELL("format",PivotPerson!M14)="G"),FALSE,TRUE,IFERROR(IF(MATCH(CELL("format",'#_PivotPerson'!M14),FormatCodes_SFX!$A$4:$A$53,0)&gt;0,TRUE),FALSE),TRUE,TRUE),"FormatMsg",TRUE,"PerfectMsg")</f>
        <v>PerfectMsg</v>
      </c>
      <c r="N14" s="109" t="str">
        <f ca="1">_xlfn.IFS(ISBLANK(PivotPerson!N14),"",IF(NOT(ISNA('#_PivotPerson'!N14)),IF(ISNA(PivotPerson!N14),TRUE,FALSE),FALSE),"StuNAMsg",IF(AND(ISNA('#_PivotPerson'!N14),ISNA(PivotPerson!N14)),TRUE,FALSE),"PerfectMsg",IF(NOT(ISERROR('#_PivotPerson'!N14)),IF(ISERROR(PivotPerson!N14),TRUE,FALSE),FALSE),"StuErrorMsg",IF(TYPE('#_PivotPerson'!N14)&lt;&gt;TYPE(PivotPerson!N14),TRUE,FALSE),"WrongTypeMsg",IF(_xlfn.ISFORMULA('#_PivotPerson'!N14),IF(NOT(_xlfn.ISFORMULA(PivotPerson!N14)),TRUE),FALSE),"MissingFormulaMsg",IF(NOT(AND(ISNUMBER(FIND("[",_xlfn.FORMULATEXT('#_PivotPerson'!N14))),ISNUMBER(FIND("!",_xlfn.FORMULATEXT('#_PivotPerson'!N14))))),AND(ISNUMBER(FIND("[",_xlfn.FORMULATEXT(PivotPerson!N14))),ISNUMBER(FIND("!",_xlfn.FORMULATEXT(PivotPerson!N14)))),FALSE),"ExternalRefsMsg",IF(ISNUMBER('#_PivotPerson'!N14),IF(ABS('#_PivotPerson'!N14-PivotPerson!N14)&gt;0.00001,TRUE,FALSE),IF('#_PivotPerson'!N14&lt;&gt;PivotPerson!N14,TRUE,FALSE)),IF(ISNUMBER('#_PivotPerson'!N14),IF('#_PivotPerson'!N14&gt;PivotPerson!N14,"TooLow","TooHigh"),"WrongAnswer"),NOT(_xlfn.ISFORMULA('#_PivotPerson'!N14)),IF(_xlfn.IFS(ISTEXT('#_PivotPerson'!N14),FALSE,ISLOGICAL('#_PivotPerson'!N14),FALSE,SUBSTITUTE(CELL("format",'#_PivotPerson'!N14),"-","")=SUBSTITUTE(CELL("format",PivotPerson!N14),"-",""),FALSE,CELL("format",'#_PivotPerson'!N14)="G",FALSE,AND(CELL("format",'#_PivotPerson'!N14)="F0",CELL("format",PivotPerson!N14)="G"),FALSE,TRUE,IFERROR(IF(MATCH(CELL("format",'#_PivotPerson'!N14)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PivotPerson!N14),_xlfn.FORMULATEXT(PivotPerson!N14),PivotPerson!N14),"9","#"),"8","#"),"7","#"),"6","#"),"5","#"),"4","#"),"3","#"),"2","#"),"1","#"),"0","#"),"$","")," ",""),",","@"),"&gt;","@"),"&lt;","@"),"=","@"),")","@"),"(","@"),"^","@"),"/","@"),"+","@"),"*","@"),"-","@"))-LEN(SUBSTITUTE(SUBSTITUTE(SUBSTITUTE(SUBSTITUTE(SUBSTITUTE(SUBSTITUTE(SUBSTITUTE(SUBSTITUTE(SUBSTITUTE(SUBSTITUTE(SUBSTITUTE(SUBSTITUTE(SUBSTITUTE(SUBSTITUTE(SUBSTITUTE(SUBSTITUTE(SUBSTITUTE(SUBSTITUTE(SUBSTITUTE(SUBSTITUTE(SUBSTITUTE(SUBSTITUTE(SUBSTITUTE(SUBSTITUTE(IF(_xlfn.ISFORMULA(PivotPerson!N14),_xlfn.FORMULATEXT(PivotPerson!N14),PivotPerson!N14),"9","#"),"8","#"),"7","#"),"6","#"),"5","#"),"4","#"),"3","#"),"2","#"),"1","#"),"0","#"),"$","")," ",""),",","@"),"&gt;","@"),"&lt;","@"),"=","@"),")","@"),"(","@"),"^","@"),"/","@"),"+","@"),"*","@"),"-","@"),"@#","")))/2&gt;(LEN(SUBSTITUTE(SUBSTITUTE(SUBSTITUTE(SUBSTITUTE(SUBSTITUTE(SUBSTITUTE(SUBSTITUTE(SUBSTITUTE(SUBSTITUTE(SUBSTITUTE(SUBSTITUTE(SUBSTITUTE(SUBSTITUTE(SUBSTITUTE(SUBSTITUTE(SUBSTITUTE(SUBSTITUTE(SUBSTITUTE(SUBSTITUTE(SUBSTITUTE(SUBSTITUTE(SUBSTITUTE(SUBSTITUTE(IF(_xlfn.ISFORMULA('#_PivotPerson'!N14),_xlfn.FORMULATEXT('#_PivotPerson'!N14),'#_PivotPerson'!N14),"9","#"),"8","#"),"7","#"),"6","#"),"5","#"),"4","#"),"3","#"),"2","#"),"1","#"),"0","#"),"$","")," ",""),",","@"),"&gt;","@"),"&lt;","@"),"=","@"),")","@"),"(","@"),"^","@"),"/","@"),"+","@"),"*","@"),"-","@"))-LEN(SUBSTITUTE(SUBSTITUTE(SUBSTITUTE(SUBSTITUTE(SUBSTITUTE(SUBSTITUTE(SUBSTITUTE(SUBSTITUTE(SUBSTITUTE(SUBSTITUTE(SUBSTITUTE(SUBSTITUTE(SUBSTITUTE(SUBSTITUTE(SUBSTITUTE(SUBSTITUTE(SUBSTITUTE(SUBSTITUTE(SUBSTITUTE(SUBSTITUTE(SUBSTITUTE(SUBSTITUTE(SUBSTITUTE(SUBSTITUTE(IF(_xlfn.ISFORMULA('#_PivotPerson'!N14),_xlfn.FORMULATEXT('#_PivotPerson'!N14),'#_PivotPerson'!N14),"9","#"),"8","#"),"7","#"),"6","#"),"5","#"),"4","#"),"3","#"),"2","#"),"1","#"),"0","#"),"$","")," ",""),",","@"),"&gt;","@"),"&lt;","@"),"=","@"),")","@"),"(","@"),"^","@"),"/","@"),"+","@"),"*","@"),"-","@"),"@#","")))/2,TRUE,FALSE),"HardCodeMsg",IF(LEN(IF(_xlfn.ISFORMULA(PivotPerson!N14),_xlfn.FORMULATEXT(PivotPerson!N14),PivotPerson!N14))-LEN(SUBSTITUTE(IF(_xlfn.ISFORMULA(PivotPerson!N14),_xlfn.FORMULATEXT(PivotPerson!N14),PivotPerson!N14),"""",""))&gt;LEN(IF(_xlfn.ISFORMULA('#_PivotPerson'!N14),_xlfn.FORMULATEXT('#_PivotPerson'!N14),'#_PivotPerson'!N14))-LEN(SUBSTITUTE(IF(_xlfn.ISFORMULA('#_PivotPerson'!N14),_xlfn.FORMULATEXT('#_PivotPerson'!N14),'#_PivotPerson'!N14),"""","")),TRUE,FALSE),"HardQuoteMsg",IF(LEN(IF(_xlfn.ISFORMULA(PivotPerson!N14),_xlfn.FORMULATEXT(PivotPerson!N14),PivotPerson!N14))-LEN(SUBSTITUTE(IF(_xlfn.ISFORMULA(PivotPerson!N14),_xlfn.FORMULATEXT(PivotPerson!N14),PivotPerson!N14),"$",""))&lt;LEN(IF(_xlfn.ISFORMULA('#_PivotPerson'!N14),_xlfn.FORMULATEXT('#_PivotPerson'!N14),'#_PivotPerson'!N14))-LEN(SUBSTITUTE(IF(_xlfn.ISFORMULA('#_PivotPerson'!N14),_xlfn.FORMULATEXT('#_PivotPerson'!N14),'#_PivotPerson'!N14),"$","")),TRUE,FALSE),"MissingAbsMsg",_xlfn.IFS(ISTEXT('#_PivotPerson'!N14),FALSE,ISLOGICAL('#_PivotPerson'!N14),FALSE,SUBSTITUTE(CELL("format",'#_PivotPerson'!N14),"-","")=SUBSTITUTE(CELL("format",PivotPerson!N14),"-",""),FALSE,CELL("format",'#_PivotPerson'!N14)="G",FALSE,AND(CELL("format",'#_PivotPerson'!N14)="F0",CELL("format",PivotPerson!N14)="G"),FALSE,TRUE,IFERROR(IF(MATCH(CELL("format",'#_PivotPerson'!N14),FormatCodes_SFX!$A$4:$A$53,0)&gt;0,TRUE),FALSE),TRUE,TRUE),"FormatMsg",TRUE,"PerfectMsg")</f>
        <v>PerfectMsg</v>
      </c>
    </row>
    <row r="15" spans="1:40" x14ac:dyDescent="0.15">
      <c r="B15" s="115">
        <v>0</v>
      </c>
      <c r="C15" s="109">
        <v>0</v>
      </c>
      <c r="D15" s="109">
        <v>0</v>
      </c>
      <c r="E15" s="109">
        <v>0</v>
      </c>
      <c r="F15" s="84"/>
      <c r="G15" s="84">
        <v>0</v>
      </c>
      <c r="H15" s="84">
        <v>0</v>
      </c>
      <c r="I15" s="136">
        <v>0</v>
      </c>
      <c r="L15" s="109">
        <v>0</v>
      </c>
      <c r="M15" s="109" t="str">
        <f ca="1">_xlfn.IFS(ISBLANK(PivotPerson!M15),"",IF(NOT(ISNA('#_PivotPerson'!M15)),IF(ISNA(PivotPerson!M15),TRUE,FALSE),FALSE),"StuNAMsg",IF(AND(ISNA('#_PivotPerson'!M15),ISNA(PivotPerson!M15)),TRUE,FALSE),"PerfectMsg",IF(NOT(ISERROR('#_PivotPerson'!M15)),IF(ISERROR(PivotPerson!M15),TRUE,FALSE),FALSE),"StuErrorMsg",IF(TYPE('#_PivotPerson'!M15)&lt;&gt;TYPE(PivotPerson!M15),TRUE,FALSE),"WrongTypeMsg",IF(_xlfn.ISFORMULA('#_PivotPerson'!M15),IF(NOT(_xlfn.ISFORMULA(PivotPerson!M15)),TRUE),FALSE),"MissingFormulaMsg",IF(NOT(AND(ISNUMBER(FIND("[",_xlfn.FORMULATEXT('#_PivotPerson'!M15))),ISNUMBER(FIND("!",_xlfn.FORMULATEXT('#_PivotPerson'!M15))))),AND(ISNUMBER(FIND("[",_xlfn.FORMULATEXT(PivotPerson!M15))),ISNUMBER(FIND("!",_xlfn.FORMULATEXT(PivotPerson!M15)))),FALSE),"ExternalRefsMsg",IF(ISNUMBER('#_PivotPerson'!M15),IF(ABS('#_PivotPerson'!M15-PivotPerson!M15)&gt;0.00001,TRUE,FALSE),IF('#_PivotPerson'!M15&lt;&gt;PivotPerson!M15,TRUE,FALSE)),IF(ISNUMBER('#_PivotPerson'!M15),IF('#_PivotPerson'!M15&gt;PivotPerson!M15,"TooLow","TooHigh"),"WrongAnswer"),NOT(_xlfn.ISFORMULA('#_PivotPerson'!M15)),IF(_xlfn.IFS(ISTEXT('#_PivotPerson'!M15),FALSE,ISLOGICAL('#_PivotPerson'!M15),FALSE,SUBSTITUTE(CELL("format",'#_PivotPerson'!M15),"-","")=SUBSTITUTE(CELL("format",PivotPerson!M15),"-",""),FALSE,CELL("format",'#_PivotPerson'!M15)="G",FALSE,AND(CELL("format",'#_PivotPerson'!M15)="F0",CELL("format",PivotPerson!M15)="G"),FALSE,TRUE,IFERROR(IF(MATCH(CELL("format",'#_PivotPerson'!M15)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PivotPerson!M15),_xlfn.FORMULATEXT(PivotPerson!M15),PivotPerson!M15),"9","#"),"8","#"),"7","#"),"6","#"),"5","#"),"4","#"),"3","#"),"2","#"),"1","#"),"0","#"),"$","")," ",""),",","@"),"&gt;","@"),"&lt;","@"),"=","@"),")","@"),"(","@"),"^","@"),"/","@"),"+","@"),"*","@"),"-","@"))-LEN(SUBSTITUTE(SUBSTITUTE(SUBSTITUTE(SUBSTITUTE(SUBSTITUTE(SUBSTITUTE(SUBSTITUTE(SUBSTITUTE(SUBSTITUTE(SUBSTITUTE(SUBSTITUTE(SUBSTITUTE(SUBSTITUTE(SUBSTITUTE(SUBSTITUTE(SUBSTITUTE(SUBSTITUTE(SUBSTITUTE(SUBSTITUTE(SUBSTITUTE(SUBSTITUTE(SUBSTITUTE(SUBSTITUTE(SUBSTITUTE(IF(_xlfn.ISFORMULA(PivotPerson!M15),_xlfn.FORMULATEXT(PivotPerson!M15),PivotPerson!M15),"9","#"),"8","#"),"7","#"),"6","#"),"5","#"),"4","#"),"3","#"),"2","#"),"1","#"),"0","#"),"$","")," ",""),",","@"),"&gt;","@"),"&lt;","@"),"=","@"),")","@"),"(","@"),"^","@"),"/","@"),"+","@"),"*","@"),"-","@"),"@#","")))/2&gt;(LEN(SUBSTITUTE(SUBSTITUTE(SUBSTITUTE(SUBSTITUTE(SUBSTITUTE(SUBSTITUTE(SUBSTITUTE(SUBSTITUTE(SUBSTITUTE(SUBSTITUTE(SUBSTITUTE(SUBSTITUTE(SUBSTITUTE(SUBSTITUTE(SUBSTITUTE(SUBSTITUTE(SUBSTITUTE(SUBSTITUTE(SUBSTITUTE(SUBSTITUTE(SUBSTITUTE(SUBSTITUTE(SUBSTITUTE(IF(_xlfn.ISFORMULA('#_PivotPerson'!M15),_xlfn.FORMULATEXT('#_PivotPerson'!M15),'#_PivotPerson'!M15),"9","#"),"8","#"),"7","#"),"6","#"),"5","#"),"4","#"),"3","#"),"2","#"),"1","#"),"0","#"),"$","")," ",""),",","@"),"&gt;","@"),"&lt;","@"),"=","@"),")","@"),"(","@"),"^","@"),"/","@"),"+","@"),"*","@"),"-","@"))-LEN(SUBSTITUTE(SUBSTITUTE(SUBSTITUTE(SUBSTITUTE(SUBSTITUTE(SUBSTITUTE(SUBSTITUTE(SUBSTITUTE(SUBSTITUTE(SUBSTITUTE(SUBSTITUTE(SUBSTITUTE(SUBSTITUTE(SUBSTITUTE(SUBSTITUTE(SUBSTITUTE(SUBSTITUTE(SUBSTITUTE(SUBSTITUTE(SUBSTITUTE(SUBSTITUTE(SUBSTITUTE(SUBSTITUTE(SUBSTITUTE(IF(_xlfn.ISFORMULA('#_PivotPerson'!M15),_xlfn.FORMULATEXT('#_PivotPerson'!M15),'#_PivotPerson'!M15),"9","#"),"8","#"),"7","#"),"6","#"),"5","#"),"4","#"),"3","#"),"2","#"),"1","#"),"0","#"),"$","")," ",""),",","@"),"&gt;","@"),"&lt;","@"),"=","@"),")","@"),"(","@"),"^","@"),"/","@"),"+","@"),"*","@"),"-","@"),"@#","")))/2,TRUE,FALSE),"HardCodeMsg",IF(LEN(IF(_xlfn.ISFORMULA(PivotPerson!M15),_xlfn.FORMULATEXT(PivotPerson!M15),PivotPerson!M15))-LEN(SUBSTITUTE(IF(_xlfn.ISFORMULA(PivotPerson!M15),_xlfn.FORMULATEXT(PivotPerson!M15),PivotPerson!M15),"""",""))&gt;LEN(IF(_xlfn.ISFORMULA('#_PivotPerson'!M15),_xlfn.FORMULATEXT('#_PivotPerson'!M15),'#_PivotPerson'!M15))-LEN(SUBSTITUTE(IF(_xlfn.ISFORMULA('#_PivotPerson'!M15),_xlfn.FORMULATEXT('#_PivotPerson'!M15),'#_PivotPerson'!M15),"""","")),TRUE,FALSE),"HardQuoteMsg",IF(LEN(IF(_xlfn.ISFORMULA(PivotPerson!M15),_xlfn.FORMULATEXT(PivotPerson!M15),PivotPerson!M15))-LEN(SUBSTITUTE(IF(_xlfn.ISFORMULA(PivotPerson!M15),_xlfn.FORMULATEXT(PivotPerson!M15),PivotPerson!M15),"$",""))&lt;LEN(IF(_xlfn.ISFORMULA('#_PivotPerson'!M15),_xlfn.FORMULATEXT('#_PivotPerson'!M15),'#_PivotPerson'!M15))-LEN(SUBSTITUTE(IF(_xlfn.ISFORMULA('#_PivotPerson'!M15),_xlfn.FORMULATEXT('#_PivotPerson'!M15),'#_PivotPerson'!M15),"$","")),TRUE,FALSE),"MissingAbsMsg",_xlfn.IFS(ISTEXT('#_PivotPerson'!M15),FALSE,ISLOGICAL('#_PivotPerson'!M15),FALSE,SUBSTITUTE(CELL("format",'#_PivotPerson'!M15),"-","")=SUBSTITUTE(CELL("format",PivotPerson!M15),"-",""),FALSE,CELL("format",'#_PivotPerson'!M15)="G",FALSE,AND(CELL("format",'#_PivotPerson'!M15)="F0",CELL("format",PivotPerson!M15)="G"),FALSE,TRUE,IFERROR(IF(MATCH(CELL("format",'#_PivotPerson'!M15),FormatCodes_SFX!$A$4:$A$53,0)&gt;0,TRUE),FALSE),TRUE,TRUE),"FormatMsg",TRUE,"PerfectMsg")</f>
        <v>PerfectMsg</v>
      </c>
      <c r="N15" s="109" t="str">
        <f ca="1">_xlfn.IFS(ISBLANK(PivotPerson!N15),"",IF(NOT(ISNA('#_PivotPerson'!N15)),IF(ISNA(PivotPerson!N15),TRUE,FALSE),FALSE),"StuNAMsg",IF(AND(ISNA('#_PivotPerson'!N15),ISNA(PivotPerson!N15)),TRUE,FALSE),"PerfectMsg",IF(NOT(ISERROR('#_PivotPerson'!N15)),IF(ISERROR(PivotPerson!N15),TRUE,FALSE),FALSE),"StuErrorMsg",IF(TYPE('#_PivotPerson'!N15)&lt;&gt;TYPE(PivotPerson!N15),TRUE,FALSE),"WrongTypeMsg",IF(_xlfn.ISFORMULA('#_PivotPerson'!N15),IF(NOT(_xlfn.ISFORMULA(PivotPerson!N15)),TRUE),FALSE),"MissingFormulaMsg",IF(NOT(AND(ISNUMBER(FIND("[",_xlfn.FORMULATEXT('#_PivotPerson'!N15))),ISNUMBER(FIND("!",_xlfn.FORMULATEXT('#_PivotPerson'!N15))))),AND(ISNUMBER(FIND("[",_xlfn.FORMULATEXT(PivotPerson!N15))),ISNUMBER(FIND("!",_xlfn.FORMULATEXT(PivotPerson!N15)))),FALSE),"ExternalRefsMsg",IF(ISNUMBER('#_PivotPerson'!N15),IF(ABS('#_PivotPerson'!N15-PivotPerson!N15)&gt;0.00001,TRUE,FALSE),IF('#_PivotPerson'!N15&lt;&gt;PivotPerson!N15,TRUE,FALSE)),IF(ISNUMBER('#_PivotPerson'!N15),IF('#_PivotPerson'!N15&gt;PivotPerson!N15,"TooLow","TooHigh"),"WrongAnswer"),NOT(_xlfn.ISFORMULA('#_PivotPerson'!N15)),IF(_xlfn.IFS(ISTEXT('#_PivotPerson'!N15),FALSE,ISLOGICAL('#_PivotPerson'!N15),FALSE,SUBSTITUTE(CELL("format",'#_PivotPerson'!N15),"-","")=SUBSTITUTE(CELL("format",PivotPerson!N15),"-",""),FALSE,CELL("format",'#_PivotPerson'!N15)="G",FALSE,AND(CELL("format",'#_PivotPerson'!N15)="F0",CELL("format",PivotPerson!N15)="G"),FALSE,TRUE,IFERROR(IF(MATCH(CELL("format",'#_PivotPerson'!N15)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PivotPerson!N15),_xlfn.FORMULATEXT(PivotPerson!N15),PivotPerson!N15),"9","#"),"8","#"),"7","#"),"6","#"),"5","#"),"4","#"),"3","#"),"2","#"),"1","#"),"0","#"),"$","")," ",""),",","@"),"&gt;","@"),"&lt;","@"),"=","@"),")","@"),"(","@"),"^","@"),"/","@"),"+","@"),"*","@"),"-","@"))-LEN(SUBSTITUTE(SUBSTITUTE(SUBSTITUTE(SUBSTITUTE(SUBSTITUTE(SUBSTITUTE(SUBSTITUTE(SUBSTITUTE(SUBSTITUTE(SUBSTITUTE(SUBSTITUTE(SUBSTITUTE(SUBSTITUTE(SUBSTITUTE(SUBSTITUTE(SUBSTITUTE(SUBSTITUTE(SUBSTITUTE(SUBSTITUTE(SUBSTITUTE(SUBSTITUTE(SUBSTITUTE(SUBSTITUTE(SUBSTITUTE(IF(_xlfn.ISFORMULA(PivotPerson!N15),_xlfn.FORMULATEXT(PivotPerson!N15),PivotPerson!N15),"9","#"),"8","#"),"7","#"),"6","#"),"5","#"),"4","#"),"3","#"),"2","#"),"1","#"),"0","#"),"$","")," ",""),",","@"),"&gt;","@"),"&lt;","@"),"=","@"),")","@"),"(","@"),"^","@"),"/","@"),"+","@"),"*","@"),"-","@"),"@#","")))/2&gt;(LEN(SUBSTITUTE(SUBSTITUTE(SUBSTITUTE(SUBSTITUTE(SUBSTITUTE(SUBSTITUTE(SUBSTITUTE(SUBSTITUTE(SUBSTITUTE(SUBSTITUTE(SUBSTITUTE(SUBSTITUTE(SUBSTITUTE(SUBSTITUTE(SUBSTITUTE(SUBSTITUTE(SUBSTITUTE(SUBSTITUTE(SUBSTITUTE(SUBSTITUTE(SUBSTITUTE(SUBSTITUTE(SUBSTITUTE(IF(_xlfn.ISFORMULA('#_PivotPerson'!N15),_xlfn.FORMULATEXT('#_PivotPerson'!N15),'#_PivotPerson'!N15),"9","#"),"8","#"),"7","#"),"6","#"),"5","#"),"4","#"),"3","#"),"2","#"),"1","#"),"0","#"),"$","")," ",""),",","@"),"&gt;","@"),"&lt;","@"),"=","@"),")","@"),"(","@"),"^","@"),"/","@"),"+","@"),"*","@"),"-","@"))-LEN(SUBSTITUTE(SUBSTITUTE(SUBSTITUTE(SUBSTITUTE(SUBSTITUTE(SUBSTITUTE(SUBSTITUTE(SUBSTITUTE(SUBSTITUTE(SUBSTITUTE(SUBSTITUTE(SUBSTITUTE(SUBSTITUTE(SUBSTITUTE(SUBSTITUTE(SUBSTITUTE(SUBSTITUTE(SUBSTITUTE(SUBSTITUTE(SUBSTITUTE(SUBSTITUTE(SUBSTITUTE(SUBSTITUTE(SUBSTITUTE(IF(_xlfn.ISFORMULA('#_PivotPerson'!N15),_xlfn.FORMULATEXT('#_PivotPerson'!N15),'#_PivotPerson'!N15),"9","#"),"8","#"),"7","#"),"6","#"),"5","#"),"4","#"),"3","#"),"2","#"),"1","#"),"0","#"),"$","")," ",""),",","@"),"&gt;","@"),"&lt;","@"),"=","@"),")","@"),"(","@"),"^","@"),"/","@"),"+","@"),"*","@"),"-","@"),"@#","")))/2,TRUE,FALSE),"HardCodeMsg",IF(LEN(IF(_xlfn.ISFORMULA(PivotPerson!N15),_xlfn.FORMULATEXT(PivotPerson!N15),PivotPerson!N15))-LEN(SUBSTITUTE(IF(_xlfn.ISFORMULA(PivotPerson!N15),_xlfn.FORMULATEXT(PivotPerson!N15),PivotPerson!N15),"""",""))&gt;LEN(IF(_xlfn.ISFORMULA('#_PivotPerson'!N15),_xlfn.FORMULATEXT('#_PivotPerson'!N15),'#_PivotPerson'!N15))-LEN(SUBSTITUTE(IF(_xlfn.ISFORMULA('#_PivotPerson'!N15),_xlfn.FORMULATEXT('#_PivotPerson'!N15),'#_PivotPerson'!N15),"""","")),TRUE,FALSE),"HardQuoteMsg",IF(LEN(IF(_xlfn.ISFORMULA(PivotPerson!N15),_xlfn.FORMULATEXT(PivotPerson!N15),PivotPerson!N15))-LEN(SUBSTITUTE(IF(_xlfn.ISFORMULA(PivotPerson!N15),_xlfn.FORMULATEXT(PivotPerson!N15),PivotPerson!N15),"$",""))&lt;LEN(IF(_xlfn.ISFORMULA('#_PivotPerson'!N15),_xlfn.FORMULATEXT('#_PivotPerson'!N15),'#_PivotPerson'!N15))-LEN(SUBSTITUTE(IF(_xlfn.ISFORMULA('#_PivotPerson'!N15),_xlfn.FORMULATEXT('#_PivotPerson'!N15),'#_PivotPerson'!N15),"$","")),TRUE,FALSE),"MissingAbsMsg",_xlfn.IFS(ISTEXT('#_PivotPerson'!N15),FALSE,ISLOGICAL('#_PivotPerson'!N15),FALSE,SUBSTITUTE(CELL("format",'#_PivotPerson'!N15),"-","")=SUBSTITUTE(CELL("format",PivotPerson!N15),"-",""),FALSE,CELL("format",'#_PivotPerson'!N15)="G",FALSE,AND(CELL("format",'#_PivotPerson'!N15)="F0",CELL("format",PivotPerson!N15)="G"),FALSE,TRUE,IFERROR(IF(MATCH(CELL("format",'#_PivotPerson'!N15),FormatCodes_SFX!$A$4:$A$53,0)&gt;0,TRUE),FALSE),TRUE,TRUE),"FormatMsg",TRUE,"PerfectMsg")</f>
        <v>PerfectMsg</v>
      </c>
    </row>
    <row r="16" spans="1:40" x14ac:dyDescent="0.15">
      <c r="B16" s="115">
        <v>0</v>
      </c>
      <c r="C16" s="109">
        <v>0</v>
      </c>
      <c r="D16" s="109">
        <v>0</v>
      </c>
      <c r="E16" s="109">
        <v>0</v>
      </c>
      <c r="F16" s="84"/>
      <c r="G16" s="84">
        <v>0</v>
      </c>
      <c r="H16" s="84">
        <v>0</v>
      </c>
      <c r="I16" s="136">
        <v>0</v>
      </c>
      <c r="L16" s="109">
        <v>0</v>
      </c>
      <c r="M16" s="109">
        <v>0</v>
      </c>
      <c r="N16" s="109">
        <v>0</v>
      </c>
    </row>
    <row r="17" spans="2:27" x14ac:dyDescent="0.15">
      <c r="B17" s="115">
        <v>0</v>
      </c>
      <c r="C17" s="109">
        <v>0</v>
      </c>
      <c r="D17" s="109">
        <v>0</v>
      </c>
      <c r="E17" s="109">
        <v>0</v>
      </c>
      <c r="F17" s="84"/>
      <c r="G17" s="84">
        <v>0</v>
      </c>
      <c r="H17" s="84">
        <v>0</v>
      </c>
      <c r="I17" s="136">
        <v>0</v>
      </c>
      <c r="L17" s="109">
        <v>0</v>
      </c>
      <c r="M17" s="109">
        <v>0</v>
      </c>
      <c r="N17" s="109">
        <v>0</v>
      </c>
    </row>
    <row r="18" spans="2:27" x14ac:dyDescent="0.15">
      <c r="B18" s="115">
        <v>0</v>
      </c>
      <c r="C18" s="109">
        <v>0</v>
      </c>
      <c r="D18" s="109">
        <v>0</v>
      </c>
      <c r="E18" s="109">
        <v>0</v>
      </c>
      <c r="F18" s="84"/>
      <c r="G18" s="84">
        <v>0</v>
      </c>
      <c r="H18" s="84">
        <v>0</v>
      </c>
      <c r="I18" s="136">
        <v>0</v>
      </c>
      <c r="L18" s="109">
        <v>0</v>
      </c>
      <c r="M18" s="84" t="str">
        <f ca="1">_xlfn.IFS(ISBLANK(PivotPerson!M18),"",IF(NOT(ISNA('#_PivotPerson'!M18)),IF(ISNA(PivotPerson!M18),TRUE,FALSE),FALSE),"StuNAMsg",IF(AND(ISNA('#_PivotPerson'!M18),ISNA(PivotPerson!M18)),TRUE,FALSE),"PerfectMsg",IF(NOT(ISERROR('#_PivotPerson'!M18)),IF(ISERROR(PivotPerson!M18),TRUE,FALSE),FALSE),"StuErrorMsg",IF(TYPE('#_PivotPerson'!M18)&lt;&gt;TYPE(PivotPerson!M18),TRUE,FALSE),"WrongTypeMsg",IF(_xlfn.ISFORMULA('#_PivotPerson'!M18),IF(NOT(_xlfn.ISFORMULA(PivotPerson!M18)),TRUE),FALSE),"MissingFormulaMsg",IF(NOT(AND(ISNUMBER(FIND("[",_xlfn.FORMULATEXT('#_PivotPerson'!M18))),ISNUMBER(FIND("!",_xlfn.FORMULATEXT('#_PivotPerson'!M18))))),AND(ISNUMBER(FIND("[",_xlfn.FORMULATEXT(PivotPerson!M18))),ISNUMBER(FIND("!",_xlfn.FORMULATEXT(PivotPerson!M18)))),FALSE),"ExternalRefsMsg",IF(ISNUMBER('#_PivotPerson'!M18),IF(ABS('#_PivotPerson'!M18-PivotPerson!M18)&gt;0.00001,TRUE,FALSE),IF('#_PivotPerson'!M18&lt;&gt;PivotPerson!M18,TRUE,FALSE)),IF(ISNUMBER('#_PivotPerson'!M18),IF('#_PivotPerson'!M18&gt;PivotPerson!M18,"TooLow","TooHigh"),"WrongAnswer"),NOT(_xlfn.ISFORMULA('#_PivotPerson'!M18)),IF(_xlfn.IFS(ISTEXT('#_PivotPerson'!M18),FALSE,ISLOGICAL('#_PivotPerson'!M18),FALSE,SUBSTITUTE(CELL("format",'#_PivotPerson'!M18),"-","")=SUBSTITUTE(CELL("format",PivotPerson!M18),"-",""),FALSE,CELL("format",'#_PivotPerson'!M18)="G",FALSE,AND(CELL("format",'#_PivotPerson'!M18)="F0",CELL("format",PivotPerson!M18)="G"),FALSE,TRUE,IFERROR(IF(MATCH(CELL("format",'#_PivotPerson'!M18)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PivotPerson!M18),_xlfn.FORMULATEXT(PivotPerson!M18),PivotPerson!M18),"9","#"),"8","#"),"7","#"),"6","#"),"5","#"),"4","#"),"3","#"),"2","#"),"1","#"),"0","#"),"$","")," ",""),",","@"),"&gt;","@"),"&lt;","@"),"=","@"),")","@"),"(","@"),"^","@"),"/","@"),"+","@"),"*","@"),"-","@"))-LEN(SUBSTITUTE(SUBSTITUTE(SUBSTITUTE(SUBSTITUTE(SUBSTITUTE(SUBSTITUTE(SUBSTITUTE(SUBSTITUTE(SUBSTITUTE(SUBSTITUTE(SUBSTITUTE(SUBSTITUTE(SUBSTITUTE(SUBSTITUTE(SUBSTITUTE(SUBSTITUTE(SUBSTITUTE(SUBSTITUTE(SUBSTITUTE(SUBSTITUTE(SUBSTITUTE(SUBSTITUTE(SUBSTITUTE(SUBSTITUTE(IF(_xlfn.ISFORMULA(PivotPerson!M18),_xlfn.FORMULATEXT(PivotPerson!M18),PivotPerson!M18),"9","#"),"8","#"),"7","#"),"6","#"),"5","#"),"4","#"),"3","#"),"2","#"),"1","#"),"0","#"),"$","")," ",""),",","@"),"&gt;","@"),"&lt;","@"),"=","@"),")","@"),"(","@"),"^","@"),"/","@"),"+","@"),"*","@"),"-","@"),"@#","")))/2&gt;(LEN(SUBSTITUTE(SUBSTITUTE(SUBSTITUTE(SUBSTITUTE(SUBSTITUTE(SUBSTITUTE(SUBSTITUTE(SUBSTITUTE(SUBSTITUTE(SUBSTITUTE(SUBSTITUTE(SUBSTITUTE(SUBSTITUTE(SUBSTITUTE(SUBSTITUTE(SUBSTITUTE(SUBSTITUTE(SUBSTITUTE(SUBSTITUTE(SUBSTITUTE(SUBSTITUTE(SUBSTITUTE(SUBSTITUTE(IF(_xlfn.ISFORMULA('#_PivotPerson'!M18),_xlfn.FORMULATEXT('#_PivotPerson'!M18),'#_PivotPerson'!M18),"9","#"),"8","#"),"7","#"),"6","#"),"5","#"),"4","#"),"3","#"),"2","#"),"1","#"),"0","#"),"$","")," ",""),",","@"),"&gt;","@"),"&lt;","@"),"=","@"),")","@"),"(","@"),"^","@"),"/","@"),"+","@"),"*","@"),"-","@"))-LEN(SUBSTITUTE(SUBSTITUTE(SUBSTITUTE(SUBSTITUTE(SUBSTITUTE(SUBSTITUTE(SUBSTITUTE(SUBSTITUTE(SUBSTITUTE(SUBSTITUTE(SUBSTITUTE(SUBSTITUTE(SUBSTITUTE(SUBSTITUTE(SUBSTITUTE(SUBSTITUTE(SUBSTITUTE(SUBSTITUTE(SUBSTITUTE(SUBSTITUTE(SUBSTITUTE(SUBSTITUTE(SUBSTITUTE(SUBSTITUTE(IF(_xlfn.ISFORMULA('#_PivotPerson'!M18),_xlfn.FORMULATEXT('#_PivotPerson'!M18),'#_PivotPerson'!M18),"9","#"),"8","#"),"7","#"),"6","#"),"5","#"),"4","#"),"3","#"),"2","#"),"1","#"),"0","#"),"$","")," ",""),",","@"),"&gt;","@"),"&lt;","@"),"=","@"),")","@"),"(","@"),"^","@"),"/","@"),"+","@"),"*","@"),"-","@"),"@#","")))/2,TRUE,FALSE),"HardCodeMsg",IF(LEN(IF(_xlfn.ISFORMULA(PivotPerson!M18),_xlfn.FORMULATEXT(PivotPerson!M18),PivotPerson!M18))-LEN(SUBSTITUTE(IF(_xlfn.ISFORMULA(PivotPerson!M18),_xlfn.FORMULATEXT(PivotPerson!M18),PivotPerson!M18),"""",""))&gt;LEN(IF(_xlfn.ISFORMULA('#_PivotPerson'!M18),_xlfn.FORMULATEXT('#_PivotPerson'!M18),'#_PivotPerson'!M18))-LEN(SUBSTITUTE(IF(_xlfn.ISFORMULA('#_PivotPerson'!M18),_xlfn.FORMULATEXT('#_PivotPerson'!M18),'#_PivotPerson'!M18),"""","")),TRUE,FALSE),"HardQuoteMsg",IF(LEN(IF(_xlfn.ISFORMULA(PivotPerson!M18),_xlfn.FORMULATEXT(PivotPerson!M18),PivotPerson!M18))-LEN(SUBSTITUTE(IF(_xlfn.ISFORMULA(PivotPerson!M18),_xlfn.FORMULATEXT(PivotPerson!M18),PivotPerson!M18),"$",""))&lt;LEN(IF(_xlfn.ISFORMULA('#_PivotPerson'!M18),_xlfn.FORMULATEXT('#_PivotPerson'!M18),'#_PivotPerson'!M18))-LEN(SUBSTITUTE(IF(_xlfn.ISFORMULA('#_PivotPerson'!M18),_xlfn.FORMULATEXT('#_PivotPerson'!M18),'#_PivotPerson'!M18),"$","")),TRUE,FALSE),"MissingAbsMsg",_xlfn.IFS(ISTEXT('#_PivotPerson'!M18),FALSE,ISLOGICAL('#_PivotPerson'!M18),FALSE,SUBSTITUTE(CELL("format",'#_PivotPerson'!M18),"-","")=SUBSTITUTE(CELL("format",PivotPerson!M18),"-",""),FALSE,CELL("format",'#_PivotPerson'!M18)="G",FALSE,AND(CELL("format",'#_PivotPerson'!M18)="F0",CELL("format",PivotPerson!M18)="G"),FALSE,TRUE,IFERROR(IF(MATCH(CELL("format",'#_PivotPerson'!M18),FormatCodes_SFX!$A$4:$A$53,0)&gt;0,TRUE),FALSE),TRUE,TRUE),"FormatMsg",TRUE,"PerfectMsg")</f>
        <v>PerfectMsg</v>
      </c>
      <c r="N18" s="109" t="str">
        <f ca="1">_xlfn.IFS(ISBLANK(PivotPerson!N18),"",IF(NOT(ISNA('#_PivotPerson'!N18)),IF(ISNA(PivotPerson!N18),TRUE,FALSE),FALSE),"StuNAMsg",IF(AND(ISNA('#_PivotPerson'!N18),ISNA(PivotPerson!N18)),TRUE,FALSE),"PerfectMsg",IF(NOT(ISERROR('#_PivotPerson'!N18)),IF(ISERROR(PivotPerson!N18),TRUE,FALSE),FALSE),"StuErrorMsg",IF(TYPE('#_PivotPerson'!N18)&lt;&gt;TYPE(PivotPerson!N18),TRUE,FALSE),"WrongTypeMsg",IF(_xlfn.ISFORMULA('#_PivotPerson'!N18),IF(NOT(_xlfn.ISFORMULA(PivotPerson!N18)),TRUE),FALSE),"MissingFormulaMsg",IF(NOT(AND(ISNUMBER(FIND("[",_xlfn.FORMULATEXT('#_PivotPerson'!N18))),ISNUMBER(FIND("!",_xlfn.FORMULATEXT('#_PivotPerson'!N18))))),AND(ISNUMBER(FIND("[",_xlfn.FORMULATEXT(PivotPerson!N18))),ISNUMBER(FIND("!",_xlfn.FORMULATEXT(PivotPerson!N18)))),FALSE),"ExternalRefsMsg",IF(ISNUMBER('#_PivotPerson'!N18),IF(ABS('#_PivotPerson'!N18-PivotPerson!N18)&gt;0.00001,TRUE,FALSE),IF('#_PivotPerson'!N18&lt;&gt;PivotPerson!N18,TRUE,FALSE)),IF(ISNUMBER('#_PivotPerson'!N18),IF('#_PivotPerson'!N18&gt;PivotPerson!N18,"TooLow","TooHigh"),"WrongAnswer"),NOT(_xlfn.ISFORMULA('#_PivotPerson'!N18)),IF(_xlfn.IFS(ISTEXT('#_PivotPerson'!N18),FALSE,ISLOGICAL('#_PivotPerson'!N18),FALSE,SUBSTITUTE(CELL("format",'#_PivotPerson'!N18),"-","")=SUBSTITUTE(CELL("format",PivotPerson!N18),"-",""),FALSE,CELL("format",'#_PivotPerson'!N18)="G",FALSE,AND(CELL("format",'#_PivotPerson'!N18)="F0",CELL("format",PivotPerson!N18)="G"),FALSE,TRUE,IFERROR(IF(MATCH(CELL("format",'#_PivotPerson'!N18)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PivotPerson!N18),_xlfn.FORMULATEXT(PivotPerson!N18),PivotPerson!N18),"9","#"),"8","#"),"7","#"),"6","#"),"5","#"),"4","#"),"3","#"),"2","#"),"1","#"),"0","#"),"$","")," ",""),",","@"),"&gt;","@"),"&lt;","@"),"=","@"),")","@"),"(","@"),"^","@"),"/","@"),"+","@"),"*","@"),"-","@"))-LEN(SUBSTITUTE(SUBSTITUTE(SUBSTITUTE(SUBSTITUTE(SUBSTITUTE(SUBSTITUTE(SUBSTITUTE(SUBSTITUTE(SUBSTITUTE(SUBSTITUTE(SUBSTITUTE(SUBSTITUTE(SUBSTITUTE(SUBSTITUTE(SUBSTITUTE(SUBSTITUTE(SUBSTITUTE(SUBSTITUTE(SUBSTITUTE(SUBSTITUTE(SUBSTITUTE(SUBSTITUTE(SUBSTITUTE(SUBSTITUTE(IF(_xlfn.ISFORMULA(PivotPerson!N18),_xlfn.FORMULATEXT(PivotPerson!N18),PivotPerson!N18),"9","#"),"8","#"),"7","#"),"6","#"),"5","#"),"4","#"),"3","#"),"2","#"),"1","#"),"0","#"),"$","")," ",""),",","@"),"&gt;","@"),"&lt;","@"),"=","@"),")","@"),"(","@"),"^","@"),"/","@"),"+","@"),"*","@"),"-","@"),"@#","")))/2&gt;(LEN(SUBSTITUTE(SUBSTITUTE(SUBSTITUTE(SUBSTITUTE(SUBSTITUTE(SUBSTITUTE(SUBSTITUTE(SUBSTITUTE(SUBSTITUTE(SUBSTITUTE(SUBSTITUTE(SUBSTITUTE(SUBSTITUTE(SUBSTITUTE(SUBSTITUTE(SUBSTITUTE(SUBSTITUTE(SUBSTITUTE(SUBSTITUTE(SUBSTITUTE(SUBSTITUTE(SUBSTITUTE(SUBSTITUTE(IF(_xlfn.ISFORMULA('#_PivotPerson'!N18),_xlfn.FORMULATEXT('#_PivotPerson'!N18),'#_PivotPerson'!N18),"9","#"),"8","#"),"7","#"),"6","#"),"5","#"),"4","#"),"3","#"),"2","#"),"1","#"),"0","#"),"$","")," ",""),",","@"),"&gt;","@"),"&lt;","@"),"=","@"),")","@"),"(","@"),"^","@"),"/","@"),"+","@"),"*","@"),"-","@"))-LEN(SUBSTITUTE(SUBSTITUTE(SUBSTITUTE(SUBSTITUTE(SUBSTITUTE(SUBSTITUTE(SUBSTITUTE(SUBSTITUTE(SUBSTITUTE(SUBSTITUTE(SUBSTITUTE(SUBSTITUTE(SUBSTITUTE(SUBSTITUTE(SUBSTITUTE(SUBSTITUTE(SUBSTITUTE(SUBSTITUTE(SUBSTITUTE(SUBSTITUTE(SUBSTITUTE(SUBSTITUTE(SUBSTITUTE(SUBSTITUTE(IF(_xlfn.ISFORMULA('#_PivotPerson'!N18),_xlfn.FORMULATEXT('#_PivotPerson'!N18),'#_PivotPerson'!N18),"9","#"),"8","#"),"7","#"),"6","#"),"5","#"),"4","#"),"3","#"),"2","#"),"1","#"),"0","#"),"$","")," ",""),",","@"),"&gt;","@"),"&lt;","@"),"=","@"),")","@"),"(","@"),"^","@"),"/","@"),"+","@"),"*","@"),"-","@"),"@#","")))/2,TRUE,FALSE),"HardCodeMsg",IF(LEN(IF(_xlfn.ISFORMULA(PivotPerson!N18),_xlfn.FORMULATEXT(PivotPerson!N18),PivotPerson!N18))-LEN(SUBSTITUTE(IF(_xlfn.ISFORMULA(PivotPerson!N18),_xlfn.FORMULATEXT(PivotPerson!N18),PivotPerson!N18),"""",""))&gt;LEN(IF(_xlfn.ISFORMULA('#_PivotPerson'!N18),_xlfn.FORMULATEXT('#_PivotPerson'!N18),'#_PivotPerson'!N18))-LEN(SUBSTITUTE(IF(_xlfn.ISFORMULA('#_PivotPerson'!N18),_xlfn.FORMULATEXT('#_PivotPerson'!N18),'#_PivotPerson'!N18),"""","")),TRUE,FALSE),"HardQuoteMsg",IF(LEN(IF(_xlfn.ISFORMULA(PivotPerson!N18),_xlfn.FORMULATEXT(PivotPerson!N18),PivotPerson!N18))-LEN(SUBSTITUTE(IF(_xlfn.ISFORMULA(PivotPerson!N18),_xlfn.FORMULATEXT(PivotPerson!N18),PivotPerson!N18),"$",""))&lt;LEN(IF(_xlfn.ISFORMULA('#_PivotPerson'!N18),_xlfn.FORMULATEXT('#_PivotPerson'!N18),'#_PivotPerson'!N18))-LEN(SUBSTITUTE(IF(_xlfn.ISFORMULA('#_PivotPerson'!N18),_xlfn.FORMULATEXT('#_PivotPerson'!N18),'#_PivotPerson'!N18),"$","")),TRUE,FALSE),"MissingAbsMsg",_xlfn.IFS(ISTEXT('#_PivotPerson'!N18),FALSE,ISLOGICAL('#_PivotPerson'!N18),FALSE,SUBSTITUTE(CELL("format",'#_PivotPerson'!N18),"-","")=SUBSTITUTE(CELL("format",PivotPerson!N18),"-",""),FALSE,CELL("format",'#_PivotPerson'!N18)="G",FALSE,AND(CELL("format",'#_PivotPerson'!N18)="F0",CELL("format",PivotPerson!N18)="G"),FALSE,TRUE,IFERROR(IF(MATCH(CELL("format",'#_PivotPerson'!N18),FormatCodes_SFX!$A$4:$A$53,0)&gt;0,TRUE),FALSE),TRUE,TRUE),"FormatMsg",TRUE,"PerfectMsg")</f>
        <v>PerfectMsg</v>
      </c>
    </row>
    <row r="19" spans="2:27" x14ac:dyDescent="0.15">
      <c r="B19" s="115">
        <v>0</v>
      </c>
      <c r="C19" s="109">
        <v>0</v>
      </c>
      <c r="D19" s="109">
        <v>0</v>
      </c>
      <c r="E19" s="109">
        <v>0</v>
      </c>
      <c r="F19" s="84"/>
      <c r="G19" s="84"/>
      <c r="H19" s="84"/>
      <c r="I19" s="84"/>
      <c r="M19" s="84"/>
      <c r="N19" s="84"/>
      <c r="O19" s="84"/>
    </row>
    <row r="20" spans="2:27" x14ac:dyDescent="0.15">
      <c r="B20" s="115">
        <v>0</v>
      </c>
      <c r="C20" s="109">
        <v>0</v>
      </c>
      <c r="D20" s="109">
        <v>0</v>
      </c>
      <c r="E20" s="109">
        <v>0</v>
      </c>
      <c r="F20" s="84"/>
      <c r="G20" s="84"/>
      <c r="H20" s="84"/>
      <c r="I20" s="84"/>
      <c r="M20" s="84"/>
      <c r="N20" s="84"/>
      <c r="O20" s="84"/>
    </row>
    <row r="21" spans="2:27" x14ac:dyDescent="0.15">
      <c r="B21" s="115">
        <v>0</v>
      </c>
      <c r="C21" s="109">
        <v>0</v>
      </c>
      <c r="D21" s="109">
        <v>0</v>
      </c>
      <c r="E21" s="109">
        <v>0</v>
      </c>
      <c r="F21" s="84"/>
      <c r="G21" s="84"/>
      <c r="H21" s="84"/>
      <c r="I21" s="84"/>
      <c r="M21" s="84"/>
      <c r="N21" s="84"/>
      <c r="O21" s="84"/>
    </row>
    <row r="22" spans="2:27" x14ac:dyDescent="0.15">
      <c r="B22" s="115">
        <v>0</v>
      </c>
      <c r="C22" s="109">
        <v>0</v>
      </c>
      <c r="D22" s="109">
        <v>0</v>
      </c>
      <c r="E22" s="109">
        <v>0</v>
      </c>
      <c r="F22" s="84"/>
      <c r="G22" s="84"/>
      <c r="H22" s="84"/>
      <c r="I22" s="84"/>
      <c r="M22" s="84"/>
      <c r="N22" s="84"/>
      <c r="O22" s="84"/>
      <c r="W22" s="84"/>
      <c r="Y22" s="84"/>
      <c r="Z22" s="84"/>
      <c r="AA22" s="84"/>
    </row>
    <row r="23" spans="2:27" x14ac:dyDescent="0.15">
      <c r="B23" s="115">
        <v>0</v>
      </c>
      <c r="C23" s="109">
        <v>0</v>
      </c>
      <c r="D23" s="109">
        <v>0</v>
      </c>
      <c r="E23" s="109">
        <v>0</v>
      </c>
      <c r="F23" s="84"/>
      <c r="G23" s="84"/>
      <c r="H23" s="84"/>
      <c r="I23" s="84"/>
      <c r="M23" s="84"/>
      <c r="N23" s="84"/>
      <c r="O23" s="84"/>
      <c r="W23" s="84"/>
      <c r="Y23" s="84"/>
      <c r="Z23" s="84"/>
      <c r="AA23" s="84"/>
    </row>
    <row r="24" spans="2:27" x14ac:dyDescent="0.15">
      <c r="B24" s="115">
        <v>0</v>
      </c>
      <c r="C24" s="109">
        <v>0</v>
      </c>
      <c r="D24" s="109">
        <v>0</v>
      </c>
      <c r="E24" s="109">
        <v>0</v>
      </c>
      <c r="F24" s="84"/>
      <c r="G24" s="84"/>
      <c r="H24" s="84"/>
      <c r="I24" s="84"/>
      <c r="J24" s="84"/>
      <c r="M24" s="84"/>
      <c r="N24" s="84"/>
      <c r="O24" s="84"/>
      <c r="W24" s="84"/>
      <c r="Y24" s="84"/>
      <c r="AA24" s="84"/>
    </row>
    <row r="25" spans="2:27" x14ac:dyDescent="0.15">
      <c r="B25" s="115">
        <v>0</v>
      </c>
      <c r="C25" s="109">
        <v>0</v>
      </c>
      <c r="D25" s="109">
        <v>0</v>
      </c>
      <c r="E25" s="109">
        <v>0</v>
      </c>
      <c r="F25" s="84"/>
      <c r="G25" s="84"/>
      <c r="H25" s="84"/>
      <c r="I25" s="84"/>
      <c r="W25" s="84"/>
      <c r="Y25" s="84"/>
      <c r="Z25" s="84"/>
      <c r="AA25" s="84"/>
    </row>
    <row r="26" spans="2:27" x14ac:dyDescent="0.15">
      <c r="B26" s="115">
        <v>0</v>
      </c>
      <c r="C26" s="109">
        <v>0</v>
      </c>
      <c r="D26" s="109">
        <v>0</v>
      </c>
      <c r="E26" s="109">
        <v>0</v>
      </c>
      <c r="F26" s="84"/>
      <c r="G26" s="84"/>
      <c r="H26" s="84"/>
      <c r="I26" s="84"/>
      <c r="W26" s="84"/>
      <c r="X26" s="84"/>
      <c r="Y26" s="84"/>
      <c r="AA26" s="84"/>
    </row>
    <row r="27" spans="2:27" x14ac:dyDescent="0.15">
      <c r="B27" s="115">
        <v>0</v>
      </c>
      <c r="C27" s="109">
        <v>0</v>
      </c>
      <c r="D27" s="109">
        <v>0</v>
      </c>
      <c r="E27" s="109">
        <v>0</v>
      </c>
      <c r="F27" s="84"/>
      <c r="G27" s="84"/>
      <c r="H27" s="84"/>
      <c r="I27" s="84"/>
      <c r="U27" s="84"/>
      <c r="V27" s="84"/>
      <c r="W27" s="84"/>
      <c r="X27" s="84"/>
      <c r="Y27" s="84"/>
      <c r="Z27" s="84"/>
      <c r="AA27" s="84"/>
    </row>
    <row r="28" spans="2:27" x14ac:dyDescent="0.15">
      <c r="B28" s="115">
        <v>0</v>
      </c>
      <c r="C28" s="109">
        <v>0</v>
      </c>
      <c r="D28" s="109">
        <v>0</v>
      </c>
      <c r="E28" s="109">
        <v>0</v>
      </c>
      <c r="F28" s="84"/>
      <c r="G28" s="84"/>
      <c r="H28" s="84"/>
      <c r="I28" s="84"/>
      <c r="U28" s="84"/>
      <c r="V28" s="84"/>
      <c r="W28" s="84"/>
      <c r="X28" s="84"/>
      <c r="Y28" s="84"/>
      <c r="Z28" s="84"/>
      <c r="AA28" s="84"/>
    </row>
    <row r="29" spans="2:27" x14ac:dyDescent="0.15">
      <c r="B29" s="115">
        <v>0</v>
      </c>
      <c r="C29" s="109">
        <v>0</v>
      </c>
      <c r="D29" s="109">
        <v>0</v>
      </c>
      <c r="E29" s="109">
        <v>0</v>
      </c>
      <c r="F29" s="84"/>
      <c r="G29" s="84"/>
      <c r="H29" s="84"/>
      <c r="I29" s="84"/>
      <c r="J29" s="84"/>
      <c r="K29" s="84"/>
      <c r="L29" s="84"/>
      <c r="U29" s="84"/>
      <c r="V29" s="84"/>
      <c r="W29" s="84"/>
      <c r="X29" s="84"/>
      <c r="Y29" s="84"/>
      <c r="Z29" s="84"/>
      <c r="AA29" s="84"/>
    </row>
    <row r="30" spans="2:27" x14ac:dyDescent="0.15">
      <c r="B30" s="115">
        <v>0</v>
      </c>
      <c r="C30" s="109">
        <v>0</v>
      </c>
      <c r="D30" s="109">
        <v>0</v>
      </c>
      <c r="E30" s="109">
        <v>0</v>
      </c>
      <c r="F30" s="84"/>
      <c r="G30" s="84"/>
      <c r="H30" s="84"/>
      <c r="I30" s="84"/>
      <c r="J30" s="84"/>
      <c r="K30" s="84"/>
      <c r="L30" s="84"/>
      <c r="U30" s="84"/>
      <c r="V30" s="84"/>
      <c r="W30" s="84"/>
      <c r="X30" s="84"/>
      <c r="Y30" s="84"/>
      <c r="Z30" s="84"/>
      <c r="AA30" s="84"/>
    </row>
    <row r="31" spans="2:27" x14ac:dyDescent="0.15">
      <c r="B31" s="115">
        <v>0</v>
      </c>
      <c r="C31" s="109">
        <v>0</v>
      </c>
      <c r="D31" s="109">
        <v>0</v>
      </c>
      <c r="E31" s="109">
        <v>0</v>
      </c>
      <c r="F31" s="84"/>
      <c r="J31" s="84"/>
      <c r="K31" s="84"/>
      <c r="L31" s="84"/>
      <c r="M31" s="84"/>
      <c r="N31" s="84"/>
      <c r="U31" s="84"/>
      <c r="V31" s="84"/>
      <c r="W31" s="84"/>
      <c r="X31" s="84"/>
      <c r="Y31" s="84"/>
      <c r="Z31" s="84"/>
      <c r="AA31" s="84"/>
    </row>
    <row r="32" spans="2:27" x14ac:dyDescent="0.15">
      <c r="B32" s="115">
        <v>0</v>
      </c>
      <c r="C32" s="109">
        <v>0</v>
      </c>
      <c r="D32" s="109">
        <v>0</v>
      </c>
      <c r="E32" s="109">
        <v>0</v>
      </c>
      <c r="F32" s="84"/>
      <c r="J32" s="84"/>
      <c r="K32" s="84"/>
      <c r="L32" s="84"/>
      <c r="M32" s="84"/>
      <c r="N32" s="84"/>
      <c r="U32" s="84"/>
      <c r="V32" s="84"/>
      <c r="W32" s="84"/>
      <c r="X32" s="84"/>
      <c r="Y32" s="84"/>
      <c r="Z32" s="84"/>
      <c r="AA32" s="84"/>
    </row>
    <row r="33" spans="2:14" x14ac:dyDescent="0.15">
      <c r="B33" s="115">
        <v>0</v>
      </c>
      <c r="C33" s="109">
        <v>0</v>
      </c>
      <c r="D33" s="109">
        <v>0</v>
      </c>
      <c r="E33" s="109">
        <v>0</v>
      </c>
      <c r="F33" s="84"/>
      <c r="J33" s="84"/>
      <c r="K33" s="84"/>
      <c r="L33" s="84"/>
      <c r="M33" s="84"/>
      <c r="N33" s="84"/>
    </row>
    <row r="34" spans="2:14" x14ac:dyDescent="0.15">
      <c r="B34" s="115">
        <v>0</v>
      </c>
      <c r="C34" s="109">
        <v>0</v>
      </c>
      <c r="D34" s="109">
        <v>0</v>
      </c>
      <c r="E34" s="109">
        <v>0</v>
      </c>
      <c r="F34" s="84"/>
      <c r="K34" s="84"/>
      <c r="L34" s="84"/>
      <c r="M34" s="84"/>
      <c r="N34" s="84"/>
    </row>
    <row r="35" spans="2:14" x14ac:dyDescent="0.15">
      <c r="B35" s="115">
        <v>0</v>
      </c>
      <c r="C35" s="109">
        <v>0</v>
      </c>
      <c r="D35" s="109">
        <v>0</v>
      </c>
      <c r="E35" s="109">
        <v>0</v>
      </c>
      <c r="F35" s="84"/>
      <c r="J35" s="84"/>
      <c r="K35" s="84"/>
      <c r="L35" s="84"/>
      <c r="M35" s="84"/>
      <c r="N35" s="84"/>
    </row>
    <row r="36" spans="2:14" x14ac:dyDescent="0.15">
      <c r="B36" s="115">
        <v>0</v>
      </c>
      <c r="C36" s="109">
        <v>0</v>
      </c>
      <c r="D36" s="109">
        <v>0</v>
      </c>
      <c r="E36" s="109">
        <v>0</v>
      </c>
      <c r="F36" s="84"/>
      <c r="G36" s="84"/>
      <c r="H36" s="84"/>
      <c r="I36" s="84"/>
      <c r="J36" s="84"/>
      <c r="K36" s="84"/>
      <c r="L36" s="84"/>
      <c r="M36" s="84"/>
      <c r="N36" s="84"/>
    </row>
    <row r="37" spans="2:14" x14ac:dyDescent="0.15">
      <c r="B37" s="115">
        <v>0</v>
      </c>
      <c r="C37" s="109">
        <v>0</v>
      </c>
      <c r="D37" s="109">
        <v>0</v>
      </c>
      <c r="E37" s="109">
        <v>0</v>
      </c>
      <c r="F37" s="84"/>
      <c r="G37" s="84"/>
      <c r="H37" s="84"/>
      <c r="I37" s="84"/>
      <c r="J37" s="84"/>
      <c r="K37" s="84"/>
      <c r="L37" s="84"/>
      <c r="M37" s="84"/>
      <c r="N37" s="84"/>
    </row>
    <row r="38" spans="2:14" x14ac:dyDescent="0.15">
      <c r="B38" s="115">
        <v>0</v>
      </c>
      <c r="C38" s="109">
        <v>0</v>
      </c>
      <c r="D38" s="109">
        <v>0</v>
      </c>
      <c r="E38" s="109">
        <v>0</v>
      </c>
      <c r="F38" s="84"/>
      <c r="G38" s="84"/>
      <c r="H38" s="84"/>
      <c r="I38" s="84"/>
      <c r="J38" s="84"/>
      <c r="K38" s="84"/>
      <c r="L38" s="84"/>
      <c r="M38" s="84"/>
      <c r="N38" s="84"/>
    </row>
    <row r="39" spans="2:14" x14ac:dyDescent="0.15">
      <c r="B39" s="115">
        <v>0</v>
      </c>
      <c r="C39" s="109">
        <v>0</v>
      </c>
      <c r="D39" s="109">
        <v>0</v>
      </c>
      <c r="E39" s="109">
        <v>0</v>
      </c>
      <c r="F39" s="84"/>
      <c r="G39" s="84"/>
      <c r="H39" s="84"/>
      <c r="I39" s="84"/>
      <c r="J39" s="84"/>
      <c r="K39" s="84"/>
      <c r="M39" s="84"/>
    </row>
    <row r="40" spans="2:14" x14ac:dyDescent="0.15">
      <c r="B40" s="115">
        <v>0</v>
      </c>
      <c r="C40" s="109">
        <v>0</v>
      </c>
      <c r="D40" s="109">
        <v>0</v>
      </c>
      <c r="E40" s="109">
        <v>0</v>
      </c>
      <c r="F40" s="84"/>
      <c r="G40" s="84"/>
      <c r="H40" s="84"/>
      <c r="I40" s="84"/>
      <c r="J40" s="84"/>
      <c r="K40" s="84"/>
      <c r="M40" s="84"/>
    </row>
    <row r="41" spans="2:14" x14ac:dyDescent="0.15">
      <c r="B41" s="115">
        <v>0</v>
      </c>
      <c r="C41" s="109">
        <v>0</v>
      </c>
      <c r="D41" s="109">
        <v>0</v>
      </c>
      <c r="E41" s="109">
        <v>0</v>
      </c>
      <c r="F41" s="84"/>
      <c r="G41" s="84"/>
      <c r="H41" s="84"/>
      <c r="I41" s="84"/>
      <c r="J41" s="84"/>
      <c r="K41" s="84"/>
    </row>
    <row r="42" spans="2:14" x14ac:dyDescent="0.15">
      <c r="B42" s="115">
        <v>0</v>
      </c>
      <c r="C42" s="109">
        <v>0</v>
      </c>
      <c r="D42" s="109">
        <v>0</v>
      </c>
      <c r="E42" s="109">
        <v>0</v>
      </c>
      <c r="F42" s="84"/>
      <c r="G42" s="84"/>
      <c r="H42" s="84"/>
      <c r="I42" s="84"/>
      <c r="J42" s="84"/>
      <c r="K42" s="84"/>
    </row>
    <row r="43" spans="2:14" x14ac:dyDescent="0.15">
      <c r="B43" s="115">
        <v>0</v>
      </c>
      <c r="C43" s="109">
        <v>0</v>
      </c>
      <c r="D43" s="109">
        <v>0</v>
      </c>
      <c r="E43" s="109">
        <v>0</v>
      </c>
      <c r="F43" s="84"/>
      <c r="G43" s="84"/>
      <c r="H43" s="84"/>
      <c r="K43" s="84"/>
      <c r="L43" s="84"/>
      <c r="M43" s="84"/>
    </row>
    <row r="44" spans="2:14" x14ac:dyDescent="0.15">
      <c r="B44" s="115">
        <v>0</v>
      </c>
      <c r="C44" s="109">
        <v>0</v>
      </c>
      <c r="D44" s="109">
        <v>0</v>
      </c>
      <c r="E44" s="109">
        <v>0</v>
      </c>
      <c r="F44" s="84"/>
      <c r="G44" s="84"/>
      <c r="H44" s="84"/>
      <c r="K44" s="84"/>
      <c r="L44" s="84"/>
      <c r="M44" s="84"/>
    </row>
    <row r="45" spans="2:14" x14ac:dyDescent="0.15">
      <c r="B45" s="115">
        <v>0</v>
      </c>
      <c r="C45" s="109">
        <v>0</v>
      </c>
      <c r="D45" s="109">
        <v>0</v>
      </c>
      <c r="E45" s="109">
        <v>0</v>
      </c>
      <c r="F45" s="84"/>
      <c r="G45" s="84"/>
      <c r="H45" s="84"/>
      <c r="K45" s="84"/>
      <c r="L45" s="84"/>
      <c r="M45" s="84"/>
    </row>
    <row r="46" spans="2:14" x14ac:dyDescent="0.15">
      <c r="B46" s="115">
        <v>0</v>
      </c>
      <c r="C46" s="109">
        <v>0</v>
      </c>
      <c r="D46" s="109">
        <v>0</v>
      </c>
      <c r="E46" s="109">
        <v>0</v>
      </c>
      <c r="F46" s="84"/>
      <c r="G46" s="84"/>
      <c r="H46" s="84"/>
      <c r="K46" s="84"/>
      <c r="L46" s="84"/>
      <c r="M46" s="84"/>
    </row>
    <row r="47" spans="2:14" x14ac:dyDescent="0.15">
      <c r="B47" s="115">
        <v>0</v>
      </c>
      <c r="C47" s="109">
        <v>0</v>
      </c>
      <c r="D47" s="109">
        <v>0</v>
      </c>
      <c r="E47" s="109">
        <v>0</v>
      </c>
      <c r="F47" s="84"/>
      <c r="G47" s="84"/>
      <c r="H47" s="84"/>
      <c r="K47" s="84"/>
      <c r="L47" s="84"/>
      <c r="M47" s="84"/>
    </row>
    <row r="48" spans="2:14" x14ac:dyDescent="0.15">
      <c r="B48" s="115">
        <v>0</v>
      </c>
      <c r="C48" s="109">
        <v>0</v>
      </c>
      <c r="D48" s="109">
        <v>0</v>
      </c>
      <c r="E48" s="109">
        <v>0</v>
      </c>
      <c r="F48" s="84"/>
      <c r="G48" s="84"/>
      <c r="H48" s="84"/>
      <c r="K48" s="84"/>
    </row>
    <row r="49" spans="2:11" x14ac:dyDescent="0.15">
      <c r="B49" s="115">
        <v>0</v>
      </c>
      <c r="C49" s="109">
        <v>0</v>
      </c>
      <c r="D49" s="109">
        <v>0</v>
      </c>
      <c r="E49" s="109">
        <v>0</v>
      </c>
      <c r="F49" s="84"/>
      <c r="G49" s="84"/>
      <c r="H49" s="84"/>
      <c r="K49" s="84"/>
    </row>
    <row r="50" spans="2:11" x14ac:dyDescent="0.15">
      <c r="B50" s="115">
        <v>0</v>
      </c>
      <c r="C50" s="109">
        <v>0</v>
      </c>
      <c r="D50" s="109">
        <v>0</v>
      </c>
      <c r="E50" s="109">
        <v>0</v>
      </c>
      <c r="F50" s="84"/>
      <c r="G50" s="84"/>
      <c r="H50" s="84"/>
      <c r="K50" s="84"/>
    </row>
    <row r="51" spans="2:11" x14ac:dyDescent="0.15">
      <c r="B51" s="115">
        <v>0</v>
      </c>
      <c r="C51" s="109">
        <v>0</v>
      </c>
      <c r="D51" s="109">
        <v>0</v>
      </c>
      <c r="E51" s="109">
        <v>0</v>
      </c>
      <c r="F51" s="84"/>
      <c r="G51" s="84"/>
      <c r="H51" s="84"/>
      <c r="K51" s="84"/>
    </row>
    <row r="52" spans="2:11" x14ac:dyDescent="0.15">
      <c r="B52" s="115">
        <v>0</v>
      </c>
      <c r="C52" s="109">
        <v>0</v>
      </c>
      <c r="D52" s="109">
        <v>0</v>
      </c>
      <c r="E52" s="109">
        <v>0</v>
      </c>
      <c r="F52" s="84"/>
      <c r="G52" s="84"/>
      <c r="H52" s="84"/>
      <c r="K52" s="84"/>
    </row>
    <row r="53" spans="2:11" x14ac:dyDescent="0.15">
      <c r="B53" s="115">
        <v>0</v>
      </c>
      <c r="C53" s="109">
        <v>0</v>
      </c>
      <c r="D53" s="109">
        <v>0</v>
      </c>
      <c r="E53" s="109">
        <v>0</v>
      </c>
      <c r="F53" s="84"/>
      <c r="G53" s="84"/>
      <c r="H53" s="84"/>
      <c r="I53" s="84"/>
      <c r="J53" s="84"/>
      <c r="K53" s="84"/>
    </row>
    <row r="54" spans="2:11" x14ac:dyDescent="0.15">
      <c r="B54" s="115">
        <v>0</v>
      </c>
      <c r="C54" s="109">
        <v>0</v>
      </c>
      <c r="D54" s="109">
        <v>0</v>
      </c>
      <c r="E54" s="109">
        <v>0</v>
      </c>
      <c r="F54" s="84"/>
      <c r="G54" s="84"/>
      <c r="H54" s="84"/>
      <c r="I54" s="84"/>
      <c r="J54" s="84"/>
      <c r="K54" s="84"/>
    </row>
    <row r="55" spans="2:11" x14ac:dyDescent="0.15">
      <c r="B55" s="115">
        <v>0</v>
      </c>
      <c r="C55" s="109">
        <v>0</v>
      </c>
      <c r="D55" s="109">
        <v>0</v>
      </c>
      <c r="E55" s="109">
        <v>0</v>
      </c>
      <c r="F55" s="84"/>
      <c r="G55" s="84"/>
      <c r="H55" s="84"/>
      <c r="I55" s="84"/>
      <c r="J55" s="84"/>
      <c r="K55" s="84"/>
    </row>
    <row r="56" spans="2:11" x14ac:dyDescent="0.15">
      <c r="B56" s="115">
        <v>0</v>
      </c>
      <c r="C56" s="109">
        <v>0</v>
      </c>
      <c r="D56" s="109">
        <v>0</v>
      </c>
      <c r="E56" s="109">
        <v>0</v>
      </c>
      <c r="F56" s="84"/>
      <c r="G56" s="84"/>
      <c r="H56" s="84"/>
      <c r="I56" s="84"/>
      <c r="J56" s="84"/>
      <c r="K56" s="84"/>
    </row>
    <row r="57" spans="2:11" x14ac:dyDescent="0.15">
      <c r="B57" s="115">
        <v>0</v>
      </c>
      <c r="C57" s="109">
        <v>0</v>
      </c>
      <c r="D57" s="109">
        <v>0</v>
      </c>
      <c r="E57" s="109">
        <v>0</v>
      </c>
      <c r="F57" s="84"/>
      <c r="G57" s="84"/>
      <c r="H57" s="84"/>
      <c r="I57" s="84"/>
      <c r="J57" s="84"/>
      <c r="K57" s="84"/>
    </row>
    <row r="58" spans="2:11" x14ac:dyDescent="0.15">
      <c r="B58" s="115">
        <v>0</v>
      </c>
      <c r="C58" s="109">
        <v>0</v>
      </c>
      <c r="D58" s="109">
        <v>0</v>
      </c>
      <c r="E58" s="109">
        <v>0</v>
      </c>
      <c r="F58" s="84"/>
      <c r="G58" s="84"/>
      <c r="H58" s="84"/>
      <c r="I58" s="84"/>
      <c r="J58" s="84"/>
      <c r="K58" s="84"/>
    </row>
    <row r="59" spans="2:11" x14ac:dyDescent="0.15">
      <c r="B59" s="115">
        <v>0</v>
      </c>
      <c r="C59" s="109">
        <v>0</v>
      </c>
      <c r="D59" s="109">
        <v>0</v>
      </c>
      <c r="E59" s="109">
        <v>0</v>
      </c>
      <c r="F59" s="84"/>
      <c r="G59" s="84"/>
      <c r="H59" s="84"/>
      <c r="I59" s="84"/>
      <c r="J59" s="84"/>
      <c r="K59" s="84"/>
    </row>
    <row r="60" spans="2:11" x14ac:dyDescent="0.15">
      <c r="B60" s="115">
        <v>0</v>
      </c>
      <c r="C60" s="109">
        <v>0</v>
      </c>
      <c r="D60" s="109">
        <v>0</v>
      </c>
      <c r="E60" s="109">
        <v>0</v>
      </c>
      <c r="F60" s="84"/>
      <c r="G60" s="84"/>
      <c r="H60" s="84"/>
      <c r="I60" s="84"/>
      <c r="J60" s="84"/>
      <c r="K60" s="84"/>
    </row>
    <row r="61" spans="2:11" x14ac:dyDescent="0.15">
      <c r="B61" s="115">
        <v>0</v>
      </c>
      <c r="C61" s="109">
        <v>0</v>
      </c>
      <c r="D61" s="109">
        <v>0</v>
      </c>
      <c r="E61" s="109">
        <v>0</v>
      </c>
      <c r="F61" s="84"/>
      <c r="G61" s="84"/>
      <c r="H61" s="84"/>
      <c r="I61" s="84"/>
      <c r="J61" s="84"/>
      <c r="K61" s="84"/>
    </row>
    <row r="62" spans="2:11" x14ac:dyDescent="0.15">
      <c r="B62" s="115">
        <v>0</v>
      </c>
      <c r="C62" s="109">
        <v>0</v>
      </c>
      <c r="D62" s="109">
        <v>0</v>
      </c>
      <c r="E62" s="109">
        <v>0</v>
      </c>
      <c r="F62" s="84"/>
      <c r="G62" s="84"/>
      <c r="H62" s="84"/>
      <c r="I62" s="84"/>
      <c r="J62" s="84"/>
      <c r="K62" s="84"/>
    </row>
    <row r="63" spans="2:11" x14ac:dyDescent="0.15">
      <c r="B63" s="115">
        <v>0</v>
      </c>
      <c r="C63" s="109">
        <v>0</v>
      </c>
      <c r="D63" s="109">
        <v>0</v>
      </c>
      <c r="E63" s="109">
        <v>0</v>
      </c>
      <c r="F63" s="84"/>
      <c r="G63" s="84"/>
      <c r="H63" s="84"/>
      <c r="I63" s="84"/>
      <c r="J63" s="84"/>
      <c r="K63" s="84"/>
    </row>
    <row r="64" spans="2:11" x14ac:dyDescent="0.15">
      <c r="B64" s="115">
        <v>0</v>
      </c>
      <c r="C64" s="109">
        <v>0</v>
      </c>
      <c r="D64" s="109">
        <v>0</v>
      </c>
      <c r="E64" s="109">
        <v>0</v>
      </c>
      <c r="F64" s="84"/>
      <c r="G64" s="84"/>
      <c r="H64" s="84"/>
      <c r="I64" s="84"/>
      <c r="J64" s="84"/>
      <c r="K64" s="84"/>
    </row>
    <row r="65" spans="2:11" x14ac:dyDescent="0.15">
      <c r="B65" s="115">
        <v>0</v>
      </c>
      <c r="C65" s="109">
        <v>0</v>
      </c>
      <c r="D65" s="109">
        <v>0</v>
      </c>
      <c r="E65" s="109">
        <v>0</v>
      </c>
      <c r="F65" s="84"/>
      <c r="G65" s="84"/>
      <c r="H65" s="84"/>
      <c r="I65" s="84"/>
      <c r="J65" s="84"/>
      <c r="K65" s="84"/>
    </row>
    <row r="66" spans="2:11" x14ac:dyDescent="0.15">
      <c r="B66" s="115">
        <v>0</v>
      </c>
      <c r="C66" s="109">
        <v>0</v>
      </c>
      <c r="D66" s="109">
        <v>0</v>
      </c>
      <c r="E66" s="109">
        <v>0</v>
      </c>
      <c r="F66" s="84"/>
      <c r="G66" s="84"/>
      <c r="H66" s="84"/>
      <c r="I66" s="84"/>
      <c r="J66" s="84"/>
      <c r="K66" s="84"/>
    </row>
    <row r="67" spans="2:11" x14ac:dyDescent="0.15">
      <c r="B67" s="115">
        <v>0</v>
      </c>
      <c r="C67" s="109">
        <v>0</v>
      </c>
      <c r="D67" s="109">
        <v>0</v>
      </c>
      <c r="E67" s="109">
        <v>0</v>
      </c>
      <c r="F67" s="84"/>
      <c r="G67" s="84"/>
      <c r="H67" s="84"/>
      <c r="I67" s="84"/>
      <c r="J67" s="84"/>
      <c r="K67" s="84"/>
    </row>
    <row r="68" spans="2:11" x14ac:dyDescent="0.15">
      <c r="B68" s="115">
        <v>0</v>
      </c>
      <c r="C68" s="109">
        <v>0</v>
      </c>
      <c r="D68" s="109">
        <v>0</v>
      </c>
      <c r="E68" s="109">
        <v>0</v>
      </c>
      <c r="F68" s="84"/>
      <c r="G68" s="84"/>
      <c r="H68" s="84"/>
      <c r="I68" s="84"/>
      <c r="J68" s="84"/>
      <c r="K68" s="84"/>
    </row>
    <row r="69" spans="2:11" x14ac:dyDescent="0.15">
      <c r="B69" s="115">
        <v>0</v>
      </c>
      <c r="C69" s="109">
        <v>0</v>
      </c>
      <c r="D69" s="109">
        <v>0</v>
      </c>
      <c r="E69" s="109">
        <v>0</v>
      </c>
      <c r="F69" s="84"/>
      <c r="G69" s="84"/>
      <c r="H69" s="84"/>
      <c r="I69" s="84"/>
      <c r="J69" s="84"/>
      <c r="K69" s="84"/>
    </row>
    <row r="70" spans="2:11" x14ac:dyDescent="0.15">
      <c r="B70" s="115">
        <v>0</v>
      </c>
      <c r="C70" s="109">
        <v>0</v>
      </c>
      <c r="D70" s="109">
        <v>0</v>
      </c>
      <c r="E70" s="109">
        <v>0</v>
      </c>
      <c r="F70" s="84"/>
      <c r="G70" s="84"/>
      <c r="H70" s="84"/>
      <c r="I70" s="84"/>
      <c r="J70" s="84"/>
      <c r="K70" s="84"/>
    </row>
    <row r="71" spans="2:11" x14ac:dyDescent="0.15">
      <c r="B71" s="115">
        <v>0</v>
      </c>
      <c r="C71" s="109">
        <v>0</v>
      </c>
      <c r="D71" s="109">
        <v>0</v>
      </c>
      <c r="E71" s="109">
        <v>0</v>
      </c>
      <c r="F71" s="84"/>
      <c r="G71" s="84"/>
      <c r="H71" s="84"/>
      <c r="I71" s="84"/>
    </row>
    <row r="72" spans="2:11" x14ac:dyDescent="0.15">
      <c r="B72" s="115">
        <v>0</v>
      </c>
      <c r="C72" s="109">
        <v>0</v>
      </c>
      <c r="D72" s="109">
        <v>0</v>
      </c>
      <c r="E72" s="109">
        <v>0</v>
      </c>
      <c r="F72" s="84"/>
      <c r="G72" s="84"/>
      <c r="H72" s="84"/>
      <c r="I72" s="84"/>
    </row>
    <row r="73" spans="2:11" x14ac:dyDescent="0.15">
      <c r="B73" s="115">
        <v>0</v>
      </c>
      <c r="C73" s="109">
        <v>0</v>
      </c>
      <c r="D73" s="109">
        <v>0</v>
      </c>
      <c r="E73" s="109">
        <v>0</v>
      </c>
      <c r="F73" s="84"/>
      <c r="G73" s="84"/>
      <c r="H73" s="84"/>
      <c r="I73" s="84"/>
    </row>
    <row r="74" spans="2:11" x14ac:dyDescent="0.15">
      <c r="B74" s="115">
        <v>0</v>
      </c>
      <c r="C74" s="109">
        <v>0</v>
      </c>
      <c r="D74" s="109">
        <v>0</v>
      </c>
      <c r="E74" s="109">
        <v>0</v>
      </c>
      <c r="F74" s="84"/>
      <c r="G74" s="84"/>
      <c r="H74" s="84"/>
      <c r="I74" s="84"/>
    </row>
    <row r="75" spans="2:11" x14ac:dyDescent="0.15">
      <c r="B75" s="115">
        <v>0</v>
      </c>
      <c r="C75" s="109">
        <v>0</v>
      </c>
      <c r="D75" s="109">
        <v>0</v>
      </c>
      <c r="E75" s="109">
        <v>0</v>
      </c>
      <c r="F75" s="84"/>
      <c r="G75" s="84"/>
      <c r="H75" s="84"/>
      <c r="I75" s="84"/>
    </row>
    <row r="76" spans="2:11" x14ac:dyDescent="0.15">
      <c r="B76" s="115">
        <v>0</v>
      </c>
      <c r="C76" s="109">
        <v>0</v>
      </c>
      <c r="D76" s="109">
        <v>0</v>
      </c>
      <c r="E76" s="109">
        <v>0</v>
      </c>
      <c r="F76" s="84"/>
      <c r="G76" s="84"/>
      <c r="H76" s="84"/>
      <c r="I76" s="84"/>
    </row>
    <row r="77" spans="2:11" x14ac:dyDescent="0.15">
      <c r="B77" s="115">
        <v>0</v>
      </c>
      <c r="C77" s="109">
        <v>0</v>
      </c>
      <c r="D77" s="109">
        <v>0</v>
      </c>
      <c r="E77" s="109">
        <v>0</v>
      </c>
      <c r="F77" s="84"/>
      <c r="G77" s="84"/>
      <c r="H77" s="84"/>
      <c r="I77" s="84"/>
    </row>
    <row r="78" spans="2:11" x14ac:dyDescent="0.15">
      <c r="B78" s="115">
        <v>0</v>
      </c>
      <c r="C78" s="109">
        <v>0</v>
      </c>
      <c r="D78" s="109">
        <v>0</v>
      </c>
      <c r="E78" s="109">
        <v>0</v>
      </c>
      <c r="F78" s="84"/>
      <c r="G78" s="84"/>
      <c r="H78" s="84"/>
      <c r="I78" s="84"/>
    </row>
    <row r="79" spans="2:11" x14ac:dyDescent="0.15">
      <c r="G79" s="84"/>
      <c r="H79" s="84"/>
      <c r="I79" s="84"/>
    </row>
    <row r="80" spans="2:11" x14ac:dyDescent="0.15">
      <c r="G80" s="84"/>
      <c r="H80" s="84"/>
      <c r="I80" s="84"/>
    </row>
    <row r="81" spans="7:9" x14ac:dyDescent="0.15">
      <c r="G81" s="84"/>
      <c r="H81" s="84"/>
      <c r="I81" s="84"/>
    </row>
    <row r="90" spans="7:9" ht="31.9" customHeight="1" x14ac:dyDescent="0.25"/>
  </sheetData>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692FFE-54BD-43EA-ABAF-1D184D36B67D}">
  <dimension ref="A1:AO90"/>
  <sheetViews>
    <sheetView showGridLines="0" zoomScaleNormal="100" workbookViewId="0">
      <pane ySplit="2" topLeftCell="A21" activePane="bottomLeft" state="frozen"/>
      <selection pane="bottomLeft" activeCell="Q27" sqref="Q27"/>
    </sheetView>
  </sheetViews>
  <sheetFormatPr defaultColWidth="8.7109375" defaultRowHeight="15.75" x14ac:dyDescent="0.25"/>
  <cols>
    <col min="1" max="1" width="8.7109375" style="20" customWidth="1"/>
    <col min="2" max="2" width="12.28515625" style="20" customWidth="1"/>
    <col min="3" max="4" width="13.7109375" style="20" customWidth="1"/>
    <col min="5" max="5" width="14.42578125" style="20" customWidth="1"/>
    <col min="6" max="6" width="8.140625" style="20" customWidth="1"/>
    <col min="7" max="7" width="13" style="20" bestFit="1" customWidth="1"/>
    <col min="8" max="8" width="9.28515625" style="20" bestFit="1" customWidth="1"/>
    <col min="9" max="9" width="9.42578125" style="20" bestFit="1" customWidth="1"/>
    <col min="10" max="10" width="12.42578125" style="20" bestFit="1" customWidth="1"/>
    <col min="11" max="11" width="12.7109375" style="20" bestFit="1" customWidth="1"/>
    <col min="12" max="12" width="14.42578125" style="20" bestFit="1" customWidth="1"/>
    <col min="13" max="13" width="10.42578125" style="20" bestFit="1" customWidth="1"/>
    <col min="14" max="14" width="9.7109375" style="20" bestFit="1" customWidth="1"/>
    <col min="15" max="20" width="8.7109375" style="20"/>
    <col min="21" max="21" width="18.7109375" style="20" customWidth="1"/>
    <col min="22" max="16384" width="8.7109375" style="20"/>
  </cols>
  <sheetData>
    <row r="1" spans="1:41" ht="22.15" customHeight="1" x14ac:dyDescent="0.25">
      <c r="A1" s="67" t="s">
        <v>369</v>
      </c>
      <c r="B1" s="67" t="s">
        <v>370</v>
      </c>
      <c r="C1" s="67" t="s">
        <v>371</v>
      </c>
      <c r="D1" s="68" t="str" cm="1">
        <f t="array" aca="1" ref="D1" ca="1">IFERROR(
    _xlfn.LET(
        _xlpm.FileName, MID(CELL("filename", A1), FIND("]", CELL("filename", A1)) + 1, 255),
        _xlpm.DynamicRef, INDIRECT("'#_" &amp; _xlpm.FileName &amp; "'!" &amp; C2),
        IF(
            TYPE(_xlpm.DynamicRef) = 1,
            VLOOKUP(
                CELL("format", _xlpm.DynamicRef),
                FormatCodes_SFX!$A$4:$B$53,
                2,
                FALSE
            ),
            _xlfn.SWITCH(
                TYPE(_xlpm.DynamicRef),
                2, "short text",
                4, "logical",
                16, "error",
                64, "long text",
                "Other"
            )
        )
    ),
    "Error in formula"
)</f>
        <v>error</v>
      </c>
      <c r="E1" s="67"/>
      <c r="F1" s="67"/>
      <c r="G1" s="67"/>
      <c r="H1" s="67"/>
      <c r="I1" s="68" t="str" cm="1">
        <f t="array" ref="I1">_xlfn.IFS(ROW(A100)&lt;100,"Undo deleted row or quit without saving",COLUMN(AZ1)&lt;52,"Undo deleted column or quit without saving",ROW(A100)&gt;100,"Undo inserted row or quit without saving",COLUMN(AZ1)&gt;52,"Undo inserted column or quit without saving",Scoreboard!$F$26&lt;&gt;"","Security compromised: Undo last action or quit without saving",TRUE=TRUE,"Connor Guarino")</f>
        <v>Connor Guarino</v>
      </c>
      <c r="J1" s="68"/>
      <c r="K1" s="68"/>
      <c r="L1" s="68" t="s">
        <v>372</v>
      </c>
      <c r="M1" s="68"/>
      <c r="N1" s="68"/>
      <c r="O1" s="68"/>
      <c r="P1" s="69" t="s">
        <v>373</v>
      </c>
      <c r="Q1" s="68"/>
      <c r="R1" s="68"/>
      <c r="S1" s="105" t="s">
        <v>376</v>
      </c>
      <c r="T1" s="71"/>
      <c r="U1" s="70"/>
      <c r="V1" s="71"/>
      <c r="W1" s="70"/>
      <c r="X1" s="67" t="str">
        <f t="shared" ref="X1:AA2" si="0">A1</f>
        <v>earned</v>
      </c>
      <c r="Y1" s="67" t="str">
        <f t="shared" si="0"/>
        <v>possible</v>
      </c>
      <c r="Z1" s="67" t="str">
        <f t="shared" si="0"/>
        <v>cell</v>
      </c>
      <c r="AA1" s="68" t="str">
        <f t="shared" ca="1" si="0"/>
        <v>error</v>
      </c>
      <c r="AB1" s="67"/>
      <c r="AC1" s="67"/>
      <c r="AD1" s="72"/>
      <c r="AE1" s="72"/>
      <c r="AF1" s="68" t="str">
        <f>I1</f>
        <v>Connor Guarino</v>
      </c>
      <c r="AG1" s="68"/>
      <c r="AH1" s="72"/>
      <c r="AI1" s="72"/>
      <c r="AJ1" s="72"/>
      <c r="AK1" s="72"/>
      <c r="AL1" s="68" t="s">
        <v>372</v>
      </c>
      <c r="AM1" s="72"/>
      <c r="AN1" s="72"/>
      <c r="AO1" s="72"/>
    </row>
    <row r="2" spans="1:41" ht="22.9" customHeight="1" thickBot="1" x14ac:dyDescent="0.55000000000000004">
      <c r="A2" s="73">
        <f ca="1">PivotPersonSC!$A$2</f>
        <v>6</v>
      </c>
      <c r="B2" s="74">
        <f>PivotPersonSC!$B$2</f>
        <v>6</v>
      </c>
      <c r="C2" s="73" t="str" cm="1">
        <f t="array" aca="1" ref="C2" ca="1">SUBSTITUTE(IF(LEN(CELL("address"))&lt;15,CELL("address"),""),"$","")</f>
        <v/>
      </c>
      <c r="D2" s="75" t="str">
        <f ca="1">IF(ISNUMBER(SEARCH("#REF!",_xlfn.FORMULATEXT(INDIRECT("'PivotPersonSC'!"&amp;C2)))),"DRAGGING CELLS IS NOT PERMITTED. PLEASE UNDO LAST ACTION!!",IF($P$1&lt;&gt;"Feedback OFF",IFERROR(HLOOKUP(INDIRECT("'PivotPersonSC'!"&amp;C2),Feedback_SFX!$B$2:$N$10,IF($P$1="Feedback ON", 2, Feedback_SFX!B1), FALSE), ""),""))</f>
        <v/>
      </c>
      <c r="E2" s="76"/>
      <c r="F2" s="76"/>
      <c r="G2" s="76"/>
      <c r="H2" s="76"/>
      <c r="I2" s="77"/>
      <c r="J2" s="76"/>
      <c r="K2" s="76"/>
      <c r="L2" s="76"/>
      <c r="M2" s="76"/>
      <c r="N2" s="76"/>
      <c r="O2" s="76"/>
      <c r="P2" s="83" t="str">
        <f ca="1">IF(Scoreboard!$E$4="Excel version: Invalid","****ERROR: Scoreboard requires Excel 365 or 2021 to run****", "")</f>
        <v/>
      </c>
      <c r="Q2" s="76"/>
      <c r="R2" s="76"/>
      <c r="S2" s="78"/>
      <c r="T2" s="79"/>
      <c r="U2" s="80"/>
      <c r="V2" s="79"/>
      <c r="W2" s="80"/>
      <c r="X2" s="81">
        <f t="shared" ca="1" si="0"/>
        <v>6</v>
      </c>
      <c r="Y2" s="81">
        <f t="shared" si="0"/>
        <v>6</v>
      </c>
      <c r="Z2" s="81" t="str">
        <f t="shared" ca="1" si="0"/>
        <v/>
      </c>
      <c r="AA2" s="75" t="str">
        <f t="shared" ca="1" si="0"/>
        <v/>
      </c>
      <c r="AB2" s="76"/>
      <c r="AC2" s="76"/>
      <c r="AD2" s="82"/>
      <c r="AE2" s="82"/>
      <c r="AF2" s="82"/>
      <c r="AG2" s="82"/>
      <c r="AH2" s="82"/>
      <c r="AI2" s="82"/>
      <c r="AJ2" s="82"/>
      <c r="AK2" s="82"/>
      <c r="AL2" s="82"/>
      <c r="AM2" s="82"/>
      <c r="AN2" s="82"/>
      <c r="AO2" s="82"/>
    </row>
    <row r="3" spans="1:41" ht="4.9000000000000004" customHeight="1" x14ac:dyDescent="0.25"/>
    <row r="4" spans="1:41" ht="18.75" x14ac:dyDescent="0.25">
      <c r="B4" s="21" t="s">
        <v>120</v>
      </c>
      <c r="C4" s="22"/>
      <c r="D4" s="22"/>
      <c r="E4" s="22"/>
      <c r="F4" s="22"/>
      <c r="G4" s="22"/>
      <c r="H4" s="22"/>
      <c r="I4" s="23"/>
    </row>
    <row r="5" spans="1:41" x14ac:dyDescent="0.25">
      <c r="B5" s="24" t="s">
        <v>121</v>
      </c>
      <c r="C5" s="25"/>
      <c r="D5" s="25"/>
      <c r="E5" s="25"/>
      <c r="F5" s="25"/>
      <c r="G5" s="25"/>
      <c r="H5" s="25"/>
      <c r="I5" s="26"/>
    </row>
    <row r="6" spans="1:41" x14ac:dyDescent="0.25">
      <c r="B6" s="27"/>
      <c r="C6" s="28"/>
      <c r="D6" s="28"/>
      <c r="E6" s="28"/>
      <c r="F6" s="28"/>
      <c r="G6" s="28"/>
      <c r="H6" s="28"/>
      <c r="I6" s="29"/>
    </row>
    <row r="8" spans="1:41" customFormat="1" ht="15" x14ac:dyDescent="0.25">
      <c r="G8" s="44" t="s">
        <v>122</v>
      </c>
    </row>
    <row r="9" spans="1:41" x14ac:dyDescent="0.25">
      <c r="B9" s="31" t="s">
        <v>14</v>
      </c>
      <c r="C9" s="31" t="s">
        <v>15</v>
      </c>
      <c r="D9" s="31" t="s">
        <v>16</v>
      </c>
      <c r="E9" s="31" t="s">
        <v>17</v>
      </c>
      <c r="F9"/>
      <c r="G9" s="44"/>
      <c r="H9"/>
      <c r="I9"/>
      <c r="J9"/>
      <c r="K9"/>
      <c r="L9"/>
      <c r="M9"/>
      <c r="N9"/>
      <c r="O9"/>
      <c r="P9"/>
      <c r="Q9"/>
      <c r="R9"/>
      <c r="S9"/>
      <c r="T9"/>
      <c r="U9"/>
      <c r="V9"/>
      <c r="W9"/>
      <c r="X9"/>
      <c r="Y9"/>
      <c r="Z9"/>
      <c r="AA9"/>
      <c r="AB9"/>
      <c r="AC9"/>
      <c r="AD9"/>
      <c r="AE9"/>
      <c r="AF9"/>
      <c r="AG9"/>
      <c r="AH9"/>
      <c r="AI9"/>
      <c r="AJ9"/>
      <c r="AK9"/>
      <c r="AL9"/>
      <c r="AM9"/>
      <c r="AN9"/>
    </row>
    <row r="10" spans="1:41" ht="18.75" x14ac:dyDescent="0.3">
      <c r="B10" s="32">
        <v>43832</v>
      </c>
      <c r="C10" s="33" t="s">
        <v>22</v>
      </c>
      <c r="D10" s="33" t="s">
        <v>23</v>
      </c>
      <c r="E10" s="33" t="s">
        <v>24</v>
      </c>
      <c r="F10"/>
      <c r="G10" s="48" t="s">
        <v>123</v>
      </c>
      <c r="H10" s="49"/>
      <c r="I10" s="49"/>
      <c r="J10" s="49"/>
      <c r="K10" s="49"/>
      <c r="L10" s="49"/>
      <c r="M10" s="49"/>
      <c r="N10" s="49"/>
      <c r="O10" s="49"/>
      <c r="P10" s="49"/>
      <c r="Q10" s="49"/>
      <c r="R10" s="49"/>
      <c r="S10" s="49"/>
      <c r="T10" s="49"/>
      <c r="U10" s="49"/>
      <c r="V10" s="49"/>
      <c r="W10" s="49"/>
      <c r="X10" s="49"/>
      <c r="Y10" s="49"/>
      <c r="Z10" s="49"/>
      <c r="AA10" s="49"/>
      <c r="AB10" s="49"/>
      <c r="AC10" s="49"/>
      <c r="AD10" s="49"/>
      <c r="AE10" s="49"/>
      <c r="AF10" s="49"/>
      <c r="AG10" s="49"/>
      <c r="AH10" s="49"/>
      <c r="AI10" s="49"/>
      <c r="AJ10" s="49"/>
      <c r="AK10" s="49"/>
      <c r="AL10" s="49"/>
      <c r="AM10" s="49"/>
      <c r="AN10" s="49"/>
    </row>
    <row r="11" spans="1:41" ht="18.75" x14ac:dyDescent="0.3">
      <c r="B11" s="32">
        <v>43837</v>
      </c>
      <c r="C11" s="33" t="s">
        <v>25</v>
      </c>
      <c r="D11" s="33" t="s">
        <v>26</v>
      </c>
      <c r="E11" s="33" t="s">
        <v>27</v>
      </c>
      <c r="F11"/>
      <c r="G11" s="48"/>
      <c r="H11" s="49"/>
      <c r="I11" s="49"/>
      <c r="J11" s="49"/>
      <c r="K11" s="49"/>
      <c r="L11" s="49"/>
      <c r="M11" s="49"/>
      <c r="N11" s="49"/>
      <c r="O11" s="49"/>
      <c r="P11" s="49"/>
      <c r="Q11" s="49"/>
      <c r="R11" s="49"/>
      <c r="S11" s="49"/>
      <c r="T11" s="49"/>
      <c r="U11" s="49"/>
      <c r="V11" s="49"/>
      <c r="W11" s="49"/>
      <c r="X11" s="49"/>
      <c r="Y11" s="49"/>
      <c r="Z11" s="49"/>
      <c r="AA11" s="49"/>
      <c r="AB11" s="49"/>
      <c r="AC11" s="49"/>
      <c r="AD11" s="49"/>
      <c r="AE11" s="49"/>
      <c r="AF11" s="49"/>
      <c r="AG11" s="49"/>
      <c r="AH11" s="49"/>
      <c r="AI11" s="49"/>
      <c r="AJ11" s="49"/>
      <c r="AK11" s="49"/>
      <c r="AL11" s="49"/>
      <c r="AM11" s="49"/>
      <c r="AN11" s="49"/>
    </row>
    <row r="12" spans="1:41" x14ac:dyDescent="0.25">
      <c r="B12" s="32">
        <v>43837</v>
      </c>
      <c r="C12" s="33" t="s">
        <v>22</v>
      </c>
      <c r="D12" s="33" t="s">
        <v>30</v>
      </c>
      <c r="E12" s="33" t="s">
        <v>24</v>
      </c>
      <c r="F12"/>
      <c r="H12"/>
      <c r="I12"/>
      <c r="K12"/>
    </row>
    <row r="13" spans="1:41" x14ac:dyDescent="0.25">
      <c r="B13" s="32">
        <v>43839</v>
      </c>
      <c r="C13" s="33" t="s">
        <v>22</v>
      </c>
      <c r="D13" s="33" t="s">
        <v>32</v>
      </c>
      <c r="E13" s="33" t="s">
        <v>24</v>
      </c>
      <c r="F13"/>
      <c r="G13" s="132" t="s">
        <v>15</v>
      </c>
      <c r="H13" s="132" t="s">
        <v>124</v>
      </c>
      <c r="I13" s="132" t="s">
        <v>125</v>
      </c>
      <c r="L13" s="185" t="s">
        <v>15</v>
      </c>
      <c r="M13" t="s">
        <v>113</v>
      </c>
      <c r="N13" t="s">
        <v>125</v>
      </c>
    </row>
    <row r="14" spans="1:41" x14ac:dyDescent="0.25">
      <c r="B14" s="32">
        <v>43845</v>
      </c>
      <c r="C14" s="33" t="s">
        <v>34</v>
      </c>
      <c r="D14" s="33" t="s">
        <v>35</v>
      </c>
      <c r="E14" s="33" t="s">
        <v>24</v>
      </c>
      <c r="F14"/>
      <c r="G14" s="132" t="s">
        <v>22</v>
      </c>
      <c r="H14" s="132">
        <v>16</v>
      </c>
      <c r="I14" s="133">
        <v>0.2318840579710145</v>
      </c>
      <c r="L14" t="s">
        <v>22</v>
      </c>
      <c r="M14">
        <v>16</v>
      </c>
      <c r="N14" s="187">
        <v>0.2318840579710145</v>
      </c>
    </row>
    <row r="15" spans="1:41" x14ac:dyDescent="0.25">
      <c r="B15" s="32">
        <v>43847</v>
      </c>
      <c r="C15" s="33" t="s">
        <v>22</v>
      </c>
      <c r="D15" s="33" t="s">
        <v>38</v>
      </c>
      <c r="E15" s="33" t="s">
        <v>24</v>
      </c>
      <c r="F15"/>
      <c r="G15" s="132" t="s">
        <v>34</v>
      </c>
      <c r="H15" s="134" t="s">
        <v>382</v>
      </c>
      <c r="I15" s="135" t="s">
        <v>382</v>
      </c>
      <c r="L15" t="s">
        <v>34</v>
      </c>
      <c r="M15">
        <v>18</v>
      </c>
      <c r="N15" s="187">
        <v>0.2608695652173913</v>
      </c>
    </row>
    <row r="16" spans="1:41" x14ac:dyDescent="0.25">
      <c r="B16" s="32">
        <v>43847</v>
      </c>
      <c r="C16" s="33" t="s">
        <v>34</v>
      </c>
      <c r="D16" s="33" t="s">
        <v>40</v>
      </c>
      <c r="E16" s="33" t="s">
        <v>27</v>
      </c>
      <c r="F16"/>
      <c r="G16" s="132" t="s">
        <v>25</v>
      </c>
      <c r="H16" s="134" t="s">
        <v>382</v>
      </c>
      <c r="I16" s="135" t="s">
        <v>382</v>
      </c>
      <c r="L16" t="s">
        <v>25</v>
      </c>
      <c r="M16">
        <v>17</v>
      </c>
      <c r="N16" s="187">
        <v>0.24637681159420291</v>
      </c>
    </row>
    <row r="17" spans="2:27" x14ac:dyDescent="0.25">
      <c r="B17" s="32">
        <v>43847</v>
      </c>
      <c r="C17" s="33" t="s">
        <v>25</v>
      </c>
      <c r="D17" s="33" t="s">
        <v>42</v>
      </c>
      <c r="E17" s="33" t="s">
        <v>27</v>
      </c>
      <c r="F17"/>
      <c r="G17" s="132" t="s">
        <v>44</v>
      </c>
      <c r="H17" s="134" t="s">
        <v>382</v>
      </c>
      <c r="I17" s="135" t="s">
        <v>382</v>
      </c>
      <c r="L17" t="s">
        <v>44</v>
      </c>
      <c r="M17">
        <v>18</v>
      </c>
      <c r="N17" s="187">
        <v>0.2608695652173913</v>
      </c>
    </row>
    <row r="18" spans="2:27" x14ac:dyDescent="0.25">
      <c r="B18" s="32">
        <v>43849</v>
      </c>
      <c r="C18" s="33" t="s">
        <v>44</v>
      </c>
      <c r="D18" s="33" t="s">
        <v>45</v>
      </c>
      <c r="E18" s="33" t="s">
        <v>27</v>
      </c>
      <c r="F18"/>
      <c r="G18" s="132" t="s">
        <v>126</v>
      </c>
      <c r="H18" s="134" t="s">
        <v>382</v>
      </c>
      <c r="I18" s="135" t="s">
        <v>382</v>
      </c>
      <c r="L18" t="s">
        <v>126</v>
      </c>
      <c r="M18">
        <v>69</v>
      </c>
      <c r="N18" s="187">
        <v>1</v>
      </c>
    </row>
    <row r="19" spans="2:27" x14ac:dyDescent="0.25">
      <c r="B19" s="32">
        <v>43849</v>
      </c>
      <c r="C19" s="33" t="s">
        <v>44</v>
      </c>
      <c r="D19" s="33" t="s">
        <v>47</v>
      </c>
      <c r="E19" s="33" t="s">
        <v>27</v>
      </c>
      <c r="F19"/>
      <c r="G19"/>
      <c r="H19"/>
      <c r="I19"/>
      <c r="L19"/>
      <c r="M19"/>
      <c r="N19"/>
      <c r="O19"/>
    </row>
    <row r="20" spans="2:27" x14ac:dyDescent="0.25">
      <c r="B20" s="32">
        <v>43851</v>
      </c>
      <c r="C20" s="33" t="s">
        <v>44</v>
      </c>
      <c r="D20" s="33" t="s">
        <v>48</v>
      </c>
      <c r="E20" s="33" t="s">
        <v>27</v>
      </c>
      <c r="F20"/>
      <c r="G20"/>
      <c r="H20"/>
      <c r="I20"/>
      <c r="L20"/>
      <c r="M20"/>
      <c r="N20"/>
      <c r="O20"/>
    </row>
    <row r="21" spans="2:27" x14ac:dyDescent="0.25">
      <c r="B21" s="32">
        <v>43852</v>
      </c>
      <c r="C21" s="33" t="s">
        <v>25</v>
      </c>
      <c r="D21" s="33" t="s">
        <v>49</v>
      </c>
      <c r="E21" s="33" t="s">
        <v>24</v>
      </c>
      <c r="F21"/>
      <c r="G21"/>
      <c r="H21"/>
      <c r="I21"/>
      <c r="L21"/>
      <c r="M21"/>
      <c r="N21"/>
      <c r="O21"/>
    </row>
    <row r="22" spans="2:27" x14ac:dyDescent="0.25">
      <c r="B22" s="32">
        <v>43852</v>
      </c>
      <c r="C22" s="33" t="s">
        <v>25</v>
      </c>
      <c r="D22" s="33" t="s">
        <v>50</v>
      </c>
      <c r="E22" s="33" t="s">
        <v>24</v>
      </c>
      <c r="F22"/>
      <c r="G22"/>
      <c r="H22"/>
      <c r="I22"/>
      <c r="L22"/>
      <c r="M22"/>
      <c r="N22"/>
      <c r="O22"/>
      <c r="W22"/>
      <c r="Y22"/>
      <c r="Z22"/>
      <c r="AA22"/>
    </row>
    <row r="23" spans="2:27" x14ac:dyDescent="0.25">
      <c r="B23" s="32">
        <v>43853</v>
      </c>
      <c r="C23" s="33" t="s">
        <v>22</v>
      </c>
      <c r="D23" s="33" t="s">
        <v>51</v>
      </c>
      <c r="E23" s="33" t="s">
        <v>24</v>
      </c>
      <c r="F23"/>
      <c r="G23"/>
      <c r="H23"/>
      <c r="I23"/>
      <c r="L23"/>
      <c r="M23"/>
      <c r="N23"/>
      <c r="O23"/>
      <c r="W23"/>
      <c r="Y23"/>
      <c r="Z23"/>
      <c r="AA23"/>
    </row>
    <row r="24" spans="2:27" x14ac:dyDescent="0.25">
      <c r="B24" s="32">
        <v>43856</v>
      </c>
      <c r="C24" s="33" t="s">
        <v>25</v>
      </c>
      <c r="D24" s="33" t="s">
        <v>52</v>
      </c>
      <c r="E24" s="33" t="s">
        <v>27</v>
      </c>
      <c r="F24"/>
      <c r="G24"/>
      <c r="H24"/>
      <c r="I24"/>
      <c r="J24"/>
      <c r="L24"/>
      <c r="M24"/>
      <c r="N24"/>
      <c r="O24"/>
      <c r="W24"/>
      <c r="Y24"/>
      <c r="AA24"/>
    </row>
    <row r="25" spans="2:27" x14ac:dyDescent="0.25">
      <c r="B25" s="32">
        <v>43856</v>
      </c>
      <c r="C25" s="33" t="s">
        <v>22</v>
      </c>
      <c r="D25" s="33" t="s">
        <v>53</v>
      </c>
      <c r="E25" s="33" t="s">
        <v>24</v>
      </c>
      <c r="F25"/>
      <c r="G25"/>
      <c r="H25"/>
      <c r="I25"/>
      <c r="L25"/>
      <c r="M25"/>
      <c r="N25"/>
      <c r="W25"/>
      <c r="Y25"/>
      <c r="Z25"/>
      <c r="AA25"/>
    </row>
    <row r="26" spans="2:27" x14ac:dyDescent="0.25">
      <c r="B26" s="32">
        <v>43857</v>
      </c>
      <c r="C26" s="33" t="s">
        <v>34</v>
      </c>
      <c r="D26" s="33" t="s">
        <v>54</v>
      </c>
      <c r="E26" s="33" t="s">
        <v>27</v>
      </c>
      <c r="F26"/>
      <c r="G26"/>
      <c r="H26"/>
      <c r="I26"/>
      <c r="L26"/>
      <c r="M26"/>
      <c r="N26"/>
      <c r="W26"/>
      <c r="X26"/>
      <c r="Y26"/>
      <c r="AA26"/>
    </row>
    <row r="27" spans="2:27" x14ac:dyDescent="0.25">
      <c r="B27" s="32">
        <v>43860</v>
      </c>
      <c r="C27" s="33" t="s">
        <v>25</v>
      </c>
      <c r="D27" s="33" t="s">
        <v>55</v>
      </c>
      <c r="E27" s="33" t="s">
        <v>24</v>
      </c>
      <c r="F27"/>
      <c r="G27"/>
      <c r="H27"/>
      <c r="I27"/>
      <c r="L27"/>
      <c r="M27"/>
      <c r="N27"/>
      <c r="U27"/>
      <c r="V27"/>
      <c r="W27"/>
      <c r="X27"/>
      <c r="Y27"/>
      <c r="Z27"/>
      <c r="AA27"/>
    </row>
    <row r="28" spans="2:27" x14ac:dyDescent="0.25">
      <c r="B28" s="32">
        <v>43862</v>
      </c>
      <c r="C28" s="33" t="s">
        <v>25</v>
      </c>
      <c r="D28" s="33" t="s">
        <v>56</v>
      </c>
      <c r="E28" s="33" t="s">
        <v>27</v>
      </c>
      <c r="F28"/>
      <c r="G28"/>
      <c r="H28"/>
      <c r="I28"/>
      <c r="L28"/>
      <c r="M28"/>
      <c r="N28"/>
      <c r="U28"/>
      <c r="V28"/>
      <c r="W28"/>
      <c r="X28"/>
      <c r="Y28"/>
      <c r="Z28" s="46"/>
      <c r="AA28"/>
    </row>
    <row r="29" spans="2:27" x14ac:dyDescent="0.25">
      <c r="B29" s="32">
        <v>43863</v>
      </c>
      <c r="C29" s="33" t="s">
        <v>22</v>
      </c>
      <c r="D29" s="33" t="s">
        <v>57</v>
      </c>
      <c r="E29" s="33" t="s">
        <v>24</v>
      </c>
      <c r="F29"/>
      <c r="G29"/>
      <c r="H29"/>
      <c r="I29"/>
      <c r="J29"/>
      <c r="K29"/>
      <c r="L29"/>
      <c r="M29"/>
      <c r="N29"/>
      <c r="U29" s="46"/>
      <c r="V29"/>
      <c r="W29"/>
      <c r="X29"/>
      <c r="Y29"/>
      <c r="Z29"/>
      <c r="AA29"/>
    </row>
    <row r="30" spans="2:27" x14ac:dyDescent="0.25">
      <c r="B30" s="32">
        <v>43866</v>
      </c>
      <c r="C30" s="33" t="s">
        <v>25</v>
      </c>
      <c r="D30" s="33" t="s">
        <v>58</v>
      </c>
      <c r="E30" s="33" t="s">
        <v>27</v>
      </c>
      <c r="F30"/>
      <c r="G30"/>
      <c r="H30"/>
      <c r="I30"/>
      <c r="J30"/>
      <c r="K30"/>
      <c r="L30"/>
      <c r="M30"/>
      <c r="N30"/>
      <c r="U30"/>
      <c r="V30"/>
      <c r="W30"/>
      <c r="X30"/>
      <c r="Y30"/>
      <c r="Z30"/>
      <c r="AA30"/>
    </row>
    <row r="31" spans="2:27" x14ac:dyDescent="0.25">
      <c r="B31" s="32">
        <v>43870</v>
      </c>
      <c r="C31" s="33" t="s">
        <v>34</v>
      </c>
      <c r="D31" s="33" t="s">
        <v>59</v>
      </c>
      <c r="E31" s="33" t="s">
        <v>27</v>
      </c>
      <c r="F31"/>
      <c r="J31"/>
      <c r="K31"/>
      <c r="L31"/>
      <c r="M31"/>
      <c r="N31"/>
      <c r="U31"/>
      <c r="V31"/>
      <c r="W31"/>
      <c r="X31"/>
      <c r="Y31"/>
      <c r="Z31"/>
      <c r="AA31"/>
    </row>
    <row r="32" spans="2:27" x14ac:dyDescent="0.25">
      <c r="B32" s="32">
        <v>43870</v>
      </c>
      <c r="C32" s="33" t="s">
        <v>34</v>
      </c>
      <c r="D32" s="33" t="s">
        <v>60</v>
      </c>
      <c r="E32" s="33" t="s">
        <v>27</v>
      </c>
      <c r="F32"/>
      <c r="J32"/>
      <c r="K32"/>
      <c r="L32"/>
      <c r="M32"/>
      <c r="N32"/>
      <c r="U32"/>
      <c r="V32"/>
      <c r="W32"/>
      <c r="X32"/>
      <c r="Y32"/>
      <c r="Z32"/>
      <c r="AA32"/>
    </row>
    <row r="33" spans="2:14" x14ac:dyDescent="0.25">
      <c r="B33" s="32">
        <v>43871</v>
      </c>
      <c r="C33" s="33" t="s">
        <v>22</v>
      </c>
      <c r="D33" s="33" t="s">
        <v>61</v>
      </c>
      <c r="E33" s="33" t="s">
        <v>24</v>
      </c>
      <c r="F33"/>
      <c r="J33"/>
      <c r="K33"/>
      <c r="L33"/>
      <c r="M33"/>
      <c r="N33"/>
    </row>
    <row r="34" spans="2:14" x14ac:dyDescent="0.25">
      <c r="B34" s="32">
        <v>43872</v>
      </c>
      <c r="C34" s="33" t="s">
        <v>44</v>
      </c>
      <c r="D34" s="33" t="s">
        <v>62</v>
      </c>
      <c r="E34" s="33" t="s">
        <v>24</v>
      </c>
      <c r="F34"/>
      <c r="K34"/>
      <c r="L34"/>
      <c r="M34"/>
      <c r="N34"/>
    </row>
    <row r="35" spans="2:14" x14ac:dyDescent="0.25">
      <c r="B35" s="32">
        <v>43873</v>
      </c>
      <c r="C35" s="33" t="s">
        <v>22</v>
      </c>
      <c r="D35" s="33" t="s">
        <v>63</v>
      </c>
      <c r="E35" s="33" t="s">
        <v>24</v>
      </c>
      <c r="F35"/>
      <c r="J35"/>
      <c r="K35"/>
      <c r="L35"/>
      <c r="M35"/>
      <c r="N35"/>
    </row>
    <row r="36" spans="2:14" x14ac:dyDescent="0.25">
      <c r="B36" s="32">
        <v>43876</v>
      </c>
      <c r="C36" s="33" t="s">
        <v>44</v>
      </c>
      <c r="D36" s="33" t="s">
        <v>64</v>
      </c>
      <c r="E36" s="33" t="s">
        <v>27</v>
      </c>
      <c r="F36"/>
      <c r="G36"/>
      <c r="H36"/>
      <c r="I36"/>
      <c r="J36"/>
      <c r="K36"/>
      <c r="L36"/>
      <c r="M36"/>
      <c r="N36"/>
    </row>
    <row r="37" spans="2:14" x14ac:dyDescent="0.25">
      <c r="B37" s="32">
        <v>43876</v>
      </c>
      <c r="C37" s="33" t="s">
        <v>25</v>
      </c>
      <c r="D37" s="33" t="s">
        <v>65</v>
      </c>
      <c r="E37" s="33" t="s">
        <v>27</v>
      </c>
      <c r="F37"/>
      <c r="G37"/>
      <c r="H37"/>
      <c r="I37"/>
      <c r="J37"/>
      <c r="K37"/>
      <c r="L37"/>
      <c r="M37"/>
      <c r="N37"/>
    </row>
    <row r="38" spans="2:14" ht="16.5" thickBot="1" x14ac:dyDescent="0.3">
      <c r="B38" s="32">
        <v>43881</v>
      </c>
      <c r="C38" s="33" t="s">
        <v>22</v>
      </c>
      <c r="D38" s="33" t="s">
        <v>66</v>
      </c>
      <c r="E38" s="33" t="s">
        <v>24</v>
      </c>
      <c r="F38"/>
      <c r="G38"/>
      <c r="H38"/>
      <c r="I38"/>
      <c r="J38"/>
      <c r="K38"/>
      <c r="L38"/>
      <c r="M38"/>
      <c r="N38"/>
    </row>
    <row r="39" spans="2:14" ht="30" x14ac:dyDescent="0.25">
      <c r="B39" s="32">
        <v>43881</v>
      </c>
      <c r="C39" s="33" t="s">
        <v>25</v>
      </c>
      <c r="D39" s="33" t="s">
        <v>67</v>
      </c>
      <c r="E39" s="33" t="s">
        <v>24</v>
      </c>
      <c r="F39"/>
      <c r="G39"/>
      <c r="H39"/>
      <c r="I39"/>
      <c r="J39"/>
      <c r="K39"/>
      <c r="L39" s="129" t="s">
        <v>378</v>
      </c>
      <c r="M39"/>
    </row>
    <row r="40" spans="2:14" x14ac:dyDescent="0.25">
      <c r="B40" s="32">
        <v>43881</v>
      </c>
      <c r="C40" s="33" t="s">
        <v>34</v>
      </c>
      <c r="D40" s="33" t="s">
        <v>68</v>
      </c>
      <c r="E40" s="33" t="s">
        <v>27</v>
      </c>
      <c r="F40"/>
      <c r="G40"/>
      <c r="H40"/>
      <c r="I40"/>
      <c r="J40"/>
      <c r="K40"/>
      <c r="M40"/>
    </row>
    <row r="41" spans="2:14" x14ac:dyDescent="0.25">
      <c r="B41" s="32">
        <v>43884</v>
      </c>
      <c r="C41" s="33" t="s">
        <v>44</v>
      </c>
      <c r="D41" s="33" t="s">
        <v>69</v>
      </c>
      <c r="E41" s="33" t="s">
        <v>27</v>
      </c>
      <c r="F41"/>
      <c r="G41"/>
      <c r="H41"/>
      <c r="I41"/>
      <c r="J41"/>
      <c r="K41"/>
    </row>
    <row r="42" spans="2:14" x14ac:dyDescent="0.25">
      <c r="B42" s="32">
        <v>43885</v>
      </c>
      <c r="C42" s="33" t="s">
        <v>25</v>
      </c>
      <c r="D42" s="33" t="s">
        <v>70</v>
      </c>
      <c r="E42" s="33" t="s">
        <v>24</v>
      </c>
      <c r="F42"/>
      <c r="G42"/>
      <c r="H42"/>
      <c r="I42"/>
      <c r="J42"/>
      <c r="K42"/>
    </row>
    <row r="43" spans="2:14" x14ac:dyDescent="0.25">
      <c r="B43" s="32">
        <v>43886</v>
      </c>
      <c r="C43" s="33" t="s">
        <v>34</v>
      </c>
      <c r="D43" s="33" t="s">
        <v>71</v>
      </c>
      <c r="E43" s="33" t="s">
        <v>24</v>
      </c>
      <c r="F43"/>
      <c r="G43"/>
      <c r="H43"/>
      <c r="K43"/>
      <c r="L43"/>
      <c r="M43"/>
    </row>
    <row r="44" spans="2:14" x14ac:dyDescent="0.25">
      <c r="B44" s="32">
        <v>43888</v>
      </c>
      <c r="C44" s="33" t="s">
        <v>25</v>
      </c>
      <c r="D44" s="33" t="s">
        <v>72</v>
      </c>
      <c r="E44" s="33" t="s">
        <v>27</v>
      </c>
      <c r="F44"/>
      <c r="G44"/>
      <c r="H44"/>
      <c r="K44"/>
      <c r="L44"/>
      <c r="M44"/>
    </row>
    <row r="45" spans="2:14" x14ac:dyDescent="0.25">
      <c r="B45" s="32">
        <v>43896</v>
      </c>
      <c r="C45" s="33" t="s">
        <v>34</v>
      </c>
      <c r="D45" s="33" t="s">
        <v>73</v>
      </c>
      <c r="E45" s="33" t="s">
        <v>24</v>
      </c>
      <c r="F45"/>
      <c r="G45"/>
      <c r="H45"/>
      <c r="K45"/>
      <c r="L45"/>
      <c r="M45"/>
    </row>
    <row r="46" spans="2:14" x14ac:dyDescent="0.25">
      <c r="B46" s="32">
        <v>43898</v>
      </c>
      <c r="C46" s="33" t="s">
        <v>44</v>
      </c>
      <c r="D46" s="33" t="s">
        <v>74</v>
      </c>
      <c r="E46" s="33" t="s">
        <v>24</v>
      </c>
      <c r="F46"/>
      <c r="G46"/>
      <c r="H46"/>
      <c r="K46"/>
      <c r="L46"/>
      <c r="M46"/>
    </row>
    <row r="47" spans="2:14" x14ac:dyDescent="0.25">
      <c r="B47" s="32">
        <v>43899</v>
      </c>
      <c r="C47" s="33" t="s">
        <v>22</v>
      </c>
      <c r="D47" s="33" t="s">
        <v>75</v>
      </c>
      <c r="E47" s="33" t="s">
        <v>24</v>
      </c>
      <c r="F47"/>
      <c r="G47"/>
      <c r="H47"/>
      <c r="K47"/>
      <c r="L47"/>
      <c r="M47"/>
    </row>
    <row r="48" spans="2:14" x14ac:dyDescent="0.25">
      <c r="B48" s="32">
        <v>43901</v>
      </c>
      <c r="C48" s="33" t="s">
        <v>22</v>
      </c>
      <c r="D48" s="33" t="s">
        <v>76</v>
      </c>
      <c r="E48" s="33" t="s">
        <v>24</v>
      </c>
      <c r="F48"/>
      <c r="G48"/>
      <c r="H48"/>
      <c r="K48"/>
    </row>
    <row r="49" spans="2:11" x14ac:dyDescent="0.25">
      <c r="B49" s="32">
        <v>43901</v>
      </c>
      <c r="C49" s="33" t="s">
        <v>22</v>
      </c>
      <c r="D49" s="33" t="s">
        <v>77</v>
      </c>
      <c r="E49" s="33" t="s">
        <v>24</v>
      </c>
      <c r="F49"/>
      <c r="G49"/>
      <c r="H49"/>
      <c r="K49"/>
    </row>
    <row r="50" spans="2:11" x14ac:dyDescent="0.25">
      <c r="B50" s="32">
        <v>43903</v>
      </c>
      <c r="C50" s="33" t="s">
        <v>25</v>
      </c>
      <c r="D50" s="33" t="s">
        <v>78</v>
      </c>
      <c r="E50" s="33" t="s">
        <v>27</v>
      </c>
      <c r="F50"/>
      <c r="G50"/>
      <c r="H50"/>
      <c r="K50"/>
    </row>
    <row r="51" spans="2:11" x14ac:dyDescent="0.25">
      <c r="B51" s="32">
        <v>43904</v>
      </c>
      <c r="C51" s="33" t="s">
        <v>44</v>
      </c>
      <c r="D51" s="33" t="s">
        <v>79</v>
      </c>
      <c r="E51" s="33" t="s">
        <v>27</v>
      </c>
      <c r="F51"/>
      <c r="G51"/>
      <c r="H51"/>
      <c r="K51"/>
    </row>
    <row r="52" spans="2:11" x14ac:dyDescent="0.25">
      <c r="B52" s="32">
        <v>43907</v>
      </c>
      <c r="C52" s="33" t="s">
        <v>44</v>
      </c>
      <c r="D52" s="33" t="s">
        <v>80</v>
      </c>
      <c r="E52" s="33" t="s">
        <v>27</v>
      </c>
      <c r="F52"/>
      <c r="G52"/>
      <c r="H52"/>
      <c r="K52"/>
    </row>
    <row r="53" spans="2:11" x14ac:dyDescent="0.25">
      <c r="B53" s="32">
        <v>43907</v>
      </c>
      <c r="C53" s="33" t="s">
        <v>25</v>
      </c>
      <c r="D53" s="33" t="s">
        <v>81</v>
      </c>
      <c r="E53" s="33" t="s">
        <v>24</v>
      </c>
      <c r="F53"/>
      <c r="G53"/>
      <c r="H53"/>
      <c r="I53"/>
      <c r="J53"/>
      <c r="K53"/>
    </row>
    <row r="54" spans="2:11" x14ac:dyDescent="0.25">
      <c r="B54" s="32">
        <v>43910</v>
      </c>
      <c r="C54" s="33" t="s">
        <v>34</v>
      </c>
      <c r="D54" s="33" t="s">
        <v>82</v>
      </c>
      <c r="E54" s="33" t="s">
        <v>27</v>
      </c>
      <c r="F54"/>
      <c r="G54"/>
      <c r="H54"/>
      <c r="I54"/>
      <c r="J54"/>
      <c r="K54"/>
    </row>
    <row r="55" spans="2:11" x14ac:dyDescent="0.25">
      <c r="B55" s="32">
        <v>43913</v>
      </c>
      <c r="C55" s="33" t="s">
        <v>44</v>
      </c>
      <c r="D55" s="33" t="s">
        <v>83</v>
      </c>
      <c r="E55" s="33" t="s">
        <v>27</v>
      </c>
      <c r="F55"/>
      <c r="G55"/>
      <c r="H55"/>
      <c r="I55"/>
      <c r="J55"/>
      <c r="K55"/>
    </row>
    <row r="56" spans="2:11" x14ac:dyDescent="0.25">
      <c r="B56" s="32">
        <v>43913</v>
      </c>
      <c r="C56" s="33" t="s">
        <v>34</v>
      </c>
      <c r="D56" s="33" t="s">
        <v>84</v>
      </c>
      <c r="E56" s="33" t="s">
        <v>27</v>
      </c>
      <c r="F56"/>
      <c r="G56"/>
      <c r="H56"/>
      <c r="I56"/>
      <c r="J56"/>
      <c r="K56"/>
    </row>
    <row r="57" spans="2:11" x14ac:dyDescent="0.25">
      <c r="B57" s="32">
        <v>43918</v>
      </c>
      <c r="C57" s="33" t="s">
        <v>44</v>
      </c>
      <c r="D57" s="33" t="s">
        <v>85</v>
      </c>
      <c r="E57" s="33" t="s">
        <v>24</v>
      </c>
      <c r="F57"/>
      <c r="G57"/>
      <c r="H57"/>
      <c r="I57"/>
      <c r="J57"/>
      <c r="K57"/>
    </row>
    <row r="58" spans="2:11" x14ac:dyDescent="0.25">
      <c r="B58" s="32">
        <v>43918</v>
      </c>
      <c r="C58" s="33" t="s">
        <v>34</v>
      </c>
      <c r="D58" s="33" t="s">
        <v>86</v>
      </c>
      <c r="E58" s="33" t="s">
        <v>27</v>
      </c>
      <c r="F58"/>
      <c r="G58"/>
      <c r="H58"/>
      <c r="I58"/>
      <c r="J58"/>
      <c r="K58"/>
    </row>
    <row r="59" spans="2:11" x14ac:dyDescent="0.25">
      <c r="B59" s="32">
        <v>43919</v>
      </c>
      <c r="C59" s="33" t="s">
        <v>44</v>
      </c>
      <c r="D59" s="33" t="s">
        <v>87</v>
      </c>
      <c r="E59" s="33" t="s">
        <v>27</v>
      </c>
      <c r="F59"/>
      <c r="G59"/>
      <c r="H59"/>
      <c r="I59"/>
      <c r="J59"/>
      <c r="K59"/>
    </row>
    <row r="60" spans="2:11" x14ac:dyDescent="0.25">
      <c r="B60" s="32">
        <v>43919</v>
      </c>
      <c r="C60" s="33" t="s">
        <v>22</v>
      </c>
      <c r="D60" s="33" t="s">
        <v>88</v>
      </c>
      <c r="E60" s="33" t="s">
        <v>24</v>
      </c>
      <c r="F60"/>
      <c r="G60"/>
      <c r="H60"/>
      <c r="I60"/>
      <c r="J60"/>
      <c r="K60"/>
    </row>
    <row r="61" spans="2:11" x14ac:dyDescent="0.25">
      <c r="B61" s="32">
        <v>43919</v>
      </c>
      <c r="C61" s="33" t="s">
        <v>44</v>
      </c>
      <c r="D61" s="33" t="s">
        <v>89</v>
      </c>
      <c r="E61" s="33" t="s">
        <v>27</v>
      </c>
      <c r="F61"/>
      <c r="G61"/>
      <c r="H61"/>
      <c r="I61"/>
      <c r="J61"/>
      <c r="K61"/>
    </row>
    <row r="62" spans="2:11" x14ac:dyDescent="0.25">
      <c r="B62" s="32">
        <v>43920</v>
      </c>
      <c r="C62" s="33" t="s">
        <v>22</v>
      </c>
      <c r="D62" s="33" t="s">
        <v>90</v>
      </c>
      <c r="E62" s="33" t="s">
        <v>24</v>
      </c>
      <c r="F62"/>
      <c r="G62"/>
      <c r="H62"/>
      <c r="I62"/>
      <c r="J62"/>
      <c r="K62"/>
    </row>
    <row r="63" spans="2:11" x14ac:dyDescent="0.25">
      <c r="B63" s="32">
        <v>43922</v>
      </c>
      <c r="C63" s="33" t="s">
        <v>34</v>
      </c>
      <c r="D63" s="33" t="s">
        <v>91</v>
      </c>
      <c r="E63" s="33" t="s">
        <v>27</v>
      </c>
      <c r="F63"/>
      <c r="G63"/>
      <c r="H63"/>
      <c r="I63"/>
      <c r="J63"/>
      <c r="K63"/>
    </row>
    <row r="64" spans="2:11" x14ac:dyDescent="0.25">
      <c r="B64" s="32">
        <v>43923</v>
      </c>
      <c r="C64" s="33" t="s">
        <v>25</v>
      </c>
      <c r="D64" s="33" t="s">
        <v>92</v>
      </c>
      <c r="E64" s="33" t="s">
        <v>27</v>
      </c>
      <c r="F64"/>
      <c r="G64"/>
      <c r="H64"/>
      <c r="I64"/>
      <c r="J64"/>
      <c r="K64"/>
    </row>
    <row r="65" spans="2:11" x14ac:dyDescent="0.25">
      <c r="B65" s="32">
        <v>43923</v>
      </c>
      <c r="C65" s="33" t="s">
        <v>34</v>
      </c>
      <c r="D65" s="33" t="s">
        <v>93</v>
      </c>
      <c r="E65" s="33" t="s">
        <v>27</v>
      </c>
      <c r="F65"/>
      <c r="G65"/>
      <c r="H65"/>
      <c r="I65"/>
      <c r="J65"/>
      <c r="K65"/>
    </row>
    <row r="66" spans="2:11" x14ac:dyDescent="0.25">
      <c r="B66" s="32">
        <v>43924</v>
      </c>
      <c r="C66" s="33" t="s">
        <v>44</v>
      </c>
      <c r="D66" s="33" t="s">
        <v>94</v>
      </c>
      <c r="E66" s="33" t="s">
        <v>27</v>
      </c>
      <c r="F66"/>
      <c r="G66"/>
      <c r="H66"/>
      <c r="I66"/>
      <c r="J66"/>
      <c r="K66"/>
    </row>
    <row r="67" spans="2:11" x14ac:dyDescent="0.25">
      <c r="B67" s="32">
        <v>43925</v>
      </c>
      <c r="C67" s="33" t="s">
        <v>34</v>
      </c>
      <c r="D67" s="33" t="s">
        <v>95</v>
      </c>
      <c r="E67" s="33" t="s">
        <v>24</v>
      </c>
      <c r="F67"/>
      <c r="G67"/>
      <c r="H67"/>
      <c r="I67"/>
      <c r="J67"/>
      <c r="K67"/>
    </row>
    <row r="68" spans="2:11" x14ac:dyDescent="0.25">
      <c r="B68" s="32">
        <v>43931</v>
      </c>
      <c r="C68" s="33" t="s">
        <v>44</v>
      </c>
      <c r="D68" s="33" t="s">
        <v>96</v>
      </c>
      <c r="E68" s="33" t="s">
        <v>27</v>
      </c>
      <c r="F68"/>
      <c r="G68"/>
      <c r="H68"/>
      <c r="I68"/>
      <c r="J68"/>
      <c r="K68"/>
    </row>
    <row r="69" spans="2:11" x14ac:dyDescent="0.25">
      <c r="B69" s="32">
        <v>43931</v>
      </c>
      <c r="C69" s="33" t="s">
        <v>25</v>
      </c>
      <c r="D69" s="33" t="s">
        <v>97</v>
      </c>
      <c r="E69" s="33" t="s">
        <v>27</v>
      </c>
      <c r="F69"/>
      <c r="G69"/>
      <c r="H69"/>
      <c r="I69"/>
      <c r="J69"/>
      <c r="K69"/>
    </row>
    <row r="70" spans="2:11" x14ac:dyDescent="0.25">
      <c r="B70" s="32">
        <v>43932</v>
      </c>
      <c r="C70" s="33" t="s">
        <v>34</v>
      </c>
      <c r="D70" s="33" t="s">
        <v>98</v>
      </c>
      <c r="E70" s="33" t="s">
        <v>27</v>
      </c>
      <c r="F70"/>
      <c r="G70"/>
      <c r="H70"/>
      <c r="I70"/>
      <c r="J70"/>
      <c r="K70"/>
    </row>
    <row r="71" spans="2:11" x14ac:dyDescent="0.25">
      <c r="B71" s="32">
        <v>43932</v>
      </c>
      <c r="C71" s="33" t="s">
        <v>34</v>
      </c>
      <c r="D71" s="33" t="s">
        <v>99</v>
      </c>
      <c r="E71" s="33" t="s">
        <v>24</v>
      </c>
      <c r="F71"/>
      <c r="G71"/>
      <c r="H71"/>
      <c r="I71"/>
    </row>
    <row r="72" spans="2:11" x14ac:dyDescent="0.25">
      <c r="B72" s="32">
        <v>43935</v>
      </c>
      <c r="C72" s="33" t="s">
        <v>44</v>
      </c>
      <c r="D72" s="33" t="s">
        <v>100</v>
      </c>
      <c r="E72" s="33" t="s">
        <v>27</v>
      </c>
      <c r="F72"/>
      <c r="G72"/>
      <c r="H72"/>
      <c r="I72"/>
    </row>
    <row r="73" spans="2:11" x14ac:dyDescent="0.25">
      <c r="B73" s="32">
        <v>43941</v>
      </c>
      <c r="C73" s="33" t="s">
        <v>44</v>
      </c>
      <c r="D73" s="33" t="s">
        <v>101</v>
      </c>
      <c r="E73" s="33" t="s">
        <v>24</v>
      </c>
      <c r="F73"/>
      <c r="G73"/>
      <c r="H73"/>
      <c r="I73"/>
    </row>
    <row r="74" spans="2:11" x14ac:dyDescent="0.25">
      <c r="B74" s="32">
        <v>43942</v>
      </c>
      <c r="C74" s="33" t="s">
        <v>25</v>
      </c>
      <c r="D74" s="33" t="s">
        <v>102</v>
      </c>
      <c r="E74" s="33" t="s">
        <v>24</v>
      </c>
      <c r="F74"/>
      <c r="G74"/>
      <c r="H74"/>
      <c r="I74"/>
    </row>
    <row r="75" spans="2:11" x14ac:dyDescent="0.25">
      <c r="B75" s="32">
        <v>43943</v>
      </c>
      <c r="C75" s="33" t="s">
        <v>34</v>
      </c>
      <c r="D75" s="33" t="s">
        <v>103</v>
      </c>
      <c r="E75" s="33" t="s">
        <v>27</v>
      </c>
      <c r="F75"/>
      <c r="G75"/>
      <c r="H75"/>
      <c r="I75"/>
    </row>
    <row r="76" spans="2:11" x14ac:dyDescent="0.25">
      <c r="B76" s="32">
        <v>43944</v>
      </c>
      <c r="C76" s="33" t="s">
        <v>34</v>
      </c>
      <c r="D76" s="33" t="s">
        <v>104</v>
      </c>
      <c r="E76" s="33" t="s">
        <v>27</v>
      </c>
      <c r="F76"/>
      <c r="G76"/>
      <c r="H76"/>
      <c r="I76"/>
    </row>
    <row r="77" spans="2:11" x14ac:dyDescent="0.25">
      <c r="B77" s="32">
        <v>43947</v>
      </c>
      <c r="C77" s="33" t="s">
        <v>44</v>
      </c>
      <c r="D77" s="33" t="s">
        <v>105</v>
      </c>
      <c r="E77" s="33" t="s">
        <v>24</v>
      </c>
      <c r="F77"/>
      <c r="G77"/>
      <c r="H77"/>
      <c r="I77"/>
    </row>
    <row r="78" spans="2:11" x14ac:dyDescent="0.25">
      <c r="B78" s="32">
        <v>43950</v>
      </c>
      <c r="C78" s="33" t="s">
        <v>22</v>
      </c>
      <c r="D78" s="33" t="s">
        <v>106</v>
      </c>
      <c r="E78" s="33" t="s">
        <v>24</v>
      </c>
      <c r="F78"/>
      <c r="G78"/>
      <c r="H78"/>
      <c r="I78"/>
    </row>
    <row r="79" spans="2:11" x14ac:dyDescent="0.25">
      <c r="G79"/>
      <c r="H79"/>
      <c r="I79"/>
    </row>
    <row r="80" spans="2:11" x14ac:dyDescent="0.25">
      <c r="G80"/>
      <c r="H80"/>
      <c r="I80"/>
    </row>
    <row r="81" spans="7:9" x14ac:dyDescent="0.25">
      <c r="G81"/>
      <c r="H81"/>
      <c r="I81"/>
    </row>
    <row r="90" spans="7:9" ht="31.9" customHeight="1" x14ac:dyDescent="0.25"/>
  </sheetData>
  <conditionalFormatting sqref="A1:A2">
    <cfRule type="expression" dxfId="122" priority="12">
      <formula>$A$2/$B$2&gt;=0.076</formula>
    </cfRule>
  </conditionalFormatting>
  <conditionalFormatting sqref="A1:O2 Q1:R1 X1:AO2 P2:R2">
    <cfRule type="expression" dxfId="121" priority="5">
      <formula>$P$1="Feedback OFF"</formula>
    </cfRule>
  </conditionalFormatting>
  <conditionalFormatting sqref="A3:AA13 A14:K30 O14:AA30 A31:AA100">
    <cfRule type="expression" dxfId="119" priority="2" stopIfTrue="1">
      <formula>$D$2="DRAGGING CELLS IS NOT PERMITTED. PLEASE UNDO LAST ACTION!!"</formula>
    </cfRule>
  </conditionalFormatting>
  <conditionalFormatting sqref="B1:B2">
    <cfRule type="expression" dxfId="114" priority="13">
      <formula>$A$2/$B$2&gt;=0.153</formula>
    </cfRule>
  </conditionalFormatting>
  <conditionalFormatting sqref="C1:C2">
    <cfRule type="expression" dxfId="113" priority="14">
      <formula>$A$2/$B$2&gt;=0.23</formula>
    </cfRule>
  </conditionalFormatting>
  <conditionalFormatting sqref="D1:D2">
    <cfRule type="expression" dxfId="112" priority="15">
      <formula>$A$2/$B$2&gt;=0.307</formula>
    </cfRule>
  </conditionalFormatting>
  <conditionalFormatting sqref="E1:E2">
    <cfRule type="expression" dxfId="111" priority="16">
      <formula>$A$2/$B$2&gt;=0.384</formula>
    </cfRule>
  </conditionalFormatting>
  <conditionalFormatting sqref="F1:F2">
    <cfRule type="expression" dxfId="110" priority="17">
      <formula>$A$2/$B$2&gt;=0.461</formula>
    </cfRule>
  </conditionalFormatting>
  <conditionalFormatting sqref="G1:G2">
    <cfRule type="expression" dxfId="109" priority="18">
      <formula>$A$2/$B$2&gt;=0.538</formula>
    </cfRule>
  </conditionalFormatting>
  <conditionalFormatting sqref="H1:H2">
    <cfRule type="expression" dxfId="108" priority="19">
      <formula>$A$2/$B$2&gt;=0.615</formula>
    </cfRule>
  </conditionalFormatting>
  <conditionalFormatting sqref="I1:P2">
    <cfRule type="expression" dxfId="106" priority="20">
      <formula>$A$2/$B$2&gt;=0.692</formula>
    </cfRule>
  </conditionalFormatting>
  <conditionalFormatting sqref="L1">
    <cfRule type="expression" dxfId="105" priority="8">
      <formula>$A$2/$B$2&gt;=0.846</formula>
    </cfRule>
  </conditionalFormatting>
  <conditionalFormatting sqref="O1">
    <cfRule type="expression" dxfId="104" priority="11">
      <formula>$A$2/$B$2&gt;=0.846</formula>
    </cfRule>
  </conditionalFormatting>
  <conditionalFormatting sqref="P1">
    <cfRule type="expression" dxfId="103" priority="6">
      <formula>$P$1&lt;&gt;""</formula>
    </cfRule>
  </conditionalFormatting>
  <conditionalFormatting sqref="Q1:R2">
    <cfRule type="expression" dxfId="102" priority="7">
      <formula>$A$2/$B$2&gt;=0.846</formula>
    </cfRule>
  </conditionalFormatting>
  <conditionalFormatting sqref="X1:AF1 AH1:AK1 AM1:AO1 X2:AO2">
    <cfRule type="expression" dxfId="101" priority="21">
      <formula>$A$2/$B$2&gt;=1</formula>
    </cfRule>
  </conditionalFormatting>
  <conditionalFormatting sqref="AG1">
    <cfRule type="expression" dxfId="100" priority="10">
      <formula>$A$2/$B$2&gt;=0.846</formula>
    </cfRule>
  </conditionalFormatting>
  <conditionalFormatting sqref="AL1">
    <cfRule type="expression" dxfId="99" priority="9">
      <formula>$A$2/$B$2&gt;=0.846</formula>
    </cfRule>
  </conditionalFormatting>
  <dataValidations count="1">
    <dataValidation type="list" allowBlank="1" showInputMessage="1" showErrorMessage="1" sqref="P1" xr:uid="{BA1AE73F-E035-4439-9DD3-B3ABC9428065}">
      <formula1>"Feedback ON, Taunting ON, Feedback OFF"</formula1>
    </dataValidation>
  </dataValidations>
  <pageMargins left="0.7" right="0.7" top="0.75" bottom="0.75" header="0.3" footer="0.3"/>
  <drawing r:id="rId2"/>
  <legacyDrawing r:id="rId3"/>
  <extLst>
    <ext xmlns:x14="http://schemas.microsoft.com/office/spreadsheetml/2009/9/main" uri="{78C0D931-6437-407d-A8EE-F0AAD7539E65}">
      <x14:conditionalFormattings>
        <x14:conditionalFormatting xmlns:xm="http://schemas.microsoft.com/office/excel/2006/main">
          <x14:cfRule type="expression" priority="1" stopIfTrue="1" id="{E2763CF7-64B4-42E4-8BD0-E6A011555414}">
            <xm:f>Scoreboard!$E$4="Excel version: Invalid"</xm:f>
            <x14:dxf>
              <font>
                <color rgb="FF9C0006"/>
              </font>
              <fill>
                <patternFill>
                  <fgColor indexed="64"/>
                  <bgColor rgb="FFFFC7CE"/>
                </patternFill>
              </fill>
            </x14:dxf>
          </x14:cfRule>
          <x14:cfRule type="expression" priority="3" stopIfTrue="1" id="{CF557594-F9BC-4392-83B6-09D3F8586266}">
            <xm:f>Scoreboard!$F$26&lt;&gt;""</xm:f>
            <x14:dxf>
              <font>
                <color rgb="FF9C0006"/>
              </font>
              <fill>
                <patternFill>
                  <fgColor indexed="64"/>
                  <bgColor rgb="FFFFC7CE"/>
                </patternFill>
              </fill>
            </x14:dxf>
          </x14:cfRule>
          <xm:sqref>A3:AA13 A14:K30 O14:AA30 A31:AA100</xm:sqref>
        </x14:conditionalFormatting>
        <x14:conditionalFormatting xmlns:xm="http://schemas.microsoft.com/office/excel/2006/main">
          <x14:cfRule type="expression" priority="22" stopIfTrue="1" id="{238DD71A-7828-4F8B-BB07-A5F37E066A18}">
            <xm:f>AND($P$1&lt;&gt;"Feedback OFF",IF(PivotPersonSC!A3=Feedback_SFX!$C$2, TRUE, FALSE))</xm:f>
            <x14:dxf>
              <fill>
                <patternFill>
                  <bgColor rgb="FFCEEED0"/>
                </patternFill>
              </fill>
            </x14:dxf>
          </x14:cfRule>
          <x14:cfRule type="expression" priority="23" stopIfTrue="1" id="{58382E15-C0E3-4D8E-B455-FD6D0B888D16}">
            <xm:f>AND($P$1&lt;&gt;"Feedback OFF",IF(PivotPersonSC!A3=Feedback_SFX!$K$2, TRUE, FALSE))</xm:f>
            <x14:dxf>
              <fill>
                <patternFill>
                  <bgColor rgb="FFFFFF64"/>
                </patternFill>
              </fill>
            </x14:dxf>
          </x14:cfRule>
          <x14:cfRule type="expression" priority="24" stopIfTrue="1" id="{FA6AAA68-4E9D-40E8-A1A5-05370B5CEFB1}">
            <xm:f>AND($P$1&lt;&gt;"Feedback OFF",AND(IF(PivotPersonSC!A3&lt;&gt;Feedback_SFX!$C$2, TRUE, FALSE),PivotPersonSC!A3&lt;&gt;"",_xlfn.ISFORMULA(PivotPersonSC!A3)))</xm:f>
            <x14:dxf>
              <fill>
                <patternFill>
                  <bgColor rgb="FFFF99CC"/>
                </patternFill>
              </fill>
            </x14:dxf>
          </x14:cfRule>
          <xm:sqref>A3:AL13 A14:K30 O14:AL30 A31:AL78</xm:sqref>
        </x14:conditionalFormatting>
        <x14:conditionalFormatting xmlns:xm="http://schemas.microsoft.com/office/excel/2006/main">
          <x14:cfRule type="expression" priority="4" stopIfTrue="1" id="{4B081791-BA41-4269-83E5-E2368FA67F55}">
            <xm:f>Scoreboard!$F$26&lt;&gt;""</xm:f>
            <x14:dxf>
              <font>
                <color rgb="FF9C0006"/>
              </font>
              <fill>
                <patternFill>
                  <fgColor indexed="64"/>
                  <bgColor rgb="FFFFC7CE"/>
                </patternFill>
              </fill>
            </x14:dxf>
          </x14:cfRule>
          <xm:sqref>I1:N1</xm:sqref>
        </x14:conditionalFormatting>
      </x14:conditionalFormatting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ACA4F-893E-4414-8B7D-90DBFD5872EE}">
  <sheetPr>
    <tabColor rgb="FF4FADEA"/>
  </sheetPr>
  <dimension ref="A1:AO90"/>
  <sheetViews>
    <sheetView zoomScale="110" zoomScaleNormal="110" workbookViewId="0">
      <pane ySplit="2" topLeftCell="A3" activePane="bottomLeft" state="frozen"/>
      <selection pane="bottomLeft" activeCell="A3" sqref="A3:XFD3"/>
    </sheetView>
  </sheetViews>
  <sheetFormatPr defaultColWidth="8.7109375" defaultRowHeight="8.25" x14ac:dyDescent="0.25"/>
  <cols>
    <col min="1" max="1" width="1.140625" style="109" customWidth="1"/>
    <col min="2" max="2" width="12.28515625" style="109" customWidth="1"/>
    <col min="3" max="4" width="13.7109375" style="109" customWidth="1"/>
    <col min="5" max="5" width="14.42578125" style="109" customWidth="1"/>
    <col min="6" max="6" width="8.140625" style="109" customWidth="1"/>
    <col min="7" max="7" width="13" style="109" bestFit="1" customWidth="1"/>
    <col min="8" max="8" width="9.42578125" style="109" bestFit="1" customWidth="1"/>
    <col min="9" max="9" width="9.5703125" style="109" bestFit="1" customWidth="1"/>
    <col min="10" max="10" width="12.42578125" style="109" bestFit="1" customWidth="1"/>
    <col min="11" max="11" width="12.7109375" style="109" bestFit="1" customWidth="1"/>
    <col min="12" max="12" width="11.7109375" style="109" bestFit="1" customWidth="1"/>
    <col min="13" max="13" width="9.140625" style="109" bestFit="1" customWidth="1"/>
    <col min="14" max="14" width="11.28515625" style="109" bestFit="1" customWidth="1"/>
    <col min="15" max="20" width="8.7109375" style="109"/>
    <col min="21" max="21" width="18.7109375" style="109" customWidth="1"/>
    <col min="22" max="31" width="8.7109375" style="109"/>
    <col min="32" max="32" width="8.85546875" style="109" bestFit="1" customWidth="1"/>
    <col min="33" max="16384" width="8.7109375" style="109"/>
  </cols>
  <sheetData>
    <row r="1" spans="1:41" ht="22.15" customHeight="1" x14ac:dyDescent="0.15">
      <c r="A1" s="92" t="s">
        <v>369</v>
      </c>
      <c r="B1" s="92" t="s">
        <v>370</v>
      </c>
      <c r="C1" s="92" t="s">
        <v>371</v>
      </c>
      <c r="D1" s="93" t="str" cm="1">
        <f t="array" aca="1" ref="D1" ca="1">IFERROR(
    _xlfn.LET(
        _xlpm.FileName, MID(CELL("filename", A1), FIND("]", CELL("filename", A1)) + 1, 255),
        _xlpm.DynamicRef, INDIRECT("'#_" &amp; _xlpm.FileName &amp; "'!" &amp; C2),
        IF(
            TYPE(_xlpm.DynamicRef) = 1,
            VLOOKUP(
                CELL("format", _xlpm.DynamicRef),
                FormatCodes_SFX!$A$4:$B$53,
                2,
                FALSE
            ),
            _xlfn.SWITCH(
                TYPE(_xlpm.DynamicRef),
                2, "short text",
                4, "logical",
                16, "error",
                64, "long text",
                "Other"
            )
        )
    ),
    "Error in formula"
)</f>
        <v>error</v>
      </c>
      <c r="E1" s="92"/>
      <c r="F1" s="92"/>
      <c r="G1" s="92"/>
      <c r="H1" s="92"/>
      <c r="I1" s="93" t="str">
        <f>PivotPersonSC!$I$1</f>
        <v>Connor Guarino</v>
      </c>
      <c r="J1" s="93"/>
      <c r="K1" s="93"/>
      <c r="L1" s="93" t="s">
        <v>372</v>
      </c>
      <c r="M1" s="93"/>
      <c r="N1" s="93"/>
      <c r="O1" s="93"/>
      <c r="P1" s="93" t="s">
        <v>373</v>
      </c>
      <c r="Q1" s="93"/>
      <c r="R1" s="93"/>
      <c r="S1" s="84"/>
      <c r="T1" s="84"/>
      <c r="U1" s="84"/>
      <c r="V1" s="84"/>
      <c r="W1" s="84"/>
      <c r="X1" s="92" t="str">
        <f t="shared" ref="X1:AA2" si="0">A1</f>
        <v>earned</v>
      </c>
      <c r="Y1" s="92" t="str">
        <f t="shared" si="0"/>
        <v>possible</v>
      </c>
      <c r="Z1" s="92" t="str">
        <f t="shared" si="0"/>
        <v>cell</v>
      </c>
      <c r="AA1" s="93" t="str">
        <f t="shared" ca="1" si="0"/>
        <v>error</v>
      </c>
      <c r="AB1" s="92"/>
      <c r="AC1" s="92"/>
      <c r="AD1" s="84"/>
      <c r="AE1" s="84"/>
      <c r="AF1" s="93" t="str">
        <f>I1</f>
        <v>Connor Guarino</v>
      </c>
      <c r="AG1" s="93"/>
      <c r="AH1" s="84"/>
      <c r="AI1" s="84"/>
      <c r="AJ1" s="84"/>
      <c r="AK1" s="84"/>
      <c r="AL1" s="93" t="s">
        <v>372</v>
      </c>
      <c r="AM1" s="84"/>
      <c r="AN1" s="84"/>
      <c r="AO1" s="84"/>
    </row>
    <row r="2" spans="1:41" ht="22.9" customHeight="1" x14ac:dyDescent="0.15">
      <c r="A2" s="92">
        <f ca="1">PivotPersonSC!$A$2</f>
        <v>6</v>
      </c>
      <c r="B2" s="96">
        <f>PivotPersonSC!$B$2</f>
        <v>6</v>
      </c>
      <c r="C2" s="92" t="str" cm="1">
        <f t="array" aca="1" ref="C2" ca="1">SUBSTITUTE(IF(LEN(CELL("address"))&lt;15,CELL("address"),""),"$","")</f>
        <v/>
      </c>
      <c r="D2" s="93" t="str">
        <f ca="1">IF(ISNUMBER(SEARCH("#REF!",_xlfn.FORMULATEXT(INDIRECT("'PivotPersonSC'!"&amp;C2)))),"DRAGGING CELLS IS NOT PERMITTED. PLEASE UNDO LAST ACTION!!",IF($P$1&lt;&gt;"Feedback OFF",IFERROR(HLOOKUP(INDIRECT("'PivotPersonSC'!"&amp;C2),Feedback_SFX!$B$2:$N$10,IF($P$1="Feedback ON", 2, Feedback_SFX!B1), FALSE), ""),""))</f>
        <v/>
      </c>
      <c r="E2" s="92"/>
      <c r="F2" s="92"/>
      <c r="G2" s="92"/>
      <c r="H2" s="92"/>
      <c r="I2" s="97"/>
      <c r="J2" s="92"/>
      <c r="K2" s="92"/>
      <c r="L2" s="92"/>
      <c r="M2" s="92"/>
      <c r="N2" s="92"/>
      <c r="O2" s="92"/>
      <c r="P2" s="92"/>
      <c r="Q2" s="92"/>
      <c r="R2" s="92"/>
      <c r="S2" s="84"/>
      <c r="T2" s="84"/>
      <c r="U2" s="84"/>
      <c r="V2" s="84"/>
      <c r="W2" s="84"/>
      <c r="X2" s="98">
        <f t="shared" ca="1" si="0"/>
        <v>6</v>
      </c>
      <c r="Y2" s="98">
        <f t="shared" si="0"/>
        <v>6</v>
      </c>
      <c r="Z2" s="98" t="str">
        <f t="shared" ca="1" si="0"/>
        <v/>
      </c>
      <c r="AA2" s="93" t="str">
        <f t="shared" ca="1" si="0"/>
        <v/>
      </c>
      <c r="AB2" s="92"/>
      <c r="AC2" s="92"/>
      <c r="AD2" s="84"/>
      <c r="AE2" s="84"/>
      <c r="AF2" s="84"/>
      <c r="AG2" s="84"/>
      <c r="AH2" s="84"/>
      <c r="AI2" s="84"/>
      <c r="AJ2" s="84"/>
      <c r="AK2" s="84"/>
      <c r="AL2" s="84"/>
      <c r="AM2" s="84"/>
      <c r="AN2" s="84"/>
      <c r="AO2" s="84"/>
    </row>
    <row r="3" spans="1:41" ht="4.9000000000000004" customHeight="1" x14ac:dyDescent="0.25"/>
    <row r="4" spans="1:41" x14ac:dyDescent="0.25">
      <c r="B4" s="113" t="s">
        <v>120</v>
      </c>
    </row>
    <row r="5" spans="1:41" x14ac:dyDescent="0.25">
      <c r="B5" s="112" t="s">
        <v>121</v>
      </c>
    </row>
    <row r="8" spans="1:41" s="84" customFormat="1" x14ac:dyDescent="0.15">
      <c r="G8" s="125" t="s">
        <v>122</v>
      </c>
    </row>
    <row r="9" spans="1:41" x14ac:dyDescent="0.15">
      <c r="B9" s="114" t="s">
        <v>14</v>
      </c>
      <c r="C9" s="114" t="s">
        <v>15</v>
      </c>
      <c r="D9" s="114" t="s">
        <v>16</v>
      </c>
      <c r="E9" s="114" t="s">
        <v>17</v>
      </c>
      <c r="F9" s="84"/>
      <c r="G9" s="125"/>
      <c r="H9" s="84"/>
      <c r="I9" s="84"/>
      <c r="J9" s="84"/>
      <c r="K9" s="84"/>
      <c r="L9" s="84"/>
      <c r="M9" s="84"/>
      <c r="N9" s="84"/>
      <c r="O9" s="84"/>
      <c r="P9" s="84"/>
      <c r="Q9" s="84"/>
      <c r="R9" s="84"/>
      <c r="S9" s="84"/>
      <c r="T9" s="84"/>
      <c r="U9" s="84"/>
      <c r="V9" s="84"/>
      <c r="W9" s="84"/>
      <c r="X9" s="84"/>
      <c r="Y9" s="84"/>
      <c r="Z9" s="84"/>
      <c r="AA9" s="84"/>
      <c r="AB9" s="84"/>
      <c r="AC9" s="84"/>
      <c r="AD9" s="84"/>
      <c r="AE9" s="84"/>
      <c r="AF9" s="84"/>
      <c r="AG9" s="84"/>
      <c r="AH9" s="84"/>
      <c r="AI9" s="84"/>
      <c r="AJ9" s="84"/>
      <c r="AK9" s="84"/>
      <c r="AL9" s="84"/>
      <c r="AM9" s="84"/>
      <c r="AN9" s="84"/>
    </row>
    <row r="10" spans="1:41" x14ac:dyDescent="0.15">
      <c r="B10" s="115">
        <v>43832</v>
      </c>
      <c r="C10" s="109" t="s">
        <v>22</v>
      </c>
      <c r="D10" s="109" t="s">
        <v>23</v>
      </c>
      <c r="E10" s="109" t="s">
        <v>24</v>
      </c>
      <c r="F10" s="84"/>
      <c r="G10" s="125" t="s">
        <v>123</v>
      </c>
      <c r="H10" s="93"/>
      <c r="I10" s="93"/>
      <c r="J10" s="93"/>
      <c r="K10" s="93"/>
      <c r="L10" s="93"/>
      <c r="M10" s="93"/>
      <c r="N10" s="93"/>
      <c r="O10" s="93"/>
      <c r="P10" s="93"/>
      <c r="Q10" s="93"/>
      <c r="R10" s="93"/>
      <c r="S10" s="93"/>
      <c r="T10" s="93"/>
      <c r="U10" s="93"/>
      <c r="V10" s="93"/>
      <c r="W10" s="93"/>
      <c r="X10" s="93"/>
      <c r="Y10" s="93"/>
      <c r="Z10" s="93"/>
      <c r="AA10" s="93"/>
      <c r="AB10" s="93"/>
      <c r="AC10" s="93"/>
      <c r="AD10" s="93"/>
      <c r="AE10" s="93"/>
      <c r="AF10" s="93"/>
      <c r="AG10" s="93"/>
      <c r="AH10" s="93"/>
      <c r="AI10" s="93"/>
      <c r="AJ10" s="93"/>
      <c r="AK10" s="93"/>
      <c r="AL10" s="93"/>
      <c r="AM10" s="93"/>
      <c r="AN10" s="93"/>
    </row>
    <row r="11" spans="1:41" x14ac:dyDescent="0.15">
      <c r="B11" s="115">
        <v>43837</v>
      </c>
      <c r="C11" s="109" t="s">
        <v>25</v>
      </c>
      <c r="D11" s="109" t="s">
        <v>26</v>
      </c>
      <c r="E11" s="109" t="s">
        <v>27</v>
      </c>
      <c r="F11" s="84"/>
      <c r="G11" s="125"/>
      <c r="H11" s="93"/>
      <c r="I11" s="93"/>
      <c r="J11" s="93"/>
      <c r="K11" s="93"/>
      <c r="L11" s="93"/>
      <c r="M11" s="93"/>
      <c r="N11" s="93"/>
      <c r="O11" s="93"/>
      <c r="P11" s="93"/>
      <c r="Q11" s="93"/>
      <c r="R11" s="93"/>
      <c r="S11" s="93"/>
      <c r="T11" s="93"/>
      <c r="U11" s="93"/>
      <c r="V11" s="93"/>
      <c r="W11" s="93"/>
      <c r="X11" s="93"/>
      <c r="Y11" s="93"/>
      <c r="Z11" s="93"/>
      <c r="AA11" s="93"/>
      <c r="AB11" s="93"/>
      <c r="AC11" s="93"/>
      <c r="AD11" s="93"/>
      <c r="AE11" s="93"/>
      <c r="AF11" s="93"/>
      <c r="AG11" s="93"/>
      <c r="AH11" s="93"/>
      <c r="AI11" s="93"/>
      <c r="AJ11" s="93"/>
      <c r="AK11" s="93"/>
      <c r="AL11" s="93"/>
      <c r="AM11" s="93"/>
      <c r="AN11" s="93"/>
    </row>
    <row r="12" spans="1:41" x14ac:dyDescent="0.15">
      <c r="B12" s="115">
        <v>43837</v>
      </c>
      <c r="C12" s="109" t="s">
        <v>22</v>
      </c>
      <c r="D12" s="109" t="s">
        <v>30</v>
      </c>
      <c r="E12" s="109" t="s">
        <v>24</v>
      </c>
      <c r="F12" s="84"/>
      <c r="H12" s="84"/>
      <c r="I12" s="84"/>
      <c r="K12" s="84"/>
    </row>
    <row r="13" spans="1:41" x14ac:dyDescent="0.15">
      <c r="B13" s="115">
        <v>43839</v>
      </c>
      <c r="C13" s="109" t="s">
        <v>22</v>
      </c>
      <c r="D13" s="109" t="s">
        <v>32</v>
      </c>
      <c r="E13" s="109" t="s">
        <v>24</v>
      </c>
      <c r="F13" s="84"/>
      <c r="G13" s="84" t="s">
        <v>15</v>
      </c>
      <c r="H13" s="84" t="s">
        <v>124</v>
      </c>
      <c r="I13" s="84" t="s">
        <v>125</v>
      </c>
      <c r="L13" s="84" t="s">
        <v>15</v>
      </c>
      <c r="M13" s="92" t="s">
        <v>124</v>
      </c>
      <c r="N13" s="92" t="s">
        <v>125</v>
      </c>
    </row>
    <row r="14" spans="1:41" x14ac:dyDescent="0.15">
      <c r="B14" s="115">
        <v>43845</v>
      </c>
      <c r="C14" s="109" t="s">
        <v>34</v>
      </c>
      <c r="D14" s="109" t="s">
        <v>35</v>
      </c>
      <c r="E14" s="109" t="s">
        <v>24</v>
      </c>
      <c r="F14" s="84"/>
      <c r="G14" s="84" t="s">
        <v>22</v>
      </c>
      <c r="H14" s="84">
        <v>16</v>
      </c>
      <c r="I14" s="84">
        <v>0.2318840579710145</v>
      </c>
      <c r="L14" s="84" t="s">
        <v>22</v>
      </c>
      <c r="M14" s="84">
        <v>16</v>
      </c>
      <c r="N14" s="136">
        <v>0.2318840579710145</v>
      </c>
    </row>
    <row r="15" spans="1:41" x14ac:dyDescent="0.15">
      <c r="B15" s="115">
        <v>43847</v>
      </c>
      <c r="C15" s="109" t="s">
        <v>22</v>
      </c>
      <c r="D15" s="109" t="s">
        <v>38</v>
      </c>
      <c r="E15" s="109" t="s">
        <v>24</v>
      </c>
      <c r="F15" s="84"/>
      <c r="G15" s="84" t="s">
        <v>34</v>
      </c>
      <c r="H15" s="84">
        <v>18</v>
      </c>
      <c r="I15" s="84">
        <v>0.2608695652173913</v>
      </c>
      <c r="L15" s="84" t="s">
        <v>34</v>
      </c>
      <c r="M15" s="84">
        <v>18</v>
      </c>
      <c r="N15" s="136">
        <v>0.2608695652173913</v>
      </c>
    </row>
    <row r="16" spans="1:41" x14ac:dyDescent="0.15">
      <c r="B16" s="115">
        <v>43847</v>
      </c>
      <c r="C16" s="109" t="s">
        <v>34</v>
      </c>
      <c r="D16" s="109" t="s">
        <v>40</v>
      </c>
      <c r="E16" s="109" t="s">
        <v>27</v>
      </c>
      <c r="F16" s="84"/>
      <c r="G16" s="84" t="s">
        <v>25</v>
      </c>
      <c r="H16" s="84">
        <v>17</v>
      </c>
      <c r="I16" s="84">
        <v>0.24637681159420291</v>
      </c>
      <c r="L16" s="84" t="s">
        <v>25</v>
      </c>
      <c r="M16" s="84">
        <v>17</v>
      </c>
      <c r="N16" s="136">
        <v>0.24637681159420291</v>
      </c>
    </row>
    <row r="17" spans="2:27" x14ac:dyDescent="0.15">
      <c r="B17" s="115">
        <v>43847</v>
      </c>
      <c r="C17" s="109" t="s">
        <v>25</v>
      </c>
      <c r="D17" s="109" t="s">
        <v>42</v>
      </c>
      <c r="E17" s="109" t="s">
        <v>27</v>
      </c>
      <c r="F17" s="84"/>
      <c r="G17" s="84" t="s">
        <v>44</v>
      </c>
      <c r="H17" s="84">
        <v>18</v>
      </c>
      <c r="I17" s="84">
        <v>0.2608695652173913</v>
      </c>
      <c r="L17" s="84" t="s">
        <v>44</v>
      </c>
      <c r="M17" s="84">
        <v>18</v>
      </c>
      <c r="N17" s="136">
        <v>0.2608695652173913</v>
      </c>
    </row>
    <row r="18" spans="2:27" x14ac:dyDescent="0.15">
      <c r="B18" s="115">
        <v>43849</v>
      </c>
      <c r="C18" s="109" t="s">
        <v>44</v>
      </c>
      <c r="D18" s="109" t="s">
        <v>45</v>
      </c>
      <c r="E18" s="109" t="s">
        <v>27</v>
      </c>
      <c r="F18" s="84"/>
      <c r="G18" s="84" t="s">
        <v>126</v>
      </c>
      <c r="H18" s="84">
        <v>69</v>
      </c>
      <c r="I18" s="84">
        <v>1</v>
      </c>
      <c r="L18" s="137" t="s">
        <v>126</v>
      </c>
      <c r="M18" s="137">
        <v>69</v>
      </c>
      <c r="N18" s="138">
        <v>1</v>
      </c>
    </row>
    <row r="19" spans="2:27" x14ac:dyDescent="0.15">
      <c r="B19" s="115">
        <v>43849</v>
      </c>
      <c r="C19" s="109" t="s">
        <v>44</v>
      </c>
      <c r="D19" s="109" t="s">
        <v>47</v>
      </c>
      <c r="E19" s="109" t="s">
        <v>27</v>
      </c>
      <c r="F19" s="84"/>
      <c r="G19" s="84"/>
      <c r="H19" s="84"/>
      <c r="I19" s="84"/>
      <c r="M19" s="84"/>
      <c r="N19" s="84"/>
      <c r="O19" s="84"/>
    </row>
    <row r="20" spans="2:27" x14ac:dyDescent="0.15">
      <c r="B20" s="115">
        <v>43851</v>
      </c>
      <c r="C20" s="109" t="s">
        <v>44</v>
      </c>
      <c r="D20" s="109" t="s">
        <v>48</v>
      </c>
      <c r="E20" s="109" t="s">
        <v>27</v>
      </c>
      <c r="F20" s="84"/>
      <c r="G20" s="84"/>
      <c r="H20" s="84"/>
      <c r="I20" s="84"/>
      <c r="M20" s="84"/>
      <c r="N20" s="84"/>
      <c r="O20" s="84"/>
    </row>
    <row r="21" spans="2:27" x14ac:dyDescent="0.15">
      <c r="B21" s="115">
        <v>43852</v>
      </c>
      <c r="C21" s="109" t="s">
        <v>25</v>
      </c>
      <c r="D21" s="109" t="s">
        <v>49</v>
      </c>
      <c r="E21" s="109" t="s">
        <v>24</v>
      </c>
      <c r="F21" s="84"/>
      <c r="G21" s="84"/>
      <c r="H21" s="84"/>
      <c r="I21" s="84"/>
      <c r="M21" s="84"/>
      <c r="N21" s="84"/>
      <c r="O21" s="84"/>
    </row>
    <row r="22" spans="2:27" x14ac:dyDescent="0.15">
      <c r="B22" s="115">
        <v>43852</v>
      </c>
      <c r="C22" s="109" t="s">
        <v>25</v>
      </c>
      <c r="D22" s="109" t="s">
        <v>50</v>
      </c>
      <c r="E22" s="109" t="s">
        <v>24</v>
      </c>
      <c r="F22" s="84"/>
      <c r="G22" s="84"/>
      <c r="H22" s="84"/>
      <c r="I22" s="84"/>
      <c r="M22" s="84"/>
      <c r="N22" s="84"/>
      <c r="O22" s="84"/>
      <c r="W22" s="84"/>
      <c r="Y22" s="84"/>
      <c r="Z22" s="84"/>
      <c r="AA22" s="84"/>
    </row>
    <row r="23" spans="2:27" x14ac:dyDescent="0.15">
      <c r="B23" s="115">
        <v>43853</v>
      </c>
      <c r="C23" s="109" t="s">
        <v>22</v>
      </c>
      <c r="D23" s="109" t="s">
        <v>51</v>
      </c>
      <c r="E23" s="109" t="s">
        <v>24</v>
      </c>
      <c r="F23" s="84"/>
      <c r="G23" s="84"/>
      <c r="H23" s="84"/>
      <c r="I23" s="84"/>
      <c r="M23" s="84"/>
      <c r="N23" s="84"/>
      <c r="O23" s="84"/>
      <c r="W23" s="84"/>
      <c r="Y23" s="84"/>
      <c r="Z23" s="84"/>
      <c r="AA23" s="84"/>
    </row>
    <row r="24" spans="2:27" x14ac:dyDescent="0.15">
      <c r="B24" s="115">
        <v>43856</v>
      </c>
      <c r="C24" s="109" t="s">
        <v>25</v>
      </c>
      <c r="D24" s="109" t="s">
        <v>52</v>
      </c>
      <c r="E24" s="109" t="s">
        <v>27</v>
      </c>
      <c r="F24" s="84"/>
      <c r="G24" s="84"/>
      <c r="H24" s="84"/>
      <c r="I24" s="84"/>
      <c r="J24" s="84"/>
      <c r="M24" s="84"/>
      <c r="N24" s="84"/>
      <c r="O24" s="84"/>
      <c r="W24" s="84"/>
      <c r="Y24" s="84"/>
      <c r="AA24" s="84"/>
    </row>
    <row r="25" spans="2:27" x14ac:dyDescent="0.15">
      <c r="B25" s="115">
        <v>43856</v>
      </c>
      <c r="C25" s="109" t="s">
        <v>22</v>
      </c>
      <c r="D25" s="109" t="s">
        <v>53</v>
      </c>
      <c r="E25" s="109" t="s">
        <v>24</v>
      </c>
      <c r="F25" s="84"/>
      <c r="G25" s="84"/>
      <c r="H25" s="84"/>
      <c r="I25" s="84"/>
      <c r="W25" s="84"/>
      <c r="Y25" s="84"/>
      <c r="Z25" s="84"/>
      <c r="AA25" s="84"/>
    </row>
    <row r="26" spans="2:27" x14ac:dyDescent="0.15">
      <c r="B26" s="115">
        <v>43857</v>
      </c>
      <c r="C26" s="109" t="s">
        <v>34</v>
      </c>
      <c r="D26" s="109" t="s">
        <v>54</v>
      </c>
      <c r="E26" s="109" t="s">
        <v>27</v>
      </c>
      <c r="F26" s="84"/>
      <c r="G26" s="84"/>
      <c r="H26" s="84"/>
      <c r="I26" s="84"/>
      <c r="W26" s="84"/>
      <c r="X26" s="84"/>
      <c r="Y26" s="84"/>
      <c r="AA26" s="84"/>
    </row>
    <row r="27" spans="2:27" x14ac:dyDescent="0.15">
      <c r="B27" s="115">
        <v>43860</v>
      </c>
      <c r="C27" s="109" t="s">
        <v>25</v>
      </c>
      <c r="D27" s="109" t="s">
        <v>55</v>
      </c>
      <c r="E27" s="109" t="s">
        <v>24</v>
      </c>
      <c r="F27" s="84"/>
      <c r="G27" s="84"/>
      <c r="H27" s="84"/>
      <c r="I27" s="84"/>
      <c r="U27" s="84"/>
      <c r="V27" s="84"/>
      <c r="W27" s="84"/>
      <c r="X27" s="84"/>
      <c r="Y27" s="84"/>
      <c r="Z27" s="84"/>
      <c r="AA27" s="84"/>
    </row>
    <row r="28" spans="2:27" x14ac:dyDescent="0.15">
      <c r="B28" s="115">
        <v>43862</v>
      </c>
      <c r="C28" s="109" t="s">
        <v>25</v>
      </c>
      <c r="D28" s="109" t="s">
        <v>56</v>
      </c>
      <c r="E28" s="109" t="s">
        <v>27</v>
      </c>
      <c r="F28" s="84"/>
      <c r="G28" s="84"/>
      <c r="H28" s="84"/>
      <c r="I28" s="84"/>
      <c r="U28" s="84"/>
      <c r="V28" s="84"/>
      <c r="W28" s="84"/>
      <c r="X28" s="84"/>
      <c r="Y28" s="84"/>
      <c r="Z28" s="84"/>
      <c r="AA28" s="84"/>
    </row>
    <row r="29" spans="2:27" x14ac:dyDescent="0.15">
      <c r="B29" s="115">
        <v>43863</v>
      </c>
      <c r="C29" s="109" t="s">
        <v>22</v>
      </c>
      <c r="D29" s="109" t="s">
        <v>57</v>
      </c>
      <c r="E29" s="109" t="s">
        <v>24</v>
      </c>
      <c r="F29" s="84"/>
      <c r="G29" s="84"/>
      <c r="H29" s="84"/>
      <c r="I29" s="84"/>
      <c r="J29" s="84"/>
      <c r="K29" s="84"/>
      <c r="L29" s="84"/>
      <c r="U29" s="84"/>
      <c r="V29" s="84"/>
      <c r="W29" s="84"/>
      <c r="X29" s="84"/>
      <c r="Y29" s="84"/>
      <c r="Z29" s="84"/>
      <c r="AA29" s="84"/>
    </row>
    <row r="30" spans="2:27" x14ac:dyDescent="0.15">
      <c r="B30" s="115">
        <v>43866</v>
      </c>
      <c r="C30" s="109" t="s">
        <v>25</v>
      </c>
      <c r="D30" s="109" t="s">
        <v>58</v>
      </c>
      <c r="E30" s="109" t="s">
        <v>27</v>
      </c>
      <c r="F30" s="84"/>
      <c r="G30" s="84"/>
      <c r="H30" s="84"/>
      <c r="I30" s="84"/>
      <c r="J30" s="84"/>
      <c r="K30" s="84"/>
      <c r="L30" s="84"/>
      <c r="U30" s="84"/>
      <c r="V30" s="84"/>
      <c r="W30" s="84"/>
      <c r="X30" s="84"/>
      <c r="Y30" s="84"/>
      <c r="Z30" s="84"/>
      <c r="AA30" s="84"/>
    </row>
    <row r="31" spans="2:27" x14ac:dyDescent="0.15">
      <c r="B31" s="115">
        <v>43870</v>
      </c>
      <c r="C31" s="109" t="s">
        <v>34</v>
      </c>
      <c r="D31" s="109" t="s">
        <v>59</v>
      </c>
      <c r="E31" s="109" t="s">
        <v>27</v>
      </c>
      <c r="F31" s="84"/>
      <c r="J31" s="84"/>
      <c r="K31" s="84"/>
      <c r="L31" s="84"/>
      <c r="M31" s="84"/>
      <c r="N31" s="84"/>
      <c r="U31" s="84"/>
      <c r="V31" s="84"/>
      <c r="W31" s="84"/>
      <c r="X31" s="84"/>
      <c r="Y31" s="84"/>
      <c r="Z31" s="84"/>
      <c r="AA31" s="84"/>
    </row>
    <row r="32" spans="2:27" x14ac:dyDescent="0.15">
      <c r="B32" s="115">
        <v>43870</v>
      </c>
      <c r="C32" s="109" t="s">
        <v>34</v>
      </c>
      <c r="D32" s="109" t="s">
        <v>60</v>
      </c>
      <c r="E32" s="109" t="s">
        <v>27</v>
      </c>
      <c r="F32" s="84"/>
      <c r="J32" s="84"/>
      <c r="K32" s="84"/>
      <c r="L32" s="84"/>
      <c r="M32" s="84"/>
      <c r="N32" s="84"/>
      <c r="U32" s="84"/>
      <c r="V32" s="84"/>
      <c r="W32" s="84"/>
      <c r="X32" s="84"/>
      <c r="Y32" s="84"/>
      <c r="Z32" s="84"/>
      <c r="AA32" s="84"/>
    </row>
    <row r="33" spans="2:14" x14ac:dyDescent="0.15">
      <c r="B33" s="115">
        <v>43871</v>
      </c>
      <c r="C33" s="109" t="s">
        <v>22</v>
      </c>
      <c r="D33" s="109" t="s">
        <v>61</v>
      </c>
      <c r="E33" s="109" t="s">
        <v>24</v>
      </c>
      <c r="F33" s="84"/>
      <c r="J33" s="84"/>
      <c r="K33" s="84"/>
      <c r="L33" s="84"/>
      <c r="M33" s="84"/>
      <c r="N33" s="84"/>
    </row>
    <row r="34" spans="2:14" x14ac:dyDescent="0.15">
      <c r="B34" s="115">
        <v>43872</v>
      </c>
      <c r="C34" s="109" t="s">
        <v>44</v>
      </c>
      <c r="D34" s="109" t="s">
        <v>62</v>
      </c>
      <c r="E34" s="109" t="s">
        <v>24</v>
      </c>
      <c r="F34" s="84"/>
      <c r="K34" s="84"/>
      <c r="L34" s="84"/>
      <c r="M34" s="84"/>
      <c r="N34" s="84"/>
    </row>
    <row r="35" spans="2:14" x14ac:dyDescent="0.15">
      <c r="B35" s="115">
        <v>43873</v>
      </c>
      <c r="C35" s="109" t="s">
        <v>22</v>
      </c>
      <c r="D35" s="109" t="s">
        <v>63</v>
      </c>
      <c r="E35" s="109" t="s">
        <v>24</v>
      </c>
      <c r="F35" s="84"/>
      <c r="J35" s="84"/>
      <c r="K35" s="84"/>
      <c r="L35" s="84"/>
      <c r="M35" s="84"/>
      <c r="N35" s="84"/>
    </row>
    <row r="36" spans="2:14" x14ac:dyDescent="0.15">
      <c r="B36" s="115">
        <v>43876</v>
      </c>
      <c r="C36" s="109" t="s">
        <v>44</v>
      </c>
      <c r="D36" s="109" t="s">
        <v>64</v>
      </c>
      <c r="E36" s="109" t="s">
        <v>27</v>
      </c>
      <c r="F36" s="84"/>
      <c r="G36" s="84"/>
      <c r="H36" s="84"/>
      <c r="I36" s="84"/>
      <c r="J36" s="84"/>
      <c r="K36" s="84"/>
      <c r="L36" s="84"/>
      <c r="M36" s="84"/>
      <c r="N36" s="84"/>
    </row>
    <row r="37" spans="2:14" x14ac:dyDescent="0.15">
      <c r="B37" s="115">
        <v>43876</v>
      </c>
      <c r="C37" s="109" t="s">
        <v>25</v>
      </c>
      <c r="D37" s="109" t="s">
        <v>65</v>
      </c>
      <c r="E37" s="109" t="s">
        <v>27</v>
      </c>
      <c r="F37" s="84"/>
      <c r="G37" s="84"/>
      <c r="H37" s="84"/>
      <c r="I37" s="84"/>
      <c r="J37" s="84"/>
      <c r="K37" s="84"/>
      <c r="L37" s="84"/>
      <c r="M37" s="84"/>
      <c r="N37" s="84"/>
    </row>
    <row r="38" spans="2:14" x14ac:dyDescent="0.15">
      <c r="B38" s="115">
        <v>43881</v>
      </c>
      <c r="C38" s="109" t="s">
        <v>22</v>
      </c>
      <c r="D38" s="109" t="s">
        <v>66</v>
      </c>
      <c r="E38" s="109" t="s">
        <v>24</v>
      </c>
      <c r="F38" s="84"/>
      <c r="G38" s="84"/>
      <c r="H38" s="84"/>
      <c r="I38" s="84"/>
      <c r="J38" s="84"/>
      <c r="K38" s="84"/>
      <c r="L38" s="84"/>
      <c r="M38" s="84"/>
      <c r="N38" s="84"/>
    </row>
    <row r="39" spans="2:14" x14ac:dyDescent="0.15">
      <c r="B39" s="115">
        <v>43881</v>
      </c>
      <c r="C39" s="109" t="s">
        <v>25</v>
      </c>
      <c r="D39" s="109" t="s">
        <v>67</v>
      </c>
      <c r="E39" s="109" t="s">
        <v>24</v>
      </c>
      <c r="F39" s="84"/>
      <c r="G39" s="84"/>
      <c r="H39" s="84"/>
      <c r="I39" s="84"/>
      <c r="J39" s="84"/>
      <c r="K39" s="84"/>
      <c r="M39" s="84"/>
    </row>
    <row r="40" spans="2:14" x14ac:dyDescent="0.15">
      <c r="B40" s="115">
        <v>43881</v>
      </c>
      <c r="C40" s="109" t="s">
        <v>34</v>
      </c>
      <c r="D40" s="109" t="s">
        <v>68</v>
      </c>
      <c r="E40" s="109" t="s">
        <v>27</v>
      </c>
      <c r="F40" s="84"/>
      <c r="G40" s="84"/>
      <c r="H40" s="84"/>
      <c r="I40" s="84"/>
      <c r="J40" s="84"/>
      <c r="K40" s="84"/>
      <c r="M40" s="84"/>
    </row>
    <row r="41" spans="2:14" x14ac:dyDescent="0.15">
      <c r="B41" s="115">
        <v>43884</v>
      </c>
      <c r="C41" s="109" t="s">
        <v>44</v>
      </c>
      <c r="D41" s="109" t="s">
        <v>69</v>
      </c>
      <c r="E41" s="109" t="s">
        <v>27</v>
      </c>
      <c r="F41" s="84"/>
      <c r="G41" s="84"/>
      <c r="H41" s="84"/>
      <c r="I41" s="84"/>
      <c r="J41" s="84"/>
      <c r="K41" s="84"/>
    </row>
    <row r="42" spans="2:14" x14ac:dyDescent="0.15">
      <c r="B42" s="115">
        <v>43885</v>
      </c>
      <c r="C42" s="109" t="s">
        <v>25</v>
      </c>
      <c r="D42" s="109" t="s">
        <v>70</v>
      </c>
      <c r="E42" s="109" t="s">
        <v>24</v>
      </c>
      <c r="F42" s="84"/>
      <c r="G42" s="84"/>
      <c r="H42" s="84"/>
      <c r="I42" s="84"/>
      <c r="J42" s="84"/>
      <c r="K42" s="84"/>
    </row>
    <row r="43" spans="2:14" x14ac:dyDescent="0.15">
      <c r="B43" s="115">
        <v>43886</v>
      </c>
      <c r="C43" s="109" t="s">
        <v>34</v>
      </c>
      <c r="D43" s="109" t="s">
        <v>71</v>
      </c>
      <c r="E43" s="109" t="s">
        <v>24</v>
      </c>
      <c r="F43" s="84"/>
      <c r="G43" s="84"/>
      <c r="H43" s="84"/>
      <c r="K43" s="84"/>
      <c r="L43" s="84"/>
      <c r="M43" s="84"/>
    </row>
    <row r="44" spans="2:14" x14ac:dyDescent="0.15">
      <c r="B44" s="115">
        <v>43888</v>
      </c>
      <c r="C44" s="109" t="s">
        <v>25</v>
      </c>
      <c r="D44" s="109" t="s">
        <v>72</v>
      </c>
      <c r="E44" s="109" t="s">
        <v>27</v>
      </c>
      <c r="F44" s="84"/>
      <c r="G44" s="84"/>
      <c r="H44" s="84"/>
      <c r="K44" s="84"/>
      <c r="L44" s="84"/>
      <c r="M44" s="84"/>
    </row>
    <row r="45" spans="2:14" x14ac:dyDescent="0.15">
      <c r="B45" s="115">
        <v>43896</v>
      </c>
      <c r="C45" s="109" t="s">
        <v>34</v>
      </c>
      <c r="D45" s="109" t="s">
        <v>73</v>
      </c>
      <c r="E45" s="109" t="s">
        <v>24</v>
      </c>
      <c r="F45" s="84"/>
      <c r="G45" s="84"/>
      <c r="H45" s="84"/>
      <c r="K45" s="84"/>
      <c r="L45" s="84"/>
      <c r="M45" s="84"/>
    </row>
    <row r="46" spans="2:14" x14ac:dyDescent="0.15">
      <c r="B46" s="115">
        <v>43898</v>
      </c>
      <c r="C46" s="109" t="s">
        <v>44</v>
      </c>
      <c r="D46" s="109" t="s">
        <v>74</v>
      </c>
      <c r="E46" s="109" t="s">
        <v>24</v>
      </c>
      <c r="F46" s="84"/>
      <c r="G46" s="84"/>
      <c r="H46" s="84"/>
      <c r="K46" s="84"/>
      <c r="L46" s="84"/>
      <c r="M46" s="84"/>
    </row>
    <row r="47" spans="2:14" x14ac:dyDescent="0.15">
      <c r="B47" s="115">
        <v>43899</v>
      </c>
      <c r="C47" s="109" t="s">
        <v>22</v>
      </c>
      <c r="D47" s="109" t="s">
        <v>75</v>
      </c>
      <c r="E47" s="109" t="s">
        <v>24</v>
      </c>
      <c r="F47" s="84"/>
      <c r="G47" s="84"/>
      <c r="H47" s="84"/>
      <c r="K47" s="84"/>
      <c r="L47" s="84"/>
      <c r="M47" s="84"/>
    </row>
    <row r="48" spans="2:14" x14ac:dyDescent="0.15">
      <c r="B48" s="115">
        <v>43901</v>
      </c>
      <c r="C48" s="109" t="s">
        <v>22</v>
      </c>
      <c r="D48" s="109" t="s">
        <v>76</v>
      </c>
      <c r="E48" s="109" t="s">
        <v>24</v>
      </c>
      <c r="F48" s="84"/>
      <c r="G48" s="84"/>
      <c r="H48" s="84"/>
      <c r="K48" s="84"/>
    </row>
    <row r="49" spans="2:11" x14ac:dyDescent="0.15">
      <c r="B49" s="115">
        <v>43901</v>
      </c>
      <c r="C49" s="109" t="s">
        <v>22</v>
      </c>
      <c r="D49" s="109" t="s">
        <v>77</v>
      </c>
      <c r="E49" s="109" t="s">
        <v>24</v>
      </c>
      <c r="F49" s="84"/>
      <c r="G49" s="84"/>
      <c r="H49" s="84"/>
      <c r="K49" s="84"/>
    </row>
    <row r="50" spans="2:11" x14ac:dyDescent="0.15">
      <c r="B50" s="115">
        <v>43903</v>
      </c>
      <c r="C50" s="109" t="s">
        <v>25</v>
      </c>
      <c r="D50" s="109" t="s">
        <v>78</v>
      </c>
      <c r="E50" s="109" t="s">
        <v>27</v>
      </c>
      <c r="F50" s="84"/>
      <c r="G50" s="84"/>
      <c r="H50" s="84"/>
      <c r="K50" s="84"/>
    </row>
    <row r="51" spans="2:11" x14ac:dyDescent="0.15">
      <c r="B51" s="115">
        <v>43904</v>
      </c>
      <c r="C51" s="109" t="s">
        <v>44</v>
      </c>
      <c r="D51" s="109" t="s">
        <v>79</v>
      </c>
      <c r="E51" s="109" t="s">
        <v>27</v>
      </c>
      <c r="F51" s="84"/>
      <c r="G51" s="84"/>
      <c r="H51" s="84"/>
      <c r="K51" s="84"/>
    </row>
    <row r="52" spans="2:11" x14ac:dyDescent="0.15">
      <c r="B52" s="115">
        <v>43907</v>
      </c>
      <c r="C52" s="109" t="s">
        <v>44</v>
      </c>
      <c r="D52" s="109" t="s">
        <v>80</v>
      </c>
      <c r="E52" s="109" t="s">
        <v>27</v>
      </c>
      <c r="F52" s="84"/>
      <c r="G52" s="84"/>
      <c r="H52" s="84"/>
      <c r="K52" s="84"/>
    </row>
    <row r="53" spans="2:11" x14ac:dyDescent="0.15">
      <c r="B53" s="115">
        <v>43907</v>
      </c>
      <c r="C53" s="109" t="s">
        <v>25</v>
      </c>
      <c r="D53" s="109" t="s">
        <v>81</v>
      </c>
      <c r="E53" s="109" t="s">
        <v>24</v>
      </c>
      <c r="F53" s="84"/>
      <c r="G53" s="84"/>
      <c r="H53" s="84"/>
      <c r="I53" s="84"/>
      <c r="J53" s="84"/>
      <c r="K53" s="84"/>
    </row>
    <row r="54" spans="2:11" x14ac:dyDescent="0.15">
      <c r="B54" s="115">
        <v>43910</v>
      </c>
      <c r="C54" s="109" t="s">
        <v>34</v>
      </c>
      <c r="D54" s="109" t="s">
        <v>82</v>
      </c>
      <c r="E54" s="109" t="s">
        <v>27</v>
      </c>
      <c r="F54" s="84"/>
      <c r="G54" s="84"/>
      <c r="H54" s="84"/>
      <c r="I54" s="84"/>
      <c r="J54" s="84"/>
      <c r="K54" s="84"/>
    </row>
    <row r="55" spans="2:11" x14ac:dyDescent="0.15">
      <c r="B55" s="115">
        <v>43913</v>
      </c>
      <c r="C55" s="109" t="s">
        <v>44</v>
      </c>
      <c r="D55" s="109" t="s">
        <v>83</v>
      </c>
      <c r="E55" s="109" t="s">
        <v>27</v>
      </c>
      <c r="F55" s="84"/>
      <c r="G55" s="84"/>
      <c r="H55" s="84"/>
      <c r="I55" s="84"/>
      <c r="J55" s="84"/>
      <c r="K55" s="84"/>
    </row>
    <row r="56" spans="2:11" x14ac:dyDescent="0.15">
      <c r="B56" s="115">
        <v>43913</v>
      </c>
      <c r="C56" s="109" t="s">
        <v>34</v>
      </c>
      <c r="D56" s="109" t="s">
        <v>84</v>
      </c>
      <c r="E56" s="109" t="s">
        <v>27</v>
      </c>
      <c r="F56" s="84"/>
      <c r="G56" s="84"/>
      <c r="H56" s="84"/>
      <c r="I56" s="84"/>
      <c r="J56" s="84"/>
      <c r="K56" s="84"/>
    </row>
    <row r="57" spans="2:11" x14ac:dyDescent="0.15">
      <c r="B57" s="115">
        <v>43918</v>
      </c>
      <c r="C57" s="109" t="s">
        <v>44</v>
      </c>
      <c r="D57" s="109" t="s">
        <v>85</v>
      </c>
      <c r="E57" s="109" t="s">
        <v>24</v>
      </c>
      <c r="F57" s="84"/>
      <c r="G57" s="84"/>
      <c r="H57" s="84"/>
      <c r="I57" s="84"/>
      <c r="J57" s="84"/>
      <c r="K57" s="84"/>
    </row>
    <row r="58" spans="2:11" x14ac:dyDescent="0.15">
      <c r="B58" s="115">
        <v>43918</v>
      </c>
      <c r="C58" s="109" t="s">
        <v>34</v>
      </c>
      <c r="D58" s="109" t="s">
        <v>86</v>
      </c>
      <c r="E58" s="109" t="s">
        <v>27</v>
      </c>
      <c r="F58" s="84"/>
      <c r="G58" s="84"/>
      <c r="H58" s="84"/>
      <c r="I58" s="84"/>
      <c r="J58" s="84"/>
      <c r="K58" s="84"/>
    </row>
    <row r="59" spans="2:11" x14ac:dyDescent="0.15">
      <c r="B59" s="115">
        <v>43919</v>
      </c>
      <c r="C59" s="109" t="s">
        <v>44</v>
      </c>
      <c r="D59" s="109" t="s">
        <v>87</v>
      </c>
      <c r="E59" s="109" t="s">
        <v>27</v>
      </c>
      <c r="F59" s="84"/>
      <c r="G59" s="84"/>
      <c r="H59" s="84"/>
      <c r="I59" s="84"/>
      <c r="J59" s="84"/>
      <c r="K59" s="84"/>
    </row>
    <row r="60" spans="2:11" x14ac:dyDescent="0.15">
      <c r="B60" s="115">
        <v>43919</v>
      </c>
      <c r="C60" s="109" t="s">
        <v>22</v>
      </c>
      <c r="D60" s="109" t="s">
        <v>88</v>
      </c>
      <c r="E60" s="109" t="s">
        <v>24</v>
      </c>
      <c r="F60" s="84"/>
      <c r="G60" s="84"/>
      <c r="H60" s="84"/>
      <c r="I60" s="84"/>
      <c r="J60" s="84"/>
      <c r="K60" s="84"/>
    </row>
    <row r="61" spans="2:11" x14ac:dyDescent="0.15">
      <c r="B61" s="115">
        <v>43919</v>
      </c>
      <c r="C61" s="109" t="s">
        <v>44</v>
      </c>
      <c r="D61" s="109" t="s">
        <v>89</v>
      </c>
      <c r="E61" s="109" t="s">
        <v>27</v>
      </c>
      <c r="F61" s="84"/>
      <c r="G61" s="84"/>
      <c r="H61" s="84"/>
      <c r="I61" s="84"/>
      <c r="J61" s="84"/>
      <c r="K61" s="84"/>
    </row>
    <row r="62" spans="2:11" x14ac:dyDescent="0.15">
      <c r="B62" s="115">
        <v>43920</v>
      </c>
      <c r="C62" s="109" t="s">
        <v>22</v>
      </c>
      <c r="D62" s="109" t="s">
        <v>90</v>
      </c>
      <c r="E62" s="109" t="s">
        <v>24</v>
      </c>
      <c r="F62" s="84"/>
      <c r="G62" s="84"/>
      <c r="H62" s="84"/>
      <c r="I62" s="84"/>
      <c r="J62" s="84"/>
      <c r="K62" s="84"/>
    </row>
    <row r="63" spans="2:11" x14ac:dyDescent="0.15">
      <c r="B63" s="115">
        <v>43922</v>
      </c>
      <c r="C63" s="109" t="s">
        <v>34</v>
      </c>
      <c r="D63" s="109" t="s">
        <v>91</v>
      </c>
      <c r="E63" s="109" t="s">
        <v>27</v>
      </c>
      <c r="F63" s="84"/>
      <c r="G63" s="84"/>
      <c r="H63" s="84"/>
      <c r="I63" s="84"/>
      <c r="J63" s="84"/>
      <c r="K63" s="84"/>
    </row>
    <row r="64" spans="2:11" x14ac:dyDescent="0.15">
      <c r="B64" s="115">
        <v>43923</v>
      </c>
      <c r="C64" s="109" t="s">
        <v>25</v>
      </c>
      <c r="D64" s="109" t="s">
        <v>92</v>
      </c>
      <c r="E64" s="109" t="s">
        <v>27</v>
      </c>
      <c r="F64" s="84"/>
      <c r="G64" s="84"/>
      <c r="H64" s="84"/>
      <c r="I64" s="84"/>
      <c r="J64" s="84"/>
      <c r="K64" s="84"/>
    </row>
    <row r="65" spans="2:11" x14ac:dyDescent="0.15">
      <c r="B65" s="115">
        <v>43923</v>
      </c>
      <c r="C65" s="109" t="s">
        <v>34</v>
      </c>
      <c r="D65" s="109" t="s">
        <v>93</v>
      </c>
      <c r="E65" s="109" t="s">
        <v>27</v>
      </c>
      <c r="F65" s="84"/>
      <c r="G65" s="84"/>
      <c r="H65" s="84"/>
      <c r="I65" s="84"/>
      <c r="J65" s="84"/>
      <c r="K65" s="84"/>
    </row>
    <row r="66" spans="2:11" x14ac:dyDescent="0.15">
      <c r="B66" s="115">
        <v>43924</v>
      </c>
      <c r="C66" s="109" t="s">
        <v>44</v>
      </c>
      <c r="D66" s="109" t="s">
        <v>94</v>
      </c>
      <c r="E66" s="109" t="s">
        <v>27</v>
      </c>
      <c r="F66" s="84"/>
      <c r="G66" s="84"/>
      <c r="H66" s="84"/>
      <c r="I66" s="84"/>
      <c r="J66" s="84"/>
      <c r="K66" s="84"/>
    </row>
    <row r="67" spans="2:11" x14ac:dyDescent="0.15">
      <c r="B67" s="115">
        <v>43925</v>
      </c>
      <c r="C67" s="109" t="s">
        <v>34</v>
      </c>
      <c r="D67" s="109" t="s">
        <v>95</v>
      </c>
      <c r="E67" s="109" t="s">
        <v>24</v>
      </c>
      <c r="F67" s="84"/>
      <c r="G67" s="84"/>
      <c r="H67" s="84"/>
      <c r="I67" s="84"/>
      <c r="J67" s="84"/>
      <c r="K67" s="84"/>
    </row>
    <row r="68" spans="2:11" x14ac:dyDescent="0.15">
      <c r="B68" s="115">
        <v>43931</v>
      </c>
      <c r="C68" s="109" t="s">
        <v>44</v>
      </c>
      <c r="D68" s="109" t="s">
        <v>96</v>
      </c>
      <c r="E68" s="109" t="s">
        <v>27</v>
      </c>
      <c r="F68" s="84"/>
      <c r="G68" s="84"/>
      <c r="H68" s="84"/>
      <c r="I68" s="84"/>
      <c r="J68" s="84"/>
      <c r="K68" s="84"/>
    </row>
    <row r="69" spans="2:11" x14ac:dyDescent="0.15">
      <c r="B69" s="115">
        <v>43931</v>
      </c>
      <c r="C69" s="109" t="s">
        <v>25</v>
      </c>
      <c r="D69" s="109" t="s">
        <v>97</v>
      </c>
      <c r="E69" s="109" t="s">
        <v>27</v>
      </c>
      <c r="F69" s="84"/>
      <c r="G69" s="84"/>
      <c r="H69" s="84"/>
      <c r="I69" s="84"/>
      <c r="J69" s="84"/>
      <c r="K69" s="84"/>
    </row>
    <row r="70" spans="2:11" x14ac:dyDescent="0.15">
      <c r="B70" s="115">
        <v>43932</v>
      </c>
      <c r="C70" s="109" t="s">
        <v>34</v>
      </c>
      <c r="D70" s="109" t="s">
        <v>98</v>
      </c>
      <c r="E70" s="109" t="s">
        <v>27</v>
      </c>
      <c r="F70" s="84"/>
      <c r="G70" s="84"/>
      <c r="H70" s="84"/>
      <c r="I70" s="84"/>
      <c r="J70" s="84"/>
      <c r="K70" s="84"/>
    </row>
    <row r="71" spans="2:11" x14ac:dyDescent="0.15">
      <c r="B71" s="115">
        <v>43932</v>
      </c>
      <c r="C71" s="109" t="s">
        <v>34</v>
      </c>
      <c r="D71" s="109" t="s">
        <v>99</v>
      </c>
      <c r="E71" s="109" t="s">
        <v>24</v>
      </c>
      <c r="F71" s="84"/>
      <c r="G71" s="84"/>
      <c r="H71" s="84"/>
      <c r="I71" s="84"/>
    </row>
    <row r="72" spans="2:11" x14ac:dyDescent="0.15">
      <c r="B72" s="115">
        <v>43935</v>
      </c>
      <c r="C72" s="109" t="s">
        <v>44</v>
      </c>
      <c r="D72" s="109" t="s">
        <v>100</v>
      </c>
      <c r="E72" s="109" t="s">
        <v>27</v>
      </c>
      <c r="F72" s="84"/>
      <c r="G72" s="84"/>
      <c r="H72" s="84"/>
      <c r="I72" s="84"/>
    </row>
    <row r="73" spans="2:11" x14ac:dyDescent="0.15">
      <c r="B73" s="115">
        <v>43941</v>
      </c>
      <c r="C73" s="109" t="s">
        <v>44</v>
      </c>
      <c r="D73" s="109" t="s">
        <v>101</v>
      </c>
      <c r="E73" s="109" t="s">
        <v>24</v>
      </c>
      <c r="F73" s="84"/>
      <c r="G73" s="84"/>
      <c r="H73" s="84"/>
      <c r="I73" s="84"/>
    </row>
    <row r="74" spans="2:11" x14ac:dyDescent="0.15">
      <c r="B74" s="115">
        <v>43942</v>
      </c>
      <c r="C74" s="109" t="s">
        <v>25</v>
      </c>
      <c r="D74" s="109" t="s">
        <v>102</v>
      </c>
      <c r="E74" s="109" t="s">
        <v>24</v>
      </c>
      <c r="F74" s="84"/>
      <c r="G74" s="84"/>
      <c r="H74" s="84"/>
      <c r="I74" s="84"/>
    </row>
    <row r="75" spans="2:11" x14ac:dyDescent="0.15">
      <c r="B75" s="115">
        <v>43943</v>
      </c>
      <c r="C75" s="109" t="s">
        <v>34</v>
      </c>
      <c r="D75" s="109" t="s">
        <v>103</v>
      </c>
      <c r="E75" s="109" t="s">
        <v>27</v>
      </c>
      <c r="F75" s="84"/>
      <c r="G75" s="84"/>
      <c r="H75" s="84"/>
      <c r="I75" s="84"/>
    </row>
    <row r="76" spans="2:11" x14ac:dyDescent="0.15">
      <c r="B76" s="115">
        <v>43944</v>
      </c>
      <c r="C76" s="109" t="s">
        <v>34</v>
      </c>
      <c r="D76" s="109" t="s">
        <v>104</v>
      </c>
      <c r="E76" s="109" t="s">
        <v>27</v>
      </c>
      <c r="F76" s="84"/>
      <c r="G76" s="84"/>
      <c r="H76" s="84"/>
      <c r="I76" s="84"/>
    </row>
    <row r="77" spans="2:11" x14ac:dyDescent="0.15">
      <c r="B77" s="115">
        <v>43947</v>
      </c>
      <c r="C77" s="109" t="s">
        <v>44</v>
      </c>
      <c r="D77" s="109" t="s">
        <v>105</v>
      </c>
      <c r="E77" s="109" t="s">
        <v>24</v>
      </c>
      <c r="F77" s="84"/>
      <c r="G77" s="84"/>
      <c r="H77" s="84"/>
      <c r="I77" s="84"/>
    </row>
    <row r="78" spans="2:11" x14ac:dyDescent="0.15">
      <c r="B78" s="115">
        <v>43950</v>
      </c>
      <c r="C78" s="109" t="s">
        <v>22</v>
      </c>
      <c r="D78" s="109" t="s">
        <v>106</v>
      </c>
      <c r="E78" s="109" t="s">
        <v>24</v>
      </c>
      <c r="F78" s="84"/>
      <c r="G78" s="84"/>
      <c r="H78" s="84"/>
      <c r="I78" s="84"/>
    </row>
    <row r="79" spans="2:11" x14ac:dyDescent="0.15">
      <c r="G79" s="84"/>
      <c r="H79" s="84"/>
      <c r="I79" s="84"/>
    </row>
    <row r="80" spans="2:11" x14ac:dyDescent="0.15">
      <c r="G80" s="84"/>
      <c r="H80" s="84"/>
      <c r="I80" s="84"/>
    </row>
    <row r="81" spans="7:9" x14ac:dyDescent="0.15">
      <c r="G81" s="84"/>
      <c r="H81" s="84"/>
      <c r="I81" s="84"/>
    </row>
    <row r="90" spans="7:9" ht="31.9" customHeight="1" x14ac:dyDescent="0.25"/>
  </sheetData>
  <conditionalFormatting sqref="A1:A2">
    <cfRule type="expression" dxfId="98" priority="8">
      <formula>$A$2/$B$2&gt;=0.076</formula>
    </cfRule>
  </conditionalFormatting>
  <conditionalFormatting sqref="B1:B2">
    <cfRule type="expression" dxfId="97" priority="9">
      <formula>$A$2/$B$2&gt;=0.153</formula>
    </cfRule>
  </conditionalFormatting>
  <conditionalFormatting sqref="C1:C2">
    <cfRule type="expression" dxfId="96" priority="10">
      <formula>$A$2/$B$2&gt;=0.23</formula>
    </cfRule>
  </conditionalFormatting>
  <conditionalFormatting sqref="D1:D2">
    <cfRule type="expression" dxfId="95" priority="11">
      <formula>$A$2/$B$2&gt;=0.307</formula>
    </cfRule>
  </conditionalFormatting>
  <conditionalFormatting sqref="E1:E2">
    <cfRule type="expression" dxfId="94" priority="12">
      <formula>$A$2/$B$2&gt;=0.384</formula>
    </cfRule>
  </conditionalFormatting>
  <conditionalFormatting sqref="F1:F2">
    <cfRule type="expression" dxfId="93" priority="13">
      <formula>$A$2/$B$2&gt;=0.461</formula>
    </cfRule>
  </conditionalFormatting>
  <conditionalFormatting sqref="G1:G2">
    <cfRule type="expression" dxfId="92" priority="14">
      <formula>$A$2/$B$2&gt;=0.538</formula>
    </cfRule>
  </conditionalFormatting>
  <conditionalFormatting sqref="H1:H2">
    <cfRule type="expression" dxfId="91" priority="15">
      <formula>$A$2/$B$2&gt;=0.615</formula>
    </cfRule>
  </conditionalFormatting>
  <conditionalFormatting sqref="I1:P2">
    <cfRule type="expression" dxfId="90" priority="16">
      <formula>$A$2/$B$2&gt;=0.692</formula>
    </cfRule>
  </conditionalFormatting>
  <conditionalFormatting sqref="L1">
    <cfRule type="expression" dxfId="89" priority="4">
      <formula>$A$2/$B$2&gt;=0.846</formula>
    </cfRule>
  </conditionalFormatting>
  <conditionalFormatting sqref="O1">
    <cfRule type="expression" dxfId="88" priority="7">
      <formula>$A$2/$B$2&gt;=0.846</formula>
    </cfRule>
  </conditionalFormatting>
  <conditionalFormatting sqref="P1">
    <cfRule type="expression" dxfId="87" priority="2">
      <formula>$P$1&lt;&gt;""</formula>
    </cfRule>
  </conditionalFormatting>
  <conditionalFormatting sqref="Q1:R1 A1:O2 X1:AO2 P2:R2">
    <cfRule type="expression" dxfId="86" priority="1">
      <formula>$P$1="Feedback OFF"</formula>
    </cfRule>
  </conditionalFormatting>
  <conditionalFormatting sqref="Q1:R2">
    <cfRule type="expression" dxfId="85" priority="3">
      <formula>$A$2/$B$2&gt;=0.846</formula>
    </cfRule>
  </conditionalFormatting>
  <conditionalFormatting sqref="X1:AF1 AH1:AK1 AM1:AO1 X2:AO2">
    <cfRule type="expression" dxfId="84" priority="17">
      <formula>$A$2/$B$2&gt;=1</formula>
    </cfRule>
  </conditionalFormatting>
  <conditionalFormatting sqref="AG1">
    <cfRule type="expression" dxfId="83" priority="6">
      <formula>$A$2/$B$2&gt;=0.846</formula>
    </cfRule>
  </conditionalFormatting>
  <conditionalFormatting sqref="AL1">
    <cfRule type="expression" dxfId="82" priority="5">
      <formula>$A$2/$B$2&gt;=0.846</formula>
    </cfRule>
  </conditionalFormatting>
  <dataValidations count="1">
    <dataValidation type="list" allowBlank="1" showInputMessage="1" showErrorMessage="1" sqref="P1" xr:uid="{D151AF7B-B29F-4063-8C01-DC66D850C122}">
      <formula1>"Feedback ON, Taunting ON, Feedback OFF"</formula1>
    </dataValidation>
  </dataValidations>
  <pageMargins left="0.7" right="0.7" top="0.75" bottom="0.75" header="0.3" footer="0.3"/>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C2840F-C830-4F70-B930-7EC104D23436}">
  <sheetPr>
    <tabColor rgb="FF4FADEA"/>
  </sheetPr>
  <dimension ref="B3:AN90"/>
  <sheetViews>
    <sheetView zoomScale="110" zoomScaleNormal="110" workbookViewId="0">
      <selection activeCell="G13" sqref="G13:I16"/>
    </sheetView>
  </sheetViews>
  <sheetFormatPr defaultColWidth="8.7109375" defaultRowHeight="8.25" x14ac:dyDescent="0.25"/>
  <cols>
    <col min="1" max="1" width="1.28515625" style="109" customWidth="1"/>
    <col min="2" max="2" width="12.28515625" style="109" customWidth="1"/>
    <col min="3" max="4" width="13.7109375" style="109" customWidth="1"/>
    <col min="5" max="5" width="14.42578125" style="109" customWidth="1"/>
    <col min="6" max="6" width="8.140625" style="109" customWidth="1"/>
    <col min="7" max="7" width="13.7109375" style="109" bestFit="1" customWidth="1"/>
    <col min="8" max="8" width="9.42578125" style="109" bestFit="1" customWidth="1"/>
    <col min="9" max="9" width="5.7109375" style="109" bestFit="1" customWidth="1"/>
    <col min="10" max="10" width="12.42578125" style="109" bestFit="1" customWidth="1"/>
    <col min="11" max="11" width="12.7109375" style="109" bestFit="1" customWidth="1"/>
    <col min="12" max="12" width="16.7109375" style="109" customWidth="1"/>
    <col min="13" max="13" width="19" style="109" customWidth="1"/>
    <col min="14" max="14" width="15.28515625" style="109" customWidth="1"/>
    <col min="15" max="20" width="8.7109375" style="109"/>
    <col min="21" max="21" width="18.7109375" style="109" customWidth="1"/>
    <col min="22" max="16384" width="8.7109375" style="109"/>
  </cols>
  <sheetData>
    <row r="3" spans="2:40" ht="6" customHeight="1" x14ac:dyDescent="0.25"/>
    <row r="4" spans="2:40" x14ac:dyDescent="0.25">
      <c r="B4" s="113">
        <v>0</v>
      </c>
    </row>
    <row r="5" spans="2:40" x14ac:dyDescent="0.25">
      <c r="B5" s="112">
        <v>0</v>
      </c>
    </row>
    <row r="8" spans="2:40" s="84" customFormat="1" x14ac:dyDescent="0.15">
      <c r="G8" s="125">
        <v>0</v>
      </c>
    </row>
    <row r="9" spans="2:40" x14ac:dyDescent="0.15">
      <c r="B9" s="114">
        <v>0</v>
      </c>
      <c r="C9" s="114">
        <v>0</v>
      </c>
      <c r="D9" s="114">
        <v>0</v>
      </c>
      <c r="E9" s="114">
        <v>0</v>
      </c>
      <c r="F9" s="84"/>
      <c r="G9" s="125"/>
      <c r="H9" s="84"/>
      <c r="I9" s="84"/>
      <c r="J9" s="84"/>
      <c r="K9" s="84"/>
      <c r="L9" s="84"/>
      <c r="M9" s="84"/>
      <c r="N9" s="84"/>
      <c r="O9" s="84"/>
      <c r="P9" s="84"/>
      <c r="Q9" s="84"/>
      <c r="R9" s="84"/>
      <c r="S9" s="84"/>
      <c r="T9" s="84"/>
      <c r="U9" s="84"/>
      <c r="V9" s="84"/>
      <c r="W9" s="84"/>
      <c r="X9" s="84"/>
      <c r="Y9" s="84"/>
      <c r="Z9" s="84"/>
      <c r="AA9" s="84"/>
      <c r="AB9" s="84"/>
      <c r="AC9" s="84"/>
      <c r="AD9" s="84"/>
      <c r="AE9" s="84"/>
      <c r="AF9" s="84"/>
      <c r="AG9" s="84"/>
      <c r="AH9" s="84"/>
      <c r="AI9" s="84"/>
      <c r="AJ9" s="84"/>
      <c r="AK9" s="84"/>
      <c r="AL9" s="84"/>
      <c r="AM9" s="84"/>
      <c r="AN9" s="84"/>
    </row>
    <row r="10" spans="2:40" x14ac:dyDescent="0.15">
      <c r="B10" s="115">
        <v>0</v>
      </c>
      <c r="C10" s="109">
        <v>0</v>
      </c>
      <c r="D10" s="109">
        <v>0</v>
      </c>
      <c r="E10" s="109">
        <v>0</v>
      </c>
      <c r="F10" s="84"/>
      <c r="G10" s="125">
        <v>0</v>
      </c>
      <c r="H10" s="93"/>
      <c r="I10" s="93"/>
      <c r="J10" s="93"/>
      <c r="K10" s="93"/>
      <c r="L10" s="93"/>
      <c r="M10" s="93"/>
      <c r="N10" s="93"/>
      <c r="O10" s="93"/>
      <c r="P10" s="93"/>
      <c r="Q10" s="93"/>
      <c r="R10" s="93"/>
      <c r="S10" s="93"/>
      <c r="T10" s="93"/>
      <c r="U10" s="93"/>
      <c r="V10" s="93"/>
      <c r="W10" s="93"/>
      <c r="X10" s="93"/>
      <c r="Y10" s="93"/>
      <c r="Z10" s="93"/>
      <c r="AA10" s="93"/>
      <c r="AB10" s="93"/>
      <c r="AC10" s="93"/>
      <c r="AD10" s="93"/>
      <c r="AE10" s="93"/>
      <c r="AF10" s="93"/>
      <c r="AG10" s="93"/>
      <c r="AH10" s="93"/>
      <c r="AI10" s="93"/>
      <c r="AJ10" s="93"/>
      <c r="AK10" s="93"/>
      <c r="AL10" s="93"/>
      <c r="AM10" s="93"/>
      <c r="AN10" s="93"/>
    </row>
    <row r="11" spans="2:40" x14ac:dyDescent="0.15">
      <c r="B11" s="115">
        <v>0</v>
      </c>
      <c r="C11" s="109">
        <v>0</v>
      </c>
      <c r="D11" s="109">
        <v>0</v>
      </c>
      <c r="E11" s="109">
        <v>0</v>
      </c>
      <c r="F11" s="84"/>
      <c r="G11" s="125"/>
      <c r="H11" s="93"/>
      <c r="I11" s="93"/>
      <c r="J11" s="93"/>
      <c r="K11" s="93"/>
      <c r="L11" s="93"/>
      <c r="M11" s="93"/>
      <c r="N11" s="93"/>
      <c r="O11" s="93"/>
      <c r="P11" s="93"/>
      <c r="Q11" s="93"/>
      <c r="R11" s="93"/>
      <c r="S11" s="93"/>
      <c r="T11" s="93"/>
      <c r="U11" s="93"/>
      <c r="V11" s="93"/>
      <c r="W11" s="93"/>
      <c r="X11" s="93"/>
      <c r="Y11" s="93"/>
      <c r="Z11" s="93"/>
      <c r="AA11" s="93"/>
      <c r="AB11" s="93"/>
      <c r="AC11" s="93"/>
      <c r="AD11" s="93"/>
      <c r="AE11" s="93"/>
      <c r="AF11" s="93"/>
      <c r="AG11" s="93"/>
      <c r="AH11" s="93"/>
      <c r="AI11" s="93"/>
      <c r="AJ11" s="93"/>
      <c r="AK11" s="93"/>
      <c r="AL11" s="93"/>
      <c r="AM11" s="93"/>
      <c r="AN11" s="93"/>
    </row>
    <row r="12" spans="2:40" x14ac:dyDescent="0.15">
      <c r="B12" s="115">
        <v>0</v>
      </c>
      <c r="C12" s="109">
        <v>0</v>
      </c>
      <c r="D12" s="109">
        <v>0</v>
      </c>
      <c r="E12" s="109">
        <v>0</v>
      </c>
      <c r="F12" s="84"/>
      <c r="G12" s="84"/>
      <c r="H12" s="84"/>
      <c r="I12" s="84"/>
      <c r="K12" s="84"/>
    </row>
    <row r="13" spans="2:40" x14ac:dyDescent="0.15">
      <c r="B13" s="115">
        <v>0</v>
      </c>
      <c r="C13" s="109">
        <v>0</v>
      </c>
      <c r="D13" s="109">
        <v>0</v>
      </c>
      <c r="E13" s="109">
        <v>0</v>
      </c>
      <c r="F13" s="84"/>
      <c r="G13" s="84">
        <v>0</v>
      </c>
      <c r="H13" s="84">
        <v>0</v>
      </c>
      <c r="I13" s="84">
        <v>0</v>
      </c>
      <c r="L13" s="109">
        <v>0</v>
      </c>
      <c r="M13" s="109">
        <v>0</v>
      </c>
      <c r="N13" s="109">
        <v>0</v>
      </c>
    </row>
    <row r="14" spans="2:40" x14ac:dyDescent="0.15">
      <c r="B14" s="115">
        <v>0</v>
      </c>
      <c r="C14" s="109">
        <v>0</v>
      </c>
      <c r="D14" s="109">
        <v>0</v>
      </c>
      <c r="E14" s="109">
        <v>0</v>
      </c>
      <c r="F14" s="84"/>
      <c r="G14" s="84">
        <v>0</v>
      </c>
      <c r="H14" s="84">
        <v>0</v>
      </c>
      <c r="I14" s="136">
        <v>0</v>
      </c>
      <c r="L14" s="109">
        <v>0</v>
      </c>
      <c r="M14" s="109">
        <v>1</v>
      </c>
      <c r="N14" s="109">
        <v>1</v>
      </c>
    </row>
    <row r="15" spans="2:40" x14ac:dyDescent="0.15">
      <c r="B15" s="115">
        <v>0</v>
      </c>
      <c r="C15" s="109">
        <v>0</v>
      </c>
      <c r="D15" s="109">
        <v>0</v>
      </c>
      <c r="E15" s="109">
        <v>0</v>
      </c>
      <c r="F15" s="84"/>
      <c r="G15" s="84">
        <v>0</v>
      </c>
      <c r="H15" s="84">
        <v>0</v>
      </c>
      <c r="I15" s="136">
        <v>0</v>
      </c>
      <c r="L15" s="109">
        <v>0</v>
      </c>
      <c r="M15" s="109">
        <v>1</v>
      </c>
      <c r="N15" s="109">
        <v>1</v>
      </c>
    </row>
    <row r="16" spans="2:40" x14ac:dyDescent="0.15">
      <c r="B16" s="115">
        <v>0</v>
      </c>
      <c r="C16" s="109">
        <v>0</v>
      </c>
      <c r="D16" s="109">
        <v>0</v>
      </c>
      <c r="E16" s="109">
        <v>0</v>
      </c>
      <c r="F16" s="84"/>
      <c r="G16" s="84">
        <v>0</v>
      </c>
      <c r="H16" s="84">
        <v>0</v>
      </c>
      <c r="I16" s="136">
        <v>0</v>
      </c>
      <c r="L16" s="109">
        <v>0</v>
      </c>
      <c r="M16" s="109">
        <v>1</v>
      </c>
      <c r="N16" s="109">
        <v>1</v>
      </c>
    </row>
    <row r="17" spans="2:27" x14ac:dyDescent="0.15">
      <c r="B17" s="115">
        <v>0</v>
      </c>
      <c r="C17" s="109">
        <v>0</v>
      </c>
      <c r="D17" s="109">
        <v>0</v>
      </c>
      <c r="E17" s="109">
        <v>0</v>
      </c>
      <c r="F17" s="84"/>
      <c r="G17" s="84"/>
      <c r="H17" s="84"/>
      <c r="I17" s="84"/>
    </row>
    <row r="18" spans="2:27" x14ac:dyDescent="0.15">
      <c r="B18" s="115">
        <v>0</v>
      </c>
      <c r="C18" s="109">
        <v>0</v>
      </c>
      <c r="D18" s="109">
        <v>0</v>
      </c>
      <c r="E18" s="109">
        <v>0</v>
      </c>
      <c r="F18" s="84"/>
      <c r="G18" s="84"/>
      <c r="H18" s="84"/>
      <c r="I18" s="84"/>
      <c r="M18" s="84"/>
    </row>
    <row r="19" spans="2:27" x14ac:dyDescent="0.15">
      <c r="B19" s="115">
        <v>0</v>
      </c>
      <c r="C19" s="109">
        <v>0</v>
      </c>
      <c r="D19" s="109">
        <v>0</v>
      </c>
      <c r="E19" s="109">
        <v>0</v>
      </c>
      <c r="F19" s="84"/>
      <c r="G19" s="84"/>
      <c r="H19" s="84"/>
      <c r="I19" s="84"/>
      <c r="M19" s="84"/>
      <c r="N19" s="84"/>
      <c r="O19" s="84"/>
    </row>
    <row r="20" spans="2:27" x14ac:dyDescent="0.15">
      <c r="B20" s="115">
        <v>0</v>
      </c>
      <c r="C20" s="109">
        <v>0</v>
      </c>
      <c r="D20" s="109">
        <v>0</v>
      </c>
      <c r="E20" s="109">
        <v>0</v>
      </c>
      <c r="F20" s="84"/>
      <c r="G20" s="84"/>
      <c r="H20" s="84"/>
      <c r="I20" s="84"/>
      <c r="M20" s="84"/>
      <c r="N20" s="84"/>
      <c r="O20" s="84"/>
    </row>
    <row r="21" spans="2:27" x14ac:dyDescent="0.15">
      <c r="B21" s="115">
        <v>0</v>
      </c>
      <c r="C21" s="109">
        <v>0</v>
      </c>
      <c r="D21" s="109">
        <v>0</v>
      </c>
      <c r="E21" s="109">
        <v>0</v>
      </c>
      <c r="F21" s="84"/>
      <c r="G21" s="84"/>
      <c r="H21" s="84"/>
      <c r="I21" s="84"/>
      <c r="M21" s="84"/>
      <c r="N21" s="84"/>
      <c r="O21" s="84"/>
    </row>
    <row r="22" spans="2:27" x14ac:dyDescent="0.15">
      <c r="B22" s="115">
        <v>0</v>
      </c>
      <c r="C22" s="109">
        <v>0</v>
      </c>
      <c r="D22" s="109">
        <v>0</v>
      </c>
      <c r="E22" s="109">
        <v>0</v>
      </c>
      <c r="F22" s="84"/>
      <c r="G22" s="84"/>
      <c r="H22" s="84"/>
      <c r="I22" s="84"/>
      <c r="M22" s="84"/>
      <c r="N22" s="84"/>
      <c r="O22" s="84"/>
      <c r="W22" s="84"/>
      <c r="Y22" s="84"/>
      <c r="Z22" s="84"/>
      <c r="AA22" s="84"/>
    </row>
    <row r="23" spans="2:27" x14ac:dyDescent="0.15">
      <c r="B23" s="115">
        <v>0</v>
      </c>
      <c r="C23" s="109">
        <v>0</v>
      </c>
      <c r="D23" s="109">
        <v>0</v>
      </c>
      <c r="E23" s="109">
        <v>0</v>
      </c>
      <c r="F23" s="84"/>
      <c r="G23" s="84"/>
      <c r="H23" s="84"/>
      <c r="I23" s="84"/>
      <c r="M23" s="84"/>
      <c r="N23" s="84"/>
      <c r="O23" s="84"/>
      <c r="W23" s="84"/>
      <c r="Y23" s="84"/>
      <c r="Z23" s="84"/>
      <c r="AA23" s="84"/>
    </row>
    <row r="24" spans="2:27" x14ac:dyDescent="0.15">
      <c r="B24" s="115">
        <v>0</v>
      </c>
      <c r="C24" s="109">
        <v>0</v>
      </c>
      <c r="D24" s="109">
        <v>0</v>
      </c>
      <c r="E24" s="109">
        <v>0</v>
      </c>
      <c r="F24" s="84"/>
      <c r="G24" s="84"/>
      <c r="H24" s="84"/>
      <c r="I24" s="84"/>
      <c r="J24" s="84"/>
      <c r="M24" s="84"/>
      <c r="N24" s="84"/>
      <c r="O24" s="84"/>
      <c r="W24" s="84"/>
      <c r="Y24" s="84"/>
      <c r="AA24" s="84"/>
    </row>
    <row r="25" spans="2:27" x14ac:dyDescent="0.15">
      <c r="B25" s="115">
        <v>0</v>
      </c>
      <c r="C25" s="109">
        <v>0</v>
      </c>
      <c r="D25" s="109">
        <v>0</v>
      </c>
      <c r="E25" s="109">
        <v>0</v>
      </c>
      <c r="F25" s="84"/>
      <c r="G25" s="84"/>
      <c r="H25" s="84"/>
      <c r="I25" s="84"/>
      <c r="W25" s="84"/>
      <c r="Y25" s="84"/>
      <c r="Z25" s="84"/>
      <c r="AA25" s="84"/>
    </row>
    <row r="26" spans="2:27" x14ac:dyDescent="0.15">
      <c r="B26" s="115">
        <v>0</v>
      </c>
      <c r="C26" s="109">
        <v>0</v>
      </c>
      <c r="D26" s="109">
        <v>0</v>
      </c>
      <c r="E26" s="109">
        <v>0</v>
      </c>
      <c r="F26" s="84"/>
      <c r="G26" s="84"/>
      <c r="H26" s="84"/>
      <c r="I26" s="84"/>
      <c r="W26" s="84"/>
      <c r="X26" s="84"/>
      <c r="Y26" s="84"/>
      <c r="AA26" s="84"/>
    </row>
    <row r="27" spans="2:27" x14ac:dyDescent="0.15">
      <c r="B27" s="115">
        <v>0</v>
      </c>
      <c r="C27" s="109">
        <v>0</v>
      </c>
      <c r="D27" s="109">
        <v>0</v>
      </c>
      <c r="E27" s="109">
        <v>0</v>
      </c>
      <c r="F27" s="84"/>
      <c r="G27" s="84"/>
      <c r="H27" s="84"/>
      <c r="I27" s="84"/>
      <c r="U27" s="84"/>
      <c r="V27" s="84"/>
      <c r="W27" s="84"/>
      <c r="X27" s="84"/>
      <c r="Y27" s="84"/>
      <c r="Z27" s="84"/>
      <c r="AA27" s="84"/>
    </row>
    <row r="28" spans="2:27" x14ac:dyDescent="0.15">
      <c r="B28" s="115">
        <v>0</v>
      </c>
      <c r="C28" s="109">
        <v>0</v>
      </c>
      <c r="D28" s="109">
        <v>0</v>
      </c>
      <c r="E28" s="109">
        <v>0</v>
      </c>
      <c r="F28" s="84"/>
      <c r="G28" s="84"/>
      <c r="H28" s="84"/>
      <c r="I28" s="84"/>
      <c r="U28" s="84"/>
      <c r="V28" s="84"/>
      <c r="W28" s="84"/>
      <c r="X28" s="84"/>
      <c r="Y28" s="84"/>
      <c r="Z28" s="84"/>
      <c r="AA28" s="84"/>
    </row>
    <row r="29" spans="2:27" x14ac:dyDescent="0.15">
      <c r="B29" s="115">
        <v>0</v>
      </c>
      <c r="C29" s="109">
        <v>0</v>
      </c>
      <c r="D29" s="109">
        <v>0</v>
      </c>
      <c r="E29" s="109">
        <v>0</v>
      </c>
      <c r="F29" s="84"/>
      <c r="G29" s="84"/>
      <c r="H29" s="84"/>
      <c r="I29" s="84"/>
      <c r="J29" s="84"/>
      <c r="K29" s="84"/>
      <c r="L29" s="84"/>
      <c r="U29" s="84"/>
      <c r="V29" s="84"/>
      <c r="W29" s="84"/>
      <c r="X29" s="84"/>
      <c r="Y29" s="84"/>
      <c r="Z29" s="84"/>
      <c r="AA29" s="84"/>
    </row>
    <row r="30" spans="2:27" x14ac:dyDescent="0.15">
      <c r="B30" s="115">
        <v>0</v>
      </c>
      <c r="C30" s="109">
        <v>0</v>
      </c>
      <c r="D30" s="109">
        <v>0</v>
      </c>
      <c r="E30" s="109">
        <v>0</v>
      </c>
      <c r="F30" s="84"/>
      <c r="G30" s="84"/>
      <c r="H30" s="84"/>
      <c r="I30" s="84"/>
      <c r="J30" s="84"/>
      <c r="K30" s="84"/>
      <c r="L30" s="84"/>
      <c r="U30" s="84"/>
      <c r="V30" s="84"/>
      <c r="W30" s="84"/>
      <c r="X30" s="84"/>
      <c r="Y30" s="84"/>
      <c r="Z30" s="84"/>
      <c r="AA30" s="84"/>
    </row>
    <row r="31" spans="2:27" x14ac:dyDescent="0.15">
      <c r="B31" s="115">
        <v>0</v>
      </c>
      <c r="C31" s="109">
        <v>0</v>
      </c>
      <c r="D31" s="109">
        <v>0</v>
      </c>
      <c r="E31" s="109">
        <v>0</v>
      </c>
      <c r="F31" s="84"/>
      <c r="J31" s="84"/>
      <c r="K31" s="84"/>
      <c r="L31" s="84"/>
      <c r="M31" s="84"/>
      <c r="N31" s="84"/>
      <c r="U31" s="84"/>
      <c r="V31" s="84"/>
      <c r="W31" s="84"/>
      <c r="X31" s="84"/>
      <c r="Y31" s="84"/>
      <c r="Z31" s="84"/>
      <c r="AA31" s="84"/>
    </row>
    <row r="32" spans="2:27" x14ac:dyDescent="0.15">
      <c r="B32" s="115">
        <v>0</v>
      </c>
      <c r="C32" s="109">
        <v>0</v>
      </c>
      <c r="D32" s="109">
        <v>0</v>
      </c>
      <c r="E32" s="109">
        <v>0</v>
      </c>
      <c r="F32" s="84"/>
      <c r="J32" s="84"/>
      <c r="K32" s="84"/>
      <c r="L32" s="84"/>
      <c r="M32" s="84"/>
      <c r="N32" s="84"/>
      <c r="U32" s="84"/>
      <c r="V32" s="84"/>
      <c r="W32" s="84"/>
      <c r="X32" s="84"/>
      <c r="Y32" s="84"/>
      <c r="Z32" s="84"/>
      <c r="AA32" s="84"/>
    </row>
    <row r="33" spans="2:14" x14ac:dyDescent="0.15">
      <c r="B33" s="115">
        <v>0</v>
      </c>
      <c r="C33" s="109">
        <v>0</v>
      </c>
      <c r="D33" s="109">
        <v>0</v>
      </c>
      <c r="E33" s="109">
        <v>0</v>
      </c>
      <c r="F33" s="84"/>
      <c r="J33" s="84"/>
      <c r="K33" s="84"/>
      <c r="L33" s="84"/>
      <c r="M33" s="84"/>
      <c r="N33" s="84"/>
    </row>
    <row r="34" spans="2:14" x14ac:dyDescent="0.15">
      <c r="B34" s="115">
        <v>0</v>
      </c>
      <c r="C34" s="109">
        <v>0</v>
      </c>
      <c r="D34" s="109">
        <v>0</v>
      </c>
      <c r="E34" s="109">
        <v>0</v>
      </c>
      <c r="F34" s="84"/>
      <c r="K34" s="84"/>
      <c r="L34" s="84"/>
      <c r="M34" s="84"/>
      <c r="N34" s="84"/>
    </row>
    <row r="35" spans="2:14" x14ac:dyDescent="0.15">
      <c r="B35" s="115">
        <v>0</v>
      </c>
      <c r="C35" s="109">
        <v>0</v>
      </c>
      <c r="D35" s="109">
        <v>0</v>
      </c>
      <c r="E35" s="109">
        <v>0</v>
      </c>
      <c r="F35" s="84"/>
      <c r="J35" s="84"/>
      <c r="K35" s="84"/>
      <c r="L35" s="84"/>
      <c r="M35" s="84"/>
      <c r="N35" s="84"/>
    </row>
    <row r="36" spans="2:14" x14ac:dyDescent="0.15">
      <c r="B36" s="115">
        <v>0</v>
      </c>
      <c r="C36" s="109">
        <v>0</v>
      </c>
      <c r="D36" s="109">
        <v>0</v>
      </c>
      <c r="E36" s="109">
        <v>0</v>
      </c>
      <c r="F36" s="84"/>
      <c r="G36" s="84"/>
      <c r="H36" s="84"/>
      <c r="I36" s="84"/>
      <c r="J36" s="84"/>
      <c r="K36" s="84"/>
      <c r="L36" s="84"/>
      <c r="M36" s="84"/>
      <c r="N36" s="84"/>
    </row>
    <row r="37" spans="2:14" x14ac:dyDescent="0.15">
      <c r="B37" s="115">
        <v>0</v>
      </c>
      <c r="C37" s="109">
        <v>0</v>
      </c>
      <c r="D37" s="109">
        <v>0</v>
      </c>
      <c r="E37" s="109">
        <v>0</v>
      </c>
      <c r="F37" s="84"/>
      <c r="G37" s="84"/>
      <c r="H37" s="84"/>
      <c r="I37" s="84"/>
      <c r="J37" s="84"/>
      <c r="K37" s="84"/>
      <c r="L37" s="84"/>
      <c r="M37" s="84"/>
      <c r="N37" s="84"/>
    </row>
    <row r="38" spans="2:14" x14ac:dyDescent="0.15">
      <c r="B38" s="115">
        <v>0</v>
      </c>
      <c r="C38" s="109">
        <v>0</v>
      </c>
      <c r="D38" s="109">
        <v>0</v>
      </c>
      <c r="E38" s="109">
        <v>0</v>
      </c>
      <c r="F38" s="84"/>
      <c r="G38" s="84"/>
      <c r="H38" s="84"/>
      <c r="I38" s="84"/>
      <c r="J38" s="84"/>
      <c r="K38" s="84"/>
      <c r="L38" s="84"/>
      <c r="M38" s="84"/>
      <c r="N38" s="84"/>
    </row>
    <row r="39" spans="2:14" x14ac:dyDescent="0.15">
      <c r="B39" s="115">
        <v>0</v>
      </c>
      <c r="C39" s="109">
        <v>0</v>
      </c>
      <c r="D39" s="109">
        <v>0</v>
      </c>
      <c r="E39" s="109">
        <v>0</v>
      </c>
      <c r="F39" s="84"/>
      <c r="G39" s="84"/>
      <c r="H39" s="84"/>
      <c r="I39" s="84"/>
      <c r="J39" s="84"/>
      <c r="K39" s="84"/>
      <c r="M39" s="84"/>
    </row>
    <row r="40" spans="2:14" x14ac:dyDescent="0.15">
      <c r="B40" s="115">
        <v>0</v>
      </c>
      <c r="C40" s="109">
        <v>0</v>
      </c>
      <c r="D40" s="109">
        <v>0</v>
      </c>
      <c r="E40" s="109">
        <v>0</v>
      </c>
      <c r="F40" s="84"/>
      <c r="G40" s="84"/>
      <c r="H40" s="84"/>
      <c r="I40" s="84"/>
      <c r="J40" s="84"/>
      <c r="K40" s="84"/>
      <c r="M40" s="84"/>
    </row>
    <row r="41" spans="2:14" x14ac:dyDescent="0.15">
      <c r="B41" s="115">
        <v>0</v>
      </c>
      <c r="C41" s="109">
        <v>0</v>
      </c>
      <c r="D41" s="109">
        <v>0</v>
      </c>
      <c r="E41" s="109">
        <v>0</v>
      </c>
      <c r="F41" s="84"/>
      <c r="G41" s="84"/>
      <c r="H41" s="84"/>
      <c r="I41" s="84"/>
      <c r="J41" s="84"/>
      <c r="K41" s="84"/>
    </row>
    <row r="42" spans="2:14" x14ac:dyDescent="0.15">
      <c r="B42" s="115">
        <v>0</v>
      </c>
      <c r="C42" s="109">
        <v>0</v>
      </c>
      <c r="D42" s="109">
        <v>0</v>
      </c>
      <c r="E42" s="109">
        <v>0</v>
      </c>
      <c r="F42" s="84"/>
      <c r="G42" s="84"/>
      <c r="H42" s="84"/>
      <c r="I42" s="84"/>
      <c r="J42" s="84"/>
      <c r="K42" s="84"/>
    </row>
    <row r="43" spans="2:14" x14ac:dyDescent="0.15">
      <c r="B43" s="115">
        <v>0</v>
      </c>
      <c r="C43" s="109">
        <v>0</v>
      </c>
      <c r="D43" s="109">
        <v>0</v>
      </c>
      <c r="E43" s="109">
        <v>0</v>
      </c>
      <c r="F43" s="84"/>
      <c r="G43" s="84"/>
      <c r="H43" s="84"/>
      <c r="K43" s="84"/>
      <c r="L43" s="84"/>
      <c r="M43" s="84"/>
    </row>
    <row r="44" spans="2:14" x14ac:dyDescent="0.15">
      <c r="B44" s="115">
        <v>0</v>
      </c>
      <c r="C44" s="109">
        <v>0</v>
      </c>
      <c r="D44" s="109">
        <v>0</v>
      </c>
      <c r="E44" s="109">
        <v>0</v>
      </c>
      <c r="F44" s="84"/>
      <c r="G44" s="84"/>
      <c r="H44" s="84"/>
      <c r="K44" s="84"/>
      <c r="L44" s="84"/>
      <c r="M44" s="84"/>
    </row>
    <row r="45" spans="2:14" x14ac:dyDescent="0.15">
      <c r="B45" s="115">
        <v>0</v>
      </c>
      <c r="C45" s="109">
        <v>0</v>
      </c>
      <c r="D45" s="109">
        <v>0</v>
      </c>
      <c r="E45" s="109">
        <v>0</v>
      </c>
      <c r="F45" s="84"/>
      <c r="G45" s="84"/>
      <c r="H45" s="84"/>
      <c r="K45" s="84"/>
      <c r="L45" s="84"/>
      <c r="M45" s="84"/>
    </row>
    <row r="46" spans="2:14" x14ac:dyDescent="0.15">
      <c r="B46" s="115">
        <v>0</v>
      </c>
      <c r="C46" s="109">
        <v>0</v>
      </c>
      <c r="D46" s="109">
        <v>0</v>
      </c>
      <c r="E46" s="109">
        <v>0</v>
      </c>
      <c r="F46" s="84"/>
      <c r="G46" s="84"/>
      <c r="H46" s="84"/>
      <c r="K46" s="84"/>
      <c r="L46" s="84"/>
      <c r="M46" s="84"/>
    </row>
    <row r="47" spans="2:14" x14ac:dyDescent="0.15">
      <c r="B47" s="115">
        <v>0</v>
      </c>
      <c r="C47" s="109">
        <v>0</v>
      </c>
      <c r="D47" s="109">
        <v>0</v>
      </c>
      <c r="E47" s="109">
        <v>0</v>
      </c>
      <c r="F47" s="84"/>
      <c r="G47" s="84"/>
      <c r="H47" s="84"/>
      <c r="K47" s="84"/>
      <c r="L47" s="84"/>
      <c r="M47" s="84"/>
    </row>
    <row r="48" spans="2:14" x14ac:dyDescent="0.15">
      <c r="B48" s="115">
        <v>0</v>
      </c>
      <c r="C48" s="109">
        <v>0</v>
      </c>
      <c r="D48" s="109">
        <v>0</v>
      </c>
      <c r="E48" s="109">
        <v>0</v>
      </c>
      <c r="F48" s="84"/>
      <c r="G48" s="84"/>
      <c r="H48" s="84"/>
      <c r="K48" s="84"/>
    </row>
    <row r="49" spans="2:11" x14ac:dyDescent="0.15">
      <c r="B49" s="115">
        <v>0</v>
      </c>
      <c r="C49" s="109">
        <v>0</v>
      </c>
      <c r="D49" s="109">
        <v>0</v>
      </c>
      <c r="E49" s="109">
        <v>0</v>
      </c>
      <c r="F49" s="84"/>
      <c r="G49" s="84"/>
      <c r="H49" s="84"/>
      <c r="K49" s="84"/>
    </row>
    <row r="50" spans="2:11" x14ac:dyDescent="0.15">
      <c r="B50" s="115">
        <v>0</v>
      </c>
      <c r="C50" s="109">
        <v>0</v>
      </c>
      <c r="D50" s="109">
        <v>0</v>
      </c>
      <c r="E50" s="109">
        <v>0</v>
      </c>
      <c r="F50" s="84"/>
      <c r="G50" s="84"/>
      <c r="H50" s="84"/>
      <c r="K50" s="84"/>
    </row>
    <row r="51" spans="2:11" x14ac:dyDescent="0.15">
      <c r="B51" s="115">
        <v>0</v>
      </c>
      <c r="C51" s="109">
        <v>0</v>
      </c>
      <c r="D51" s="109">
        <v>0</v>
      </c>
      <c r="E51" s="109">
        <v>0</v>
      </c>
      <c r="F51" s="84"/>
      <c r="G51" s="84"/>
      <c r="H51" s="84"/>
      <c r="K51" s="84"/>
    </row>
    <row r="52" spans="2:11" x14ac:dyDescent="0.15">
      <c r="B52" s="115">
        <v>0</v>
      </c>
      <c r="C52" s="109">
        <v>0</v>
      </c>
      <c r="D52" s="109">
        <v>0</v>
      </c>
      <c r="E52" s="109">
        <v>0</v>
      </c>
      <c r="F52" s="84"/>
      <c r="G52" s="84"/>
      <c r="H52" s="84"/>
      <c r="K52" s="84"/>
    </row>
    <row r="53" spans="2:11" x14ac:dyDescent="0.15">
      <c r="B53" s="115">
        <v>0</v>
      </c>
      <c r="C53" s="109">
        <v>0</v>
      </c>
      <c r="D53" s="109">
        <v>0</v>
      </c>
      <c r="E53" s="109">
        <v>0</v>
      </c>
      <c r="F53" s="84"/>
      <c r="G53" s="84"/>
      <c r="H53" s="84"/>
      <c r="I53" s="84"/>
      <c r="J53" s="84"/>
      <c r="K53" s="84"/>
    </row>
    <row r="54" spans="2:11" x14ac:dyDescent="0.15">
      <c r="B54" s="115">
        <v>0</v>
      </c>
      <c r="C54" s="109">
        <v>0</v>
      </c>
      <c r="D54" s="109">
        <v>0</v>
      </c>
      <c r="E54" s="109">
        <v>0</v>
      </c>
      <c r="F54" s="84"/>
      <c r="G54" s="84"/>
      <c r="H54" s="84"/>
      <c r="I54" s="84"/>
      <c r="J54" s="84"/>
      <c r="K54" s="84"/>
    </row>
    <row r="55" spans="2:11" x14ac:dyDescent="0.15">
      <c r="B55" s="115">
        <v>0</v>
      </c>
      <c r="C55" s="109">
        <v>0</v>
      </c>
      <c r="D55" s="109">
        <v>0</v>
      </c>
      <c r="E55" s="109">
        <v>0</v>
      </c>
      <c r="F55" s="84"/>
      <c r="G55" s="84"/>
      <c r="H55" s="84"/>
      <c r="I55" s="84"/>
      <c r="J55" s="84"/>
      <c r="K55" s="84"/>
    </row>
    <row r="56" spans="2:11" x14ac:dyDescent="0.15">
      <c r="B56" s="115">
        <v>0</v>
      </c>
      <c r="C56" s="109">
        <v>0</v>
      </c>
      <c r="D56" s="109">
        <v>0</v>
      </c>
      <c r="E56" s="109">
        <v>0</v>
      </c>
      <c r="F56" s="84"/>
      <c r="G56" s="84"/>
      <c r="H56" s="84"/>
      <c r="I56" s="84"/>
      <c r="J56" s="84"/>
      <c r="K56" s="84"/>
    </row>
    <row r="57" spans="2:11" x14ac:dyDescent="0.15">
      <c r="B57" s="115">
        <v>0</v>
      </c>
      <c r="C57" s="109">
        <v>0</v>
      </c>
      <c r="D57" s="109">
        <v>0</v>
      </c>
      <c r="E57" s="109">
        <v>0</v>
      </c>
      <c r="F57" s="84"/>
      <c r="G57" s="84"/>
      <c r="H57" s="84"/>
      <c r="I57" s="84"/>
      <c r="J57" s="84"/>
      <c r="K57" s="84"/>
    </row>
    <row r="58" spans="2:11" x14ac:dyDescent="0.15">
      <c r="B58" s="115">
        <v>0</v>
      </c>
      <c r="C58" s="109">
        <v>0</v>
      </c>
      <c r="D58" s="109">
        <v>0</v>
      </c>
      <c r="E58" s="109">
        <v>0</v>
      </c>
      <c r="F58" s="84"/>
      <c r="G58" s="84"/>
      <c r="H58" s="84"/>
      <c r="I58" s="84"/>
      <c r="J58" s="84"/>
      <c r="K58" s="84"/>
    </row>
    <row r="59" spans="2:11" x14ac:dyDescent="0.15">
      <c r="B59" s="115">
        <v>0</v>
      </c>
      <c r="C59" s="109">
        <v>0</v>
      </c>
      <c r="D59" s="109">
        <v>0</v>
      </c>
      <c r="E59" s="109">
        <v>0</v>
      </c>
      <c r="F59" s="84"/>
      <c r="G59" s="84"/>
      <c r="H59" s="84"/>
      <c r="I59" s="84"/>
      <c r="J59" s="84"/>
      <c r="K59" s="84"/>
    </row>
    <row r="60" spans="2:11" x14ac:dyDescent="0.15">
      <c r="B60" s="115">
        <v>0</v>
      </c>
      <c r="C60" s="109">
        <v>0</v>
      </c>
      <c r="D60" s="109">
        <v>0</v>
      </c>
      <c r="E60" s="109">
        <v>0</v>
      </c>
      <c r="F60" s="84"/>
      <c r="G60" s="84"/>
      <c r="H60" s="84"/>
      <c r="I60" s="84"/>
      <c r="J60" s="84"/>
      <c r="K60" s="84"/>
    </row>
    <row r="61" spans="2:11" x14ac:dyDescent="0.15">
      <c r="B61" s="115">
        <v>0</v>
      </c>
      <c r="C61" s="109">
        <v>0</v>
      </c>
      <c r="D61" s="109">
        <v>0</v>
      </c>
      <c r="E61" s="109">
        <v>0</v>
      </c>
      <c r="F61" s="84"/>
      <c r="G61" s="84"/>
      <c r="H61" s="84"/>
      <c r="I61" s="84"/>
      <c r="J61" s="84"/>
      <c r="K61" s="84"/>
    </row>
    <row r="62" spans="2:11" x14ac:dyDescent="0.15">
      <c r="B62" s="115">
        <v>0</v>
      </c>
      <c r="C62" s="109">
        <v>0</v>
      </c>
      <c r="D62" s="109">
        <v>0</v>
      </c>
      <c r="E62" s="109">
        <v>0</v>
      </c>
      <c r="F62" s="84"/>
      <c r="G62" s="84"/>
      <c r="H62" s="84"/>
      <c r="I62" s="84"/>
      <c r="J62" s="84"/>
      <c r="K62" s="84"/>
    </row>
    <row r="63" spans="2:11" x14ac:dyDescent="0.15">
      <c r="B63" s="115">
        <v>0</v>
      </c>
      <c r="C63" s="109">
        <v>0</v>
      </c>
      <c r="D63" s="109">
        <v>0</v>
      </c>
      <c r="E63" s="109">
        <v>0</v>
      </c>
      <c r="F63" s="84"/>
      <c r="G63" s="84"/>
      <c r="H63" s="84"/>
      <c r="I63" s="84"/>
      <c r="J63" s="84"/>
      <c r="K63" s="84"/>
    </row>
    <row r="64" spans="2:11" x14ac:dyDescent="0.15">
      <c r="B64" s="115">
        <v>0</v>
      </c>
      <c r="C64" s="109">
        <v>0</v>
      </c>
      <c r="D64" s="109">
        <v>0</v>
      </c>
      <c r="E64" s="109">
        <v>0</v>
      </c>
      <c r="F64" s="84"/>
      <c r="G64" s="84"/>
      <c r="H64" s="84"/>
      <c r="I64" s="84"/>
      <c r="J64" s="84"/>
      <c r="K64" s="84"/>
    </row>
    <row r="65" spans="2:11" x14ac:dyDescent="0.15">
      <c r="B65" s="115">
        <v>0</v>
      </c>
      <c r="C65" s="109">
        <v>0</v>
      </c>
      <c r="D65" s="109">
        <v>0</v>
      </c>
      <c r="E65" s="109">
        <v>0</v>
      </c>
      <c r="F65" s="84"/>
      <c r="G65" s="84"/>
      <c r="H65" s="84"/>
      <c r="I65" s="84"/>
      <c r="J65" s="84"/>
      <c r="K65" s="84"/>
    </row>
    <row r="66" spans="2:11" x14ac:dyDescent="0.15">
      <c r="B66" s="115">
        <v>0</v>
      </c>
      <c r="C66" s="109">
        <v>0</v>
      </c>
      <c r="D66" s="109">
        <v>0</v>
      </c>
      <c r="E66" s="109">
        <v>0</v>
      </c>
      <c r="F66" s="84"/>
      <c r="G66" s="84"/>
      <c r="H66" s="84"/>
      <c r="I66" s="84"/>
      <c r="J66" s="84"/>
      <c r="K66" s="84"/>
    </row>
    <row r="67" spans="2:11" x14ac:dyDescent="0.15">
      <c r="B67" s="115">
        <v>0</v>
      </c>
      <c r="C67" s="109">
        <v>0</v>
      </c>
      <c r="D67" s="109">
        <v>0</v>
      </c>
      <c r="E67" s="109">
        <v>0</v>
      </c>
      <c r="F67" s="84"/>
      <c r="G67" s="84"/>
      <c r="H67" s="84"/>
      <c r="I67" s="84"/>
      <c r="J67" s="84"/>
      <c r="K67" s="84"/>
    </row>
    <row r="68" spans="2:11" x14ac:dyDescent="0.15">
      <c r="B68" s="115">
        <v>0</v>
      </c>
      <c r="C68" s="109">
        <v>0</v>
      </c>
      <c r="D68" s="109">
        <v>0</v>
      </c>
      <c r="E68" s="109">
        <v>0</v>
      </c>
      <c r="F68" s="84"/>
      <c r="G68" s="84"/>
      <c r="H68" s="84"/>
      <c r="I68" s="84"/>
      <c r="J68" s="84"/>
      <c r="K68" s="84"/>
    </row>
    <row r="69" spans="2:11" x14ac:dyDescent="0.15">
      <c r="B69" s="115">
        <v>0</v>
      </c>
      <c r="C69" s="109">
        <v>0</v>
      </c>
      <c r="D69" s="109">
        <v>0</v>
      </c>
      <c r="E69" s="109">
        <v>0</v>
      </c>
      <c r="F69" s="84"/>
      <c r="G69" s="84"/>
      <c r="H69" s="84"/>
      <c r="I69" s="84"/>
      <c r="J69" s="84"/>
      <c r="K69" s="84"/>
    </row>
    <row r="70" spans="2:11" x14ac:dyDescent="0.15">
      <c r="B70" s="115">
        <v>0</v>
      </c>
      <c r="C70" s="109">
        <v>0</v>
      </c>
      <c r="D70" s="109">
        <v>0</v>
      </c>
      <c r="E70" s="109">
        <v>0</v>
      </c>
      <c r="F70" s="84"/>
      <c r="G70" s="84"/>
      <c r="H70" s="84"/>
      <c r="I70" s="84"/>
      <c r="J70" s="84"/>
      <c r="K70" s="84"/>
    </row>
    <row r="71" spans="2:11" x14ac:dyDescent="0.15">
      <c r="B71" s="115">
        <v>0</v>
      </c>
      <c r="C71" s="109">
        <v>0</v>
      </c>
      <c r="D71" s="109">
        <v>0</v>
      </c>
      <c r="E71" s="109">
        <v>0</v>
      </c>
      <c r="F71" s="84"/>
      <c r="G71" s="84"/>
      <c r="H71" s="84"/>
      <c r="I71" s="84"/>
    </row>
    <row r="72" spans="2:11" x14ac:dyDescent="0.15">
      <c r="B72" s="115">
        <v>0</v>
      </c>
      <c r="C72" s="109">
        <v>0</v>
      </c>
      <c r="D72" s="109">
        <v>0</v>
      </c>
      <c r="E72" s="109">
        <v>0</v>
      </c>
      <c r="F72" s="84"/>
      <c r="G72" s="84"/>
      <c r="H72" s="84"/>
      <c r="I72" s="84"/>
    </row>
    <row r="73" spans="2:11" x14ac:dyDescent="0.15">
      <c r="B73" s="115">
        <v>0</v>
      </c>
      <c r="C73" s="109">
        <v>0</v>
      </c>
      <c r="D73" s="109">
        <v>0</v>
      </c>
      <c r="E73" s="109">
        <v>0</v>
      </c>
      <c r="F73" s="84"/>
      <c r="G73" s="84"/>
      <c r="H73" s="84"/>
      <c r="I73" s="84"/>
    </row>
    <row r="74" spans="2:11" x14ac:dyDescent="0.15">
      <c r="B74" s="115">
        <v>0</v>
      </c>
      <c r="C74" s="109">
        <v>0</v>
      </c>
      <c r="D74" s="109">
        <v>0</v>
      </c>
      <c r="E74" s="109">
        <v>0</v>
      </c>
      <c r="F74" s="84"/>
      <c r="G74" s="84"/>
      <c r="H74" s="84"/>
      <c r="I74" s="84"/>
    </row>
    <row r="75" spans="2:11" x14ac:dyDescent="0.15">
      <c r="B75" s="115">
        <v>0</v>
      </c>
      <c r="C75" s="109">
        <v>0</v>
      </c>
      <c r="D75" s="109">
        <v>0</v>
      </c>
      <c r="E75" s="109">
        <v>0</v>
      </c>
      <c r="F75" s="84"/>
      <c r="G75" s="84"/>
      <c r="H75" s="84"/>
      <c r="I75" s="84"/>
    </row>
    <row r="76" spans="2:11" x14ac:dyDescent="0.15">
      <c r="B76" s="115">
        <v>0</v>
      </c>
      <c r="C76" s="109">
        <v>0</v>
      </c>
      <c r="D76" s="109">
        <v>0</v>
      </c>
      <c r="E76" s="109">
        <v>0</v>
      </c>
      <c r="F76" s="84"/>
      <c r="G76" s="84"/>
      <c r="H76" s="84"/>
      <c r="I76" s="84"/>
    </row>
    <row r="77" spans="2:11" x14ac:dyDescent="0.15">
      <c r="B77" s="115">
        <v>0</v>
      </c>
      <c r="C77" s="109">
        <v>0</v>
      </c>
      <c r="D77" s="109">
        <v>0</v>
      </c>
      <c r="E77" s="109">
        <v>0</v>
      </c>
      <c r="F77" s="84"/>
      <c r="G77" s="84"/>
      <c r="H77" s="84"/>
      <c r="I77" s="84"/>
    </row>
    <row r="78" spans="2:11" x14ac:dyDescent="0.15">
      <c r="B78" s="115">
        <v>0</v>
      </c>
      <c r="C78" s="109">
        <v>0</v>
      </c>
      <c r="D78" s="109">
        <v>0</v>
      </c>
      <c r="E78" s="109">
        <v>0</v>
      </c>
      <c r="F78" s="84"/>
      <c r="G78" s="84"/>
      <c r="H78" s="84"/>
      <c r="I78" s="84"/>
    </row>
    <row r="79" spans="2:11" x14ac:dyDescent="0.15">
      <c r="G79" s="84"/>
      <c r="H79" s="84"/>
      <c r="I79" s="84"/>
    </row>
    <row r="80" spans="2:11" x14ac:dyDescent="0.15">
      <c r="G80" s="84"/>
      <c r="H80" s="84"/>
      <c r="I80" s="84"/>
    </row>
    <row r="81" spans="7:9" x14ac:dyDescent="0.15">
      <c r="G81" s="84"/>
      <c r="H81" s="84"/>
      <c r="I81" s="84"/>
    </row>
    <row r="90" spans="7:9" ht="31.9" customHeight="1" x14ac:dyDescent="0.25"/>
  </sheetData>
  <pageMargins left="0.7" right="0.7" top="0.75" bottom="0.75" header="0.3" footer="0.3"/>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28A7F9-C19C-4CA4-954C-AA2E7D4FAD5C}">
  <sheetPr>
    <tabColor rgb="FF4FADEA"/>
  </sheetPr>
  <dimension ref="A1:AN90"/>
  <sheetViews>
    <sheetView zoomScale="110" zoomScaleNormal="110" workbookViewId="0">
      <selection activeCell="M14" sqref="M14"/>
    </sheetView>
  </sheetViews>
  <sheetFormatPr defaultColWidth="8.7109375" defaultRowHeight="8.25" x14ac:dyDescent="0.25"/>
  <cols>
    <col min="1" max="1" width="1.28515625" style="109" customWidth="1"/>
    <col min="2" max="2" width="12.28515625" style="109" customWidth="1"/>
    <col min="3" max="4" width="13.7109375" style="109" customWidth="1"/>
    <col min="5" max="5" width="14.42578125" style="109" customWidth="1"/>
    <col min="6" max="6" width="8.140625" style="109" customWidth="1"/>
    <col min="7" max="7" width="13.7109375" style="109" bestFit="1" customWidth="1"/>
    <col min="8" max="8" width="9.42578125" style="109" bestFit="1" customWidth="1"/>
    <col min="9" max="9" width="5.7109375" style="109" bestFit="1" customWidth="1"/>
    <col min="10" max="10" width="12.42578125" style="109" bestFit="1" customWidth="1"/>
    <col min="11" max="11" width="12.7109375" style="109" bestFit="1" customWidth="1"/>
    <col min="12" max="12" width="16.7109375" style="109" customWidth="1"/>
    <col min="13" max="13" width="19" style="109" customWidth="1"/>
    <col min="14" max="14" width="15.28515625" style="109" customWidth="1"/>
    <col min="15" max="20" width="8.7109375" style="109"/>
    <col min="21" max="21" width="18.7109375" style="109" customWidth="1"/>
    <col min="22" max="16384" width="8.7109375" style="109"/>
  </cols>
  <sheetData>
    <row r="1" spans="1:40" x14ac:dyDescent="0.25">
      <c r="I1" s="109" t="s">
        <v>374</v>
      </c>
    </row>
    <row r="2" spans="1:40" x14ac:dyDescent="0.25">
      <c r="A2" s="109">
        <f ca="1">IF(PivotType!$D$2="DRAGGING CELLS IS NOT PERMITTED. PLEASE UNDO LAST ACTION!!",0,IF(PivotType!$P$1&lt;&gt;"Feedback OFF",IF(Scoreboard!$F$27="",SUMIFS(PivotTypePT!A3:$AL$78, PivotTypePT!A3:$AL$78, "&gt;0", PivotTypeSC!A3:$AL$78, "PerfectMsg")+ABS(SUMIFS(PivotTypePT!A3:$AL$78, PivotTypePT!A3:$AL$78, "&lt;0", PivotTypeSC!A3:$AL$78, "PerfectMsg")),0),0))</f>
        <v>6</v>
      </c>
      <c r="B2" s="109">
        <f>SUMIF(PivotTypePT!A3:$AL$78,"&gt;0")</f>
        <v>6</v>
      </c>
    </row>
    <row r="3" spans="1:40" ht="6" customHeight="1" x14ac:dyDescent="0.25"/>
    <row r="4" spans="1:40" x14ac:dyDescent="0.25">
      <c r="B4" s="113">
        <v>0</v>
      </c>
    </row>
    <row r="5" spans="1:40" x14ac:dyDescent="0.25">
      <c r="B5" s="112">
        <v>0</v>
      </c>
    </row>
    <row r="8" spans="1:40" s="84" customFormat="1" x14ac:dyDescent="0.15">
      <c r="G8" s="125">
        <v>0</v>
      </c>
    </row>
    <row r="9" spans="1:40" x14ac:dyDescent="0.15">
      <c r="B9" s="114">
        <v>0</v>
      </c>
      <c r="C9" s="114">
        <v>0</v>
      </c>
      <c r="D9" s="114">
        <v>0</v>
      </c>
      <c r="E9" s="114">
        <v>0</v>
      </c>
      <c r="F9" s="84"/>
      <c r="G9" s="125"/>
      <c r="H9" s="84"/>
      <c r="I9" s="84"/>
      <c r="J9" s="84"/>
      <c r="K9" s="84"/>
      <c r="L9" s="84"/>
      <c r="M9" s="84"/>
      <c r="N9" s="84"/>
      <c r="O9" s="84"/>
      <c r="P9" s="84"/>
      <c r="Q9" s="84"/>
      <c r="R9" s="84"/>
      <c r="S9" s="84"/>
      <c r="T9" s="84"/>
      <c r="U9" s="84"/>
      <c r="V9" s="84"/>
      <c r="W9" s="84"/>
      <c r="X9" s="84"/>
      <c r="Y9" s="84"/>
      <c r="Z9" s="84"/>
      <c r="AA9" s="84"/>
      <c r="AB9" s="84"/>
      <c r="AC9" s="84"/>
      <c r="AD9" s="84"/>
      <c r="AE9" s="84"/>
      <c r="AF9" s="84"/>
      <c r="AG9" s="84"/>
      <c r="AH9" s="84"/>
      <c r="AI9" s="84"/>
      <c r="AJ9" s="84"/>
      <c r="AK9" s="84"/>
      <c r="AL9" s="84"/>
      <c r="AM9" s="84"/>
      <c r="AN9" s="84"/>
    </row>
    <row r="10" spans="1:40" x14ac:dyDescent="0.15">
      <c r="B10" s="115">
        <v>0</v>
      </c>
      <c r="C10" s="109">
        <v>0</v>
      </c>
      <c r="D10" s="109">
        <v>0</v>
      </c>
      <c r="E10" s="109">
        <v>0</v>
      </c>
      <c r="F10" s="84"/>
      <c r="G10" s="125">
        <v>0</v>
      </c>
      <c r="H10" s="93"/>
      <c r="I10" s="93"/>
      <c r="J10" s="93"/>
      <c r="K10" s="93"/>
      <c r="L10" s="93"/>
      <c r="M10" s="93"/>
      <c r="N10" s="93"/>
      <c r="O10" s="93"/>
      <c r="P10" s="93"/>
      <c r="Q10" s="93"/>
      <c r="R10" s="93"/>
      <c r="S10" s="93"/>
      <c r="T10" s="93"/>
      <c r="U10" s="93"/>
      <c r="V10" s="93"/>
      <c r="W10" s="93"/>
      <c r="X10" s="93"/>
      <c r="Y10" s="93"/>
      <c r="Z10" s="93"/>
      <c r="AA10" s="93"/>
      <c r="AB10" s="93"/>
      <c r="AC10" s="93"/>
      <c r="AD10" s="93"/>
      <c r="AE10" s="93"/>
      <c r="AF10" s="93"/>
      <c r="AG10" s="93"/>
      <c r="AH10" s="93"/>
      <c r="AI10" s="93"/>
      <c r="AJ10" s="93"/>
      <c r="AK10" s="93"/>
      <c r="AL10" s="93"/>
      <c r="AM10" s="93"/>
      <c r="AN10" s="93"/>
    </row>
    <row r="11" spans="1:40" x14ac:dyDescent="0.15">
      <c r="B11" s="115">
        <v>0</v>
      </c>
      <c r="C11" s="109">
        <v>0</v>
      </c>
      <c r="D11" s="109">
        <v>0</v>
      </c>
      <c r="E11" s="109">
        <v>0</v>
      </c>
      <c r="F11" s="84"/>
      <c r="G11" s="125"/>
      <c r="H11" s="93"/>
      <c r="I11" s="93"/>
      <c r="J11" s="93"/>
      <c r="K11" s="93"/>
      <c r="L11" s="93"/>
      <c r="M11" s="93"/>
      <c r="N11" s="93"/>
      <c r="O11" s="93"/>
      <c r="P11" s="93"/>
      <c r="Q11" s="93"/>
      <c r="R11" s="93"/>
      <c r="S11" s="93"/>
      <c r="T11" s="93"/>
      <c r="U11" s="93"/>
      <c r="V11" s="93"/>
      <c r="W11" s="93"/>
      <c r="X11" s="93"/>
      <c r="Y11" s="93"/>
      <c r="Z11" s="93"/>
      <c r="AA11" s="93"/>
      <c r="AB11" s="93"/>
      <c r="AC11" s="93"/>
      <c r="AD11" s="93"/>
      <c r="AE11" s="93"/>
      <c r="AF11" s="93"/>
      <c r="AG11" s="93"/>
      <c r="AH11" s="93"/>
      <c r="AI11" s="93"/>
      <c r="AJ11" s="93"/>
      <c r="AK11" s="93"/>
      <c r="AL11" s="93"/>
      <c r="AM11" s="93"/>
      <c r="AN11" s="93"/>
    </row>
    <row r="12" spans="1:40" x14ac:dyDescent="0.15">
      <c r="B12" s="115">
        <v>0</v>
      </c>
      <c r="C12" s="109">
        <v>0</v>
      </c>
      <c r="D12" s="109">
        <v>0</v>
      </c>
      <c r="E12" s="109">
        <v>0</v>
      </c>
      <c r="F12" s="84"/>
      <c r="G12" s="84"/>
      <c r="H12" s="84"/>
      <c r="I12" s="84"/>
      <c r="K12" s="84"/>
    </row>
    <row r="13" spans="1:40" x14ac:dyDescent="0.15">
      <c r="B13" s="115">
        <v>0</v>
      </c>
      <c r="C13" s="109">
        <v>0</v>
      </c>
      <c r="D13" s="109">
        <v>0</v>
      </c>
      <c r="E13" s="109">
        <v>0</v>
      </c>
      <c r="F13" s="84"/>
      <c r="G13" s="84">
        <v>0</v>
      </c>
      <c r="H13" s="84">
        <v>0</v>
      </c>
      <c r="I13" s="84">
        <v>0</v>
      </c>
      <c r="L13" s="109">
        <v>0</v>
      </c>
      <c r="M13" s="109">
        <v>0</v>
      </c>
      <c r="N13" s="109">
        <v>0</v>
      </c>
    </row>
    <row r="14" spans="1:40" x14ac:dyDescent="0.15">
      <c r="B14" s="115">
        <v>0</v>
      </c>
      <c r="C14" s="109">
        <v>0</v>
      </c>
      <c r="D14" s="109">
        <v>0</v>
      </c>
      <c r="E14" s="109">
        <v>0</v>
      </c>
      <c r="F14" s="84"/>
      <c r="G14" s="84">
        <v>0</v>
      </c>
      <c r="H14" s="84">
        <v>0</v>
      </c>
      <c r="I14" s="136">
        <v>0</v>
      </c>
      <c r="L14" s="109">
        <v>0</v>
      </c>
      <c r="M14" s="109" t="str">
        <f ca="1">_xlfn.IFS(ISBLANK(PivotType!M14),"",IF(NOT(ISNA('#_PivotType'!M14)),IF(ISNA(PivotType!M14),TRUE,FALSE),FALSE),"StuNAMsg",IF(AND(ISNA('#_PivotType'!M14),ISNA(PivotType!M14)),TRUE,FALSE),"PerfectMsg",IF(NOT(ISERROR('#_PivotType'!M14)),IF(ISERROR(PivotType!M14),TRUE,FALSE),FALSE),"StuErrorMsg",IF(TYPE('#_PivotType'!M14)&lt;&gt;TYPE(PivotType!M14),TRUE,FALSE),"WrongTypeMsg",IF(_xlfn.ISFORMULA('#_PivotType'!M14),IF(NOT(_xlfn.ISFORMULA(PivotType!M14)),TRUE),FALSE),"MissingFormulaMsg",IF(NOT(AND(ISNUMBER(FIND("[",_xlfn.FORMULATEXT('#_PivotType'!M14))),ISNUMBER(FIND("!",_xlfn.FORMULATEXT('#_PivotType'!M14))))),AND(ISNUMBER(FIND("[",_xlfn.FORMULATEXT(PivotType!M14))),ISNUMBER(FIND("!",_xlfn.FORMULATEXT(PivotType!M14)))),FALSE),"ExternalRefsMsg",IF(ISNUMBER('#_PivotType'!M14),IF(ABS('#_PivotType'!M14-PivotType!M14)&gt;0.00001,TRUE,FALSE),IF('#_PivotType'!M14&lt;&gt;PivotType!M14,TRUE,FALSE)),IF(ISNUMBER('#_PivotType'!M14),IF('#_PivotType'!M14&gt;PivotType!M14,"TooLow","TooHigh"),"WrongAnswer"),NOT(_xlfn.ISFORMULA('#_PivotType'!M14)),IF(_xlfn.IFS(ISTEXT('#_PivotType'!M14),FALSE,ISLOGICAL('#_PivotType'!M14),FALSE,SUBSTITUTE(CELL("format",'#_PivotType'!M14),"-","")=SUBSTITUTE(CELL("format",PivotType!M14),"-",""),FALSE,CELL("format",'#_PivotType'!M14)="G",FALSE,AND(CELL("format",'#_PivotType'!M14)="F0",CELL("format",PivotType!M14)="G"),FALSE,TRUE,IFERROR(IF(MATCH(CELL("format",'#_PivotType'!M14)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PivotType!M14),_xlfn.FORMULATEXT(PivotType!M14),PivotType!M14),"9","#"),"8","#"),"7","#"),"6","#"),"5","#"),"4","#"),"3","#"),"2","#"),"1","#"),"0","#"),"$","")," ",""),",","@"),"&gt;","@"),"&lt;","@"),"=","@"),")","@"),"(","@"),"^","@"),"/","@"),"+","@"),"*","@"),"-","@"))-LEN(SUBSTITUTE(SUBSTITUTE(SUBSTITUTE(SUBSTITUTE(SUBSTITUTE(SUBSTITUTE(SUBSTITUTE(SUBSTITUTE(SUBSTITUTE(SUBSTITUTE(SUBSTITUTE(SUBSTITUTE(SUBSTITUTE(SUBSTITUTE(SUBSTITUTE(SUBSTITUTE(SUBSTITUTE(SUBSTITUTE(SUBSTITUTE(SUBSTITUTE(SUBSTITUTE(SUBSTITUTE(SUBSTITUTE(SUBSTITUTE(IF(_xlfn.ISFORMULA(PivotType!M14),_xlfn.FORMULATEXT(PivotType!M14),PivotType!M14),"9","#"),"8","#"),"7","#"),"6","#"),"5","#"),"4","#"),"3","#"),"2","#"),"1","#"),"0","#"),"$","")," ",""),",","@"),"&gt;","@"),"&lt;","@"),"=","@"),")","@"),"(","@"),"^","@"),"/","@"),"+","@"),"*","@"),"-","@"),"@#","")))/2&gt;(LEN(SUBSTITUTE(SUBSTITUTE(SUBSTITUTE(SUBSTITUTE(SUBSTITUTE(SUBSTITUTE(SUBSTITUTE(SUBSTITUTE(SUBSTITUTE(SUBSTITUTE(SUBSTITUTE(SUBSTITUTE(SUBSTITUTE(SUBSTITUTE(SUBSTITUTE(SUBSTITUTE(SUBSTITUTE(SUBSTITUTE(SUBSTITUTE(SUBSTITUTE(SUBSTITUTE(SUBSTITUTE(SUBSTITUTE(IF(_xlfn.ISFORMULA('#_PivotType'!M14),_xlfn.FORMULATEXT('#_PivotType'!M14),'#_PivotType'!M14),"9","#"),"8","#"),"7","#"),"6","#"),"5","#"),"4","#"),"3","#"),"2","#"),"1","#"),"0","#"),"$","")," ",""),",","@"),"&gt;","@"),"&lt;","@"),"=","@"),")","@"),"(","@"),"^","@"),"/","@"),"+","@"),"*","@"),"-","@"))-LEN(SUBSTITUTE(SUBSTITUTE(SUBSTITUTE(SUBSTITUTE(SUBSTITUTE(SUBSTITUTE(SUBSTITUTE(SUBSTITUTE(SUBSTITUTE(SUBSTITUTE(SUBSTITUTE(SUBSTITUTE(SUBSTITUTE(SUBSTITUTE(SUBSTITUTE(SUBSTITUTE(SUBSTITUTE(SUBSTITUTE(SUBSTITUTE(SUBSTITUTE(SUBSTITUTE(SUBSTITUTE(SUBSTITUTE(SUBSTITUTE(IF(_xlfn.ISFORMULA('#_PivotType'!M14),_xlfn.FORMULATEXT('#_PivotType'!M14),'#_PivotType'!M14),"9","#"),"8","#"),"7","#"),"6","#"),"5","#"),"4","#"),"3","#"),"2","#"),"1","#"),"0","#"),"$","")," ",""),",","@"),"&gt;","@"),"&lt;","@"),"=","@"),")","@"),"(","@"),"^","@"),"/","@"),"+","@"),"*","@"),"-","@"),"@#","")))/2,TRUE,FALSE),"HardCodeMsg",IF(LEN(IF(_xlfn.ISFORMULA(PivotType!M14),_xlfn.FORMULATEXT(PivotType!M14),PivotType!M14))-LEN(SUBSTITUTE(IF(_xlfn.ISFORMULA(PivotType!M14),_xlfn.FORMULATEXT(PivotType!M14),PivotType!M14),"""",""))&gt;LEN(IF(_xlfn.ISFORMULA('#_PivotType'!M14),_xlfn.FORMULATEXT('#_PivotType'!M14),'#_PivotType'!M14))-LEN(SUBSTITUTE(IF(_xlfn.ISFORMULA('#_PivotType'!M14),_xlfn.FORMULATEXT('#_PivotType'!M14),'#_PivotType'!M14),"""","")),TRUE,FALSE),"HardQuoteMsg",IF(LEN(IF(_xlfn.ISFORMULA(PivotType!M14),_xlfn.FORMULATEXT(PivotType!M14),PivotType!M14))-LEN(SUBSTITUTE(IF(_xlfn.ISFORMULA(PivotType!M14),_xlfn.FORMULATEXT(PivotType!M14),PivotType!M14),"$",""))&lt;LEN(IF(_xlfn.ISFORMULA('#_PivotType'!M14),_xlfn.FORMULATEXT('#_PivotType'!M14),'#_PivotType'!M14))-LEN(SUBSTITUTE(IF(_xlfn.ISFORMULA('#_PivotType'!M14),_xlfn.FORMULATEXT('#_PivotType'!M14),'#_PivotType'!M14),"$","")),TRUE,FALSE),"MissingAbsMsg",_xlfn.IFS(ISTEXT('#_PivotType'!M14),FALSE,ISLOGICAL('#_PivotType'!M14),FALSE,SUBSTITUTE(CELL("format",'#_PivotType'!M14),"-","")=SUBSTITUTE(CELL("format",PivotType!M14),"-",""),FALSE,CELL("format",'#_PivotType'!M14)="G",FALSE,AND(CELL("format",'#_PivotType'!M14)="F0",CELL("format",PivotType!M14)="G"),FALSE,TRUE,IFERROR(IF(MATCH(CELL("format",'#_PivotType'!M14),FormatCodes_SFX!$A$4:$A$53,0)&gt;0,TRUE),FALSE),TRUE,TRUE),"FormatMsg",TRUE,"PerfectMsg")</f>
        <v>PerfectMsg</v>
      </c>
      <c r="N14" s="109" t="str">
        <f ca="1">_xlfn.IFS(ISBLANK(PivotType!N14),"",IF(NOT(ISNA('#_PivotType'!N14)),IF(ISNA(PivotType!N14),TRUE,FALSE),FALSE),"StuNAMsg",IF(AND(ISNA('#_PivotType'!N14),ISNA(PivotType!N14)),TRUE,FALSE),"PerfectMsg",IF(NOT(ISERROR('#_PivotType'!N14)),IF(ISERROR(PivotType!N14),TRUE,FALSE),FALSE),"StuErrorMsg",IF(TYPE('#_PivotType'!N14)&lt;&gt;TYPE(PivotType!N14),TRUE,FALSE),"WrongTypeMsg",IF(_xlfn.ISFORMULA('#_PivotType'!N14),IF(NOT(_xlfn.ISFORMULA(PivotType!N14)),TRUE),FALSE),"MissingFormulaMsg",IF(NOT(AND(ISNUMBER(FIND("[",_xlfn.FORMULATEXT('#_PivotType'!N14))),ISNUMBER(FIND("!",_xlfn.FORMULATEXT('#_PivotType'!N14))))),AND(ISNUMBER(FIND("[",_xlfn.FORMULATEXT(PivotType!N14))),ISNUMBER(FIND("!",_xlfn.FORMULATEXT(PivotType!N14)))),FALSE),"ExternalRefsMsg",IF(ISNUMBER('#_PivotType'!N14),IF(ABS('#_PivotType'!N14-PivotType!N14)&gt;0.00001,TRUE,FALSE),IF('#_PivotType'!N14&lt;&gt;PivotType!N14,TRUE,FALSE)),IF(ISNUMBER('#_PivotType'!N14),IF('#_PivotType'!N14&gt;PivotType!N14,"TooLow","TooHigh"),"WrongAnswer"),NOT(_xlfn.ISFORMULA('#_PivotType'!N14)),IF(_xlfn.IFS(ISTEXT('#_PivotType'!N14),FALSE,ISLOGICAL('#_PivotType'!N14),FALSE,SUBSTITUTE(CELL("format",'#_PivotType'!N14),"-","")=SUBSTITUTE(CELL("format",PivotType!N14),"-",""),FALSE,CELL("format",'#_PivotType'!N14)="G",FALSE,AND(CELL("format",'#_PivotType'!N14)="F0",CELL("format",PivotType!N14)="G"),FALSE,TRUE,IFERROR(IF(MATCH(CELL("format",'#_PivotType'!N14)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PivotType!N14),_xlfn.FORMULATEXT(PivotType!N14),PivotType!N14),"9","#"),"8","#"),"7","#"),"6","#"),"5","#"),"4","#"),"3","#"),"2","#"),"1","#"),"0","#"),"$","")," ",""),",","@"),"&gt;","@"),"&lt;","@"),"=","@"),")","@"),"(","@"),"^","@"),"/","@"),"+","@"),"*","@"),"-","@"))-LEN(SUBSTITUTE(SUBSTITUTE(SUBSTITUTE(SUBSTITUTE(SUBSTITUTE(SUBSTITUTE(SUBSTITUTE(SUBSTITUTE(SUBSTITUTE(SUBSTITUTE(SUBSTITUTE(SUBSTITUTE(SUBSTITUTE(SUBSTITUTE(SUBSTITUTE(SUBSTITUTE(SUBSTITUTE(SUBSTITUTE(SUBSTITUTE(SUBSTITUTE(SUBSTITUTE(SUBSTITUTE(SUBSTITUTE(SUBSTITUTE(IF(_xlfn.ISFORMULA(PivotType!N14),_xlfn.FORMULATEXT(PivotType!N14),PivotType!N14),"9","#"),"8","#"),"7","#"),"6","#"),"5","#"),"4","#"),"3","#"),"2","#"),"1","#"),"0","#"),"$","")," ",""),",","@"),"&gt;","@"),"&lt;","@"),"=","@"),")","@"),"(","@"),"^","@"),"/","@"),"+","@"),"*","@"),"-","@"),"@#","")))/2&gt;(LEN(SUBSTITUTE(SUBSTITUTE(SUBSTITUTE(SUBSTITUTE(SUBSTITUTE(SUBSTITUTE(SUBSTITUTE(SUBSTITUTE(SUBSTITUTE(SUBSTITUTE(SUBSTITUTE(SUBSTITUTE(SUBSTITUTE(SUBSTITUTE(SUBSTITUTE(SUBSTITUTE(SUBSTITUTE(SUBSTITUTE(SUBSTITUTE(SUBSTITUTE(SUBSTITUTE(SUBSTITUTE(SUBSTITUTE(IF(_xlfn.ISFORMULA('#_PivotType'!N14),_xlfn.FORMULATEXT('#_PivotType'!N14),'#_PivotType'!N14),"9","#"),"8","#"),"7","#"),"6","#"),"5","#"),"4","#"),"3","#"),"2","#"),"1","#"),"0","#"),"$","")," ",""),",","@"),"&gt;","@"),"&lt;","@"),"=","@"),")","@"),"(","@"),"^","@"),"/","@"),"+","@"),"*","@"),"-","@"))-LEN(SUBSTITUTE(SUBSTITUTE(SUBSTITUTE(SUBSTITUTE(SUBSTITUTE(SUBSTITUTE(SUBSTITUTE(SUBSTITUTE(SUBSTITUTE(SUBSTITUTE(SUBSTITUTE(SUBSTITUTE(SUBSTITUTE(SUBSTITUTE(SUBSTITUTE(SUBSTITUTE(SUBSTITUTE(SUBSTITUTE(SUBSTITUTE(SUBSTITUTE(SUBSTITUTE(SUBSTITUTE(SUBSTITUTE(SUBSTITUTE(IF(_xlfn.ISFORMULA('#_PivotType'!N14),_xlfn.FORMULATEXT('#_PivotType'!N14),'#_PivotType'!N14),"9","#"),"8","#"),"7","#"),"6","#"),"5","#"),"4","#"),"3","#"),"2","#"),"1","#"),"0","#"),"$","")," ",""),",","@"),"&gt;","@"),"&lt;","@"),"=","@"),")","@"),"(","@"),"^","@"),"/","@"),"+","@"),"*","@"),"-","@"),"@#","")))/2,TRUE,FALSE),"HardCodeMsg",IF(LEN(IF(_xlfn.ISFORMULA(PivotType!N14),_xlfn.FORMULATEXT(PivotType!N14),PivotType!N14))-LEN(SUBSTITUTE(IF(_xlfn.ISFORMULA(PivotType!N14),_xlfn.FORMULATEXT(PivotType!N14),PivotType!N14),"""",""))&gt;LEN(IF(_xlfn.ISFORMULA('#_PivotType'!N14),_xlfn.FORMULATEXT('#_PivotType'!N14),'#_PivotType'!N14))-LEN(SUBSTITUTE(IF(_xlfn.ISFORMULA('#_PivotType'!N14),_xlfn.FORMULATEXT('#_PivotType'!N14),'#_PivotType'!N14),"""","")),TRUE,FALSE),"HardQuoteMsg",IF(LEN(IF(_xlfn.ISFORMULA(PivotType!N14),_xlfn.FORMULATEXT(PivotType!N14),PivotType!N14))-LEN(SUBSTITUTE(IF(_xlfn.ISFORMULA(PivotType!N14),_xlfn.FORMULATEXT(PivotType!N14),PivotType!N14),"$",""))&lt;LEN(IF(_xlfn.ISFORMULA('#_PivotType'!N14),_xlfn.FORMULATEXT('#_PivotType'!N14),'#_PivotType'!N14))-LEN(SUBSTITUTE(IF(_xlfn.ISFORMULA('#_PivotType'!N14),_xlfn.FORMULATEXT('#_PivotType'!N14),'#_PivotType'!N14),"$","")),TRUE,FALSE),"MissingAbsMsg",_xlfn.IFS(ISTEXT('#_PivotType'!N14),FALSE,ISLOGICAL('#_PivotType'!N14),FALSE,SUBSTITUTE(CELL("format",'#_PivotType'!N14),"-","")=SUBSTITUTE(CELL("format",PivotType!N14),"-",""),FALSE,CELL("format",'#_PivotType'!N14)="G",FALSE,AND(CELL("format",'#_PivotType'!N14)="F0",CELL("format",PivotType!N14)="G"),FALSE,TRUE,IFERROR(IF(MATCH(CELL("format",'#_PivotType'!N14),FormatCodes_SFX!$A$4:$A$53,0)&gt;0,TRUE),FALSE),TRUE,TRUE),"FormatMsg",TRUE,"PerfectMsg")</f>
        <v>PerfectMsg</v>
      </c>
    </row>
    <row r="15" spans="1:40" x14ac:dyDescent="0.15">
      <c r="B15" s="115">
        <v>0</v>
      </c>
      <c r="C15" s="109">
        <v>0</v>
      </c>
      <c r="D15" s="109">
        <v>0</v>
      </c>
      <c r="E15" s="109">
        <v>0</v>
      </c>
      <c r="F15" s="84"/>
      <c r="G15" s="84">
        <v>0</v>
      </c>
      <c r="H15" s="84">
        <v>0</v>
      </c>
      <c r="I15" s="136">
        <v>0</v>
      </c>
      <c r="L15" s="109">
        <v>0</v>
      </c>
      <c r="M15" s="109" t="str">
        <f ca="1">_xlfn.IFS(ISBLANK(PivotType!M15),"",IF(NOT(ISNA('#_PivotType'!M15)),IF(ISNA(PivotType!M15),TRUE,FALSE),FALSE),"StuNAMsg",IF(AND(ISNA('#_PivotType'!M15),ISNA(PivotType!M15)),TRUE,FALSE),"PerfectMsg",IF(NOT(ISERROR('#_PivotType'!M15)),IF(ISERROR(PivotType!M15),TRUE,FALSE),FALSE),"StuErrorMsg",IF(TYPE('#_PivotType'!M15)&lt;&gt;TYPE(PivotType!M15),TRUE,FALSE),"WrongTypeMsg",IF(_xlfn.ISFORMULA('#_PivotType'!M15),IF(NOT(_xlfn.ISFORMULA(PivotType!M15)),TRUE),FALSE),"MissingFormulaMsg",IF(NOT(AND(ISNUMBER(FIND("[",_xlfn.FORMULATEXT('#_PivotType'!M15))),ISNUMBER(FIND("!",_xlfn.FORMULATEXT('#_PivotType'!M15))))),AND(ISNUMBER(FIND("[",_xlfn.FORMULATEXT(PivotType!M15))),ISNUMBER(FIND("!",_xlfn.FORMULATEXT(PivotType!M15)))),FALSE),"ExternalRefsMsg",IF(ISNUMBER('#_PivotType'!M15),IF(ABS('#_PivotType'!M15-PivotType!M15)&gt;0.00001,TRUE,FALSE),IF('#_PivotType'!M15&lt;&gt;PivotType!M15,TRUE,FALSE)),IF(ISNUMBER('#_PivotType'!M15),IF('#_PivotType'!M15&gt;PivotType!M15,"TooLow","TooHigh"),"WrongAnswer"),NOT(_xlfn.ISFORMULA('#_PivotType'!M15)),IF(_xlfn.IFS(ISTEXT('#_PivotType'!M15),FALSE,ISLOGICAL('#_PivotType'!M15),FALSE,SUBSTITUTE(CELL("format",'#_PivotType'!M15),"-","")=SUBSTITUTE(CELL("format",PivotType!M15),"-",""),FALSE,CELL("format",'#_PivotType'!M15)="G",FALSE,AND(CELL("format",'#_PivotType'!M15)="F0",CELL("format",PivotType!M15)="G"),FALSE,TRUE,IFERROR(IF(MATCH(CELL("format",'#_PivotType'!M15)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PivotType!M15),_xlfn.FORMULATEXT(PivotType!M15),PivotType!M15),"9","#"),"8","#"),"7","#"),"6","#"),"5","#"),"4","#"),"3","#"),"2","#"),"1","#"),"0","#"),"$","")," ",""),",","@"),"&gt;","@"),"&lt;","@"),"=","@"),")","@"),"(","@"),"^","@"),"/","@"),"+","@"),"*","@"),"-","@"))-LEN(SUBSTITUTE(SUBSTITUTE(SUBSTITUTE(SUBSTITUTE(SUBSTITUTE(SUBSTITUTE(SUBSTITUTE(SUBSTITUTE(SUBSTITUTE(SUBSTITUTE(SUBSTITUTE(SUBSTITUTE(SUBSTITUTE(SUBSTITUTE(SUBSTITUTE(SUBSTITUTE(SUBSTITUTE(SUBSTITUTE(SUBSTITUTE(SUBSTITUTE(SUBSTITUTE(SUBSTITUTE(SUBSTITUTE(SUBSTITUTE(IF(_xlfn.ISFORMULA(PivotType!M15),_xlfn.FORMULATEXT(PivotType!M15),PivotType!M15),"9","#"),"8","#"),"7","#"),"6","#"),"5","#"),"4","#"),"3","#"),"2","#"),"1","#"),"0","#"),"$","")," ",""),",","@"),"&gt;","@"),"&lt;","@"),"=","@"),")","@"),"(","@"),"^","@"),"/","@"),"+","@"),"*","@"),"-","@"),"@#","")))/2&gt;(LEN(SUBSTITUTE(SUBSTITUTE(SUBSTITUTE(SUBSTITUTE(SUBSTITUTE(SUBSTITUTE(SUBSTITUTE(SUBSTITUTE(SUBSTITUTE(SUBSTITUTE(SUBSTITUTE(SUBSTITUTE(SUBSTITUTE(SUBSTITUTE(SUBSTITUTE(SUBSTITUTE(SUBSTITUTE(SUBSTITUTE(SUBSTITUTE(SUBSTITUTE(SUBSTITUTE(SUBSTITUTE(SUBSTITUTE(IF(_xlfn.ISFORMULA('#_PivotType'!M15),_xlfn.FORMULATEXT('#_PivotType'!M15),'#_PivotType'!M15),"9","#"),"8","#"),"7","#"),"6","#"),"5","#"),"4","#"),"3","#"),"2","#"),"1","#"),"0","#"),"$","")," ",""),",","@"),"&gt;","@"),"&lt;","@"),"=","@"),")","@"),"(","@"),"^","@"),"/","@"),"+","@"),"*","@"),"-","@"))-LEN(SUBSTITUTE(SUBSTITUTE(SUBSTITUTE(SUBSTITUTE(SUBSTITUTE(SUBSTITUTE(SUBSTITUTE(SUBSTITUTE(SUBSTITUTE(SUBSTITUTE(SUBSTITUTE(SUBSTITUTE(SUBSTITUTE(SUBSTITUTE(SUBSTITUTE(SUBSTITUTE(SUBSTITUTE(SUBSTITUTE(SUBSTITUTE(SUBSTITUTE(SUBSTITUTE(SUBSTITUTE(SUBSTITUTE(SUBSTITUTE(IF(_xlfn.ISFORMULA('#_PivotType'!M15),_xlfn.FORMULATEXT('#_PivotType'!M15),'#_PivotType'!M15),"9","#"),"8","#"),"7","#"),"6","#"),"5","#"),"4","#"),"3","#"),"2","#"),"1","#"),"0","#"),"$","")," ",""),",","@"),"&gt;","@"),"&lt;","@"),"=","@"),")","@"),"(","@"),"^","@"),"/","@"),"+","@"),"*","@"),"-","@"),"@#","")))/2,TRUE,FALSE),"HardCodeMsg",IF(LEN(IF(_xlfn.ISFORMULA(PivotType!M15),_xlfn.FORMULATEXT(PivotType!M15),PivotType!M15))-LEN(SUBSTITUTE(IF(_xlfn.ISFORMULA(PivotType!M15),_xlfn.FORMULATEXT(PivotType!M15),PivotType!M15),"""",""))&gt;LEN(IF(_xlfn.ISFORMULA('#_PivotType'!M15),_xlfn.FORMULATEXT('#_PivotType'!M15),'#_PivotType'!M15))-LEN(SUBSTITUTE(IF(_xlfn.ISFORMULA('#_PivotType'!M15),_xlfn.FORMULATEXT('#_PivotType'!M15),'#_PivotType'!M15),"""","")),TRUE,FALSE),"HardQuoteMsg",IF(LEN(IF(_xlfn.ISFORMULA(PivotType!M15),_xlfn.FORMULATEXT(PivotType!M15),PivotType!M15))-LEN(SUBSTITUTE(IF(_xlfn.ISFORMULA(PivotType!M15),_xlfn.FORMULATEXT(PivotType!M15),PivotType!M15),"$",""))&lt;LEN(IF(_xlfn.ISFORMULA('#_PivotType'!M15),_xlfn.FORMULATEXT('#_PivotType'!M15),'#_PivotType'!M15))-LEN(SUBSTITUTE(IF(_xlfn.ISFORMULA('#_PivotType'!M15),_xlfn.FORMULATEXT('#_PivotType'!M15),'#_PivotType'!M15),"$","")),TRUE,FALSE),"MissingAbsMsg",_xlfn.IFS(ISTEXT('#_PivotType'!M15),FALSE,ISLOGICAL('#_PivotType'!M15),FALSE,SUBSTITUTE(CELL("format",'#_PivotType'!M15),"-","")=SUBSTITUTE(CELL("format",PivotType!M15),"-",""),FALSE,CELL("format",'#_PivotType'!M15)="G",FALSE,AND(CELL("format",'#_PivotType'!M15)="F0",CELL("format",PivotType!M15)="G"),FALSE,TRUE,IFERROR(IF(MATCH(CELL("format",'#_PivotType'!M15),FormatCodes_SFX!$A$4:$A$53,0)&gt;0,TRUE),FALSE),TRUE,TRUE),"FormatMsg",TRUE,"PerfectMsg")</f>
        <v>PerfectMsg</v>
      </c>
      <c r="N15" s="109" t="str">
        <f ca="1">_xlfn.IFS(ISBLANK(PivotType!N15),"",IF(NOT(ISNA('#_PivotType'!N15)),IF(ISNA(PivotType!N15),TRUE,FALSE),FALSE),"StuNAMsg",IF(AND(ISNA('#_PivotType'!N15),ISNA(PivotType!N15)),TRUE,FALSE),"PerfectMsg",IF(NOT(ISERROR('#_PivotType'!N15)),IF(ISERROR(PivotType!N15),TRUE,FALSE),FALSE),"StuErrorMsg",IF(TYPE('#_PivotType'!N15)&lt;&gt;TYPE(PivotType!N15),TRUE,FALSE),"WrongTypeMsg",IF(_xlfn.ISFORMULA('#_PivotType'!N15),IF(NOT(_xlfn.ISFORMULA(PivotType!N15)),TRUE),FALSE),"MissingFormulaMsg",IF(NOT(AND(ISNUMBER(FIND("[",_xlfn.FORMULATEXT('#_PivotType'!N15))),ISNUMBER(FIND("!",_xlfn.FORMULATEXT('#_PivotType'!N15))))),AND(ISNUMBER(FIND("[",_xlfn.FORMULATEXT(PivotType!N15))),ISNUMBER(FIND("!",_xlfn.FORMULATEXT(PivotType!N15)))),FALSE),"ExternalRefsMsg",IF(ISNUMBER('#_PivotType'!N15),IF(ABS('#_PivotType'!N15-PivotType!N15)&gt;0.00001,TRUE,FALSE),IF('#_PivotType'!N15&lt;&gt;PivotType!N15,TRUE,FALSE)),IF(ISNUMBER('#_PivotType'!N15),IF('#_PivotType'!N15&gt;PivotType!N15,"TooLow","TooHigh"),"WrongAnswer"),NOT(_xlfn.ISFORMULA('#_PivotType'!N15)),IF(_xlfn.IFS(ISTEXT('#_PivotType'!N15),FALSE,ISLOGICAL('#_PivotType'!N15),FALSE,SUBSTITUTE(CELL("format",'#_PivotType'!N15),"-","")=SUBSTITUTE(CELL("format",PivotType!N15),"-",""),FALSE,CELL("format",'#_PivotType'!N15)="G",FALSE,AND(CELL("format",'#_PivotType'!N15)="F0",CELL("format",PivotType!N15)="G"),FALSE,TRUE,IFERROR(IF(MATCH(CELL("format",'#_PivotType'!N15)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PivotType!N15),_xlfn.FORMULATEXT(PivotType!N15),PivotType!N15),"9","#"),"8","#"),"7","#"),"6","#"),"5","#"),"4","#"),"3","#"),"2","#"),"1","#"),"0","#"),"$","")," ",""),",","@"),"&gt;","@"),"&lt;","@"),"=","@"),")","@"),"(","@"),"^","@"),"/","@"),"+","@"),"*","@"),"-","@"))-LEN(SUBSTITUTE(SUBSTITUTE(SUBSTITUTE(SUBSTITUTE(SUBSTITUTE(SUBSTITUTE(SUBSTITUTE(SUBSTITUTE(SUBSTITUTE(SUBSTITUTE(SUBSTITUTE(SUBSTITUTE(SUBSTITUTE(SUBSTITUTE(SUBSTITUTE(SUBSTITUTE(SUBSTITUTE(SUBSTITUTE(SUBSTITUTE(SUBSTITUTE(SUBSTITUTE(SUBSTITUTE(SUBSTITUTE(SUBSTITUTE(IF(_xlfn.ISFORMULA(PivotType!N15),_xlfn.FORMULATEXT(PivotType!N15),PivotType!N15),"9","#"),"8","#"),"7","#"),"6","#"),"5","#"),"4","#"),"3","#"),"2","#"),"1","#"),"0","#"),"$","")," ",""),",","@"),"&gt;","@"),"&lt;","@"),"=","@"),")","@"),"(","@"),"^","@"),"/","@"),"+","@"),"*","@"),"-","@"),"@#","")))/2&gt;(LEN(SUBSTITUTE(SUBSTITUTE(SUBSTITUTE(SUBSTITUTE(SUBSTITUTE(SUBSTITUTE(SUBSTITUTE(SUBSTITUTE(SUBSTITUTE(SUBSTITUTE(SUBSTITUTE(SUBSTITUTE(SUBSTITUTE(SUBSTITUTE(SUBSTITUTE(SUBSTITUTE(SUBSTITUTE(SUBSTITUTE(SUBSTITUTE(SUBSTITUTE(SUBSTITUTE(SUBSTITUTE(SUBSTITUTE(IF(_xlfn.ISFORMULA('#_PivotType'!N15),_xlfn.FORMULATEXT('#_PivotType'!N15),'#_PivotType'!N15),"9","#"),"8","#"),"7","#"),"6","#"),"5","#"),"4","#"),"3","#"),"2","#"),"1","#"),"0","#"),"$","")," ",""),",","@"),"&gt;","@"),"&lt;","@"),"=","@"),")","@"),"(","@"),"^","@"),"/","@"),"+","@"),"*","@"),"-","@"))-LEN(SUBSTITUTE(SUBSTITUTE(SUBSTITUTE(SUBSTITUTE(SUBSTITUTE(SUBSTITUTE(SUBSTITUTE(SUBSTITUTE(SUBSTITUTE(SUBSTITUTE(SUBSTITUTE(SUBSTITUTE(SUBSTITUTE(SUBSTITUTE(SUBSTITUTE(SUBSTITUTE(SUBSTITUTE(SUBSTITUTE(SUBSTITUTE(SUBSTITUTE(SUBSTITUTE(SUBSTITUTE(SUBSTITUTE(SUBSTITUTE(IF(_xlfn.ISFORMULA('#_PivotType'!N15),_xlfn.FORMULATEXT('#_PivotType'!N15),'#_PivotType'!N15),"9","#"),"8","#"),"7","#"),"6","#"),"5","#"),"4","#"),"3","#"),"2","#"),"1","#"),"0","#"),"$","")," ",""),",","@"),"&gt;","@"),"&lt;","@"),"=","@"),")","@"),"(","@"),"^","@"),"/","@"),"+","@"),"*","@"),"-","@"),"@#","")))/2,TRUE,FALSE),"HardCodeMsg",IF(LEN(IF(_xlfn.ISFORMULA(PivotType!N15),_xlfn.FORMULATEXT(PivotType!N15),PivotType!N15))-LEN(SUBSTITUTE(IF(_xlfn.ISFORMULA(PivotType!N15),_xlfn.FORMULATEXT(PivotType!N15),PivotType!N15),"""",""))&gt;LEN(IF(_xlfn.ISFORMULA('#_PivotType'!N15),_xlfn.FORMULATEXT('#_PivotType'!N15),'#_PivotType'!N15))-LEN(SUBSTITUTE(IF(_xlfn.ISFORMULA('#_PivotType'!N15),_xlfn.FORMULATEXT('#_PivotType'!N15),'#_PivotType'!N15),"""","")),TRUE,FALSE),"HardQuoteMsg",IF(LEN(IF(_xlfn.ISFORMULA(PivotType!N15),_xlfn.FORMULATEXT(PivotType!N15),PivotType!N15))-LEN(SUBSTITUTE(IF(_xlfn.ISFORMULA(PivotType!N15),_xlfn.FORMULATEXT(PivotType!N15),PivotType!N15),"$",""))&lt;LEN(IF(_xlfn.ISFORMULA('#_PivotType'!N15),_xlfn.FORMULATEXT('#_PivotType'!N15),'#_PivotType'!N15))-LEN(SUBSTITUTE(IF(_xlfn.ISFORMULA('#_PivotType'!N15),_xlfn.FORMULATEXT('#_PivotType'!N15),'#_PivotType'!N15),"$","")),TRUE,FALSE),"MissingAbsMsg",_xlfn.IFS(ISTEXT('#_PivotType'!N15),FALSE,ISLOGICAL('#_PivotType'!N15),FALSE,SUBSTITUTE(CELL("format",'#_PivotType'!N15),"-","")=SUBSTITUTE(CELL("format",PivotType!N15),"-",""),FALSE,CELL("format",'#_PivotType'!N15)="G",FALSE,AND(CELL("format",'#_PivotType'!N15)="F0",CELL("format",PivotType!N15)="G"),FALSE,TRUE,IFERROR(IF(MATCH(CELL("format",'#_PivotType'!N15),FormatCodes_SFX!$A$4:$A$53,0)&gt;0,TRUE),FALSE),TRUE,TRUE),"FormatMsg",TRUE,"PerfectMsg")</f>
        <v>PerfectMsg</v>
      </c>
    </row>
    <row r="16" spans="1:40" x14ac:dyDescent="0.15">
      <c r="B16" s="115">
        <v>0</v>
      </c>
      <c r="C16" s="109">
        <v>0</v>
      </c>
      <c r="D16" s="109">
        <v>0</v>
      </c>
      <c r="E16" s="109">
        <v>0</v>
      </c>
      <c r="F16" s="84"/>
      <c r="G16" s="84">
        <v>0</v>
      </c>
      <c r="H16" s="84">
        <v>0</v>
      </c>
      <c r="I16" s="136">
        <v>0</v>
      </c>
      <c r="L16" s="109">
        <v>0</v>
      </c>
      <c r="M16" s="109" t="str">
        <f ca="1">_xlfn.IFS(ISBLANK(PivotType!M16),"",IF(NOT(ISNA('#_PivotType'!M16)),IF(ISNA(PivotType!M16),TRUE,FALSE),FALSE),"StuNAMsg",IF(AND(ISNA('#_PivotType'!M16),ISNA(PivotType!M16)),TRUE,FALSE),"PerfectMsg",IF(NOT(ISERROR('#_PivotType'!M16)),IF(ISERROR(PivotType!M16),TRUE,FALSE),FALSE),"StuErrorMsg",IF(TYPE('#_PivotType'!M16)&lt;&gt;TYPE(PivotType!M16),TRUE,FALSE),"WrongTypeMsg",IF(_xlfn.ISFORMULA('#_PivotType'!M16),IF(NOT(_xlfn.ISFORMULA(PivotType!M16)),TRUE),FALSE),"MissingFormulaMsg",IF(NOT(AND(ISNUMBER(FIND("[",_xlfn.FORMULATEXT('#_PivotType'!M16))),ISNUMBER(FIND("!",_xlfn.FORMULATEXT('#_PivotType'!M16))))),AND(ISNUMBER(FIND("[",_xlfn.FORMULATEXT(PivotType!M16))),ISNUMBER(FIND("!",_xlfn.FORMULATEXT(PivotType!M16)))),FALSE),"ExternalRefsMsg",IF(ISNUMBER('#_PivotType'!M16),IF(ABS('#_PivotType'!M16-PivotType!M16)&gt;0.00001,TRUE,FALSE),IF('#_PivotType'!M16&lt;&gt;PivotType!M16,TRUE,FALSE)),IF(ISNUMBER('#_PivotType'!M16),IF('#_PivotType'!M16&gt;PivotType!M16,"TooLow","TooHigh"),"WrongAnswer"),NOT(_xlfn.ISFORMULA('#_PivotType'!M16)),IF(_xlfn.IFS(ISTEXT('#_PivotType'!M16),FALSE,ISLOGICAL('#_PivotType'!M16),FALSE,SUBSTITUTE(CELL("format",'#_PivotType'!M16),"-","")=SUBSTITUTE(CELL("format",PivotType!M16),"-",""),FALSE,CELL("format",'#_PivotType'!M16)="G",FALSE,AND(CELL("format",'#_PivotType'!M16)="F0",CELL("format",PivotType!M16)="G"),FALSE,TRUE,IFERROR(IF(MATCH(CELL("format",'#_PivotType'!M16)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PivotType!M16),_xlfn.FORMULATEXT(PivotType!M16),PivotType!M16),"9","#"),"8","#"),"7","#"),"6","#"),"5","#"),"4","#"),"3","#"),"2","#"),"1","#"),"0","#"),"$","")," ",""),",","@"),"&gt;","@"),"&lt;","@"),"=","@"),")","@"),"(","@"),"^","@"),"/","@"),"+","@"),"*","@"),"-","@"))-LEN(SUBSTITUTE(SUBSTITUTE(SUBSTITUTE(SUBSTITUTE(SUBSTITUTE(SUBSTITUTE(SUBSTITUTE(SUBSTITUTE(SUBSTITUTE(SUBSTITUTE(SUBSTITUTE(SUBSTITUTE(SUBSTITUTE(SUBSTITUTE(SUBSTITUTE(SUBSTITUTE(SUBSTITUTE(SUBSTITUTE(SUBSTITUTE(SUBSTITUTE(SUBSTITUTE(SUBSTITUTE(SUBSTITUTE(SUBSTITUTE(IF(_xlfn.ISFORMULA(PivotType!M16),_xlfn.FORMULATEXT(PivotType!M16),PivotType!M16),"9","#"),"8","#"),"7","#"),"6","#"),"5","#"),"4","#"),"3","#"),"2","#"),"1","#"),"0","#"),"$","")," ",""),",","@"),"&gt;","@"),"&lt;","@"),"=","@"),")","@"),"(","@"),"^","@"),"/","@"),"+","@"),"*","@"),"-","@"),"@#","")))/2&gt;(LEN(SUBSTITUTE(SUBSTITUTE(SUBSTITUTE(SUBSTITUTE(SUBSTITUTE(SUBSTITUTE(SUBSTITUTE(SUBSTITUTE(SUBSTITUTE(SUBSTITUTE(SUBSTITUTE(SUBSTITUTE(SUBSTITUTE(SUBSTITUTE(SUBSTITUTE(SUBSTITUTE(SUBSTITUTE(SUBSTITUTE(SUBSTITUTE(SUBSTITUTE(SUBSTITUTE(SUBSTITUTE(SUBSTITUTE(IF(_xlfn.ISFORMULA('#_PivotType'!M16),_xlfn.FORMULATEXT('#_PivotType'!M16),'#_PivotType'!M16),"9","#"),"8","#"),"7","#"),"6","#"),"5","#"),"4","#"),"3","#"),"2","#"),"1","#"),"0","#"),"$","")," ",""),",","@"),"&gt;","@"),"&lt;","@"),"=","@"),")","@"),"(","@"),"^","@"),"/","@"),"+","@"),"*","@"),"-","@"))-LEN(SUBSTITUTE(SUBSTITUTE(SUBSTITUTE(SUBSTITUTE(SUBSTITUTE(SUBSTITUTE(SUBSTITUTE(SUBSTITUTE(SUBSTITUTE(SUBSTITUTE(SUBSTITUTE(SUBSTITUTE(SUBSTITUTE(SUBSTITUTE(SUBSTITUTE(SUBSTITUTE(SUBSTITUTE(SUBSTITUTE(SUBSTITUTE(SUBSTITUTE(SUBSTITUTE(SUBSTITUTE(SUBSTITUTE(SUBSTITUTE(IF(_xlfn.ISFORMULA('#_PivotType'!M16),_xlfn.FORMULATEXT('#_PivotType'!M16),'#_PivotType'!M16),"9","#"),"8","#"),"7","#"),"6","#"),"5","#"),"4","#"),"3","#"),"2","#"),"1","#"),"0","#"),"$","")," ",""),",","@"),"&gt;","@"),"&lt;","@"),"=","@"),")","@"),"(","@"),"^","@"),"/","@"),"+","@"),"*","@"),"-","@"),"@#","")))/2,TRUE,FALSE),"HardCodeMsg",IF(LEN(IF(_xlfn.ISFORMULA(PivotType!M16),_xlfn.FORMULATEXT(PivotType!M16),PivotType!M16))-LEN(SUBSTITUTE(IF(_xlfn.ISFORMULA(PivotType!M16),_xlfn.FORMULATEXT(PivotType!M16),PivotType!M16),"""",""))&gt;LEN(IF(_xlfn.ISFORMULA('#_PivotType'!M16),_xlfn.FORMULATEXT('#_PivotType'!M16),'#_PivotType'!M16))-LEN(SUBSTITUTE(IF(_xlfn.ISFORMULA('#_PivotType'!M16),_xlfn.FORMULATEXT('#_PivotType'!M16),'#_PivotType'!M16),"""","")),TRUE,FALSE),"HardQuoteMsg",IF(LEN(IF(_xlfn.ISFORMULA(PivotType!M16),_xlfn.FORMULATEXT(PivotType!M16),PivotType!M16))-LEN(SUBSTITUTE(IF(_xlfn.ISFORMULA(PivotType!M16),_xlfn.FORMULATEXT(PivotType!M16),PivotType!M16),"$",""))&lt;LEN(IF(_xlfn.ISFORMULA('#_PivotType'!M16),_xlfn.FORMULATEXT('#_PivotType'!M16),'#_PivotType'!M16))-LEN(SUBSTITUTE(IF(_xlfn.ISFORMULA('#_PivotType'!M16),_xlfn.FORMULATEXT('#_PivotType'!M16),'#_PivotType'!M16),"$","")),TRUE,FALSE),"MissingAbsMsg",_xlfn.IFS(ISTEXT('#_PivotType'!M16),FALSE,ISLOGICAL('#_PivotType'!M16),FALSE,SUBSTITUTE(CELL("format",'#_PivotType'!M16),"-","")=SUBSTITUTE(CELL("format",PivotType!M16),"-",""),FALSE,CELL("format",'#_PivotType'!M16)="G",FALSE,AND(CELL("format",'#_PivotType'!M16)="F0",CELL("format",PivotType!M16)="G"),FALSE,TRUE,IFERROR(IF(MATCH(CELL("format",'#_PivotType'!M16),FormatCodes_SFX!$A$4:$A$53,0)&gt;0,TRUE),FALSE),TRUE,TRUE),"FormatMsg",TRUE,"PerfectMsg")</f>
        <v>PerfectMsg</v>
      </c>
      <c r="N16" s="109" t="str">
        <f ca="1">_xlfn.IFS(ISBLANK(PivotType!N16),"",IF(NOT(ISNA('#_PivotType'!N16)),IF(ISNA(PivotType!N16),TRUE,FALSE),FALSE),"StuNAMsg",IF(AND(ISNA('#_PivotType'!N16),ISNA(PivotType!N16)),TRUE,FALSE),"PerfectMsg",IF(NOT(ISERROR('#_PivotType'!N16)),IF(ISERROR(PivotType!N16),TRUE,FALSE),FALSE),"StuErrorMsg",IF(TYPE('#_PivotType'!N16)&lt;&gt;TYPE(PivotType!N16),TRUE,FALSE),"WrongTypeMsg",IF(_xlfn.ISFORMULA('#_PivotType'!N16),IF(NOT(_xlfn.ISFORMULA(PivotType!N16)),TRUE),FALSE),"MissingFormulaMsg",IF(NOT(AND(ISNUMBER(FIND("[",_xlfn.FORMULATEXT('#_PivotType'!N16))),ISNUMBER(FIND("!",_xlfn.FORMULATEXT('#_PivotType'!N16))))),AND(ISNUMBER(FIND("[",_xlfn.FORMULATEXT(PivotType!N16))),ISNUMBER(FIND("!",_xlfn.FORMULATEXT(PivotType!N16)))),FALSE),"ExternalRefsMsg",IF(ISNUMBER('#_PivotType'!N16),IF(ABS('#_PivotType'!N16-PivotType!N16)&gt;0.00001,TRUE,FALSE),IF('#_PivotType'!N16&lt;&gt;PivotType!N16,TRUE,FALSE)),IF(ISNUMBER('#_PivotType'!N16),IF('#_PivotType'!N16&gt;PivotType!N16,"TooLow","TooHigh"),"WrongAnswer"),NOT(_xlfn.ISFORMULA('#_PivotType'!N16)),IF(_xlfn.IFS(ISTEXT('#_PivotType'!N16),FALSE,ISLOGICAL('#_PivotType'!N16),FALSE,SUBSTITUTE(CELL("format",'#_PivotType'!N16),"-","")=SUBSTITUTE(CELL("format",PivotType!N16),"-",""),FALSE,CELL("format",'#_PivotType'!N16)="G",FALSE,AND(CELL("format",'#_PivotType'!N16)="F0",CELL("format",PivotType!N16)="G"),FALSE,TRUE,IFERROR(IF(MATCH(CELL("format",'#_PivotType'!N16)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PivotType!N16),_xlfn.FORMULATEXT(PivotType!N16),PivotType!N16),"9","#"),"8","#"),"7","#"),"6","#"),"5","#"),"4","#"),"3","#"),"2","#"),"1","#"),"0","#"),"$","")," ",""),",","@"),"&gt;","@"),"&lt;","@"),"=","@"),")","@"),"(","@"),"^","@"),"/","@"),"+","@"),"*","@"),"-","@"))-LEN(SUBSTITUTE(SUBSTITUTE(SUBSTITUTE(SUBSTITUTE(SUBSTITUTE(SUBSTITUTE(SUBSTITUTE(SUBSTITUTE(SUBSTITUTE(SUBSTITUTE(SUBSTITUTE(SUBSTITUTE(SUBSTITUTE(SUBSTITUTE(SUBSTITUTE(SUBSTITUTE(SUBSTITUTE(SUBSTITUTE(SUBSTITUTE(SUBSTITUTE(SUBSTITUTE(SUBSTITUTE(SUBSTITUTE(SUBSTITUTE(IF(_xlfn.ISFORMULA(PivotType!N16),_xlfn.FORMULATEXT(PivotType!N16),PivotType!N16),"9","#"),"8","#"),"7","#"),"6","#"),"5","#"),"4","#"),"3","#"),"2","#"),"1","#"),"0","#"),"$","")," ",""),",","@"),"&gt;","@"),"&lt;","@"),"=","@"),")","@"),"(","@"),"^","@"),"/","@"),"+","@"),"*","@"),"-","@"),"@#","")))/2&gt;(LEN(SUBSTITUTE(SUBSTITUTE(SUBSTITUTE(SUBSTITUTE(SUBSTITUTE(SUBSTITUTE(SUBSTITUTE(SUBSTITUTE(SUBSTITUTE(SUBSTITUTE(SUBSTITUTE(SUBSTITUTE(SUBSTITUTE(SUBSTITUTE(SUBSTITUTE(SUBSTITUTE(SUBSTITUTE(SUBSTITUTE(SUBSTITUTE(SUBSTITUTE(SUBSTITUTE(SUBSTITUTE(SUBSTITUTE(IF(_xlfn.ISFORMULA('#_PivotType'!N16),_xlfn.FORMULATEXT('#_PivotType'!N16),'#_PivotType'!N16),"9","#"),"8","#"),"7","#"),"6","#"),"5","#"),"4","#"),"3","#"),"2","#"),"1","#"),"0","#"),"$","")," ",""),",","@"),"&gt;","@"),"&lt;","@"),"=","@"),")","@"),"(","@"),"^","@"),"/","@"),"+","@"),"*","@"),"-","@"))-LEN(SUBSTITUTE(SUBSTITUTE(SUBSTITUTE(SUBSTITUTE(SUBSTITUTE(SUBSTITUTE(SUBSTITUTE(SUBSTITUTE(SUBSTITUTE(SUBSTITUTE(SUBSTITUTE(SUBSTITUTE(SUBSTITUTE(SUBSTITUTE(SUBSTITUTE(SUBSTITUTE(SUBSTITUTE(SUBSTITUTE(SUBSTITUTE(SUBSTITUTE(SUBSTITUTE(SUBSTITUTE(SUBSTITUTE(SUBSTITUTE(IF(_xlfn.ISFORMULA('#_PivotType'!N16),_xlfn.FORMULATEXT('#_PivotType'!N16),'#_PivotType'!N16),"9","#"),"8","#"),"7","#"),"6","#"),"5","#"),"4","#"),"3","#"),"2","#"),"1","#"),"0","#"),"$","")," ",""),",","@"),"&gt;","@"),"&lt;","@"),"=","@"),")","@"),"(","@"),"^","@"),"/","@"),"+","@"),"*","@"),"-","@"),"@#","")))/2,TRUE,FALSE),"HardCodeMsg",IF(LEN(IF(_xlfn.ISFORMULA(PivotType!N16),_xlfn.FORMULATEXT(PivotType!N16),PivotType!N16))-LEN(SUBSTITUTE(IF(_xlfn.ISFORMULA(PivotType!N16),_xlfn.FORMULATEXT(PivotType!N16),PivotType!N16),"""",""))&gt;LEN(IF(_xlfn.ISFORMULA('#_PivotType'!N16),_xlfn.FORMULATEXT('#_PivotType'!N16),'#_PivotType'!N16))-LEN(SUBSTITUTE(IF(_xlfn.ISFORMULA('#_PivotType'!N16),_xlfn.FORMULATEXT('#_PivotType'!N16),'#_PivotType'!N16),"""","")),TRUE,FALSE),"HardQuoteMsg",IF(LEN(IF(_xlfn.ISFORMULA(PivotType!N16),_xlfn.FORMULATEXT(PivotType!N16),PivotType!N16))-LEN(SUBSTITUTE(IF(_xlfn.ISFORMULA(PivotType!N16),_xlfn.FORMULATEXT(PivotType!N16),PivotType!N16),"$",""))&lt;LEN(IF(_xlfn.ISFORMULA('#_PivotType'!N16),_xlfn.FORMULATEXT('#_PivotType'!N16),'#_PivotType'!N16))-LEN(SUBSTITUTE(IF(_xlfn.ISFORMULA('#_PivotType'!N16),_xlfn.FORMULATEXT('#_PivotType'!N16),'#_PivotType'!N16),"$","")),TRUE,FALSE),"MissingAbsMsg",_xlfn.IFS(ISTEXT('#_PivotType'!N16),FALSE,ISLOGICAL('#_PivotType'!N16),FALSE,SUBSTITUTE(CELL("format",'#_PivotType'!N16),"-","")=SUBSTITUTE(CELL("format",PivotType!N16),"-",""),FALSE,CELL("format",'#_PivotType'!N16)="G",FALSE,AND(CELL("format",'#_PivotType'!N16)="F0",CELL("format",PivotType!N16)="G"),FALSE,TRUE,IFERROR(IF(MATCH(CELL("format",'#_PivotType'!N16),FormatCodes_SFX!$A$4:$A$53,0)&gt;0,TRUE),FALSE),TRUE,TRUE),"FormatMsg",TRUE,"PerfectMsg")</f>
        <v>PerfectMsg</v>
      </c>
    </row>
    <row r="17" spans="2:27" x14ac:dyDescent="0.15">
      <c r="B17" s="115">
        <v>0</v>
      </c>
      <c r="C17" s="109">
        <v>0</v>
      </c>
      <c r="D17" s="109">
        <v>0</v>
      </c>
      <c r="E17" s="109">
        <v>0</v>
      </c>
      <c r="F17" s="84"/>
      <c r="G17" s="84"/>
      <c r="H17" s="84"/>
      <c r="I17" s="84"/>
    </row>
    <row r="18" spans="2:27" x14ac:dyDescent="0.15">
      <c r="B18" s="115">
        <v>0</v>
      </c>
      <c r="C18" s="109">
        <v>0</v>
      </c>
      <c r="D18" s="109">
        <v>0</v>
      </c>
      <c r="E18" s="109">
        <v>0</v>
      </c>
      <c r="F18" s="84"/>
      <c r="G18" s="84"/>
      <c r="H18" s="84"/>
      <c r="I18" s="84"/>
      <c r="M18" s="84"/>
    </row>
    <row r="19" spans="2:27" x14ac:dyDescent="0.15">
      <c r="B19" s="115">
        <v>0</v>
      </c>
      <c r="C19" s="109">
        <v>0</v>
      </c>
      <c r="D19" s="109">
        <v>0</v>
      </c>
      <c r="E19" s="109">
        <v>0</v>
      </c>
      <c r="F19" s="84"/>
      <c r="G19" s="84"/>
      <c r="H19" s="84"/>
      <c r="I19" s="84"/>
      <c r="M19" s="84"/>
      <c r="N19" s="84"/>
      <c r="O19" s="84"/>
    </row>
    <row r="20" spans="2:27" x14ac:dyDescent="0.15">
      <c r="B20" s="115">
        <v>0</v>
      </c>
      <c r="C20" s="109">
        <v>0</v>
      </c>
      <c r="D20" s="109">
        <v>0</v>
      </c>
      <c r="E20" s="109">
        <v>0</v>
      </c>
      <c r="F20" s="84"/>
      <c r="G20" s="84"/>
      <c r="H20" s="84"/>
      <c r="I20" s="84"/>
      <c r="M20" s="84"/>
      <c r="N20" s="84"/>
      <c r="O20" s="84"/>
    </row>
    <row r="21" spans="2:27" x14ac:dyDescent="0.15">
      <c r="B21" s="115">
        <v>0</v>
      </c>
      <c r="C21" s="109">
        <v>0</v>
      </c>
      <c r="D21" s="109">
        <v>0</v>
      </c>
      <c r="E21" s="109">
        <v>0</v>
      </c>
      <c r="F21" s="84"/>
      <c r="G21" s="84"/>
      <c r="H21" s="84"/>
      <c r="I21" s="84"/>
      <c r="M21" s="84"/>
      <c r="N21" s="84"/>
      <c r="O21" s="84"/>
    </row>
    <row r="22" spans="2:27" x14ac:dyDescent="0.15">
      <c r="B22" s="115">
        <v>0</v>
      </c>
      <c r="C22" s="109">
        <v>0</v>
      </c>
      <c r="D22" s="109">
        <v>0</v>
      </c>
      <c r="E22" s="109">
        <v>0</v>
      </c>
      <c r="F22" s="84"/>
      <c r="G22" s="84"/>
      <c r="H22" s="84"/>
      <c r="I22" s="84"/>
      <c r="M22" s="84"/>
      <c r="N22" s="84"/>
      <c r="O22" s="84"/>
      <c r="W22" s="84"/>
      <c r="Y22" s="84"/>
      <c r="Z22" s="84"/>
      <c r="AA22" s="84"/>
    </row>
    <row r="23" spans="2:27" x14ac:dyDescent="0.15">
      <c r="B23" s="115">
        <v>0</v>
      </c>
      <c r="C23" s="109">
        <v>0</v>
      </c>
      <c r="D23" s="109">
        <v>0</v>
      </c>
      <c r="E23" s="109">
        <v>0</v>
      </c>
      <c r="F23" s="84"/>
      <c r="G23" s="84"/>
      <c r="H23" s="84"/>
      <c r="I23" s="84"/>
      <c r="M23" s="84"/>
      <c r="N23" s="84"/>
      <c r="O23" s="84"/>
      <c r="W23" s="84"/>
      <c r="Y23" s="84"/>
      <c r="Z23" s="84"/>
      <c r="AA23" s="84"/>
    </row>
    <row r="24" spans="2:27" x14ac:dyDescent="0.15">
      <c r="B24" s="115">
        <v>0</v>
      </c>
      <c r="C24" s="109">
        <v>0</v>
      </c>
      <c r="D24" s="109">
        <v>0</v>
      </c>
      <c r="E24" s="109">
        <v>0</v>
      </c>
      <c r="F24" s="84"/>
      <c r="G24" s="84"/>
      <c r="H24" s="84"/>
      <c r="I24" s="84"/>
      <c r="J24" s="84"/>
      <c r="M24" s="84"/>
      <c r="N24" s="84"/>
      <c r="O24" s="84"/>
      <c r="W24" s="84"/>
      <c r="Y24" s="84"/>
      <c r="AA24" s="84"/>
    </row>
    <row r="25" spans="2:27" x14ac:dyDescent="0.15">
      <c r="B25" s="115">
        <v>0</v>
      </c>
      <c r="C25" s="109">
        <v>0</v>
      </c>
      <c r="D25" s="109">
        <v>0</v>
      </c>
      <c r="E25" s="109">
        <v>0</v>
      </c>
      <c r="F25" s="84"/>
      <c r="G25" s="84"/>
      <c r="H25" s="84"/>
      <c r="I25" s="84"/>
      <c r="W25" s="84"/>
      <c r="Y25" s="84"/>
      <c r="Z25" s="84"/>
      <c r="AA25" s="84"/>
    </row>
    <row r="26" spans="2:27" x14ac:dyDescent="0.15">
      <c r="B26" s="115">
        <v>0</v>
      </c>
      <c r="C26" s="109">
        <v>0</v>
      </c>
      <c r="D26" s="109">
        <v>0</v>
      </c>
      <c r="E26" s="109">
        <v>0</v>
      </c>
      <c r="F26" s="84"/>
      <c r="G26" s="84"/>
      <c r="H26" s="84"/>
      <c r="I26" s="84"/>
      <c r="W26" s="84"/>
      <c r="X26" s="84"/>
      <c r="Y26" s="84"/>
      <c r="AA26" s="84"/>
    </row>
    <row r="27" spans="2:27" x14ac:dyDescent="0.15">
      <c r="B27" s="115">
        <v>0</v>
      </c>
      <c r="C27" s="109">
        <v>0</v>
      </c>
      <c r="D27" s="109">
        <v>0</v>
      </c>
      <c r="E27" s="109">
        <v>0</v>
      </c>
      <c r="F27" s="84"/>
      <c r="G27" s="84"/>
      <c r="H27" s="84"/>
      <c r="I27" s="84"/>
      <c r="U27" s="84"/>
      <c r="V27" s="84"/>
      <c r="W27" s="84"/>
      <c r="X27" s="84"/>
      <c r="Y27" s="84"/>
      <c r="Z27" s="84"/>
      <c r="AA27" s="84"/>
    </row>
    <row r="28" spans="2:27" x14ac:dyDescent="0.15">
      <c r="B28" s="115">
        <v>0</v>
      </c>
      <c r="C28" s="109">
        <v>0</v>
      </c>
      <c r="D28" s="109">
        <v>0</v>
      </c>
      <c r="E28" s="109">
        <v>0</v>
      </c>
      <c r="F28" s="84"/>
      <c r="G28" s="84"/>
      <c r="H28" s="84"/>
      <c r="I28" s="84"/>
      <c r="U28" s="84"/>
      <c r="V28" s="84"/>
      <c r="W28" s="84"/>
      <c r="X28" s="84"/>
      <c r="Y28" s="84"/>
      <c r="Z28" s="84"/>
      <c r="AA28" s="84"/>
    </row>
    <row r="29" spans="2:27" x14ac:dyDescent="0.15">
      <c r="B29" s="115">
        <v>0</v>
      </c>
      <c r="C29" s="109">
        <v>0</v>
      </c>
      <c r="D29" s="109">
        <v>0</v>
      </c>
      <c r="E29" s="109">
        <v>0</v>
      </c>
      <c r="F29" s="84"/>
      <c r="G29" s="84"/>
      <c r="H29" s="84"/>
      <c r="I29" s="84"/>
      <c r="J29" s="84"/>
      <c r="K29" s="84"/>
      <c r="L29" s="84"/>
      <c r="U29" s="84"/>
      <c r="V29" s="84"/>
      <c r="W29" s="84"/>
      <c r="X29" s="84"/>
      <c r="Y29" s="84"/>
      <c r="Z29" s="84"/>
      <c r="AA29" s="84"/>
    </row>
    <row r="30" spans="2:27" x14ac:dyDescent="0.15">
      <c r="B30" s="115">
        <v>0</v>
      </c>
      <c r="C30" s="109">
        <v>0</v>
      </c>
      <c r="D30" s="109">
        <v>0</v>
      </c>
      <c r="E30" s="109">
        <v>0</v>
      </c>
      <c r="F30" s="84"/>
      <c r="G30" s="84"/>
      <c r="H30" s="84"/>
      <c r="I30" s="84"/>
      <c r="J30" s="84"/>
      <c r="K30" s="84"/>
      <c r="L30" s="84"/>
      <c r="U30" s="84"/>
      <c r="V30" s="84"/>
      <c r="W30" s="84"/>
      <c r="X30" s="84"/>
      <c r="Y30" s="84"/>
      <c r="Z30" s="84"/>
      <c r="AA30" s="84"/>
    </row>
    <row r="31" spans="2:27" x14ac:dyDescent="0.15">
      <c r="B31" s="115">
        <v>0</v>
      </c>
      <c r="C31" s="109">
        <v>0</v>
      </c>
      <c r="D31" s="109">
        <v>0</v>
      </c>
      <c r="E31" s="109">
        <v>0</v>
      </c>
      <c r="F31" s="84"/>
      <c r="J31" s="84"/>
      <c r="K31" s="84"/>
      <c r="L31" s="84"/>
      <c r="M31" s="84"/>
      <c r="N31" s="84"/>
      <c r="U31" s="84"/>
      <c r="V31" s="84"/>
      <c r="W31" s="84"/>
      <c r="X31" s="84"/>
      <c r="Y31" s="84"/>
      <c r="Z31" s="84"/>
      <c r="AA31" s="84"/>
    </row>
    <row r="32" spans="2:27" x14ac:dyDescent="0.15">
      <c r="B32" s="115">
        <v>0</v>
      </c>
      <c r="C32" s="109">
        <v>0</v>
      </c>
      <c r="D32" s="109">
        <v>0</v>
      </c>
      <c r="E32" s="109">
        <v>0</v>
      </c>
      <c r="F32" s="84"/>
      <c r="J32" s="84"/>
      <c r="K32" s="84"/>
      <c r="L32" s="84"/>
      <c r="M32" s="84"/>
      <c r="N32" s="84"/>
      <c r="U32" s="84"/>
      <c r="V32" s="84"/>
      <c r="W32" s="84"/>
      <c r="X32" s="84"/>
      <c r="Y32" s="84"/>
      <c r="Z32" s="84"/>
      <c r="AA32" s="84"/>
    </row>
    <row r="33" spans="2:14" x14ac:dyDescent="0.15">
      <c r="B33" s="115">
        <v>0</v>
      </c>
      <c r="C33" s="109">
        <v>0</v>
      </c>
      <c r="D33" s="109">
        <v>0</v>
      </c>
      <c r="E33" s="109">
        <v>0</v>
      </c>
      <c r="F33" s="84"/>
      <c r="J33" s="84"/>
      <c r="K33" s="84"/>
      <c r="L33" s="84"/>
      <c r="M33" s="84"/>
      <c r="N33" s="84"/>
    </row>
    <row r="34" spans="2:14" x14ac:dyDescent="0.15">
      <c r="B34" s="115">
        <v>0</v>
      </c>
      <c r="C34" s="109">
        <v>0</v>
      </c>
      <c r="D34" s="109">
        <v>0</v>
      </c>
      <c r="E34" s="109">
        <v>0</v>
      </c>
      <c r="F34" s="84"/>
      <c r="K34" s="84"/>
      <c r="L34" s="84"/>
      <c r="M34" s="84"/>
      <c r="N34" s="84"/>
    </row>
    <row r="35" spans="2:14" x14ac:dyDescent="0.15">
      <c r="B35" s="115">
        <v>0</v>
      </c>
      <c r="C35" s="109">
        <v>0</v>
      </c>
      <c r="D35" s="109">
        <v>0</v>
      </c>
      <c r="E35" s="109">
        <v>0</v>
      </c>
      <c r="F35" s="84"/>
      <c r="J35" s="84"/>
      <c r="K35" s="84"/>
      <c r="L35" s="84"/>
      <c r="M35" s="84"/>
      <c r="N35" s="84"/>
    </row>
    <row r="36" spans="2:14" x14ac:dyDescent="0.15">
      <c r="B36" s="115">
        <v>0</v>
      </c>
      <c r="C36" s="109">
        <v>0</v>
      </c>
      <c r="D36" s="109">
        <v>0</v>
      </c>
      <c r="E36" s="109">
        <v>0</v>
      </c>
      <c r="F36" s="84"/>
      <c r="G36" s="84"/>
      <c r="H36" s="84"/>
      <c r="I36" s="84"/>
      <c r="J36" s="84"/>
      <c r="K36" s="84"/>
      <c r="L36" s="84"/>
      <c r="M36" s="84"/>
      <c r="N36" s="84"/>
    </row>
    <row r="37" spans="2:14" x14ac:dyDescent="0.15">
      <c r="B37" s="115">
        <v>0</v>
      </c>
      <c r="C37" s="109">
        <v>0</v>
      </c>
      <c r="D37" s="109">
        <v>0</v>
      </c>
      <c r="E37" s="109">
        <v>0</v>
      </c>
      <c r="F37" s="84"/>
      <c r="G37" s="84"/>
      <c r="H37" s="84"/>
      <c r="I37" s="84"/>
      <c r="J37" s="84"/>
      <c r="K37" s="84"/>
      <c r="L37" s="84"/>
      <c r="M37" s="84"/>
      <c r="N37" s="84"/>
    </row>
    <row r="38" spans="2:14" x14ac:dyDescent="0.15">
      <c r="B38" s="115">
        <v>0</v>
      </c>
      <c r="C38" s="109">
        <v>0</v>
      </c>
      <c r="D38" s="109">
        <v>0</v>
      </c>
      <c r="E38" s="109">
        <v>0</v>
      </c>
      <c r="F38" s="84"/>
      <c r="G38" s="84"/>
      <c r="H38" s="84"/>
      <c r="I38" s="84"/>
      <c r="J38" s="84"/>
      <c r="K38" s="84"/>
      <c r="L38" s="84"/>
      <c r="M38" s="84"/>
      <c r="N38" s="84"/>
    </row>
    <row r="39" spans="2:14" x14ac:dyDescent="0.15">
      <c r="B39" s="115">
        <v>0</v>
      </c>
      <c r="C39" s="109">
        <v>0</v>
      </c>
      <c r="D39" s="109">
        <v>0</v>
      </c>
      <c r="E39" s="109">
        <v>0</v>
      </c>
      <c r="F39" s="84"/>
      <c r="G39" s="84"/>
      <c r="H39" s="84"/>
      <c r="I39" s="84"/>
      <c r="J39" s="84"/>
      <c r="K39" s="84"/>
      <c r="M39" s="84"/>
    </row>
    <row r="40" spans="2:14" x14ac:dyDescent="0.15">
      <c r="B40" s="115">
        <v>0</v>
      </c>
      <c r="C40" s="109">
        <v>0</v>
      </c>
      <c r="D40" s="109">
        <v>0</v>
      </c>
      <c r="E40" s="109">
        <v>0</v>
      </c>
      <c r="F40" s="84"/>
      <c r="G40" s="84"/>
      <c r="H40" s="84"/>
      <c r="I40" s="84"/>
      <c r="J40" s="84"/>
      <c r="K40" s="84"/>
      <c r="M40" s="84"/>
    </row>
    <row r="41" spans="2:14" x14ac:dyDescent="0.15">
      <c r="B41" s="115">
        <v>0</v>
      </c>
      <c r="C41" s="109">
        <v>0</v>
      </c>
      <c r="D41" s="109">
        <v>0</v>
      </c>
      <c r="E41" s="109">
        <v>0</v>
      </c>
      <c r="F41" s="84"/>
      <c r="G41" s="84"/>
      <c r="H41" s="84"/>
      <c r="I41" s="84"/>
      <c r="J41" s="84"/>
      <c r="K41" s="84"/>
    </row>
    <row r="42" spans="2:14" x14ac:dyDescent="0.15">
      <c r="B42" s="115">
        <v>0</v>
      </c>
      <c r="C42" s="109">
        <v>0</v>
      </c>
      <c r="D42" s="109">
        <v>0</v>
      </c>
      <c r="E42" s="109">
        <v>0</v>
      </c>
      <c r="F42" s="84"/>
      <c r="G42" s="84"/>
      <c r="H42" s="84"/>
      <c r="I42" s="84"/>
      <c r="J42" s="84"/>
      <c r="K42" s="84"/>
    </row>
    <row r="43" spans="2:14" x14ac:dyDescent="0.15">
      <c r="B43" s="115">
        <v>0</v>
      </c>
      <c r="C43" s="109">
        <v>0</v>
      </c>
      <c r="D43" s="109">
        <v>0</v>
      </c>
      <c r="E43" s="109">
        <v>0</v>
      </c>
      <c r="F43" s="84"/>
      <c r="G43" s="84"/>
      <c r="H43" s="84"/>
      <c r="K43" s="84"/>
      <c r="L43" s="84"/>
      <c r="M43" s="84"/>
    </row>
    <row r="44" spans="2:14" x14ac:dyDescent="0.15">
      <c r="B44" s="115">
        <v>0</v>
      </c>
      <c r="C44" s="109">
        <v>0</v>
      </c>
      <c r="D44" s="109">
        <v>0</v>
      </c>
      <c r="E44" s="109">
        <v>0</v>
      </c>
      <c r="F44" s="84"/>
      <c r="G44" s="84"/>
      <c r="H44" s="84"/>
      <c r="K44" s="84"/>
      <c r="L44" s="84"/>
      <c r="M44" s="84"/>
    </row>
    <row r="45" spans="2:14" x14ac:dyDescent="0.15">
      <c r="B45" s="115">
        <v>0</v>
      </c>
      <c r="C45" s="109">
        <v>0</v>
      </c>
      <c r="D45" s="109">
        <v>0</v>
      </c>
      <c r="E45" s="109">
        <v>0</v>
      </c>
      <c r="F45" s="84"/>
      <c r="G45" s="84"/>
      <c r="H45" s="84"/>
      <c r="K45" s="84"/>
      <c r="L45" s="84"/>
      <c r="M45" s="84"/>
    </row>
    <row r="46" spans="2:14" x14ac:dyDescent="0.15">
      <c r="B46" s="115">
        <v>0</v>
      </c>
      <c r="C46" s="109">
        <v>0</v>
      </c>
      <c r="D46" s="109">
        <v>0</v>
      </c>
      <c r="E46" s="109">
        <v>0</v>
      </c>
      <c r="F46" s="84"/>
      <c r="G46" s="84"/>
      <c r="H46" s="84"/>
      <c r="K46" s="84"/>
      <c r="L46" s="84"/>
      <c r="M46" s="84"/>
    </row>
    <row r="47" spans="2:14" x14ac:dyDescent="0.15">
      <c r="B47" s="115">
        <v>0</v>
      </c>
      <c r="C47" s="109">
        <v>0</v>
      </c>
      <c r="D47" s="109">
        <v>0</v>
      </c>
      <c r="E47" s="109">
        <v>0</v>
      </c>
      <c r="F47" s="84"/>
      <c r="G47" s="84"/>
      <c r="H47" s="84"/>
      <c r="K47" s="84"/>
      <c r="L47" s="84"/>
      <c r="M47" s="84"/>
    </row>
    <row r="48" spans="2:14" x14ac:dyDescent="0.15">
      <c r="B48" s="115">
        <v>0</v>
      </c>
      <c r="C48" s="109">
        <v>0</v>
      </c>
      <c r="D48" s="109">
        <v>0</v>
      </c>
      <c r="E48" s="109">
        <v>0</v>
      </c>
      <c r="F48" s="84"/>
      <c r="G48" s="84"/>
      <c r="H48" s="84"/>
      <c r="K48" s="84"/>
    </row>
    <row r="49" spans="2:11" x14ac:dyDescent="0.15">
      <c r="B49" s="115">
        <v>0</v>
      </c>
      <c r="C49" s="109">
        <v>0</v>
      </c>
      <c r="D49" s="109">
        <v>0</v>
      </c>
      <c r="E49" s="109">
        <v>0</v>
      </c>
      <c r="F49" s="84"/>
      <c r="G49" s="84"/>
      <c r="H49" s="84"/>
      <c r="K49" s="84"/>
    </row>
    <row r="50" spans="2:11" x14ac:dyDescent="0.15">
      <c r="B50" s="115">
        <v>0</v>
      </c>
      <c r="C50" s="109">
        <v>0</v>
      </c>
      <c r="D50" s="109">
        <v>0</v>
      </c>
      <c r="E50" s="109">
        <v>0</v>
      </c>
      <c r="F50" s="84"/>
      <c r="G50" s="84"/>
      <c r="H50" s="84"/>
      <c r="K50" s="84"/>
    </row>
    <row r="51" spans="2:11" x14ac:dyDescent="0.15">
      <c r="B51" s="115">
        <v>0</v>
      </c>
      <c r="C51" s="109">
        <v>0</v>
      </c>
      <c r="D51" s="109">
        <v>0</v>
      </c>
      <c r="E51" s="109">
        <v>0</v>
      </c>
      <c r="F51" s="84"/>
      <c r="G51" s="84"/>
      <c r="H51" s="84"/>
      <c r="K51" s="84"/>
    </row>
    <row r="52" spans="2:11" x14ac:dyDescent="0.15">
      <c r="B52" s="115">
        <v>0</v>
      </c>
      <c r="C52" s="109">
        <v>0</v>
      </c>
      <c r="D52" s="109">
        <v>0</v>
      </c>
      <c r="E52" s="109">
        <v>0</v>
      </c>
      <c r="F52" s="84"/>
      <c r="G52" s="84"/>
      <c r="H52" s="84"/>
      <c r="K52" s="84"/>
    </row>
    <row r="53" spans="2:11" x14ac:dyDescent="0.15">
      <c r="B53" s="115">
        <v>0</v>
      </c>
      <c r="C53" s="109">
        <v>0</v>
      </c>
      <c r="D53" s="109">
        <v>0</v>
      </c>
      <c r="E53" s="109">
        <v>0</v>
      </c>
      <c r="F53" s="84"/>
      <c r="G53" s="84"/>
      <c r="H53" s="84"/>
      <c r="I53" s="84"/>
      <c r="J53" s="84"/>
      <c r="K53" s="84"/>
    </row>
    <row r="54" spans="2:11" x14ac:dyDescent="0.15">
      <c r="B54" s="115">
        <v>0</v>
      </c>
      <c r="C54" s="109">
        <v>0</v>
      </c>
      <c r="D54" s="109">
        <v>0</v>
      </c>
      <c r="E54" s="109">
        <v>0</v>
      </c>
      <c r="F54" s="84"/>
      <c r="G54" s="84"/>
      <c r="H54" s="84"/>
      <c r="I54" s="84"/>
      <c r="J54" s="84"/>
      <c r="K54" s="84"/>
    </row>
    <row r="55" spans="2:11" x14ac:dyDescent="0.15">
      <c r="B55" s="115">
        <v>0</v>
      </c>
      <c r="C55" s="109">
        <v>0</v>
      </c>
      <c r="D55" s="109">
        <v>0</v>
      </c>
      <c r="E55" s="109">
        <v>0</v>
      </c>
      <c r="F55" s="84"/>
      <c r="G55" s="84"/>
      <c r="H55" s="84"/>
      <c r="I55" s="84"/>
      <c r="J55" s="84"/>
      <c r="K55" s="84"/>
    </row>
    <row r="56" spans="2:11" x14ac:dyDescent="0.15">
      <c r="B56" s="115">
        <v>0</v>
      </c>
      <c r="C56" s="109">
        <v>0</v>
      </c>
      <c r="D56" s="109">
        <v>0</v>
      </c>
      <c r="E56" s="109">
        <v>0</v>
      </c>
      <c r="F56" s="84"/>
      <c r="G56" s="84"/>
      <c r="H56" s="84"/>
      <c r="I56" s="84"/>
      <c r="J56" s="84"/>
      <c r="K56" s="84"/>
    </row>
    <row r="57" spans="2:11" x14ac:dyDescent="0.15">
      <c r="B57" s="115">
        <v>0</v>
      </c>
      <c r="C57" s="109">
        <v>0</v>
      </c>
      <c r="D57" s="109">
        <v>0</v>
      </c>
      <c r="E57" s="109">
        <v>0</v>
      </c>
      <c r="F57" s="84"/>
      <c r="G57" s="84"/>
      <c r="H57" s="84"/>
      <c r="I57" s="84"/>
      <c r="J57" s="84"/>
      <c r="K57" s="84"/>
    </row>
    <row r="58" spans="2:11" x14ac:dyDescent="0.15">
      <c r="B58" s="115">
        <v>0</v>
      </c>
      <c r="C58" s="109">
        <v>0</v>
      </c>
      <c r="D58" s="109">
        <v>0</v>
      </c>
      <c r="E58" s="109">
        <v>0</v>
      </c>
      <c r="F58" s="84"/>
      <c r="G58" s="84"/>
      <c r="H58" s="84"/>
      <c r="I58" s="84"/>
      <c r="J58" s="84"/>
      <c r="K58" s="84"/>
    </row>
    <row r="59" spans="2:11" x14ac:dyDescent="0.15">
      <c r="B59" s="115">
        <v>0</v>
      </c>
      <c r="C59" s="109">
        <v>0</v>
      </c>
      <c r="D59" s="109">
        <v>0</v>
      </c>
      <c r="E59" s="109">
        <v>0</v>
      </c>
      <c r="F59" s="84"/>
      <c r="G59" s="84"/>
      <c r="H59" s="84"/>
      <c r="I59" s="84"/>
      <c r="J59" s="84"/>
      <c r="K59" s="84"/>
    </row>
    <row r="60" spans="2:11" x14ac:dyDescent="0.15">
      <c r="B60" s="115">
        <v>0</v>
      </c>
      <c r="C60" s="109">
        <v>0</v>
      </c>
      <c r="D60" s="109">
        <v>0</v>
      </c>
      <c r="E60" s="109">
        <v>0</v>
      </c>
      <c r="F60" s="84"/>
      <c r="G60" s="84"/>
      <c r="H60" s="84"/>
      <c r="I60" s="84"/>
      <c r="J60" s="84"/>
      <c r="K60" s="84"/>
    </row>
    <row r="61" spans="2:11" x14ac:dyDescent="0.15">
      <c r="B61" s="115">
        <v>0</v>
      </c>
      <c r="C61" s="109">
        <v>0</v>
      </c>
      <c r="D61" s="109">
        <v>0</v>
      </c>
      <c r="E61" s="109">
        <v>0</v>
      </c>
      <c r="F61" s="84"/>
      <c r="G61" s="84"/>
      <c r="H61" s="84"/>
      <c r="I61" s="84"/>
      <c r="J61" s="84"/>
      <c r="K61" s="84"/>
    </row>
    <row r="62" spans="2:11" x14ac:dyDescent="0.15">
      <c r="B62" s="115">
        <v>0</v>
      </c>
      <c r="C62" s="109">
        <v>0</v>
      </c>
      <c r="D62" s="109">
        <v>0</v>
      </c>
      <c r="E62" s="109">
        <v>0</v>
      </c>
      <c r="F62" s="84"/>
      <c r="G62" s="84"/>
      <c r="H62" s="84"/>
      <c r="I62" s="84"/>
      <c r="J62" s="84"/>
      <c r="K62" s="84"/>
    </row>
    <row r="63" spans="2:11" x14ac:dyDescent="0.15">
      <c r="B63" s="115">
        <v>0</v>
      </c>
      <c r="C63" s="109">
        <v>0</v>
      </c>
      <c r="D63" s="109">
        <v>0</v>
      </c>
      <c r="E63" s="109">
        <v>0</v>
      </c>
      <c r="F63" s="84"/>
      <c r="G63" s="84"/>
      <c r="H63" s="84"/>
      <c r="I63" s="84"/>
      <c r="J63" s="84"/>
      <c r="K63" s="84"/>
    </row>
    <row r="64" spans="2:11" x14ac:dyDescent="0.15">
      <c r="B64" s="115">
        <v>0</v>
      </c>
      <c r="C64" s="109">
        <v>0</v>
      </c>
      <c r="D64" s="109">
        <v>0</v>
      </c>
      <c r="E64" s="109">
        <v>0</v>
      </c>
      <c r="F64" s="84"/>
      <c r="G64" s="84"/>
      <c r="H64" s="84"/>
      <c r="I64" s="84"/>
      <c r="J64" s="84"/>
      <c r="K64" s="84"/>
    </row>
    <row r="65" spans="2:11" x14ac:dyDescent="0.15">
      <c r="B65" s="115">
        <v>0</v>
      </c>
      <c r="C65" s="109">
        <v>0</v>
      </c>
      <c r="D65" s="109">
        <v>0</v>
      </c>
      <c r="E65" s="109">
        <v>0</v>
      </c>
      <c r="F65" s="84"/>
      <c r="G65" s="84"/>
      <c r="H65" s="84"/>
      <c r="I65" s="84"/>
      <c r="J65" s="84"/>
      <c r="K65" s="84"/>
    </row>
    <row r="66" spans="2:11" x14ac:dyDescent="0.15">
      <c r="B66" s="115">
        <v>0</v>
      </c>
      <c r="C66" s="109">
        <v>0</v>
      </c>
      <c r="D66" s="109">
        <v>0</v>
      </c>
      <c r="E66" s="109">
        <v>0</v>
      </c>
      <c r="F66" s="84"/>
      <c r="G66" s="84"/>
      <c r="H66" s="84"/>
      <c r="I66" s="84"/>
      <c r="J66" s="84"/>
      <c r="K66" s="84"/>
    </row>
    <row r="67" spans="2:11" x14ac:dyDescent="0.15">
      <c r="B67" s="115">
        <v>0</v>
      </c>
      <c r="C67" s="109">
        <v>0</v>
      </c>
      <c r="D67" s="109">
        <v>0</v>
      </c>
      <c r="E67" s="109">
        <v>0</v>
      </c>
      <c r="F67" s="84"/>
      <c r="G67" s="84"/>
      <c r="H67" s="84"/>
      <c r="I67" s="84"/>
      <c r="J67" s="84"/>
      <c r="K67" s="84"/>
    </row>
    <row r="68" spans="2:11" x14ac:dyDescent="0.15">
      <c r="B68" s="115">
        <v>0</v>
      </c>
      <c r="C68" s="109">
        <v>0</v>
      </c>
      <c r="D68" s="109">
        <v>0</v>
      </c>
      <c r="E68" s="109">
        <v>0</v>
      </c>
      <c r="F68" s="84"/>
      <c r="G68" s="84"/>
      <c r="H68" s="84"/>
      <c r="I68" s="84"/>
      <c r="J68" s="84"/>
      <c r="K68" s="84"/>
    </row>
    <row r="69" spans="2:11" x14ac:dyDescent="0.15">
      <c r="B69" s="115">
        <v>0</v>
      </c>
      <c r="C69" s="109">
        <v>0</v>
      </c>
      <c r="D69" s="109">
        <v>0</v>
      </c>
      <c r="E69" s="109">
        <v>0</v>
      </c>
      <c r="F69" s="84"/>
      <c r="G69" s="84"/>
      <c r="H69" s="84"/>
      <c r="I69" s="84"/>
      <c r="J69" s="84"/>
      <c r="K69" s="84"/>
    </row>
    <row r="70" spans="2:11" x14ac:dyDescent="0.15">
      <c r="B70" s="115">
        <v>0</v>
      </c>
      <c r="C70" s="109">
        <v>0</v>
      </c>
      <c r="D70" s="109">
        <v>0</v>
      </c>
      <c r="E70" s="109">
        <v>0</v>
      </c>
      <c r="F70" s="84"/>
      <c r="G70" s="84"/>
      <c r="H70" s="84"/>
      <c r="I70" s="84"/>
      <c r="J70" s="84"/>
      <c r="K70" s="84"/>
    </row>
    <row r="71" spans="2:11" x14ac:dyDescent="0.15">
      <c r="B71" s="115">
        <v>0</v>
      </c>
      <c r="C71" s="109">
        <v>0</v>
      </c>
      <c r="D71" s="109">
        <v>0</v>
      </c>
      <c r="E71" s="109">
        <v>0</v>
      </c>
      <c r="F71" s="84"/>
      <c r="G71" s="84"/>
      <c r="H71" s="84"/>
      <c r="I71" s="84"/>
    </row>
    <row r="72" spans="2:11" x14ac:dyDescent="0.15">
      <c r="B72" s="115">
        <v>0</v>
      </c>
      <c r="C72" s="109">
        <v>0</v>
      </c>
      <c r="D72" s="109">
        <v>0</v>
      </c>
      <c r="E72" s="109">
        <v>0</v>
      </c>
      <c r="F72" s="84"/>
      <c r="G72" s="84"/>
      <c r="H72" s="84"/>
      <c r="I72" s="84"/>
    </row>
    <row r="73" spans="2:11" x14ac:dyDescent="0.15">
      <c r="B73" s="115">
        <v>0</v>
      </c>
      <c r="C73" s="109">
        <v>0</v>
      </c>
      <c r="D73" s="109">
        <v>0</v>
      </c>
      <c r="E73" s="109">
        <v>0</v>
      </c>
      <c r="F73" s="84"/>
      <c r="G73" s="84"/>
      <c r="H73" s="84"/>
      <c r="I73" s="84"/>
    </row>
    <row r="74" spans="2:11" x14ac:dyDescent="0.15">
      <c r="B74" s="115">
        <v>0</v>
      </c>
      <c r="C74" s="109">
        <v>0</v>
      </c>
      <c r="D74" s="109">
        <v>0</v>
      </c>
      <c r="E74" s="109">
        <v>0</v>
      </c>
      <c r="F74" s="84"/>
      <c r="G74" s="84"/>
      <c r="H74" s="84"/>
      <c r="I74" s="84"/>
    </row>
    <row r="75" spans="2:11" x14ac:dyDescent="0.15">
      <c r="B75" s="115">
        <v>0</v>
      </c>
      <c r="C75" s="109">
        <v>0</v>
      </c>
      <c r="D75" s="109">
        <v>0</v>
      </c>
      <c r="E75" s="109">
        <v>0</v>
      </c>
      <c r="F75" s="84"/>
      <c r="G75" s="84"/>
      <c r="H75" s="84"/>
      <c r="I75" s="84"/>
    </row>
    <row r="76" spans="2:11" x14ac:dyDescent="0.15">
      <c r="B76" s="115">
        <v>0</v>
      </c>
      <c r="C76" s="109">
        <v>0</v>
      </c>
      <c r="D76" s="109">
        <v>0</v>
      </c>
      <c r="E76" s="109">
        <v>0</v>
      </c>
      <c r="F76" s="84"/>
      <c r="G76" s="84"/>
      <c r="H76" s="84"/>
      <c r="I76" s="84"/>
    </row>
    <row r="77" spans="2:11" x14ac:dyDescent="0.15">
      <c r="B77" s="115">
        <v>0</v>
      </c>
      <c r="C77" s="109">
        <v>0</v>
      </c>
      <c r="D77" s="109">
        <v>0</v>
      </c>
      <c r="E77" s="109">
        <v>0</v>
      </c>
      <c r="F77" s="84"/>
      <c r="G77" s="84"/>
      <c r="H77" s="84"/>
      <c r="I77" s="84"/>
    </row>
    <row r="78" spans="2:11" x14ac:dyDescent="0.15">
      <c r="B78" s="115">
        <v>0</v>
      </c>
      <c r="C78" s="109">
        <v>0</v>
      </c>
      <c r="D78" s="109">
        <v>0</v>
      </c>
      <c r="E78" s="109">
        <v>0</v>
      </c>
      <c r="F78" s="84"/>
      <c r="G78" s="84"/>
      <c r="H78" s="84"/>
      <c r="I78" s="84"/>
    </row>
    <row r="79" spans="2:11" x14ac:dyDescent="0.15">
      <c r="G79" s="84"/>
      <c r="H79" s="84"/>
      <c r="I79" s="84"/>
    </row>
    <row r="80" spans="2:11" x14ac:dyDescent="0.15">
      <c r="G80" s="84"/>
      <c r="H80" s="84"/>
      <c r="I80" s="84"/>
    </row>
    <row r="81" spans="7:9" x14ac:dyDescent="0.15">
      <c r="G81" s="84"/>
      <c r="H81" s="84"/>
      <c r="I81" s="84"/>
    </row>
    <row r="90" spans="7:9" ht="31.9" customHeight="1" x14ac:dyDescent="0.25"/>
  </sheetData>
  <pageMargins left="0.7" right="0.7" top="0.75" bottom="0.75" header="0.3" footer="0.3"/>
  <drawing r:id="rId1"/>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8AAD2-02B1-4484-9E99-EB4FAA379637}">
  <dimension ref="A1:AO90"/>
  <sheetViews>
    <sheetView showGridLines="0" zoomScaleNormal="100" workbookViewId="0">
      <pane ySplit="2" topLeftCell="A26" activePane="bottomLeft" state="frozen"/>
      <selection pane="bottomLeft" activeCell="O51" sqref="O51"/>
    </sheetView>
  </sheetViews>
  <sheetFormatPr defaultColWidth="8.7109375" defaultRowHeight="15.75" x14ac:dyDescent="0.25"/>
  <cols>
    <col min="1" max="1" width="8.7109375" style="20" customWidth="1"/>
    <col min="2" max="2" width="12.28515625" style="20" customWidth="1"/>
    <col min="3" max="4" width="13.7109375" style="20" customWidth="1"/>
    <col min="5" max="5" width="14.42578125" style="20" customWidth="1"/>
    <col min="6" max="6" width="8.140625" style="20" customWidth="1"/>
    <col min="7" max="7" width="13.5703125" style="20" bestFit="1" customWidth="1"/>
    <col min="8" max="8" width="9.28515625" style="20" bestFit="1" customWidth="1"/>
    <col min="9" max="9" width="5.42578125" style="20" bestFit="1" customWidth="1"/>
    <col min="10" max="10" width="12.42578125" style="20" bestFit="1" customWidth="1"/>
    <col min="11" max="11" width="12.7109375" style="20" bestFit="1" customWidth="1"/>
    <col min="12" max="12" width="13.42578125" style="20" bestFit="1" customWidth="1"/>
    <col min="13" max="13" width="10.42578125" style="20" bestFit="1" customWidth="1"/>
    <col min="14" max="14" width="9.7109375" style="20" bestFit="1" customWidth="1"/>
    <col min="15" max="20" width="8.7109375" style="20"/>
    <col min="21" max="21" width="18.7109375" style="20" customWidth="1"/>
    <col min="22" max="16384" width="8.7109375" style="20"/>
  </cols>
  <sheetData>
    <row r="1" spans="1:41" ht="22.15" customHeight="1" x14ac:dyDescent="0.25">
      <c r="A1" s="67" t="s">
        <v>369</v>
      </c>
      <c r="B1" s="67" t="s">
        <v>370</v>
      </c>
      <c r="C1" s="67" t="s">
        <v>371</v>
      </c>
      <c r="D1" s="68" t="str" cm="1">
        <f t="array" aca="1" ref="D1" ca="1">IFERROR(
    _xlfn.LET(
        _xlpm.FileName, MID(CELL("filename", A1), FIND("]", CELL("filename", A1)) + 1, 255),
        _xlpm.DynamicRef, INDIRECT("'#_" &amp; _xlpm.FileName &amp; "'!" &amp; C2),
        IF(
            TYPE(_xlpm.DynamicRef) = 1,
            VLOOKUP(
                CELL("format", _xlpm.DynamicRef),
                FormatCodes_SFX!$A$4:$B$53,
                2,
                FALSE
            ),
            _xlfn.SWITCH(
                TYPE(_xlpm.DynamicRef),
                2, "short text",
                4, "logical",
                16, "error",
                64, "long text",
                "Other"
            )
        )
    ),
    "Error in formula"
)</f>
        <v>error</v>
      </c>
      <c r="E1" s="67"/>
      <c r="F1" s="67"/>
      <c r="G1" s="67"/>
      <c r="H1" s="67"/>
      <c r="I1" s="68" t="str" cm="1">
        <f t="array" ref="I1">_xlfn.IFS(ROW(A100)&lt;100,"Undo deleted row or quit without saving",COLUMN(AZ1)&lt;52,"Undo deleted column or quit without saving",ROW(A100)&gt;100,"Undo inserted row or quit without saving",COLUMN(AZ1)&gt;52,"Undo inserted column or quit without saving",Scoreboard!$F$27&lt;&gt;"","Security compromised: Undo last action or quit without saving",TRUE=TRUE,"Connor Guarino")</f>
        <v>Connor Guarino</v>
      </c>
      <c r="J1" s="68"/>
      <c r="K1" s="68"/>
      <c r="L1" s="68" t="s">
        <v>372</v>
      </c>
      <c r="M1" s="68"/>
      <c r="N1" s="68"/>
      <c r="O1" s="68"/>
      <c r="P1" s="69" t="s">
        <v>373</v>
      </c>
      <c r="Q1" s="68"/>
      <c r="R1" s="68"/>
      <c r="S1" s="105" t="s">
        <v>376</v>
      </c>
      <c r="T1" s="71"/>
      <c r="U1" s="70"/>
      <c r="V1" s="71"/>
      <c r="W1" s="70"/>
      <c r="X1" s="67" t="str">
        <f t="shared" ref="X1:AA2" si="0">A1</f>
        <v>earned</v>
      </c>
      <c r="Y1" s="67" t="str">
        <f t="shared" si="0"/>
        <v>possible</v>
      </c>
      <c r="Z1" s="67" t="str">
        <f t="shared" si="0"/>
        <v>cell</v>
      </c>
      <c r="AA1" s="68" t="str">
        <f t="shared" ca="1" si="0"/>
        <v>error</v>
      </c>
      <c r="AB1" s="67"/>
      <c r="AC1" s="67"/>
      <c r="AD1" s="72"/>
      <c r="AE1" s="72"/>
      <c r="AF1" s="68" t="str">
        <f>I1</f>
        <v>Connor Guarino</v>
      </c>
      <c r="AG1" s="68"/>
      <c r="AH1" s="72"/>
      <c r="AI1" s="72"/>
      <c r="AJ1" s="72"/>
      <c r="AK1" s="72"/>
      <c r="AL1" s="68" t="s">
        <v>372</v>
      </c>
      <c r="AM1" s="72"/>
      <c r="AN1" s="72"/>
      <c r="AO1" s="72"/>
    </row>
    <row r="2" spans="1:41" ht="22.9" customHeight="1" thickBot="1" x14ac:dyDescent="0.55000000000000004">
      <c r="A2" s="73">
        <f ca="1">PivotTypeSC!$A$2</f>
        <v>6</v>
      </c>
      <c r="B2" s="74">
        <f>PivotTypeSC!$B$2</f>
        <v>6</v>
      </c>
      <c r="C2" s="73" t="str" cm="1">
        <f t="array" aca="1" ref="C2" ca="1">SUBSTITUTE(IF(LEN(CELL("address"))&lt;15,CELL("address"),""),"$","")</f>
        <v/>
      </c>
      <c r="D2" s="75" t="str">
        <f ca="1">IF(ISNUMBER(SEARCH("#REF!",_xlfn.FORMULATEXT(INDIRECT("'PivotTypeSC'!"&amp;C2)))),"DRAGGING CELLS IS NOT PERMITTED. PLEASE UNDO LAST ACTION!!",IF($P$1&lt;&gt;"Feedback OFF",IFERROR(HLOOKUP(INDIRECT("'PivotTypeSC'!"&amp;C2),Feedback_SFX!$B$2:$N$10,IF($P$1="Feedback ON", 2, Feedback_SFX!B1), FALSE), ""),""))</f>
        <v/>
      </c>
      <c r="E2" s="76"/>
      <c r="F2" s="76"/>
      <c r="G2" s="76"/>
      <c r="H2" s="76"/>
      <c r="I2" s="77"/>
      <c r="J2" s="76"/>
      <c r="K2" s="76"/>
      <c r="L2" s="76"/>
      <c r="M2" s="76"/>
      <c r="N2" s="76"/>
      <c r="O2" s="76"/>
      <c r="P2" s="83" t="str">
        <f ca="1">IF(Scoreboard!$E$4="Excel version: Invalid","****ERROR: Scoreboard requires Excel 365 or 2021 to run****", "")</f>
        <v/>
      </c>
      <c r="Q2" s="76"/>
      <c r="R2" s="76"/>
      <c r="S2" s="78"/>
      <c r="T2" s="79"/>
      <c r="U2" s="80"/>
      <c r="V2" s="79"/>
      <c r="W2" s="80"/>
      <c r="X2" s="81">
        <f t="shared" ca="1" si="0"/>
        <v>6</v>
      </c>
      <c r="Y2" s="81">
        <f t="shared" si="0"/>
        <v>6</v>
      </c>
      <c r="Z2" s="81" t="str">
        <f t="shared" ca="1" si="0"/>
        <v/>
      </c>
      <c r="AA2" s="75" t="str">
        <f t="shared" ca="1" si="0"/>
        <v/>
      </c>
      <c r="AB2" s="76"/>
      <c r="AC2" s="76"/>
      <c r="AD2" s="82"/>
      <c r="AE2" s="82"/>
      <c r="AF2" s="82"/>
      <c r="AG2" s="82"/>
      <c r="AH2" s="82"/>
      <c r="AI2" s="82"/>
      <c r="AJ2" s="82"/>
      <c r="AK2" s="82"/>
      <c r="AL2" s="82"/>
      <c r="AM2" s="82"/>
      <c r="AN2" s="82"/>
      <c r="AO2" s="82"/>
    </row>
    <row r="3" spans="1:41" ht="6" customHeight="1" x14ac:dyDescent="0.25"/>
    <row r="4" spans="1:41" ht="18.75" x14ac:dyDescent="0.25">
      <c r="B4" s="21" t="s">
        <v>120</v>
      </c>
      <c r="C4" s="22"/>
      <c r="D4" s="22"/>
      <c r="E4" s="22"/>
      <c r="F4" s="22"/>
      <c r="G4" s="22"/>
      <c r="H4" s="22"/>
      <c r="I4" s="23"/>
    </row>
    <row r="5" spans="1:41" x14ac:dyDescent="0.25">
      <c r="B5" s="24" t="s">
        <v>116</v>
      </c>
      <c r="C5" s="25"/>
      <c r="D5" s="25"/>
      <c r="E5" s="25"/>
      <c r="F5" s="25"/>
      <c r="G5" s="25"/>
      <c r="H5" s="25"/>
      <c r="I5" s="26"/>
    </row>
    <row r="6" spans="1:41" x14ac:dyDescent="0.25">
      <c r="B6" s="27"/>
      <c r="C6" s="28"/>
      <c r="D6" s="28"/>
      <c r="E6" s="28"/>
      <c r="F6" s="28"/>
      <c r="G6" s="28"/>
      <c r="H6" s="28"/>
      <c r="I6" s="29"/>
    </row>
    <row r="8" spans="1:41" customFormat="1" ht="15" x14ac:dyDescent="0.25">
      <c r="G8" s="50" t="s">
        <v>122</v>
      </c>
    </row>
    <row r="9" spans="1:41" x14ac:dyDescent="0.25">
      <c r="B9" s="31" t="s">
        <v>14</v>
      </c>
      <c r="C9" s="31" t="s">
        <v>15</v>
      </c>
      <c r="D9" s="31" t="s">
        <v>16</v>
      </c>
      <c r="E9" s="31" t="s">
        <v>17</v>
      </c>
      <c r="F9"/>
      <c r="G9" s="50"/>
      <c r="H9"/>
      <c r="I9"/>
      <c r="J9"/>
      <c r="K9"/>
      <c r="L9"/>
      <c r="M9"/>
      <c r="N9"/>
      <c r="O9"/>
      <c r="P9"/>
      <c r="Q9"/>
      <c r="R9"/>
      <c r="S9"/>
      <c r="T9"/>
      <c r="U9"/>
      <c r="V9"/>
      <c r="W9"/>
      <c r="X9"/>
      <c r="Y9"/>
      <c r="Z9"/>
      <c r="AA9"/>
      <c r="AB9"/>
      <c r="AC9"/>
      <c r="AD9"/>
      <c r="AE9"/>
      <c r="AF9"/>
      <c r="AG9"/>
      <c r="AH9"/>
      <c r="AI9"/>
      <c r="AJ9"/>
      <c r="AK9"/>
      <c r="AL9"/>
      <c r="AM9"/>
      <c r="AN9"/>
    </row>
    <row r="10" spans="1:41" ht="18.75" x14ac:dyDescent="0.3">
      <c r="B10" s="32">
        <v>43832</v>
      </c>
      <c r="C10" s="33" t="s">
        <v>22</v>
      </c>
      <c r="D10" s="33" t="s">
        <v>23</v>
      </c>
      <c r="E10" s="33" t="s">
        <v>24</v>
      </c>
      <c r="F10"/>
      <c r="G10" s="51" t="s">
        <v>123</v>
      </c>
      <c r="H10" s="49"/>
      <c r="I10" s="49"/>
      <c r="J10" s="49"/>
      <c r="K10" s="49"/>
      <c r="L10" s="49"/>
      <c r="M10" s="49"/>
      <c r="N10" s="49"/>
      <c r="O10" s="49"/>
      <c r="P10" s="49"/>
      <c r="Q10" s="49"/>
      <c r="R10" s="49"/>
      <c r="S10" s="49"/>
      <c r="T10" s="49"/>
      <c r="U10" s="49"/>
      <c r="V10" s="49"/>
      <c r="W10" s="49"/>
      <c r="X10" s="49"/>
      <c r="Y10" s="49"/>
      <c r="Z10" s="49"/>
      <c r="AA10" s="49"/>
      <c r="AB10" s="49"/>
      <c r="AC10" s="49"/>
      <c r="AD10" s="49"/>
      <c r="AE10" s="49"/>
      <c r="AF10" s="49"/>
      <c r="AG10" s="49"/>
      <c r="AH10" s="49"/>
      <c r="AI10" s="49"/>
      <c r="AJ10" s="49"/>
      <c r="AK10" s="49"/>
      <c r="AL10" s="49"/>
      <c r="AM10" s="49"/>
      <c r="AN10" s="49"/>
    </row>
    <row r="11" spans="1:41" ht="18.75" x14ac:dyDescent="0.3">
      <c r="B11" s="32">
        <v>43837</v>
      </c>
      <c r="C11" s="33" t="s">
        <v>25</v>
      </c>
      <c r="D11" s="33" t="s">
        <v>26</v>
      </c>
      <c r="E11" s="33" t="s">
        <v>27</v>
      </c>
      <c r="F11"/>
      <c r="G11" s="51"/>
      <c r="H11" s="49"/>
      <c r="I11" s="49"/>
      <c r="J11" s="49"/>
      <c r="K11" s="49"/>
      <c r="L11" s="49"/>
      <c r="M11" s="49"/>
      <c r="N11" s="49"/>
      <c r="O11" s="49"/>
      <c r="P11" s="49"/>
      <c r="Q11" s="49"/>
      <c r="R11" s="49"/>
      <c r="S11" s="49"/>
      <c r="T11" s="49"/>
      <c r="U11" s="49"/>
      <c r="V11" s="49"/>
      <c r="W11" s="49"/>
      <c r="X11" s="49"/>
      <c r="Y11" s="49"/>
      <c r="Z11" s="49"/>
      <c r="AA11" s="49"/>
      <c r="AB11" s="49"/>
      <c r="AC11" s="49"/>
      <c r="AD11" s="49"/>
      <c r="AE11" s="49"/>
      <c r="AF11" s="49"/>
      <c r="AG11" s="49"/>
      <c r="AH11" s="49"/>
      <c r="AI11" s="49"/>
      <c r="AJ11" s="49"/>
      <c r="AK11" s="49"/>
      <c r="AL11" s="49"/>
      <c r="AM11" s="49"/>
      <c r="AN11" s="49"/>
    </row>
    <row r="12" spans="1:41" x14ac:dyDescent="0.25">
      <c r="B12" s="32">
        <v>43837</v>
      </c>
      <c r="C12" s="33" t="s">
        <v>22</v>
      </c>
      <c r="D12" s="33" t="s">
        <v>30</v>
      </c>
      <c r="E12" s="33" t="s">
        <v>24</v>
      </c>
      <c r="F12"/>
      <c r="G12"/>
      <c r="H12"/>
      <c r="I12"/>
      <c r="K12"/>
    </row>
    <row r="13" spans="1:41" x14ac:dyDescent="0.25">
      <c r="B13" s="32">
        <v>43839</v>
      </c>
      <c r="C13" s="33" t="s">
        <v>22</v>
      </c>
      <c r="D13" s="33" t="s">
        <v>32</v>
      </c>
      <c r="E13" s="33" t="s">
        <v>24</v>
      </c>
      <c r="F13"/>
      <c r="G13" s="132" t="s">
        <v>17</v>
      </c>
      <c r="H13" s="132" t="s">
        <v>124</v>
      </c>
      <c r="I13" s="132" t="s">
        <v>114</v>
      </c>
      <c r="L13" s="185" t="s">
        <v>17</v>
      </c>
      <c r="M13" t="s">
        <v>113</v>
      </c>
      <c r="N13" t="s">
        <v>125</v>
      </c>
    </row>
    <row r="14" spans="1:41" x14ac:dyDescent="0.25">
      <c r="B14" s="32">
        <v>43845</v>
      </c>
      <c r="C14" s="33" t="s">
        <v>34</v>
      </c>
      <c r="D14" s="33" t="s">
        <v>35</v>
      </c>
      <c r="E14" s="33" t="s">
        <v>24</v>
      </c>
      <c r="F14"/>
      <c r="G14" s="132" t="s">
        <v>24</v>
      </c>
      <c r="H14" s="132">
        <v>33</v>
      </c>
      <c r="I14" s="133">
        <v>0.47826086956521741</v>
      </c>
      <c r="L14" s="186" t="s">
        <v>24</v>
      </c>
      <c r="M14">
        <v>33</v>
      </c>
      <c r="N14" s="187">
        <v>0.47826086956521741</v>
      </c>
    </row>
    <row r="15" spans="1:41" x14ac:dyDescent="0.25">
      <c r="B15" s="32">
        <v>43847</v>
      </c>
      <c r="C15" s="33" t="s">
        <v>22</v>
      </c>
      <c r="D15" s="33" t="s">
        <v>38</v>
      </c>
      <c r="E15" s="33" t="s">
        <v>24</v>
      </c>
      <c r="F15"/>
      <c r="G15" s="132" t="s">
        <v>27</v>
      </c>
      <c r="H15" s="134" t="s">
        <v>382</v>
      </c>
      <c r="I15" s="135" t="s">
        <v>382</v>
      </c>
      <c r="L15" s="186" t="s">
        <v>27</v>
      </c>
      <c r="M15">
        <v>36</v>
      </c>
      <c r="N15" s="187">
        <v>0.52173913043478259</v>
      </c>
    </row>
    <row r="16" spans="1:41" x14ac:dyDescent="0.25">
      <c r="B16" s="32">
        <v>43847</v>
      </c>
      <c r="C16" s="33" t="s">
        <v>34</v>
      </c>
      <c r="D16" s="33" t="s">
        <v>40</v>
      </c>
      <c r="E16" s="33" t="s">
        <v>27</v>
      </c>
      <c r="F16"/>
      <c r="G16" s="132" t="s">
        <v>126</v>
      </c>
      <c r="H16" s="134" t="s">
        <v>382</v>
      </c>
      <c r="I16" s="135" t="s">
        <v>382</v>
      </c>
      <c r="L16" s="186" t="s">
        <v>126</v>
      </c>
      <c r="M16">
        <v>69</v>
      </c>
      <c r="N16" s="187">
        <v>1</v>
      </c>
    </row>
    <row r="17" spans="2:27" x14ac:dyDescent="0.25">
      <c r="B17" s="32">
        <v>43847</v>
      </c>
      <c r="C17" s="33" t="s">
        <v>25</v>
      </c>
      <c r="D17" s="33" t="s">
        <v>42</v>
      </c>
      <c r="E17" s="33" t="s">
        <v>27</v>
      </c>
      <c r="F17"/>
      <c r="G17"/>
      <c r="H17"/>
      <c r="I17"/>
      <c r="L17"/>
      <c r="M17"/>
      <c r="N17"/>
    </row>
    <row r="18" spans="2:27" x14ac:dyDescent="0.25">
      <c r="B18" s="32">
        <v>43849</v>
      </c>
      <c r="C18" s="33" t="s">
        <v>44</v>
      </c>
      <c r="D18" s="33" t="s">
        <v>45</v>
      </c>
      <c r="E18" s="33" t="s">
        <v>27</v>
      </c>
      <c r="F18"/>
      <c r="G18"/>
      <c r="H18"/>
      <c r="I18"/>
      <c r="L18"/>
      <c r="M18"/>
      <c r="N18"/>
    </row>
    <row r="19" spans="2:27" x14ac:dyDescent="0.25">
      <c r="B19" s="32">
        <v>43849</v>
      </c>
      <c r="C19" s="33" t="s">
        <v>44</v>
      </c>
      <c r="D19" s="33" t="s">
        <v>47</v>
      </c>
      <c r="E19" s="33" t="s">
        <v>27</v>
      </c>
      <c r="F19"/>
      <c r="G19"/>
      <c r="H19"/>
      <c r="I19"/>
      <c r="L19"/>
      <c r="M19"/>
      <c r="N19"/>
      <c r="O19"/>
    </row>
    <row r="20" spans="2:27" x14ac:dyDescent="0.25">
      <c r="B20" s="32">
        <v>43851</v>
      </c>
      <c r="C20" s="33" t="s">
        <v>44</v>
      </c>
      <c r="D20" s="33" t="s">
        <v>48</v>
      </c>
      <c r="E20" s="33" t="s">
        <v>27</v>
      </c>
      <c r="F20"/>
      <c r="G20"/>
      <c r="H20"/>
      <c r="I20"/>
      <c r="L20"/>
      <c r="M20"/>
      <c r="N20"/>
      <c r="O20"/>
    </row>
    <row r="21" spans="2:27" x14ac:dyDescent="0.25">
      <c r="B21" s="32">
        <v>43852</v>
      </c>
      <c r="C21" s="33" t="s">
        <v>25</v>
      </c>
      <c r="D21" s="33" t="s">
        <v>49</v>
      </c>
      <c r="E21" s="33" t="s">
        <v>24</v>
      </c>
      <c r="F21"/>
      <c r="G21"/>
      <c r="H21"/>
      <c r="I21"/>
      <c r="L21"/>
      <c r="M21"/>
      <c r="N21"/>
      <c r="O21"/>
    </row>
    <row r="22" spans="2:27" x14ac:dyDescent="0.25">
      <c r="B22" s="32">
        <v>43852</v>
      </c>
      <c r="C22" s="33" t="s">
        <v>25</v>
      </c>
      <c r="D22" s="33" t="s">
        <v>50</v>
      </c>
      <c r="E22" s="33" t="s">
        <v>24</v>
      </c>
      <c r="F22"/>
      <c r="G22"/>
      <c r="H22"/>
      <c r="I22"/>
      <c r="L22"/>
      <c r="M22"/>
      <c r="N22"/>
      <c r="O22"/>
      <c r="W22"/>
      <c r="Y22"/>
      <c r="Z22"/>
      <c r="AA22"/>
    </row>
    <row r="23" spans="2:27" x14ac:dyDescent="0.25">
      <c r="B23" s="32">
        <v>43853</v>
      </c>
      <c r="C23" s="33" t="s">
        <v>22</v>
      </c>
      <c r="D23" s="33" t="s">
        <v>51</v>
      </c>
      <c r="E23" s="33" t="s">
        <v>24</v>
      </c>
      <c r="F23"/>
      <c r="G23"/>
      <c r="H23"/>
      <c r="I23"/>
      <c r="L23"/>
      <c r="M23"/>
      <c r="N23"/>
      <c r="O23"/>
      <c r="W23"/>
      <c r="Y23"/>
      <c r="Z23"/>
      <c r="AA23"/>
    </row>
    <row r="24" spans="2:27" x14ac:dyDescent="0.25">
      <c r="B24" s="32">
        <v>43856</v>
      </c>
      <c r="C24" s="33" t="s">
        <v>25</v>
      </c>
      <c r="D24" s="33" t="s">
        <v>52</v>
      </c>
      <c r="E24" s="33" t="s">
        <v>27</v>
      </c>
      <c r="F24"/>
      <c r="G24"/>
      <c r="H24"/>
      <c r="I24"/>
      <c r="J24"/>
      <c r="L24"/>
      <c r="M24"/>
      <c r="N24"/>
      <c r="O24"/>
      <c r="W24"/>
      <c r="Y24"/>
      <c r="AA24"/>
    </row>
    <row r="25" spans="2:27" x14ac:dyDescent="0.25">
      <c r="B25" s="32">
        <v>43856</v>
      </c>
      <c r="C25" s="33" t="s">
        <v>22</v>
      </c>
      <c r="D25" s="33" t="s">
        <v>53</v>
      </c>
      <c r="E25" s="33" t="s">
        <v>24</v>
      </c>
      <c r="F25"/>
      <c r="G25"/>
      <c r="H25"/>
      <c r="I25"/>
      <c r="L25"/>
      <c r="M25"/>
      <c r="N25"/>
      <c r="W25"/>
      <c r="Y25"/>
      <c r="Z25"/>
      <c r="AA25"/>
    </row>
    <row r="26" spans="2:27" x14ac:dyDescent="0.25">
      <c r="B26" s="32">
        <v>43857</v>
      </c>
      <c r="C26" s="33" t="s">
        <v>34</v>
      </c>
      <c r="D26" s="33" t="s">
        <v>54</v>
      </c>
      <c r="E26" s="33" t="s">
        <v>27</v>
      </c>
      <c r="F26"/>
      <c r="G26"/>
      <c r="H26"/>
      <c r="I26"/>
      <c r="L26"/>
      <c r="M26"/>
      <c r="N26"/>
      <c r="W26"/>
      <c r="X26"/>
      <c r="Y26"/>
      <c r="AA26"/>
    </row>
    <row r="27" spans="2:27" x14ac:dyDescent="0.25">
      <c r="B27" s="32">
        <v>43860</v>
      </c>
      <c r="C27" s="33" t="s">
        <v>25</v>
      </c>
      <c r="D27" s="33" t="s">
        <v>55</v>
      </c>
      <c r="E27" s="33" t="s">
        <v>24</v>
      </c>
      <c r="F27"/>
      <c r="G27"/>
      <c r="H27"/>
      <c r="I27"/>
      <c r="L27"/>
      <c r="M27"/>
      <c r="N27"/>
      <c r="U27"/>
      <c r="V27"/>
      <c r="W27"/>
      <c r="X27"/>
      <c r="Y27"/>
      <c r="Z27"/>
      <c r="AA27"/>
    </row>
    <row r="28" spans="2:27" x14ac:dyDescent="0.25">
      <c r="B28" s="32">
        <v>43862</v>
      </c>
      <c r="C28" s="33" t="s">
        <v>25</v>
      </c>
      <c r="D28" s="33" t="s">
        <v>56</v>
      </c>
      <c r="E28" s="33" t="s">
        <v>27</v>
      </c>
      <c r="F28"/>
      <c r="G28"/>
      <c r="H28"/>
      <c r="I28"/>
      <c r="L28"/>
      <c r="M28"/>
      <c r="N28"/>
      <c r="U28"/>
      <c r="V28"/>
      <c r="W28"/>
      <c r="X28"/>
      <c r="Y28"/>
      <c r="Z28" s="46"/>
      <c r="AA28"/>
    </row>
    <row r="29" spans="2:27" x14ac:dyDescent="0.25">
      <c r="B29" s="32">
        <v>43863</v>
      </c>
      <c r="C29" s="33" t="s">
        <v>22</v>
      </c>
      <c r="D29" s="33" t="s">
        <v>57</v>
      </c>
      <c r="E29" s="33" t="s">
        <v>24</v>
      </c>
      <c r="F29"/>
      <c r="G29"/>
      <c r="H29"/>
      <c r="I29"/>
      <c r="J29"/>
      <c r="K29"/>
      <c r="L29"/>
      <c r="M29"/>
      <c r="N29"/>
      <c r="U29" s="46"/>
      <c r="V29"/>
      <c r="W29"/>
      <c r="X29"/>
      <c r="Y29"/>
      <c r="Z29"/>
      <c r="AA29"/>
    </row>
    <row r="30" spans="2:27" x14ac:dyDescent="0.25">
      <c r="B30" s="32">
        <v>43866</v>
      </c>
      <c r="C30" s="33" t="s">
        <v>25</v>
      </c>
      <c r="D30" s="33" t="s">
        <v>58</v>
      </c>
      <c r="E30" s="33" t="s">
        <v>27</v>
      </c>
      <c r="F30"/>
      <c r="G30"/>
      <c r="H30"/>
      <c r="I30"/>
      <c r="J30"/>
      <c r="K30"/>
      <c r="L30"/>
      <c r="M30"/>
      <c r="N30"/>
      <c r="U30"/>
      <c r="V30"/>
      <c r="W30"/>
      <c r="X30"/>
      <c r="Y30"/>
      <c r="Z30"/>
      <c r="AA30"/>
    </row>
    <row r="31" spans="2:27" x14ac:dyDescent="0.25">
      <c r="B31" s="32">
        <v>43870</v>
      </c>
      <c r="C31" s="33" t="s">
        <v>34</v>
      </c>
      <c r="D31" s="33" t="s">
        <v>59</v>
      </c>
      <c r="E31" s="33" t="s">
        <v>27</v>
      </c>
      <c r="F31"/>
      <c r="J31"/>
      <c r="K31"/>
      <c r="L31"/>
      <c r="M31"/>
      <c r="N31"/>
      <c r="U31"/>
      <c r="V31"/>
      <c r="W31"/>
      <c r="X31"/>
      <c r="Y31"/>
      <c r="Z31"/>
      <c r="AA31"/>
    </row>
    <row r="32" spans="2:27" x14ac:dyDescent="0.25">
      <c r="B32" s="32">
        <v>43870</v>
      </c>
      <c r="C32" s="33" t="s">
        <v>34</v>
      </c>
      <c r="D32" s="33" t="s">
        <v>60</v>
      </c>
      <c r="E32" s="33" t="s">
        <v>27</v>
      </c>
      <c r="F32"/>
      <c r="J32"/>
      <c r="K32"/>
      <c r="L32"/>
      <c r="M32"/>
      <c r="N32"/>
      <c r="U32"/>
      <c r="V32"/>
      <c r="W32"/>
      <c r="X32"/>
      <c r="Y32"/>
      <c r="Z32"/>
      <c r="AA32"/>
    </row>
    <row r="33" spans="2:14" x14ac:dyDescent="0.25">
      <c r="B33" s="32">
        <v>43871</v>
      </c>
      <c r="C33" s="33" t="s">
        <v>22</v>
      </c>
      <c r="D33" s="33" t="s">
        <v>61</v>
      </c>
      <c r="E33" s="33" t="s">
        <v>24</v>
      </c>
      <c r="F33"/>
      <c r="J33"/>
      <c r="K33"/>
      <c r="L33"/>
      <c r="M33"/>
      <c r="N33"/>
    </row>
    <row r="34" spans="2:14" ht="16.5" thickBot="1" x14ac:dyDescent="0.3">
      <c r="B34" s="32">
        <v>43872</v>
      </c>
      <c r="C34" s="33" t="s">
        <v>44</v>
      </c>
      <c r="D34" s="33" t="s">
        <v>62</v>
      </c>
      <c r="E34" s="33" t="s">
        <v>24</v>
      </c>
      <c r="F34"/>
      <c r="K34"/>
      <c r="L34"/>
      <c r="M34"/>
      <c r="N34"/>
    </row>
    <row r="35" spans="2:14" ht="30" x14ac:dyDescent="0.25">
      <c r="B35" s="32">
        <v>43873</v>
      </c>
      <c r="C35" s="33" t="s">
        <v>22</v>
      </c>
      <c r="D35" s="33" t="s">
        <v>63</v>
      </c>
      <c r="E35" s="33" t="s">
        <v>24</v>
      </c>
      <c r="F35"/>
      <c r="J35"/>
      <c r="K35"/>
      <c r="L35" s="120" t="s">
        <v>378</v>
      </c>
      <c r="M35"/>
      <c r="N35"/>
    </row>
    <row r="36" spans="2:14" x14ac:dyDescent="0.25">
      <c r="B36" s="32">
        <v>43876</v>
      </c>
      <c r="C36" s="33" t="s">
        <v>44</v>
      </c>
      <c r="D36" s="33" t="s">
        <v>64</v>
      </c>
      <c r="E36" s="33" t="s">
        <v>27</v>
      </c>
      <c r="F36"/>
      <c r="G36"/>
      <c r="H36"/>
      <c r="I36"/>
      <c r="J36"/>
      <c r="K36"/>
      <c r="L36"/>
      <c r="M36"/>
      <c r="N36"/>
    </row>
    <row r="37" spans="2:14" x14ac:dyDescent="0.25">
      <c r="B37" s="32">
        <v>43876</v>
      </c>
      <c r="C37" s="33" t="s">
        <v>25</v>
      </c>
      <c r="D37" s="33" t="s">
        <v>65</v>
      </c>
      <c r="E37" s="33" t="s">
        <v>27</v>
      </c>
      <c r="F37"/>
      <c r="G37"/>
      <c r="H37"/>
      <c r="I37"/>
      <c r="J37"/>
      <c r="K37"/>
      <c r="L37"/>
      <c r="M37"/>
      <c r="N37"/>
    </row>
    <row r="38" spans="2:14" x14ac:dyDescent="0.25">
      <c r="B38" s="32">
        <v>43881</v>
      </c>
      <c r="C38" s="33" t="s">
        <v>22</v>
      </c>
      <c r="D38" s="33" t="s">
        <v>66</v>
      </c>
      <c r="E38" s="33" t="s">
        <v>24</v>
      </c>
      <c r="F38"/>
      <c r="G38"/>
      <c r="H38"/>
      <c r="I38"/>
      <c r="J38"/>
      <c r="K38"/>
      <c r="L38"/>
      <c r="M38"/>
      <c r="N38"/>
    </row>
    <row r="39" spans="2:14" x14ac:dyDescent="0.25">
      <c r="B39" s="32">
        <v>43881</v>
      </c>
      <c r="C39" s="33" t="s">
        <v>25</v>
      </c>
      <c r="D39" s="33" t="s">
        <v>67</v>
      </c>
      <c r="E39" s="33" t="s">
        <v>24</v>
      </c>
      <c r="F39"/>
      <c r="G39"/>
      <c r="H39"/>
      <c r="I39"/>
      <c r="J39"/>
      <c r="K39"/>
      <c r="M39"/>
    </row>
    <row r="40" spans="2:14" x14ac:dyDescent="0.25">
      <c r="B40" s="32">
        <v>43881</v>
      </c>
      <c r="C40" s="33" t="s">
        <v>34</v>
      </c>
      <c r="D40" s="33" t="s">
        <v>68</v>
      </c>
      <c r="E40" s="33" t="s">
        <v>27</v>
      </c>
      <c r="F40"/>
      <c r="G40"/>
      <c r="H40"/>
      <c r="I40"/>
      <c r="J40"/>
      <c r="K40"/>
      <c r="M40"/>
    </row>
    <row r="41" spans="2:14" x14ac:dyDescent="0.25">
      <c r="B41" s="32">
        <v>43884</v>
      </c>
      <c r="C41" s="33" t="s">
        <v>44</v>
      </c>
      <c r="D41" s="33" t="s">
        <v>69</v>
      </c>
      <c r="E41" s="33" t="s">
        <v>27</v>
      </c>
      <c r="F41"/>
      <c r="G41"/>
      <c r="H41"/>
      <c r="I41"/>
      <c r="J41"/>
      <c r="K41"/>
    </row>
    <row r="42" spans="2:14" x14ac:dyDescent="0.25">
      <c r="B42" s="32">
        <v>43885</v>
      </c>
      <c r="C42" s="33" t="s">
        <v>25</v>
      </c>
      <c r="D42" s="33" t="s">
        <v>70</v>
      </c>
      <c r="E42" s="33" t="s">
        <v>24</v>
      </c>
      <c r="F42"/>
      <c r="G42"/>
      <c r="H42"/>
      <c r="I42"/>
      <c r="J42"/>
      <c r="K42"/>
    </row>
    <row r="43" spans="2:14" x14ac:dyDescent="0.25">
      <c r="B43" s="32">
        <v>43886</v>
      </c>
      <c r="C43" s="33" t="s">
        <v>34</v>
      </c>
      <c r="D43" s="33" t="s">
        <v>71</v>
      </c>
      <c r="E43" s="33" t="s">
        <v>24</v>
      </c>
      <c r="F43"/>
      <c r="G43"/>
      <c r="H43"/>
      <c r="K43"/>
      <c r="L43"/>
      <c r="M43"/>
    </row>
    <row r="44" spans="2:14" x14ac:dyDescent="0.25">
      <c r="B44" s="32">
        <v>43888</v>
      </c>
      <c r="C44" s="33" t="s">
        <v>25</v>
      </c>
      <c r="D44" s="33" t="s">
        <v>72</v>
      </c>
      <c r="E44" s="33" t="s">
        <v>27</v>
      </c>
      <c r="F44"/>
      <c r="G44"/>
      <c r="H44"/>
      <c r="K44"/>
      <c r="L44"/>
      <c r="M44"/>
    </row>
    <row r="45" spans="2:14" x14ac:dyDescent="0.25">
      <c r="B45" s="32">
        <v>43896</v>
      </c>
      <c r="C45" s="33" t="s">
        <v>34</v>
      </c>
      <c r="D45" s="33" t="s">
        <v>73</v>
      </c>
      <c r="E45" s="33" t="s">
        <v>24</v>
      </c>
      <c r="F45"/>
      <c r="G45"/>
      <c r="H45"/>
      <c r="K45"/>
      <c r="L45"/>
      <c r="M45"/>
    </row>
    <row r="46" spans="2:14" x14ac:dyDescent="0.25">
      <c r="B46" s="32">
        <v>43898</v>
      </c>
      <c r="C46" s="33" t="s">
        <v>44</v>
      </c>
      <c r="D46" s="33" t="s">
        <v>74</v>
      </c>
      <c r="E46" s="33" t="s">
        <v>24</v>
      </c>
      <c r="F46"/>
      <c r="G46"/>
      <c r="H46"/>
      <c r="K46"/>
      <c r="L46"/>
      <c r="M46"/>
    </row>
    <row r="47" spans="2:14" x14ac:dyDescent="0.25">
      <c r="B47" s="32">
        <v>43899</v>
      </c>
      <c r="C47" s="33" t="s">
        <v>22</v>
      </c>
      <c r="D47" s="33" t="s">
        <v>75</v>
      </c>
      <c r="E47" s="33" t="s">
        <v>24</v>
      </c>
      <c r="F47"/>
      <c r="G47"/>
      <c r="H47"/>
      <c r="K47"/>
      <c r="L47"/>
      <c r="M47"/>
    </row>
    <row r="48" spans="2:14" x14ac:dyDescent="0.25">
      <c r="B48" s="32">
        <v>43901</v>
      </c>
      <c r="C48" s="33" t="s">
        <v>22</v>
      </c>
      <c r="D48" s="33" t="s">
        <v>76</v>
      </c>
      <c r="E48" s="33" t="s">
        <v>24</v>
      </c>
      <c r="F48"/>
      <c r="G48"/>
      <c r="H48"/>
      <c r="K48"/>
    </row>
    <row r="49" spans="2:11" x14ac:dyDescent="0.25">
      <c r="B49" s="32">
        <v>43901</v>
      </c>
      <c r="C49" s="33" t="s">
        <v>22</v>
      </c>
      <c r="D49" s="33" t="s">
        <v>77</v>
      </c>
      <c r="E49" s="33" t="s">
        <v>24</v>
      </c>
      <c r="F49"/>
      <c r="G49"/>
      <c r="H49"/>
      <c r="K49"/>
    </row>
    <row r="50" spans="2:11" x14ac:dyDescent="0.25">
      <c r="B50" s="32">
        <v>43903</v>
      </c>
      <c r="C50" s="33" t="s">
        <v>25</v>
      </c>
      <c r="D50" s="33" t="s">
        <v>78</v>
      </c>
      <c r="E50" s="33" t="s">
        <v>27</v>
      </c>
      <c r="F50"/>
      <c r="G50"/>
      <c r="H50"/>
      <c r="K50"/>
    </row>
    <row r="51" spans="2:11" x14ac:dyDescent="0.25">
      <c r="B51" s="32">
        <v>43904</v>
      </c>
      <c r="C51" s="33" t="s">
        <v>44</v>
      </c>
      <c r="D51" s="33" t="s">
        <v>79</v>
      </c>
      <c r="E51" s="33" t="s">
        <v>27</v>
      </c>
      <c r="F51"/>
      <c r="G51"/>
      <c r="H51"/>
      <c r="K51"/>
    </row>
    <row r="52" spans="2:11" x14ac:dyDescent="0.25">
      <c r="B52" s="32">
        <v>43907</v>
      </c>
      <c r="C52" s="33" t="s">
        <v>44</v>
      </c>
      <c r="D52" s="33" t="s">
        <v>80</v>
      </c>
      <c r="E52" s="33" t="s">
        <v>27</v>
      </c>
      <c r="F52"/>
      <c r="G52"/>
      <c r="H52"/>
      <c r="K52"/>
    </row>
    <row r="53" spans="2:11" x14ac:dyDescent="0.25">
      <c r="B53" s="32">
        <v>43907</v>
      </c>
      <c r="C53" s="33" t="s">
        <v>25</v>
      </c>
      <c r="D53" s="33" t="s">
        <v>81</v>
      </c>
      <c r="E53" s="33" t="s">
        <v>24</v>
      </c>
      <c r="F53"/>
      <c r="G53"/>
      <c r="H53"/>
      <c r="I53"/>
      <c r="J53"/>
      <c r="K53"/>
    </row>
    <row r="54" spans="2:11" x14ac:dyDescent="0.25">
      <c r="B54" s="32">
        <v>43910</v>
      </c>
      <c r="C54" s="33" t="s">
        <v>34</v>
      </c>
      <c r="D54" s="33" t="s">
        <v>82</v>
      </c>
      <c r="E54" s="33" t="s">
        <v>27</v>
      </c>
      <c r="F54"/>
      <c r="G54"/>
      <c r="H54"/>
      <c r="I54"/>
      <c r="J54"/>
      <c r="K54"/>
    </row>
    <row r="55" spans="2:11" x14ac:dyDescent="0.25">
      <c r="B55" s="32">
        <v>43913</v>
      </c>
      <c r="C55" s="33" t="s">
        <v>44</v>
      </c>
      <c r="D55" s="33" t="s">
        <v>83</v>
      </c>
      <c r="E55" s="33" t="s">
        <v>27</v>
      </c>
      <c r="F55"/>
      <c r="G55"/>
      <c r="H55"/>
      <c r="I55"/>
      <c r="J55"/>
      <c r="K55"/>
    </row>
    <row r="56" spans="2:11" x14ac:dyDescent="0.25">
      <c r="B56" s="32">
        <v>43913</v>
      </c>
      <c r="C56" s="33" t="s">
        <v>34</v>
      </c>
      <c r="D56" s="33" t="s">
        <v>84</v>
      </c>
      <c r="E56" s="33" t="s">
        <v>27</v>
      </c>
      <c r="F56"/>
      <c r="G56"/>
      <c r="H56"/>
      <c r="I56"/>
      <c r="J56"/>
      <c r="K56"/>
    </row>
    <row r="57" spans="2:11" x14ac:dyDescent="0.25">
      <c r="B57" s="32">
        <v>43918</v>
      </c>
      <c r="C57" s="33" t="s">
        <v>44</v>
      </c>
      <c r="D57" s="33" t="s">
        <v>85</v>
      </c>
      <c r="E57" s="33" t="s">
        <v>24</v>
      </c>
      <c r="F57"/>
      <c r="G57"/>
      <c r="H57"/>
      <c r="I57"/>
      <c r="J57"/>
      <c r="K57"/>
    </row>
    <row r="58" spans="2:11" x14ac:dyDescent="0.25">
      <c r="B58" s="32">
        <v>43918</v>
      </c>
      <c r="C58" s="33" t="s">
        <v>34</v>
      </c>
      <c r="D58" s="33" t="s">
        <v>86</v>
      </c>
      <c r="E58" s="33" t="s">
        <v>27</v>
      </c>
      <c r="F58"/>
      <c r="G58"/>
      <c r="H58"/>
      <c r="I58"/>
      <c r="J58"/>
      <c r="K58"/>
    </row>
    <row r="59" spans="2:11" x14ac:dyDescent="0.25">
      <c r="B59" s="32">
        <v>43919</v>
      </c>
      <c r="C59" s="33" t="s">
        <v>44</v>
      </c>
      <c r="D59" s="33" t="s">
        <v>87</v>
      </c>
      <c r="E59" s="33" t="s">
        <v>27</v>
      </c>
      <c r="F59"/>
      <c r="G59"/>
      <c r="H59"/>
      <c r="I59"/>
      <c r="J59"/>
      <c r="K59"/>
    </row>
    <row r="60" spans="2:11" x14ac:dyDescent="0.25">
      <c r="B60" s="32">
        <v>43919</v>
      </c>
      <c r="C60" s="33" t="s">
        <v>22</v>
      </c>
      <c r="D60" s="33" t="s">
        <v>88</v>
      </c>
      <c r="E60" s="33" t="s">
        <v>24</v>
      </c>
      <c r="F60"/>
      <c r="G60"/>
      <c r="H60"/>
      <c r="I60"/>
      <c r="J60"/>
      <c r="K60"/>
    </row>
    <row r="61" spans="2:11" x14ac:dyDescent="0.25">
      <c r="B61" s="32">
        <v>43919</v>
      </c>
      <c r="C61" s="33" t="s">
        <v>44</v>
      </c>
      <c r="D61" s="33" t="s">
        <v>89</v>
      </c>
      <c r="E61" s="33" t="s">
        <v>27</v>
      </c>
      <c r="F61"/>
      <c r="G61"/>
      <c r="H61"/>
      <c r="I61"/>
      <c r="J61"/>
      <c r="K61"/>
    </row>
    <row r="62" spans="2:11" x14ac:dyDescent="0.25">
      <c r="B62" s="32">
        <v>43920</v>
      </c>
      <c r="C62" s="33" t="s">
        <v>22</v>
      </c>
      <c r="D62" s="33" t="s">
        <v>90</v>
      </c>
      <c r="E62" s="33" t="s">
        <v>24</v>
      </c>
      <c r="F62"/>
      <c r="G62"/>
      <c r="H62"/>
      <c r="I62"/>
      <c r="J62"/>
      <c r="K62"/>
    </row>
    <row r="63" spans="2:11" x14ac:dyDescent="0.25">
      <c r="B63" s="32">
        <v>43922</v>
      </c>
      <c r="C63" s="33" t="s">
        <v>34</v>
      </c>
      <c r="D63" s="33" t="s">
        <v>91</v>
      </c>
      <c r="E63" s="33" t="s">
        <v>27</v>
      </c>
      <c r="F63"/>
      <c r="G63"/>
      <c r="H63"/>
      <c r="I63"/>
      <c r="J63"/>
      <c r="K63"/>
    </row>
    <row r="64" spans="2:11" x14ac:dyDescent="0.25">
      <c r="B64" s="32">
        <v>43923</v>
      </c>
      <c r="C64" s="33" t="s">
        <v>25</v>
      </c>
      <c r="D64" s="33" t="s">
        <v>92</v>
      </c>
      <c r="E64" s="33" t="s">
        <v>27</v>
      </c>
      <c r="F64"/>
      <c r="G64"/>
      <c r="H64"/>
      <c r="I64"/>
      <c r="J64"/>
      <c r="K64"/>
    </row>
    <row r="65" spans="2:11" x14ac:dyDescent="0.25">
      <c r="B65" s="32">
        <v>43923</v>
      </c>
      <c r="C65" s="33" t="s">
        <v>34</v>
      </c>
      <c r="D65" s="33" t="s">
        <v>93</v>
      </c>
      <c r="E65" s="33" t="s">
        <v>27</v>
      </c>
      <c r="F65"/>
      <c r="G65"/>
      <c r="H65"/>
      <c r="I65"/>
      <c r="J65"/>
      <c r="K65"/>
    </row>
    <row r="66" spans="2:11" x14ac:dyDescent="0.25">
      <c r="B66" s="32">
        <v>43924</v>
      </c>
      <c r="C66" s="33" t="s">
        <v>44</v>
      </c>
      <c r="D66" s="33" t="s">
        <v>94</v>
      </c>
      <c r="E66" s="33" t="s">
        <v>27</v>
      </c>
      <c r="F66"/>
      <c r="G66"/>
      <c r="H66"/>
      <c r="I66"/>
      <c r="J66"/>
      <c r="K66"/>
    </row>
    <row r="67" spans="2:11" x14ac:dyDescent="0.25">
      <c r="B67" s="32">
        <v>43925</v>
      </c>
      <c r="C67" s="33" t="s">
        <v>34</v>
      </c>
      <c r="D67" s="33" t="s">
        <v>95</v>
      </c>
      <c r="E67" s="33" t="s">
        <v>24</v>
      </c>
      <c r="F67"/>
      <c r="G67"/>
      <c r="H67"/>
      <c r="I67"/>
      <c r="J67"/>
      <c r="K67"/>
    </row>
    <row r="68" spans="2:11" x14ac:dyDescent="0.25">
      <c r="B68" s="32">
        <v>43931</v>
      </c>
      <c r="C68" s="33" t="s">
        <v>44</v>
      </c>
      <c r="D68" s="33" t="s">
        <v>96</v>
      </c>
      <c r="E68" s="33" t="s">
        <v>27</v>
      </c>
      <c r="F68"/>
      <c r="G68"/>
      <c r="H68"/>
      <c r="I68"/>
      <c r="J68"/>
      <c r="K68"/>
    </row>
    <row r="69" spans="2:11" x14ac:dyDescent="0.25">
      <c r="B69" s="32">
        <v>43931</v>
      </c>
      <c r="C69" s="33" t="s">
        <v>25</v>
      </c>
      <c r="D69" s="33" t="s">
        <v>97</v>
      </c>
      <c r="E69" s="33" t="s">
        <v>27</v>
      </c>
      <c r="F69"/>
      <c r="G69"/>
      <c r="H69"/>
      <c r="I69"/>
      <c r="J69"/>
      <c r="K69"/>
    </row>
    <row r="70" spans="2:11" x14ac:dyDescent="0.25">
      <c r="B70" s="32">
        <v>43932</v>
      </c>
      <c r="C70" s="33" t="s">
        <v>34</v>
      </c>
      <c r="D70" s="33" t="s">
        <v>98</v>
      </c>
      <c r="E70" s="33" t="s">
        <v>27</v>
      </c>
      <c r="F70"/>
      <c r="G70"/>
      <c r="H70"/>
      <c r="I70"/>
      <c r="J70"/>
      <c r="K70"/>
    </row>
    <row r="71" spans="2:11" x14ac:dyDescent="0.25">
      <c r="B71" s="32">
        <v>43932</v>
      </c>
      <c r="C71" s="33" t="s">
        <v>34</v>
      </c>
      <c r="D71" s="33" t="s">
        <v>99</v>
      </c>
      <c r="E71" s="33" t="s">
        <v>24</v>
      </c>
      <c r="F71"/>
      <c r="G71"/>
      <c r="H71"/>
      <c r="I71"/>
    </row>
    <row r="72" spans="2:11" x14ac:dyDescent="0.25">
      <c r="B72" s="32">
        <v>43935</v>
      </c>
      <c r="C72" s="33" t="s">
        <v>44</v>
      </c>
      <c r="D72" s="33" t="s">
        <v>100</v>
      </c>
      <c r="E72" s="33" t="s">
        <v>27</v>
      </c>
      <c r="F72"/>
      <c r="G72"/>
      <c r="H72"/>
      <c r="I72"/>
    </row>
    <row r="73" spans="2:11" x14ac:dyDescent="0.25">
      <c r="B73" s="32">
        <v>43941</v>
      </c>
      <c r="C73" s="33" t="s">
        <v>44</v>
      </c>
      <c r="D73" s="33" t="s">
        <v>101</v>
      </c>
      <c r="E73" s="33" t="s">
        <v>24</v>
      </c>
      <c r="F73"/>
      <c r="G73"/>
      <c r="H73"/>
      <c r="I73"/>
    </row>
    <row r="74" spans="2:11" x14ac:dyDescent="0.25">
      <c r="B74" s="32">
        <v>43942</v>
      </c>
      <c r="C74" s="33" t="s">
        <v>25</v>
      </c>
      <c r="D74" s="33" t="s">
        <v>102</v>
      </c>
      <c r="E74" s="33" t="s">
        <v>24</v>
      </c>
      <c r="F74"/>
      <c r="G74"/>
      <c r="H74"/>
      <c r="I74"/>
    </row>
    <row r="75" spans="2:11" x14ac:dyDescent="0.25">
      <c r="B75" s="32">
        <v>43943</v>
      </c>
      <c r="C75" s="33" t="s">
        <v>34</v>
      </c>
      <c r="D75" s="33" t="s">
        <v>103</v>
      </c>
      <c r="E75" s="33" t="s">
        <v>27</v>
      </c>
      <c r="F75"/>
      <c r="G75"/>
      <c r="H75"/>
      <c r="I75"/>
    </row>
    <row r="76" spans="2:11" x14ac:dyDescent="0.25">
      <c r="B76" s="32">
        <v>43944</v>
      </c>
      <c r="C76" s="33" t="s">
        <v>34</v>
      </c>
      <c r="D76" s="33" t="s">
        <v>104</v>
      </c>
      <c r="E76" s="33" t="s">
        <v>27</v>
      </c>
      <c r="F76"/>
      <c r="G76"/>
      <c r="H76"/>
      <c r="I76"/>
    </row>
    <row r="77" spans="2:11" x14ac:dyDescent="0.25">
      <c r="B77" s="32">
        <v>43947</v>
      </c>
      <c r="C77" s="33" t="s">
        <v>44</v>
      </c>
      <c r="D77" s="33" t="s">
        <v>105</v>
      </c>
      <c r="E77" s="33" t="s">
        <v>24</v>
      </c>
      <c r="F77"/>
      <c r="G77"/>
      <c r="H77"/>
      <c r="I77"/>
    </row>
    <row r="78" spans="2:11" x14ac:dyDescent="0.25">
      <c r="B78" s="32">
        <v>43950</v>
      </c>
      <c r="C78" s="33" t="s">
        <v>22</v>
      </c>
      <c r="D78" s="33" t="s">
        <v>106</v>
      </c>
      <c r="E78" s="33" t="s">
        <v>24</v>
      </c>
      <c r="F78"/>
      <c r="G78"/>
      <c r="H78"/>
      <c r="I78"/>
    </row>
    <row r="79" spans="2:11" x14ac:dyDescent="0.25">
      <c r="G79"/>
      <c r="H79"/>
      <c r="I79"/>
    </row>
    <row r="80" spans="2:11" x14ac:dyDescent="0.25">
      <c r="G80"/>
      <c r="H80"/>
      <c r="I80"/>
    </row>
    <row r="81" spans="7:9" x14ac:dyDescent="0.25">
      <c r="G81"/>
      <c r="H81"/>
      <c r="I81"/>
    </row>
    <row r="90" spans="7:9" ht="31.9" customHeight="1" x14ac:dyDescent="0.25"/>
  </sheetData>
  <conditionalFormatting sqref="A1:A2">
    <cfRule type="expression" dxfId="81" priority="12">
      <formula>$A$2/$B$2&gt;=0.076</formula>
    </cfRule>
  </conditionalFormatting>
  <conditionalFormatting sqref="A1:O2 Q1:R1 X1:AO2 P2:R2">
    <cfRule type="expression" dxfId="80" priority="5">
      <formula>$P$1="Feedback OFF"</formula>
    </cfRule>
  </conditionalFormatting>
  <conditionalFormatting sqref="A3:AA13 A14:K30 O14:AA30 A31:AA100">
    <cfRule type="expression" dxfId="78" priority="2" stopIfTrue="1">
      <formula>$D$2="DRAGGING CELLS IS NOT PERMITTED. PLEASE UNDO LAST ACTION!!"</formula>
    </cfRule>
  </conditionalFormatting>
  <conditionalFormatting sqref="B1:B2">
    <cfRule type="expression" dxfId="73" priority="13">
      <formula>$A$2/$B$2&gt;=0.153</formula>
    </cfRule>
  </conditionalFormatting>
  <conditionalFormatting sqref="C1:C2">
    <cfRule type="expression" dxfId="72" priority="14">
      <formula>$A$2/$B$2&gt;=0.23</formula>
    </cfRule>
  </conditionalFormatting>
  <conditionalFormatting sqref="D1:D2">
    <cfRule type="expression" dxfId="71" priority="15">
      <formula>$A$2/$B$2&gt;=0.307</formula>
    </cfRule>
  </conditionalFormatting>
  <conditionalFormatting sqref="E1:E2">
    <cfRule type="expression" dxfId="70" priority="16">
      <formula>$A$2/$B$2&gt;=0.384</formula>
    </cfRule>
  </conditionalFormatting>
  <conditionalFormatting sqref="F1:F2">
    <cfRule type="expression" dxfId="69" priority="17">
      <formula>$A$2/$B$2&gt;=0.461</formula>
    </cfRule>
  </conditionalFormatting>
  <conditionalFormatting sqref="G1:G2">
    <cfRule type="expression" dxfId="68" priority="18">
      <formula>$A$2/$B$2&gt;=0.538</formula>
    </cfRule>
  </conditionalFormatting>
  <conditionalFormatting sqref="H1:H2">
    <cfRule type="expression" dxfId="67" priority="19">
      <formula>$A$2/$B$2&gt;=0.615</formula>
    </cfRule>
  </conditionalFormatting>
  <conditionalFormatting sqref="I1:P2">
    <cfRule type="expression" dxfId="65" priority="20">
      <formula>$A$2/$B$2&gt;=0.692</formula>
    </cfRule>
  </conditionalFormatting>
  <conditionalFormatting sqref="L1">
    <cfRule type="expression" dxfId="64" priority="8">
      <formula>$A$2/$B$2&gt;=0.846</formula>
    </cfRule>
  </conditionalFormatting>
  <conditionalFormatting sqref="O1">
    <cfRule type="expression" dxfId="63" priority="11">
      <formula>$A$2/$B$2&gt;=0.846</formula>
    </cfRule>
  </conditionalFormatting>
  <conditionalFormatting sqref="P1">
    <cfRule type="expression" dxfId="62" priority="6">
      <formula>$P$1&lt;&gt;""</formula>
    </cfRule>
  </conditionalFormatting>
  <conditionalFormatting sqref="Q1:R2">
    <cfRule type="expression" dxfId="61" priority="7">
      <formula>$A$2/$B$2&gt;=0.846</formula>
    </cfRule>
  </conditionalFormatting>
  <conditionalFormatting sqref="X1:AF1 AH1:AK1 AM1:AO1 X2:AO2">
    <cfRule type="expression" dxfId="60" priority="21">
      <formula>$A$2/$B$2&gt;=1</formula>
    </cfRule>
  </conditionalFormatting>
  <conditionalFormatting sqref="AG1">
    <cfRule type="expression" dxfId="59" priority="10">
      <formula>$A$2/$B$2&gt;=0.846</formula>
    </cfRule>
  </conditionalFormatting>
  <conditionalFormatting sqref="AL1">
    <cfRule type="expression" dxfId="58" priority="9">
      <formula>$A$2/$B$2&gt;=0.846</formula>
    </cfRule>
  </conditionalFormatting>
  <dataValidations disablePrompts="1" count="1">
    <dataValidation type="list" allowBlank="1" showInputMessage="1" showErrorMessage="1" sqref="P1" xr:uid="{3B873C2E-D69F-464A-AFAD-CDB42AF5176B}">
      <formula1>"Feedback ON, Taunting ON, Feedback OFF"</formula1>
    </dataValidation>
  </dataValidations>
  <pageMargins left="0.7" right="0.7" top="0.75" bottom="0.75" header="0.3" footer="0.3"/>
  <drawing r:id="rId2"/>
  <legacyDrawing r:id="rId3"/>
  <extLst>
    <ext xmlns:x14="http://schemas.microsoft.com/office/spreadsheetml/2009/9/main" uri="{78C0D931-6437-407d-A8EE-F0AAD7539E65}">
      <x14:conditionalFormattings>
        <x14:conditionalFormatting xmlns:xm="http://schemas.microsoft.com/office/excel/2006/main">
          <x14:cfRule type="expression" priority="1" stopIfTrue="1" id="{2EE394DC-1FBE-4CE6-B10E-6EA9974877E9}">
            <xm:f>Scoreboard!$E$4="Excel version: Invalid"</xm:f>
            <x14:dxf>
              <font>
                <color rgb="FF9C0006"/>
              </font>
              <fill>
                <patternFill>
                  <fgColor indexed="64"/>
                  <bgColor rgb="FFFFC7CE"/>
                </patternFill>
              </fill>
            </x14:dxf>
          </x14:cfRule>
          <x14:cfRule type="expression" priority="3" stopIfTrue="1" id="{C5DF2059-5D77-4020-A0E7-27D57BAB6921}">
            <xm:f>Scoreboard!$F$27&lt;&gt;""</xm:f>
            <x14:dxf>
              <font>
                <color rgb="FF9C0006"/>
              </font>
              <fill>
                <patternFill>
                  <fgColor indexed="64"/>
                  <bgColor rgb="FFFFC7CE"/>
                </patternFill>
              </fill>
            </x14:dxf>
          </x14:cfRule>
          <xm:sqref>A3:AA13 A14:K30 O14:AA30 A31:AA100</xm:sqref>
        </x14:conditionalFormatting>
        <x14:conditionalFormatting xmlns:xm="http://schemas.microsoft.com/office/excel/2006/main">
          <x14:cfRule type="expression" priority="22" stopIfTrue="1" id="{CC9A839C-162F-4A47-A711-F217AC6CE38A}">
            <xm:f>AND($P$1&lt;&gt;"Feedback OFF",IF(PivotTypeSC!A3=Feedback_SFX!$C$2, TRUE, FALSE))</xm:f>
            <x14:dxf>
              <fill>
                <patternFill>
                  <bgColor rgb="FFCEEED0"/>
                </patternFill>
              </fill>
            </x14:dxf>
          </x14:cfRule>
          <x14:cfRule type="expression" priority="23" stopIfTrue="1" id="{583FCDDB-57E5-4B04-B305-FE13238A4A93}">
            <xm:f>AND($P$1&lt;&gt;"Feedback OFF",IF(PivotTypeSC!A3=Feedback_SFX!$K$2, TRUE, FALSE))</xm:f>
            <x14:dxf>
              <fill>
                <patternFill>
                  <bgColor rgb="FFFFFF64"/>
                </patternFill>
              </fill>
            </x14:dxf>
          </x14:cfRule>
          <x14:cfRule type="expression" priority="24" stopIfTrue="1" id="{C89B2028-9E1A-4D30-8D24-4758526CD34E}">
            <xm:f>AND($P$1&lt;&gt;"Feedback OFF",AND(IF(PivotTypeSC!A3&lt;&gt;Feedback_SFX!$C$2, TRUE, FALSE),PivotTypeSC!A3&lt;&gt;"",_xlfn.ISFORMULA(PivotTypeSC!A3)))</xm:f>
            <x14:dxf>
              <fill>
                <patternFill>
                  <bgColor rgb="FFFF99CC"/>
                </patternFill>
              </fill>
            </x14:dxf>
          </x14:cfRule>
          <xm:sqref>A3:AL13 A14:K30 O14:AL30 A31:AL78</xm:sqref>
        </x14:conditionalFormatting>
        <x14:conditionalFormatting xmlns:xm="http://schemas.microsoft.com/office/excel/2006/main">
          <x14:cfRule type="expression" priority="4" stopIfTrue="1" id="{C99AC0DE-02D5-41DB-B7C9-A820E3972C36}">
            <xm:f>Scoreboard!$F$27&lt;&gt;""</xm:f>
            <x14:dxf>
              <font>
                <color rgb="FF9C0006"/>
              </font>
              <fill>
                <patternFill>
                  <fgColor indexed="64"/>
                  <bgColor rgb="FFFFC7CE"/>
                </patternFill>
              </fill>
            </x14:dxf>
          </x14:cfRule>
          <xm:sqref>I1:N1</xm:sqref>
        </x14:conditionalFormatting>
      </x14:conditionalFormatting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3F34A6-EA73-4A88-B6A0-A49A49340BAC}">
  <sheetPr>
    <tabColor rgb="FF4FADEA"/>
  </sheetPr>
  <dimension ref="A1:AO90"/>
  <sheetViews>
    <sheetView zoomScale="110" zoomScaleNormal="110" workbookViewId="0">
      <pane ySplit="2" topLeftCell="A3" activePane="bottomLeft" state="frozen"/>
      <selection pane="bottomLeft" activeCell="A3" sqref="A3:XFD3"/>
    </sheetView>
  </sheetViews>
  <sheetFormatPr defaultColWidth="8.7109375" defaultRowHeight="8.25" x14ac:dyDescent="0.25"/>
  <cols>
    <col min="1" max="1" width="1.28515625" style="109" customWidth="1"/>
    <col min="2" max="2" width="12.28515625" style="109" customWidth="1"/>
    <col min="3" max="4" width="13.7109375" style="109" customWidth="1"/>
    <col min="5" max="5" width="14.42578125" style="109" customWidth="1"/>
    <col min="6" max="6" width="8.140625" style="109" customWidth="1"/>
    <col min="7" max="7" width="13.5703125" style="109" bestFit="1" customWidth="1"/>
    <col min="8" max="8" width="9.42578125" style="109" bestFit="1" customWidth="1"/>
    <col min="9" max="9" width="5.5703125" style="109" bestFit="1" customWidth="1"/>
    <col min="10" max="10" width="12.42578125" style="109" bestFit="1" customWidth="1"/>
    <col min="11" max="11" width="12.7109375" style="109" bestFit="1" customWidth="1"/>
    <col min="12" max="12" width="11.140625" style="109" bestFit="1" customWidth="1"/>
    <col min="13" max="13" width="9.140625" style="109" bestFit="1" customWidth="1"/>
    <col min="14" max="14" width="11.28515625" style="109" bestFit="1" customWidth="1"/>
    <col min="15" max="20" width="8.7109375" style="109"/>
    <col min="21" max="21" width="18.7109375" style="109" customWidth="1"/>
    <col min="22" max="31" width="8.7109375" style="109"/>
    <col min="32" max="32" width="8.85546875" style="109" bestFit="1" customWidth="1"/>
    <col min="33" max="16384" width="8.7109375" style="109"/>
  </cols>
  <sheetData>
    <row r="1" spans="1:41" ht="22.15" customHeight="1" x14ac:dyDescent="0.15">
      <c r="A1" s="92" t="s">
        <v>369</v>
      </c>
      <c r="B1" s="92" t="s">
        <v>370</v>
      </c>
      <c r="C1" s="92" t="s">
        <v>371</v>
      </c>
      <c r="D1" s="93" t="str" cm="1">
        <f t="array" aca="1" ref="D1" ca="1">IFERROR(
    _xlfn.LET(
        _xlpm.FileName, MID(CELL("filename", A1), FIND("]", CELL("filename", A1)) + 1, 255),
        _xlpm.DynamicRef, INDIRECT("'#_" &amp; _xlpm.FileName &amp; "'!" &amp; C2),
        IF(
            TYPE(_xlpm.DynamicRef) = 1,
            VLOOKUP(
                CELL("format", _xlpm.DynamicRef),
                FormatCodes_SFX!$A$4:$B$53,
                2,
                FALSE
            ),
            _xlfn.SWITCH(
                TYPE(_xlpm.DynamicRef),
                2, "short text",
                4, "logical",
                16, "error",
                64, "long text",
                "Other"
            )
        )
    ),
    "Error in formula"
)</f>
        <v>error</v>
      </c>
      <c r="E1" s="92"/>
      <c r="F1" s="92"/>
      <c r="G1" s="92"/>
      <c r="H1" s="92"/>
      <c r="I1" s="93" t="str">
        <f>PivotTypeSC!$I$1</f>
        <v>Connor Guarino</v>
      </c>
      <c r="J1" s="93"/>
      <c r="K1" s="93"/>
      <c r="L1" s="93" t="s">
        <v>372</v>
      </c>
      <c r="M1" s="93"/>
      <c r="N1" s="93"/>
      <c r="O1" s="93"/>
      <c r="P1" s="93" t="s">
        <v>373</v>
      </c>
      <c r="Q1" s="93"/>
      <c r="R1" s="93"/>
      <c r="S1" s="84"/>
      <c r="T1" s="84"/>
      <c r="U1" s="84"/>
      <c r="V1" s="84"/>
      <c r="W1" s="84"/>
      <c r="X1" s="92" t="str">
        <f t="shared" ref="X1:AA2" si="0">A1</f>
        <v>earned</v>
      </c>
      <c r="Y1" s="92" t="str">
        <f t="shared" si="0"/>
        <v>possible</v>
      </c>
      <c r="Z1" s="92" t="str">
        <f t="shared" si="0"/>
        <v>cell</v>
      </c>
      <c r="AA1" s="93" t="str">
        <f t="shared" ca="1" si="0"/>
        <v>error</v>
      </c>
      <c r="AB1" s="92"/>
      <c r="AC1" s="92"/>
      <c r="AD1" s="84"/>
      <c r="AE1" s="84"/>
      <c r="AF1" s="93" t="str">
        <f>I1</f>
        <v>Connor Guarino</v>
      </c>
      <c r="AG1" s="93"/>
      <c r="AH1" s="84"/>
      <c r="AI1" s="84"/>
      <c r="AJ1" s="84"/>
      <c r="AK1" s="84"/>
      <c r="AL1" s="93" t="s">
        <v>372</v>
      </c>
      <c r="AM1" s="84"/>
      <c r="AN1" s="84"/>
      <c r="AO1" s="84"/>
    </row>
    <row r="2" spans="1:41" ht="22.9" customHeight="1" x14ac:dyDescent="0.15">
      <c r="A2" s="92">
        <f ca="1">PivotTypeSC!$A$2</f>
        <v>6</v>
      </c>
      <c r="B2" s="96">
        <f>PivotTypeSC!$B$2</f>
        <v>6</v>
      </c>
      <c r="C2" s="92" t="str" cm="1">
        <f t="array" aca="1" ref="C2" ca="1">SUBSTITUTE(IF(LEN(CELL("address"))&lt;15,CELL("address"),""),"$","")</f>
        <v/>
      </c>
      <c r="D2" s="93" t="str">
        <f ca="1">IF(ISNUMBER(SEARCH("#REF!",_xlfn.FORMULATEXT(INDIRECT("'PivotTypeSC'!"&amp;C2)))),"DRAGGING CELLS IS NOT PERMITTED. PLEASE UNDO LAST ACTION!!",IF($P$1&lt;&gt;"Feedback OFF",IFERROR(HLOOKUP(INDIRECT("'PivotTypeSC'!"&amp;C2),Feedback_SFX!$B$2:$N$10,IF($P$1="Feedback ON", 2, Feedback_SFX!B1), FALSE), ""),""))</f>
        <v/>
      </c>
      <c r="E2" s="92"/>
      <c r="F2" s="92"/>
      <c r="G2" s="92"/>
      <c r="H2" s="92"/>
      <c r="I2" s="97"/>
      <c r="J2" s="92"/>
      <c r="K2" s="92"/>
      <c r="L2" s="92"/>
      <c r="M2" s="92"/>
      <c r="N2" s="92"/>
      <c r="O2" s="92"/>
      <c r="P2" s="92"/>
      <c r="Q2" s="92"/>
      <c r="R2" s="92"/>
      <c r="S2" s="84"/>
      <c r="T2" s="84"/>
      <c r="U2" s="84"/>
      <c r="V2" s="84"/>
      <c r="W2" s="84"/>
      <c r="X2" s="98">
        <f t="shared" ca="1" si="0"/>
        <v>6</v>
      </c>
      <c r="Y2" s="98">
        <f t="shared" si="0"/>
        <v>6</v>
      </c>
      <c r="Z2" s="98" t="str">
        <f t="shared" ca="1" si="0"/>
        <v/>
      </c>
      <c r="AA2" s="93" t="str">
        <f t="shared" ca="1" si="0"/>
        <v/>
      </c>
      <c r="AB2" s="92"/>
      <c r="AC2" s="92"/>
      <c r="AD2" s="84"/>
      <c r="AE2" s="84"/>
      <c r="AF2" s="84"/>
      <c r="AG2" s="84"/>
      <c r="AH2" s="84"/>
      <c r="AI2" s="84"/>
      <c r="AJ2" s="84"/>
      <c r="AK2" s="84"/>
      <c r="AL2" s="84"/>
      <c r="AM2" s="84"/>
      <c r="AN2" s="84"/>
      <c r="AO2" s="84"/>
    </row>
    <row r="3" spans="1:41" ht="6" customHeight="1" x14ac:dyDescent="0.25"/>
    <row r="4" spans="1:41" x14ac:dyDescent="0.25">
      <c r="B4" s="113" t="s">
        <v>120</v>
      </c>
    </row>
    <row r="5" spans="1:41" x14ac:dyDescent="0.25">
      <c r="B5" s="112" t="s">
        <v>116</v>
      </c>
    </row>
    <row r="8" spans="1:41" s="84" customFormat="1" x14ac:dyDescent="0.15">
      <c r="G8" s="125" t="s">
        <v>122</v>
      </c>
    </row>
    <row r="9" spans="1:41" x14ac:dyDescent="0.15">
      <c r="B9" s="114" t="s">
        <v>14</v>
      </c>
      <c r="C9" s="114" t="s">
        <v>15</v>
      </c>
      <c r="D9" s="114" t="s">
        <v>16</v>
      </c>
      <c r="E9" s="114" t="s">
        <v>17</v>
      </c>
      <c r="F9" s="84"/>
      <c r="G9" s="125"/>
      <c r="H9" s="84"/>
      <c r="I9" s="84"/>
      <c r="J9" s="84"/>
      <c r="K9" s="84"/>
      <c r="L9" s="84"/>
      <c r="M9" s="84"/>
      <c r="N9" s="84"/>
      <c r="O9" s="84"/>
      <c r="P9" s="84"/>
      <c r="Q9" s="84"/>
      <c r="R9" s="84"/>
      <c r="S9" s="84"/>
      <c r="T9" s="84"/>
      <c r="U9" s="84"/>
      <c r="V9" s="84"/>
      <c r="W9" s="84"/>
      <c r="X9" s="84"/>
      <c r="Y9" s="84"/>
      <c r="Z9" s="84"/>
      <c r="AA9" s="84"/>
      <c r="AB9" s="84"/>
      <c r="AC9" s="84"/>
      <c r="AD9" s="84"/>
      <c r="AE9" s="84"/>
      <c r="AF9" s="84"/>
      <c r="AG9" s="84"/>
      <c r="AH9" s="84"/>
      <c r="AI9" s="84"/>
      <c r="AJ9" s="84"/>
      <c r="AK9" s="84"/>
      <c r="AL9" s="84"/>
      <c r="AM9" s="84"/>
      <c r="AN9" s="84"/>
    </row>
    <row r="10" spans="1:41" x14ac:dyDescent="0.15">
      <c r="B10" s="115">
        <v>43832</v>
      </c>
      <c r="C10" s="109" t="s">
        <v>22</v>
      </c>
      <c r="D10" s="109" t="s">
        <v>23</v>
      </c>
      <c r="E10" s="109" t="s">
        <v>24</v>
      </c>
      <c r="F10" s="84"/>
      <c r="G10" s="125" t="s">
        <v>123</v>
      </c>
      <c r="H10" s="93"/>
      <c r="I10" s="93"/>
      <c r="J10" s="93"/>
      <c r="K10" s="93"/>
      <c r="L10" s="93"/>
      <c r="M10" s="93"/>
      <c r="N10" s="93"/>
      <c r="O10" s="93"/>
      <c r="P10" s="93"/>
      <c r="Q10" s="93"/>
      <c r="R10" s="93"/>
      <c r="S10" s="93"/>
      <c r="T10" s="93"/>
      <c r="U10" s="93"/>
      <c r="V10" s="93"/>
      <c r="W10" s="93"/>
      <c r="X10" s="93"/>
      <c r="Y10" s="93"/>
      <c r="Z10" s="93"/>
      <c r="AA10" s="93"/>
      <c r="AB10" s="93"/>
      <c r="AC10" s="93"/>
      <c r="AD10" s="93"/>
      <c r="AE10" s="93"/>
      <c r="AF10" s="93"/>
      <c r="AG10" s="93"/>
      <c r="AH10" s="93"/>
      <c r="AI10" s="93"/>
      <c r="AJ10" s="93"/>
      <c r="AK10" s="93"/>
      <c r="AL10" s="93"/>
      <c r="AM10" s="93"/>
      <c r="AN10" s="93"/>
    </row>
    <row r="11" spans="1:41" x14ac:dyDescent="0.15">
      <c r="B11" s="115">
        <v>43837</v>
      </c>
      <c r="C11" s="109" t="s">
        <v>25</v>
      </c>
      <c r="D11" s="109" t="s">
        <v>26</v>
      </c>
      <c r="E11" s="109" t="s">
        <v>27</v>
      </c>
      <c r="F11" s="84"/>
      <c r="G11" s="125"/>
      <c r="H11" s="93"/>
      <c r="I11" s="93"/>
      <c r="J11" s="93"/>
      <c r="K11" s="93"/>
      <c r="L11" s="93"/>
      <c r="M11" s="93"/>
      <c r="N11" s="93"/>
      <c r="O11" s="93"/>
      <c r="P11" s="93"/>
      <c r="Q11" s="93"/>
      <c r="R11" s="93"/>
      <c r="S11" s="93"/>
      <c r="T11" s="93"/>
      <c r="U11" s="93"/>
      <c r="V11" s="93"/>
      <c r="W11" s="93"/>
      <c r="X11" s="93"/>
      <c r="Y11" s="93"/>
      <c r="Z11" s="93"/>
      <c r="AA11" s="93"/>
      <c r="AB11" s="93"/>
      <c r="AC11" s="93"/>
      <c r="AD11" s="93"/>
      <c r="AE11" s="93"/>
      <c r="AF11" s="93"/>
      <c r="AG11" s="93"/>
      <c r="AH11" s="93"/>
      <c r="AI11" s="93"/>
      <c r="AJ11" s="93"/>
      <c r="AK11" s="93"/>
      <c r="AL11" s="93"/>
      <c r="AM11" s="93"/>
      <c r="AN11" s="93"/>
    </row>
    <row r="12" spans="1:41" x14ac:dyDescent="0.15">
      <c r="B12" s="115">
        <v>43837</v>
      </c>
      <c r="C12" s="109" t="s">
        <v>22</v>
      </c>
      <c r="D12" s="109" t="s">
        <v>30</v>
      </c>
      <c r="E12" s="109" t="s">
        <v>24</v>
      </c>
      <c r="F12" s="84"/>
      <c r="G12" s="84"/>
      <c r="H12" s="84"/>
      <c r="I12" s="84"/>
      <c r="K12" s="84"/>
    </row>
    <row r="13" spans="1:41" x14ac:dyDescent="0.15">
      <c r="B13" s="115">
        <v>43839</v>
      </c>
      <c r="C13" s="109" t="s">
        <v>22</v>
      </c>
      <c r="D13" s="109" t="s">
        <v>32</v>
      </c>
      <c r="E13" s="109" t="s">
        <v>24</v>
      </c>
      <c r="F13" s="84"/>
      <c r="G13" s="84" t="s">
        <v>17</v>
      </c>
      <c r="H13" s="84" t="s">
        <v>124</v>
      </c>
      <c r="I13" s="84" t="s">
        <v>114</v>
      </c>
      <c r="L13" s="84" t="s">
        <v>17</v>
      </c>
      <c r="M13" s="92" t="s">
        <v>124</v>
      </c>
      <c r="N13" s="92" t="s">
        <v>114</v>
      </c>
    </row>
    <row r="14" spans="1:41" x14ac:dyDescent="0.15">
      <c r="B14" s="115">
        <v>43845</v>
      </c>
      <c r="C14" s="109" t="s">
        <v>34</v>
      </c>
      <c r="D14" s="109" t="s">
        <v>35</v>
      </c>
      <c r="E14" s="109" t="s">
        <v>24</v>
      </c>
      <c r="F14" s="84"/>
      <c r="G14" s="84" t="s">
        <v>24</v>
      </c>
      <c r="H14" s="84">
        <v>33</v>
      </c>
      <c r="I14" s="84">
        <v>0.47826086956521741</v>
      </c>
      <c r="L14" s="84" t="s">
        <v>24</v>
      </c>
      <c r="M14" s="84">
        <v>33</v>
      </c>
      <c r="N14" s="136">
        <v>0.47826086956521741</v>
      </c>
    </row>
    <row r="15" spans="1:41" x14ac:dyDescent="0.15">
      <c r="B15" s="115">
        <v>43847</v>
      </c>
      <c r="C15" s="109" t="s">
        <v>22</v>
      </c>
      <c r="D15" s="109" t="s">
        <v>38</v>
      </c>
      <c r="E15" s="109" t="s">
        <v>24</v>
      </c>
      <c r="F15" s="84"/>
      <c r="G15" s="84" t="s">
        <v>27</v>
      </c>
      <c r="H15" s="84">
        <v>36</v>
      </c>
      <c r="I15" s="84">
        <v>0.52173913043478259</v>
      </c>
      <c r="L15" s="84" t="s">
        <v>27</v>
      </c>
      <c r="M15" s="84">
        <v>36</v>
      </c>
      <c r="N15" s="136">
        <v>0.52173913043478259</v>
      </c>
    </row>
    <row r="16" spans="1:41" x14ac:dyDescent="0.15">
      <c r="B16" s="115">
        <v>43847</v>
      </c>
      <c r="C16" s="109" t="s">
        <v>34</v>
      </c>
      <c r="D16" s="109" t="s">
        <v>40</v>
      </c>
      <c r="E16" s="109" t="s">
        <v>27</v>
      </c>
      <c r="F16" s="84"/>
      <c r="G16" s="84" t="s">
        <v>126</v>
      </c>
      <c r="H16" s="84">
        <v>69</v>
      </c>
      <c r="I16" s="84">
        <v>1</v>
      </c>
      <c r="L16" s="137" t="s">
        <v>126</v>
      </c>
      <c r="M16" s="137">
        <v>69</v>
      </c>
      <c r="N16" s="138">
        <v>1</v>
      </c>
    </row>
    <row r="17" spans="2:27" x14ac:dyDescent="0.15">
      <c r="B17" s="115">
        <v>43847</v>
      </c>
      <c r="C17" s="109" t="s">
        <v>25</v>
      </c>
      <c r="D17" s="109" t="s">
        <v>42</v>
      </c>
      <c r="E17" s="109" t="s">
        <v>27</v>
      </c>
      <c r="F17" s="84"/>
      <c r="G17" s="84"/>
      <c r="H17" s="84"/>
      <c r="I17" s="84"/>
    </row>
    <row r="18" spans="2:27" x14ac:dyDescent="0.15">
      <c r="B18" s="115">
        <v>43849</v>
      </c>
      <c r="C18" s="109" t="s">
        <v>44</v>
      </c>
      <c r="D18" s="109" t="s">
        <v>45</v>
      </c>
      <c r="E18" s="109" t="s">
        <v>27</v>
      </c>
      <c r="F18" s="84"/>
      <c r="G18" s="84"/>
      <c r="H18" s="84"/>
      <c r="I18" s="84"/>
      <c r="M18" s="84"/>
    </row>
    <row r="19" spans="2:27" x14ac:dyDescent="0.15">
      <c r="B19" s="115">
        <v>43849</v>
      </c>
      <c r="C19" s="109" t="s">
        <v>44</v>
      </c>
      <c r="D19" s="109" t="s">
        <v>47</v>
      </c>
      <c r="E19" s="109" t="s">
        <v>27</v>
      </c>
      <c r="F19" s="84"/>
      <c r="G19" s="84"/>
      <c r="H19" s="84"/>
      <c r="I19" s="84"/>
      <c r="M19" s="84"/>
      <c r="N19" s="84"/>
      <c r="O19" s="84"/>
    </row>
    <row r="20" spans="2:27" x14ac:dyDescent="0.15">
      <c r="B20" s="115">
        <v>43851</v>
      </c>
      <c r="C20" s="109" t="s">
        <v>44</v>
      </c>
      <c r="D20" s="109" t="s">
        <v>48</v>
      </c>
      <c r="E20" s="109" t="s">
        <v>27</v>
      </c>
      <c r="F20" s="84"/>
      <c r="G20" s="84"/>
      <c r="H20" s="84"/>
      <c r="I20" s="84"/>
      <c r="M20" s="84"/>
      <c r="N20" s="84"/>
      <c r="O20" s="84"/>
    </row>
    <row r="21" spans="2:27" x14ac:dyDescent="0.15">
      <c r="B21" s="115">
        <v>43852</v>
      </c>
      <c r="C21" s="109" t="s">
        <v>25</v>
      </c>
      <c r="D21" s="109" t="s">
        <v>49</v>
      </c>
      <c r="E21" s="109" t="s">
        <v>24</v>
      </c>
      <c r="F21" s="84"/>
      <c r="G21" s="84"/>
      <c r="H21" s="84"/>
      <c r="I21" s="84"/>
      <c r="M21" s="84"/>
      <c r="N21" s="84"/>
      <c r="O21" s="84"/>
    </row>
    <row r="22" spans="2:27" x14ac:dyDescent="0.15">
      <c r="B22" s="115">
        <v>43852</v>
      </c>
      <c r="C22" s="109" t="s">
        <v>25</v>
      </c>
      <c r="D22" s="109" t="s">
        <v>50</v>
      </c>
      <c r="E22" s="109" t="s">
        <v>24</v>
      </c>
      <c r="F22" s="84"/>
      <c r="G22" s="84"/>
      <c r="H22" s="84"/>
      <c r="I22" s="84"/>
      <c r="M22" s="84"/>
      <c r="N22" s="84"/>
      <c r="O22" s="84"/>
      <c r="W22" s="84"/>
      <c r="Y22" s="84"/>
      <c r="Z22" s="84"/>
      <c r="AA22" s="84"/>
    </row>
    <row r="23" spans="2:27" x14ac:dyDescent="0.15">
      <c r="B23" s="115">
        <v>43853</v>
      </c>
      <c r="C23" s="109" t="s">
        <v>22</v>
      </c>
      <c r="D23" s="109" t="s">
        <v>51</v>
      </c>
      <c r="E23" s="109" t="s">
        <v>24</v>
      </c>
      <c r="F23" s="84"/>
      <c r="G23" s="84"/>
      <c r="H23" s="84"/>
      <c r="I23" s="84"/>
      <c r="M23" s="84"/>
      <c r="N23" s="84"/>
      <c r="O23" s="84"/>
      <c r="W23" s="84"/>
      <c r="Y23" s="84"/>
      <c r="Z23" s="84"/>
      <c r="AA23" s="84"/>
    </row>
    <row r="24" spans="2:27" x14ac:dyDescent="0.15">
      <c r="B24" s="115">
        <v>43856</v>
      </c>
      <c r="C24" s="109" t="s">
        <v>25</v>
      </c>
      <c r="D24" s="109" t="s">
        <v>52</v>
      </c>
      <c r="E24" s="109" t="s">
        <v>27</v>
      </c>
      <c r="F24" s="84"/>
      <c r="G24" s="84"/>
      <c r="H24" s="84"/>
      <c r="I24" s="84"/>
      <c r="J24" s="84"/>
      <c r="M24" s="84"/>
      <c r="N24" s="84"/>
      <c r="O24" s="84"/>
      <c r="W24" s="84"/>
      <c r="Y24" s="84"/>
      <c r="AA24" s="84"/>
    </row>
    <row r="25" spans="2:27" x14ac:dyDescent="0.15">
      <c r="B25" s="115">
        <v>43856</v>
      </c>
      <c r="C25" s="109" t="s">
        <v>22</v>
      </c>
      <c r="D25" s="109" t="s">
        <v>53</v>
      </c>
      <c r="E25" s="109" t="s">
        <v>24</v>
      </c>
      <c r="F25" s="84"/>
      <c r="G25" s="84"/>
      <c r="H25" s="84"/>
      <c r="I25" s="84"/>
      <c r="W25" s="84"/>
      <c r="Y25" s="84"/>
      <c r="Z25" s="84"/>
      <c r="AA25" s="84"/>
    </row>
    <row r="26" spans="2:27" x14ac:dyDescent="0.15">
      <c r="B26" s="115">
        <v>43857</v>
      </c>
      <c r="C26" s="109" t="s">
        <v>34</v>
      </c>
      <c r="D26" s="109" t="s">
        <v>54</v>
      </c>
      <c r="E26" s="109" t="s">
        <v>27</v>
      </c>
      <c r="F26" s="84"/>
      <c r="G26" s="84"/>
      <c r="H26" s="84"/>
      <c r="I26" s="84"/>
      <c r="W26" s="84"/>
      <c r="X26" s="84"/>
      <c r="Y26" s="84"/>
      <c r="AA26" s="84"/>
    </row>
    <row r="27" spans="2:27" x14ac:dyDescent="0.15">
      <c r="B27" s="115">
        <v>43860</v>
      </c>
      <c r="C27" s="109" t="s">
        <v>25</v>
      </c>
      <c r="D27" s="109" t="s">
        <v>55</v>
      </c>
      <c r="E27" s="109" t="s">
        <v>24</v>
      </c>
      <c r="F27" s="84"/>
      <c r="G27" s="84"/>
      <c r="H27" s="84"/>
      <c r="I27" s="84"/>
      <c r="U27" s="84"/>
      <c r="V27" s="84"/>
      <c r="W27" s="84"/>
      <c r="X27" s="84"/>
      <c r="Y27" s="84"/>
      <c r="Z27" s="84"/>
      <c r="AA27" s="84"/>
    </row>
    <row r="28" spans="2:27" x14ac:dyDescent="0.15">
      <c r="B28" s="115">
        <v>43862</v>
      </c>
      <c r="C28" s="109" t="s">
        <v>25</v>
      </c>
      <c r="D28" s="109" t="s">
        <v>56</v>
      </c>
      <c r="E28" s="109" t="s">
        <v>27</v>
      </c>
      <c r="F28" s="84"/>
      <c r="G28" s="84"/>
      <c r="H28" s="84"/>
      <c r="I28" s="84"/>
      <c r="U28" s="84"/>
      <c r="V28" s="84"/>
      <c r="W28" s="84"/>
      <c r="X28" s="84"/>
      <c r="Y28" s="84"/>
      <c r="Z28" s="84"/>
      <c r="AA28" s="84"/>
    </row>
    <row r="29" spans="2:27" x14ac:dyDescent="0.15">
      <c r="B29" s="115">
        <v>43863</v>
      </c>
      <c r="C29" s="109" t="s">
        <v>22</v>
      </c>
      <c r="D29" s="109" t="s">
        <v>57</v>
      </c>
      <c r="E29" s="109" t="s">
        <v>24</v>
      </c>
      <c r="F29" s="84"/>
      <c r="G29" s="84"/>
      <c r="H29" s="84"/>
      <c r="I29" s="84"/>
      <c r="J29" s="84"/>
      <c r="K29" s="84"/>
      <c r="L29" s="84"/>
      <c r="U29" s="84"/>
      <c r="V29" s="84"/>
      <c r="W29" s="84"/>
      <c r="X29" s="84"/>
      <c r="Y29" s="84"/>
      <c r="Z29" s="84"/>
      <c r="AA29" s="84"/>
    </row>
    <row r="30" spans="2:27" x14ac:dyDescent="0.15">
      <c r="B30" s="115">
        <v>43866</v>
      </c>
      <c r="C30" s="109" t="s">
        <v>25</v>
      </c>
      <c r="D30" s="109" t="s">
        <v>58</v>
      </c>
      <c r="E30" s="109" t="s">
        <v>27</v>
      </c>
      <c r="F30" s="84"/>
      <c r="G30" s="84"/>
      <c r="H30" s="84"/>
      <c r="I30" s="84"/>
      <c r="J30" s="84"/>
      <c r="K30" s="84"/>
      <c r="L30" s="84"/>
      <c r="U30" s="84"/>
      <c r="V30" s="84"/>
      <c r="W30" s="84"/>
      <c r="X30" s="84"/>
      <c r="Y30" s="84"/>
      <c r="Z30" s="84"/>
      <c r="AA30" s="84"/>
    </row>
    <row r="31" spans="2:27" x14ac:dyDescent="0.15">
      <c r="B31" s="115">
        <v>43870</v>
      </c>
      <c r="C31" s="109" t="s">
        <v>34</v>
      </c>
      <c r="D31" s="109" t="s">
        <v>59</v>
      </c>
      <c r="E31" s="109" t="s">
        <v>27</v>
      </c>
      <c r="F31" s="84"/>
      <c r="J31" s="84"/>
      <c r="K31" s="84"/>
      <c r="L31" s="84"/>
      <c r="M31" s="84"/>
      <c r="N31" s="84"/>
      <c r="U31" s="84"/>
      <c r="V31" s="84"/>
      <c r="W31" s="84"/>
      <c r="X31" s="84"/>
      <c r="Y31" s="84"/>
      <c r="Z31" s="84"/>
      <c r="AA31" s="84"/>
    </row>
    <row r="32" spans="2:27" x14ac:dyDescent="0.15">
      <c r="B32" s="115">
        <v>43870</v>
      </c>
      <c r="C32" s="109" t="s">
        <v>34</v>
      </c>
      <c r="D32" s="109" t="s">
        <v>60</v>
      </c>
      <c r="E32" s="109" t="s">
        <v>27</v>
      </c>
      <c r="F32" s="84"/>
      <c r="J32" s="84"/>
      <c r="K32" s="84"/>
      <c r="L32" s="84"/>
      <c r="M32" s="84"/>
      <c r="N32" s="84"/>
      <c r="U32" s="84"/>
      <c r="V32" s="84"/>
      <c r="W32" s="84"/>
      <c r="X32" s="84"/>
      <c r="Y32" s="84"/>
      <c r="Z32" s="84"/>
      <c r="AA32" s="84"/>
    </row>
    <row r="33" spans="2:14" x14ac:dyDescent="0.15">
      <c r="B33" s="115">
        <v>43871</v>
      </c>
      <c r="C33" s="109" t="s">
        <v>22</v>
      </c>
      <c r="D33" s="109" t="s">
        <v>61</v>
      </c>
      <c r="E33" s="109" t="s">
        <v>24</v>
      </c>
      <c r="F33" s="84"/>
      <c r="J33" s="84"/>
      <c r="K33" s="84"/>
      <c r="L33" s="84"/>
      <c r="M33" s="84"/>
      <c r="N33" s="84"/>
    </row>
    <row r="34" spans="2:14" x14ac:dyDescent="0.15">
      <c r="B34" s="115">
        <v>43872</v>
      </c>
      <c r="C34" s="109" t="s">
        <v>44</v>
      </c>
      <c r="D34" s="109" t="s">
        <v>62</v>
      </c>
      <c r="E34" s="109" t="s">
        <v>24</v>
      </c>
      <c r="F34" s="84"/>
      <c r="K34" s="84"/>
      <c r="L34" s="84"/>
      <c r="M34" s="84"/>
      <c r="N34" s="84"/>
    </row>
    <row r="35" spans="2:14" x14ac:dyDescent="0.15">
      <c r="B35" s="115">
        <v>43873</v>
      </c>
      <c r="C35" s="109" t="s">
        <v>22</v>
      </c>
      <c r="D35" s="109" t="s">
        <v>63</v>
      </c>
      <c r="E35" s="109" t="s">
        <v>24</v>
      </c>
      <c r="F35" s="84"/>
      <c r="J35" s="84"/>
      <c r="K35" s="84"/>
      <c r="L35" s="84"/>
      <c r="M35" s="84"/>
      <c r="N35" s="84"/>
    </row>
    <row r="36" spans="2:14" x14ac:dyDescent="0.15">
      <c r="B36" s="115">
        <v>43876</v>
      </c>
      <c r="C36" s="109" t="s">
        <v>44</v>
      </c>
      <c r="D36" s="109" t="s">
        <v>64</v>
      </c>
      <c r="E36" s="109" t="s">
        <v>27</v>
      </c>
      <c r="F36" s="84"/>
      <c r="G36" s="84"/>
      <c r="H36" s="84"/>
      <c r="I36" s="84"/>
      <c r="J36" s="84"/>
      <c r="K36" s="84"/>
      <c r="L36" s="84"/>
      <c r="M36" s="84"/>
      <c r="N36" s="84"/>
    </row>
    <row r="37" spans="2:14" x14ac:dyDescent="0.15">
      <c r="B37" s="115">
        <v>43876</v>
      </c>
      <c r="C37" s="109" t="s">
        <v>25</v>
      </c>
      <c r="D37" s="109" t="s">
        <v>65</v>
      </c>
      <c r="E37" s="109" t="s">
        <v>27</v>
      </c>
      <c r="F37" s="84"/>
      <c r="G37" s="84"/>
      <c r="H37" s="84"/>
      <c r="I37" s="84"/>
      <c r="J37" s="84"/>
      <c r="K37" s="84"/>
      <c r="L37" s="84"/>
      <c r="M37" s="84"/>
      <c r="N37" s="84"/>
    </row>
    <row r="38" spans="2:14" x14ac:dyDescent="0.15">
      <c r="B38" s="115">
        <v>43881</v>
      </c>
      <c r="C38" s="109" t="s">
        <v>22</v>
      </c>
      <c r="D38" s="109" t="s">
        <v>66</v>
      </c>
      <c r="E38" s="109" t="s">
        <v>24</v>
      </c>
      <c r="F38" s="84"/>
      <c r="G38" s="84"/>
      <c r="H38" s="84"/>
      <c r="I38" s="84"/>
      <c r="J38" s="84"/>
      <c r="K38" s="84"/>
      <c r="L38" s="84"/>
      <c r="M38" s="84"/>
      <c r="N38" s="84"/>
    </row>
    <row r="39" spans="2:14" x14ac:dyDescent="0.15">
      <c r="B39" s="115">
        <v>43881</v>
      </c>
      <c r="C39" s="109" t="s">
        <v>25</v>
      </c>
      <c r="D39" s="109" t="s">
        <v>67</v>
      </c>
      <c r="E39" s="109" t="s">
        <v>24</v>
      </c>
      <c r="F39" s="84"/>
      <c r="G39" s="84"/>
      <c r="H39" s="84"/>
      <c r="I39" s="84"/>
      <c r="J39" s="84"/>
      <c r="K39" s="84"/>
      <c r="M39" s="84"/>
    </row>
    <row r="40" spans="2:14" x14ac:dyDescent="0.15">
      <c r="B40" s="115">
        <v>43881</v>
      </c>
      <c r="C40" s="109" t="s">
        <v>34</v>
      </c>
      <c r="D40" s="109" t="s">
        <v>68</v>
      </c>
      <c r="E40" s="109" t="s">
        <v>27</v>
      </c>
      <c r="F40" s="84"/>
      <c r="G40" s="84"/>
      <c r="H40" s="84"/>
      <c r="I40" s="84"/>
      <c r="J40" s="84"/>
      <c r="K40" s="84"/>
      <c r="M40" s="84"/>
    </row>
    <row r="41" spans="2:14" x14ac:dyDescent="0.15">
      <c r="B41" s="115">
        <v>43884</v>
      </c>
      <c r="C41" s="109" t="s">
        <v>44</v>
      </c>
      <c r="D41" s="109" t="s">
        <v>69</v>
      </c>
      <c r="E41" s="109" t="s">
        <v>27</v>
      </c>
      <c r="F41" s="84"/>
      <c r="G41" s="84"/>
      <c r="H41" s="84"/>
      <c r="I41" s="84"/>
      <c r="J41" s="84"/>
      <c r="K41" s="84"/>
    </row>
    <row r="42" spans="2:14" x14ac:dyDescent="0.15">
      <c r="B42" s="115">
        <v>43885</v>
      </c>
      <c r="C42" s="109" t="s">
        <v>25</v>
      </c>
      <c r="D42" s="109" t="s">
        <v>70</v>
      </c>
      <c r="E42" s="109" t="s">
        <v>24</v>
      </c>
      <c r="F42" s="84"/>
      <c r="G42" s="84"/>
      <c r="H42" s="84"/>
      <c r="I42" s="84"/>
      <c r="J42" s="84"/>
      <c r="K42" s="84"/>
    </row>
    <row r="43" spans="2:14" x14ac:dyDescent="0.15">
      <c r="B43" s="115">
        <v>43886</v>
      </c>
      <c r="C43" s="109" t="s">
        <v>34</v>
      </c>
      <c r="D43" s="109" t="s">
        <v>71</v>
      </c>
      <c r="E43" s="109" t="s">
        <v>24</v>
      </c>
      <c r="F43" s="84"/>
      <c r="G43" s="84"/>
      <c r="H43" s="84"/>
      <c r="K43" s="84"/>
      <c r="L43" s="84"/>
      <c r="M43" s="84"/>
    </row>
    <row r="44" spans="2:14" x14ac:dyDescent="0.15">
      <c r="B44" s="115">
        <v>43888</v>
      </c>
      <c r="C44" s="109" t="s">
        <v>25</v>
      </c>
      <c r="D44" s="109" t="s">
        <v>72</v>
      </c>
      <c r="E44" s="109" t="s">
        <v>27</v>
      </c>
      <c r="F44" s="84"/>
      <c r="G44" s="84"/>
      <c r="H44" s="84"/>
      <c r="K44" s="84"/>
      <c r="L44" s="84"/>
      <c r="M44" s="84"/>
    </row>
    <row r="45" spans="2:14" x14ac:dyDescent="0.15">
      <c r="B45" s="115">
        <v>43896</v>
      </c>
      <c r="C45" s="109" t="s">
        <v>34</v>
      </c>
      <c r="D45" s="109" t="s">
        <v>73</v>
      </c>
      <c r="E45" s="109" t="s">
        <v>24</v>
      </c>
      <c r="F45" s="84"/>
      <c r="G45" s="84"/>
      <c r="H45" s="84"/>
      <c r="K45" s="84"/>
      <c r="L45" s="84"/>
      <c r="M45" s="84"/>
    </row>
    <row r="46" spans="2:14" x14ac:dyDescent="0.15">
      <c r="B46" s="115">
        <v>43898</v>
      </c>
      <c r="C46" s="109" t="s">
        <v>44</v>
      </c>
      <c r="D46" s="109" t="s">
        <v>74</v>
      </c>
      <c r="E46" s="109" t="s">
        <v>24</v>
      </c>
      <c r="F46" s="84"/>
      <c r="G46" s="84"/>
      <c r="H46" s="84"/>
      <c r="K46" s="84"/>
      <c r="L46" s="84"/>
      <c r="M46" s="84"/>
    </row>
    <row r="47" spans="2:14" x14ac:dyDescent="0.15">
      <c r="B47" s="115">
        <v>43899</v>
      </c>
      <c r="C47" s="109" t="s">
        <v>22</v>
      </c>
      <c r="D47" s="109" t="s">
        <v>75</v>
      </c>
      <c r="E47" s="109" t="s">
        <v>24</v>
      </c>
      <c r="F47" s="84"/>
      <c r="G47" s="84"/>
      <c r="H47" s="84"/>
      <c r="K47" s="84"/>
      <c r="L47" s="84"/>
      <c r="M47" s="84"/>
    </row>
    <row r="48" spans="2:14" x14ac:dyDescent="0.15">
      <c r="B48" s="115">
        <v>43901</v>
      </c>
      <c r="C48" s="109" t="s">
        <v>22</v>
      </c>
      <c r="D48" s="109" t="s">
        <v>76</v>
      </c>
      <c r="E48" s="109" t="s">
        <v>24</v>
      </c>
      <c r="F48" s="84"/>
      <c r="G48" s="84"/>
      <c r="H48" s="84"/>
      <c r="K48" s="84"/>
    </row>
    <row r="49" spans="2:11" x14ac:dyDescent="0.15">
      <c r="B49" s="115">
        <v>43901</v>
      </c>
      <c r="C49" s="109" t="s">
        <v>22</v>
      </c>
      <c r="D49" s="109" t="s">
        <v>77</v>
      </c>
      <c r="E49" s="109" t="s">
        <v>24</v>
      </c>
      <c r="F49" s="84"/>
      <c r="G49" s="84"/>
      <c r="H49" s="84"/>
      <c r="K49" s="84"/>
    </row>
    <row r="50" spans="2:11" x14ac:dyDescent="0.15">
      <c r="B50" s="115">
        <v>43903</v>
      </c>
      <c r="C50" s="109" t="s">
        <v>25</v>
      </c>
      <c r="D50" s="109" t="s">
        <v>78</v>
      </c>
      <c r="E50" s="109" t="s">
        <v>27</v>
      </c>
      <c r="F50" s="84"/>
      <c r="G50" s="84"/>
      <c r="H50" s="84"/>
      <c r="K50" s="84"/>
    </row>
    <row r="51" spans="2:11" x14ac:dyDescent="0.15">
      <c r="B51" s="115">
        <v>43904</v>
      </c>
      <c r="C51" s="109" t="s">
        <v>44</v>
      </c>
      <c r="D51" s="109" t="s">
        <v>79</v>
      </c>
      <c r="E51" s="109" t="s">
        <v>27</v>
      </c>
      <c r="F51" s="84"/>
      <c r="G51" s="84"/>
      <c r="H51" s="84"/>
      <c r="K51" s="84"/>
    </row>
    <row r="52" spans="2:11" x14ac:dyDescent="0.15">
      <c r="B52" s="115">
        <v>43907</v>
      </c>
      <c r="C52" s="109" t="s">
        <v>44</v>
      </c>
      <c r="D52" s="109" t="s">
        <v>80</v>
      </c>
      <c r="E52" s="109" t="s">
        <v>27</v>
      </c>
      <c r="F52" s="84"/>
      <c r="G52" s="84"/>
      <c r="H52" s="84"/>
      <c r="K52" s="84"/>
    </row>
    <row r="53" spans="2:11" x14ac:dyDescent="0.15">
      <c r="B53" s="115">
        <v>43907</v>
      </c>
      <c r="C53" s="109" t="s">
        <v>25</v>
      </c>
      <c r="D53" s="109" t="s">
        <v>81</v>
      </c>
      <c r="E53" s="109" t="s">
        <v>24</v>
      </c>
      <c r="F53" s="84"/>
      <c r="G53" s="84"/>
      <c r="H53" s="84"/>
      <c r="I53" s="84"/>
      <c r="J53" s="84"/>
      <c r="K53" s="84"/>
    </row>
    <row r="54" spans="2:11" x14ac:dyDescent="0.15">
      <c r="B54" s="115">
        <v>43910</v>
      </c>
      <c r="C54" s="109" t="s">
        <v>34</v>
      </c>
      <c r="D54" s="109" t="s">
        <v>82</v>
      </c>
      <c r="E54" s="109" t="s">
        <v>27</v>
      </c>
      <c r="F54" s="84"/>
      <c r="G54" s="84"/>
      <c r="H54" s="84"/>
      <c r="I54" s="84"/>
      <c r="J54" s="84"/>
      <c r="K54" s="84"/>
    </row>
    <row r="55" spans="2:11" x14ac:dyDescent="0.15">
      <c r="B55" s="115">
        <v>43913</v>
      </c>
      <c r="C55" s="109" t="s">
        <v>44</v>
      </c>
      <c r="D55" s="109" t="s">
        <v>83</v>
      </c>
      <c r="E55" s="109" t="s">
        <v>27</v>
      </c>
      <c r="F55" s="84"/>
      <c r="G55" s="84"/>
      <c r="H55" s="84"/>
      <c r="I55" s="84"/>
      <c r="J55" s="84"/>
      <c r="K55" s="84"/>
    </row>
    <row r="56" spans="2:11" x14ac:dyDescent="0.15">
      <c r="B56" s="115">
        <v>43913</v>
      </c>
      <c r="C56" s="109" t="s">
        <v>34</v>
      </c>
      <c r="D56" s="109" t="s">
        <v>84</v>
      </c>
      <c r="E56" s="109" t="s">
        <v>27</v>
      </c>
      <c r="F56" s="84"/>
      <c r="G56" s="84"/>
      <c r="H56" s="84"/>
      <c r="I56" s="84"/>
      <c r="J56" s="84"/>
      <c r="K56" s="84"/>
    </row>
    <row r="57" spans="2:11" x14ac:dyDescent="0.15">
      <c r="B57" s="115">
        <v>43918</v>
      </c>
      <c r="C57" s="109" t="s">
        <v>44</v>
      </c>
      <c r="D57" s="109" t="s">
        <v>85</v>
      </c>
      <c r="E57" s="109" t="s">
        <v>24</v>
      </c>
      <c r="F57" s="84"/>
      <c r="G57" s="84"/>
      <c r="H57" s="84"/>
      <c r="I57" s="84"/>
      <c r="J57" s="84"/>
      <c r="K57" s="84"/>
    </row>
    <row r="58" spans="2:11" x14ac:dyDescent="0.15">
      <c r="B58" s="115">
        <v>43918</v>
      </c>
      <c r="C58" s="109" t="s">
        <v>34</v>
      </c>
      <c r="D58" s="109" t="s">
        <v>86</v>
      </c>
      <c r="E58" s="109" t="s">
        <v>27</v>
      </c>
      <c r="F58" s="84"/>
      <c r="G58" s="84"/>
      <c r="H58" s="84"/>
      <c r="I58" s="84"/>
      <c r="J58" s="84"/>
      <c r="K58" s="84"/>
    </row>
    <row r="59" spans="2:11" x14ac:dyDescent="0.15">
      <c r="B59" s="115">
        <v>43919</v>
      </c>
      <c r="C59" s="109" t="s">
        <v>44</v>
      </c>
      <c r="D59" s="109" t="s">
        <v>87</v>
      </c>
      <c r="E59" s="109" t="s">
        <v>27</v>
      </c>
      <c r="F59" s="84"/>
      <c r="G59" s="84"/>
      <c r="H59" s="84"/>
      <c r="I59" s="84"/>
      <c r="J59" s="84"/>
      <c r="K59" s="84"/>
    </row>
    <row r="60" spans="2:11" x14ac:dyDescent="0.15">
      <c r="B60" s="115">
        <v>43919</v>
      </c>
      <c r="C60" s="109" t="s">
        <v>22</v>
      </c>
      <c r="D60" s="109" t="s">
        <v>88</v>
      </c>
      <c r="E60" s="109" t="s">
        <v>24</v>
      </c>
      <c r="F60" s="84"/>
      <c r="G60" s="84"/>
      <c r="H60" s="84"/>
      <c r="I60" s="84"/>
      <c r="J60" s="84"/>
      <c r="K60" s="84"/>
    </row>
    <row r="61" spans="2:11" x14ac:dyDescent="0.15">
      <c r="B61" s="115">
        <v>43919</v>
      </c>
      <c r="C61" s="109" t="s">
        <v>44</v>
      </c>
      <c r="D61" s="109" t="s">
        <v>89</v>
      </c>
      <c r="E61" s="109" t="s">
        <v>27</v>
      </c>
      <c r="F61" s="84"/>
      <c r="G61" s="84"/>
      <c r="H61" s="84"/>
      <c r="I61" s="84"/>
      <c r="J61" s="84"/>
      <c r="K61" s="84"/>
    </row>
    <row r="62" spans="2:11" x14ac:dyDescent="0.15">
      <c r="B62" s="115">
        <v>43920</v>
      </c>
      <c r="C62" s="109" t="s">
        <v>22</v>
      </c>
      <c r="D62" s="109" t="s">
        <v>90</v>
      </c>
      <c r="E62" s="109" t="s">
        <v>24</v>
      </c>
      <c r="F62" s="84"/>
      <c r="G62" s="84"/>
      <c r="H62" s="84"/>
      <c r="I62" s="84"/>
      <c r="J62" s="84"/>
      <c r="K62" s="84"/>
    </row>
    <row r="63" spans="2:11" x14ac:dyDescent="0.15">
      <c r="B63" s="115">
        <v>43922</v>
      </c>
      <c r="C63" s="109" t="s">
        <v>34</v>
      </c>
      <c r="D63" s="109" t="s">
        <v>91</v>
      </c>
      <c r="E63" s="109" t="s">
        <v>27</v>
      </c>
      <c r="F63" s="84"/>
      <c r="G63" s="84"/>
      <c r="H63" s="84"/>
      <c r="I63" s="84"/>
      <c r="J63" s="84"/>
      <c r="K63" s="84"/>
    </row>
    <row r="64" spans="2:11" x14ac:dyDescent="0.15">
      <c r="B64" s="115">
        <v>43923</v>
      </c>
      <c r="C64" s="109" t="s">
        <v>25</v>
      </c>
      <c r="D64" s="109" t="s">
        <v>92</v>
      </c>
      <c r="E64" s="109" t="s">
        <v>27</v>
      </c>
      <c r="F64" s="84"/>
      <c r="G64" s="84"/>
      <c r="H64" s="84"/>
      <c r="I64" s="84"/>
      <c r="J64" s="84"/>
      <c r="K64" s="84"/>
    </row>
    <row r="65" spans="2:11" x14ac:dyDescent="0.15">
      <c r="B65" s="115">
        <v>43923</v>
      </c>
      <c r="C65" s="109" t="s">
        <v>34</v>
      </c>
      <c r="D65" s="109" t="s">
        <v>93</v>
      </c>
      <c r="E65" s="109" t="s">
        <v>27</v>
      </c>
      <c r="F65" s="84"/>
      <c r="G65" s="84"/>
      <c r="H65" s="84"/>
      <c r="I65" s="84"/>
      <c r="J65" s="84"/>
      <c r="K65" s="84"/>
    </row>
    <row r="66" spans="2:11" x14ac:dyDescent="0.15">
      <c r="B66" s="115">
        <v>43924</v>
      </c>
      <c r="C66" s="109" t="s">
        <v>44</v>
      </c>
      <c r="D66" s="109" t="s">
        <v>94</v>
      </c>
      <c r="E66" s="109" t="s">
        <v>27</v>
      </c>
      <c r="F66" s="84"/>
      <c r="G66" s="84"/>
      <c r="H66" s="84"/>
      <c r="I66" s="84"/>
      <c r="J66" s="84"/>
      <c r="K66" s="84"/>
    </row>
    <row r="67" spans="2:11" x14ac:dyDescent="0.15">
      <c r="B67" s="115">
        <v>43925</v>
      </c>
      <c r="C67" s="109" t="s">
        <v>34</v>
      </c>
      <c r="D67" s="109" t="s">
        <v>95</v>
      </c>
      <c r="E67" s="109" t="s">
        <v>24</v>
      </c>
      <c r="F67" s="84"/>
      <c r="G67" s="84"/>
      <c r="H67" s="84"/>
      <c r="I67" s="84"/>
      <c r="J67" s="84"/>
      <c r="K67" s="84"/>
    </row>
    <row r="68" spans="2:11" x14ac:dyDescent="0.15">
      <c r="B68" s="115">
        <v>43931</v>
      </c>
      <c r="C68" s="109" t="s">
        <v>44</v>
      </c>
      <c r="D68" s="109" t="s">
        <v>96</v>
      </c>
      <c r="E68" s="109" t="s">
        <v>27</v>
      </c>
      <c r="F68" s="84"/>
      <c r="G68" s="84"/>
      <c r="H68" s="84"/>
      <c r="I68" s="84"/>
      <c r="J68" s="84"/>
      <c r="K68" s="84"/>
    </row>
    <row r="69" spans="2:11" x14ac:dyDescent="0.15">
      <c r="B69" s="115">
        <v>43931</v>
      </c>
      <c r="C69" s="109" t="s">
        <v>25</v>
      </c>
      <c r="D69" s="109" t="s">
        <v>97</v>
      </c>
      <c r="E69" s="109" t="s">
        <v>27</v>
      </c>
      <c r="F69" s="84"/>
      <c r="G69" s="84"/>
      <c r="H69" s="84"/>
      <c r="I69" s="84"/>
      <c r="J69" s="84"/>
      <c r="K69" s="84"/>
    </row>
    <row r="70" spans="2:11" x14ac:dyDescent="0.15">
      <c r="B70" s="115">
        <v>43932</v>
      </c>
      <c r="C70" s="109" t="s">
        <v>34</v>
      </c>
      <c r="D70" s="109" t="s">
        <v>98</v>
      </c>
      <c r="E70" s="109" t="s">
        <v>27</v>
      </c>
      <c r="F70" s="84"/>
      <c r="G70" s="84"/>
      <c r="H70" s="84"/>
      <c r="I70" s="84"/>
      <c r="J70" s="84"/>
      <c r="K70" s="84"/>
    </row>
    <row r="71" spans="2:11" x14ac:dyDescent="0.15">
      <c r="B71" s="115">
        <v>43932</v>
      </c>
      <c r="C71" s="109" t="s">
        <v>34</v>
      </c>
      <c r="D71" s="109" t="s">
        <v>99</v>
      </c>
      <c r="E71" s="109" t="s">
        <v>24</v>
      </c>
      <c r="F71" s="84"/>
      <c r="G71" s="84"/>
      <c r="H71" s="84"/>
      <c r="I71" s="84"/>
    </row>
    <row r="72" spans="2:11" x14ac:dyDescent="0.15">
      <c r="B72" s="115">
        <v>43935</v>
      </c>
      <c r="C72" s="109" t="s">
        <v>44</v>
      </c>
      <c r="D72" s="109" t="s">
        <v>100</v>
      </c>
      <c r="E72" s="109" t="s">
        <v>27</v>
      </c>
      <c r="F72" s="84"/>
      <c r="G72" s="84"/>
      <c r="H72" s="84"/>
      <c r="I72" s="84"/>
    </row>
    <row r="73" spans="2:11" x14ac:dyDescent="0.15">
      <c r="B73" s="115">
        <v>43941</v>
      </c>
      <c r="C73" s="109" t="s">
        <v>44</v>
      </c>
      <c r="D73" s="109" t="s">
        <v>101</v>
      </c>
      <c r="E73" s="109" t="s">
        <v>24</v>
      </c>
      <c r="F73" s="84"/>
      <c r="G73" s="84"/>
      <c r="H73" s="84"/>
      <c r="I73" s="84"/>
    </row>
    <row r="74" spans="2:11" x14ac:dyDescent="0.15">
      <c r="B74" s="115">
        <v>43942</v>
      </c>
      <c r="C74" s="109" t="s">
        <v>25</v>
      </c>
      <c r="D74" s="109" t="s">
        <v>102</v>
      </c>
      <c r="E74" s="109" t="s">
        <v>24</v>
      </c>
      <c r="F74" s="84"/>
      <c r="G74" s="84"/>
      <c r="H74" s="84"/>
      <c r="I74" s="84"/>
    </row>
    <row r="75" spans="2:11" x14ac:dyDescent="0.15">
      <c r="B75" s="115">
        <v>43943</v>
      </c>
      <c r="C75" s="109" t="s">
        <v>34</v>
      </c>
      <c r="D75" s="109" t="s">
        <v>103</v>
      </c>
      <c r="E75" s="109" t="s">
        <v>27</v>
      </c>
      <c r="F75" s="84"/>
      <c r="G75" s="84"/>
      <c r="H75" s="84"/>
      <c r="I75" s="84"/>
    </row>
    <row r="76" spans="2:11" x14ac:dyDescent="0.15">
      <c r="B76" s="115">
        <v>43944</v>
      </c>
      <c r="C76" s="109" t="s">
        <v>34</v>
      </c>
      <c r="D76" s="109" t="s">
        <v>104</v>
      </c>
      <c r="E76" s="109" t="s">
        <v>27</v>
      </c>
      <c r="F76" s="84"/>
      <c r="G76" s="84"/>
      <c r="H76" s="84"/>
      <c r="I76" s="84"/>
    </row>
    <row r="77" spans="2:11" x14ac:dyDescent="0.15">
      <c r="B77" s="115">
        <v>43947</v>
      </c>
      <c r="C77" s="109" t="s">
        <v>44</v>
      </c>
      <c r="D77" s="109" t="s">
        <v>105</v>
      </c>
      <c r="E77" s="109" t="s">
        <v>24</v>
      </c>
      <c r="F77" s="84"/>
      <c r="G77" s="84"/>
      <c r="H77" s="84"/>
      <c r="I77" s="84"/>
    </row>
    <row r="78" spans="2:11" x14ac:dyDescent="0.15">
      <c r="B78" s="115">
        <v>43950</v>
      </c>
      <c r="C78" s="109" t="s">
        <v>22</v>
      </c>
      <c r="D78" s="109" t="s">
        <v>106</v>
      </c>
      <c r="E78" s="109" t="s">
        <v>24</v>
      </c>
      <c r="F78" s="84"/>
      <c r="G78" s="84"/>
      <c r="H78" s="84"/>
      <c r="I78" s="84"/>
    </row>
    <row r="79" spans="2:11" x14ac:dyDescent="0.15">
      <c r="G79" s="84"/>
      <c r="H79" s="84"/>
      <c r="I79" s="84"/>
    </row>
    <row r="80" spans="2:11" x14ac:dyDescent="0.15">
      <c r="G80" s="84"/>
      <c r="H80" s="84"/>
      <c r="I80" s="84"/>
    </row>
    <row r="81" spans="7:9" x14ac:dyDescent="0.15">
      <c r="G81" s="84"/>
      <c r="H81" s="84"/>
      <c r="I81" s="84"/>
    </row>
    <row r="90" spans="7:9" ht="31.9" customHeight="1" x14ac:dyDescent="0.25"/>
  </sheetData>
  <conditionalFormatting sqref="A1:A2">
    <cfRule type="expression" dxfId="57" priority="8">
      <formula>$A$2/$B$2&gt;=0.076</formula>
    </cfRule>
  </conditionalFormatting>
  <conditionalFormatting sqref="B1:B2">
    <cfRule type="expression" dxfId="56" priority="9">
      <formula>$A$2/$B$2&gt;=0.153</formula>
    </cfRule>
  </conditionalFormatting>
  <conditionalFormatting sqref="C1:C2">
    <cfRule type="expression" dxfId="55" priority="10">
      <formula>$A$2/$B$2&gt;=0.23</formula>
    </cfRule>
  </conditionalFormatting>
  <conditionalFormatting sqref="D1:D2">
    <cfRule type="expression" dxfId="54" priority="11">
      <formula>$A$2/$B$2&gt;=0.307</formula>
    </cfRule>
  </conditionalFormatting>
  <conditionalFormatting sqref="E1:E2">
    <cfRule type="expression" dxfId="53" priority="12">
      <formula>$A$2/$B$2&gt;=0.384</formula>
    </cfRule>
  </conditionalFormatting>
  <conditionalFormatting sqref="F1:F2">
    <cfRule type="expression" dxfId="52" priority="13">
      <formula>$A$2/$B$2&gt;=0.461</formula>
    </cfRule>
  </conditionalFormatting>
  <conditionalFormatting sqref="G1:G2">
    <cfRule type="expression" dxfId="51" priority="14">
      <formula>$A$2/$B$2&gt;=0.538</formula>
    </cfRule>
  </conditionalFormatting>
  <conditionalFormatting sqref="H1:H2">
    <cfRule type="expression" dxfId="50" priority="15">
      <formula>$A$2/$B$2&gt;=0.615</formula>
    </cfRule>
  </conditionalFormatting>
  <conditionalFormatting sqref="I1:P2">
    <cfRule type="expression" dxfId="49" priority="16">
      <formula>$A$2/$B$2&gt;=0.692</formula>
    </cfRule>
  </conditionalFormatting>
  <conditionalFormatting sqref="L1">
    <cfRule type="expression" dxfId="48" priority="4">
      <formula>$A$2/$B$2&gt;=0.846</formula>
    </cfRule>
  </conditionalFormatting>
  <conditionalFormatting sqref="O1">
    <cfRule type="expression" dxfId="47" priority="7">
      <formula>$A$2/$B$2&gt;=0.846</formula>
    </cfRule>
  </conditionalFormatting>
  <conditionalFormatting sqref="P1">
    <cfRule type="expression" dxfId="46" priority="2">
      <formula>$P$1&lt;&gt;""</formula>
    </cfRule>
  </conditionalFormatting>
  <conditionalFormatting sqref="Q1:R1 A1:O2 X1:AO2 P2:R2">
    <cfRule type="expression" dxfId="45" priority="1">
      <formula>$P$1="Feedback OFF"</formula>
    </cfRule>
  </conditionalFormatting>
  <conditionalFormatting sqref="Q1:R2">
    <cfRule type="expression" dxfId="44" priority="3">
      <formula>$A$2/$B$2&gt;=0.846</formula>
    </cfRule>
  </conditionalFormatting>
  <conditionalFormatting sqref="X1:AF1 AH1:AK1 AM1:AO1 X2:AO2">
    <cfRule type="expression" dxfId="43" priority="17">
      <formula>$A$2/$B$2&gt;=1</formula>
    </cfRule>
  </conditionalFormatting>
  <conditionalFormatting sqref="AG1">
    <cfRule type="expression" dxfId="42" priority="6">
      <formula>$A$2/$B$2&gt;=0.846</formula>
    </cfRule>
  </conditionalFormatting>
  <conditionalFormatting sqref="AL1">
    <cfRule type="expression" dxfId="41" priority="5">
      <formula>$A$2/$B$2&gt;=0.846</formula>
    </cfRule>
  </conditionalFormatting>
  <dataValidations count="1">
    <dataValidation type="list" allowBlank="1" showInputMessage="1" showErrorMessage="1" sqref="P1" xr:uid="{06396FAF-F8DB-45CC-AC29-F328C9E8FC12}">
      <formula1>"Feedback ON, Taunting ON, Feedback OFF"</formula1>
    </dataValidation>
  </dataValidations>
  <pageMargins left="0.7" right="0.7" top="0.75" bottom="0.75" header="0.3" footer="0.3"/>
  <drawing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D04C9A-9086-4448-A7E7-6C08FF22060A}">
  <sheetPr>
    <tabColor rgb="FF4FADEA"/>
  </sheetPr>
  <dimension ref="A3:AN89"/>
  <sheetViews>
    <sheetView zoomScale="110" zoomScaleNormal="110" workbookViewId="0">
      <selection activeCell="F12" sqref="F12:I18"/>
    </sheetView>
  </sheetViews>
  <sheetFormatPr defaultColWidth="8.7109375" defaultRowHeight="8.25" x14ac:dyDescent="0.25"/>
  <cols>
    <col min="1" max="1" width="12.28515625" style="109" customWidth="1"/>
    <col min="2" max="3" width="13.7109375" style="109" customWidth="1"/>
    <col min="4" max="4" width="14.42578125" style="109" customWidth="1"/>
    <col min="5" max="5" width="8.140625" style="109" customWidth="1"/>
    <col min="6" max="6" width="13" style="109" bestFit="1" customWidth="1"/>
    <col min="7" max="8" width="13.5703125" style="109" bestFit="1" customWidth="1"/>
    <col min="9" max="9" width="11" style="109" bestFit="1" customWidth="1"/>
    <col min="10" max="10" width="12.7109375" style="109" bestFit="1" customWidth="1"/>
    <col min="11" max="11" width="16.7109375" style="109" customWidth="1"/>
    <col min="12" max="12" width="36.42578125" style="109" customWidth="1"/>
    <col min="13" max="13" width="15.28515625" style="109" customWidth="1"/>
    <col min="14" max="19" width="8.7109375" style="109"/>
    <col min="20" max="20" width="18.7109375" style="109" customWidth="1"/>
    <col min="21" max="16384" width="8.7109375" style="109"/>
  </cols>
  <sheetData>
    <row r="3" spans="1:40" x14ac:dyDescent="0.25">
      <c r="A3" s="113">
        <v>0</v>
      </c>
    </row>
    <row r="4" spans="1:40" x14ac:dyDescent="0.25">
      <c r="A4" s="112">
        <v>0</v>
      </c>
    </row>
    <row r="7" spans="1:40" s="84" customFormat="1" x14ac:dyDescent="0.15">
      <c r="F7" s="125">
        <v>0</v>
      </c>
    </row>
    <row r="8" spans="1:40" x14ac:dyDescent="0.15">
      <c r="A8" s="114">
        <v>0</v>
      </c>
      <c r="B8" s="114">
        <v>0</v>
      </c>
      <c r="C8" s="114">
        <v>0</v>
      </c>
      <c r="D8" s="114">
        <v>0</v>
      </c>
      <c r="E8" s="84"/>
      <c r="F8" s="125"/>
      <c r="G8" s="84"/>
      <c r="H8" s="84"/>
      <c r="I8" s="84"/>
      <c r="J8" s="84"/>
      <c r="K8" s="84"/>
      <c r="L8" s="84"/>
      <c r="M8" s="84"/>
      <c r="N8" s="84"/>
      <c r="O8" s="84"/>
      <c r="P8" s="84"/>
      <c r="Q8" s="84"/>
      <c r="R8" s="84"/>
      <c r="S8" s="84"/>
      <c r="T8" s="84"/>
      <c r="U8" s="84"/>
      <c r="V8" s="84"/>
      <c r="W8" s="84"/>
      <c r="X8" s="84"/>
      <c r="Y8" s="84"/>
      <c r="Z8" s="84"/>
      <c r="AA8" s="84"/>
      <c r="AB8" s="84"/>
      <c r="AC8" s="84"/>
      <c r="AD8" s="84"/>
      <c r="AE8" s="84"/>
      <c r="AF8" s="84"/>
      <c r="AG8" s="84"/>
      <c r="AH8" s="84"/>
      <c r="AI8" s="84"/>
      <c r="AJ8" s="84"/>
      <c r="AK8" s="84"/>
      <c r="AL8" s="84"/>
      <c r="AM8" s="84"/>
      <c r="AN8" s="84"/>
    </row>
    <row r="9" spans="1:40" x14ac:dyDescent="0.15">
      <c r="A9" s="115">
        <v>0</v>
      </c>
      <c r="B9" s="109">
        <v>0</v>
      </c>
      <c r="C9" s="109">
        <v>0</v>
      </c>
      <c r="D9" s="109">
        <v>0</v>
      </c>
      <c r="E9" s="84"/>
      <c r="F9" s="125">
        <v>0</v>
      </c>
      <c r="G9" s="93"/>
      <c r="H9" s="93"/>
      <c r="I9" s="93"/>
      <c r="J9" s="93"/>
      <c r="K9" s="93"/>
      <c r="L9" s="93"/>
      <c r="M9" s="93"/>
      <c r="N9" s="93"/>
      <c r="O9" s="93"/>
      <c r="P9" s="93"/>
      <c r="Q9" s="93"/>
      <c r="R9" s="93"/>
      <c r="S9" s="93"/>
      <c r="T9" s="93"/>
      <c r="U9" s="93"/>
      <c r="V9" s="93"/>
      <c r="W9" s="93"/>
      <c r="X9" s="93"/>
      <c r="Y9" s="93"/>
      <c r="Z9" s="93"/>
      <c r="AA9" s="93"/>
      <c r="AB9" s="93"/>
      <c r="AC9" s="93"/>
      <c r="AD9" s="93"/>
      <c r="AE9" s="93"/>
      <c r="AF9" s="93"/>
      <c r="AG9" s="93"/>
      <c r="AH9" s="93"/>
      <c r="AI9" s="93"/>
      <c r="AJ9" s="93"/>
      <c r="AK9" s="93"/>
      <c r="AL9" s="93"/>
      <c r="AM9" s="93"/>
      <c r="AN9" s="93"/>
    </row>
    <row r="10" spans="1:40" x14ac:dyDescent="0.15">
      <c r="A10" s="115">
        <v>0</v>
      </c>
      <c r="B10" s="109">
        <v>0</v>
      </c>
      <c r="C10" s="109">
        <v>0</v>
      </c>
      <c r="D10" s="109">
        <v>0</v>
      </c>
      <c r="E10" s="84"/>
      <c r="F10" s="125"/>
      <c r="G10" s="93"/>
      <c r="H10" s="93"/>
      <c r="I10" s="93"/>
      <c r="J10" s="93"/>
      <c r="K10" s="93"/>
      <c r="L10" s="93"/>
      <c r="M10" s="93"/>
      <c r="N10" s="93"/>
      <c r="O10" s="93"/>
      <c r="P10" s="93"/>
      <c r="Q10" s="93"/>
      <c r="R10" s="93"/>
      <c r="S10" s="93"/>
      <c r="T10" s="93"/>
      <c r="U10" s="93"/>
      <c r="V10" s="93"/>
      <c r="W10" s="93"/>
      <c r="X10" s="93"/>
      <c r="Y10" s="93"/>
      <c r="Z10" s="93"/>
      <c r="AA10" s="93"/>
      <c r="AB10" s="93"/>
      <c r="AC10" s="93"/>
      <c r="AD10" s="93"/>
      <c r="AE10" s="93"/>
      <c r="AF10" s="93"/>
      <c r="AG10" s="93"/>
      <c r="AH10" s="93"/>
      <c r="AI10" s="93"/>
      <c r="AJ10" s="93"/>
      <c r="AK10" s="93"/>
      <c r="AL10" s="93"/>
      <c r="AM10" s="93"/>
      <c r="AN10" s="93"/>
    </row>
    <row r="11" spans="1:40" x14ac:dyDescent="0.15">
      <c r="A11" s="115">
        <v>0</v>
      </c>
      <c r="B11" s="109">
        <v>0</v>
      </c>
      <c r="C11" s="109">
        <v>0</v>
      </c>
      <c r="D11" s="109">
        <v>0</v>
      </c>
      <c r="E11" s="84"/>
      <c r="G11" s="84"/>
      <c r="H11" s="84"/>
      <c r="J11" s="84"/>
    </row>
    <row r="12" spans="1:40" x14ac:dyDescent="0.15">
      <c r="A12" s="115">
        <v>0</v>
      </c>
      <c r="B12" s="109">
        <v>0</v>
      </c>
      <c r="C12" s="109">
        <v>0</v>
      </c>
      <c r="D12" s="109">
        <v>0</v>
      </c>
      <c r="E12" s="84"/>
      <c r="F12" s="84">
        <v>0</v>
      </c>
      <c r="G12" s="84">
        <v>0</v>
      </c>
      <c r="H12" s="84"/>
      <c r="I12" s="84"/>
      <c r="K12" s="84"/>
      <c r="L12" s="84">
        <v>0</v>
      </c>
      <c r="M12" s="84">
        <v>0</v>
      </c>
    </row>
    <row r="13" spans="1:40" x14ac:dyDescent="0.15">
      <c r="A13" s="115">
        <v>0</v>
      </c>
      <c r="B13" s="109">
        <v>0</v>
      </c>
      <c r="C13" s="109">
        <v>0</v>
      </c>
      <c r="D13" s="109">
        <v>0</v>
      </c>
      <c r="E13" s="84"/>
      <c r="F13" s="84">
        <v>0</v>
      </c>
      <c r="G13" s="84">
        <v>0</v>
      </c>
      <c r="H13" s="84">
        <v>0</v>
      </c>
      <c r="I13" s="84">
        <v>0</v>
      </c>
      <c r="K13" s="84"/>
      <c r="L13" s="84">
        <v>0</v>
      </c>
      <c r="M13" s="84">
        <v>0</v>
      </c>
      <c r="N13" s="109">
        <v>0</v>
      </c>
      <c r="O13" s="109">
        <v>0</v>
      </c>
    </row>
    <row r="14" spans="1:40" x14ac:dyDescent="0.15">
      <c r="A14" s="115">
        <v>0</v>
      </c>
      <c r="B14" s="109">
        <v>0</v>
      </c>
      <c r="C14" s="109">
        <v>0</v>
      </c>
      <c r="D14" s="109">
        <v>0</v>
      </c>
      <c r="E14" s="84"/>
      <c r="F14" s="84">
        <v>0</v>
      </c>
      <c r="G14" s="84">
        <v>0</v>
      </c>
      <c r="H14" s="84"/>
      <c r="I14" s="84">
        <v>0</v>
      </c>
      <c r="K14" s="84"/>
      <c r="L14" s="84">
        <v>0</v>
      </c>
      <c r="M14" s="84">
        <v>1</v>
      </c>
      <c r="O14" s="109">
        <v>1</v>
      </c>
    </row>
    <row r="15" spans="1:40" x14ac:dyDescent="0.15">
      <c r="A15" s="115">
        <v>0</v>
      </c>
      <c r="B15" s="109">
        <v>0</v>
      </c>
      <c r="C15" s="109">
        <v>0</v>
      </c>
      <c r="D15" s="109">
        <v>0</v>
      </c>
      <c r="E15" s="84"/>
      <c r="F15" s="84">
        <v>0</v>
      </c>
      <c r="G15" s="84">
        <v>0</v>
      </c>
      <c r="H15" s="84">
        <v>0</v>
      </c>
      <c r="I15" s="84">
        <v>0</v>
      </c>
      <c r="K15" s="84"/>
      <c r="L15" s="84">
        <v>0</v>
      </c>
      <c r="M15" s="84">
        <v>1</v>
      </c>
      <c r="N15" s="109">
        <v>1</v>
      </c>
      <c r="O15" s="109">
        <v>1</v>
      </c>
    </row>
    <row r="16" spans="1:40" x14ac:dyDescent="0.15">
      <c r="A16" s="115">
        <v>0</v>
      </c>
      <c r="B16" s="109">
        <v>0</v>
      </c>
      <c r="C16" s="109">
        <v>0</v>
      </c>
      <c r="D16" s="109">
        <v>0</v>
      </c>
      <c r="E16" s="84"/>
      <c r="F16" s="84">
        <v>0</v>
      </c>
      <c r="G16" s="84">
        <v>0</v>
      </c>
      <c r="H16" s="84">
        <v>0</v>
      </c>
      <c r="I16" s="84">
        <v>0</v>
      </c>
      <c r="K16" s="84"/>
      <c r="L16" s="84">
        <v>0</v>
      </c>
      <c r="M16" s="84">
        <v>0</v>
      </c>
      <c r="N16" s="109">
        <v>0</v>
      </c>
      <c r="O16" s="109">
        <v>0</v>
      </c>
    </row>
    <row r="17" spans="1:26" x14ac:dyDescent="0.15">
      <c r="A17" s="115">
        <v>0</v>
      </c>
      <c r="B17" s="109">
        <v>0</v>
      </c>
      <c r="C17" s="109">
        <v>0</v>
      </c>
      <c r="D17" s="109">
        <v>0</v>
      </c>
      <c r="E17" s="84"/>
      <c r="F17" s="84">
        <v>0</v>
      </c>
      <c r="G17" s="84">
        <v>0</v>
      </c>
      <c r="H17" s="84">
        <v>0</v>
      </c>
      <c r="I17" s="84">
        <v>0</v>
      </c>
      <c r="K17" s="84"/>
      <c r="L17" s="84">
        <v>0</v>
      </c>
      <c r="M17" s="84">
        <v>0</v>
      </c>
      <c r="N17" s="109">
        <v>0</v>
      </c>
      <c r="O17" s="109">
        <v>0</v>
      </c>
    </row>
    <row r="18" spans="1:26" x14ac:dyDescent="0.15">
      <c r="A18" s="115">
        <v>0</v>
      </c>
      <c r="B18" s="109">
        <v>0</v>
      </c>
      <c r="C18" s="109">
        <v>0</v>
      </c>
      <c r="D18" s="109">
        <v>0</v>
      </c>
      <c r="E18" s="84"/>
      <c r="F18" s="84">
        <v>0</v>
      </c>
      <c r="G18" s="84">
        <v>0</v>
      </c>
      <c r="H18" s="84">
        <v>0</v>
      </c>
      <c r="I18" s="84">
        <v>0</v>
      </c>
      <c r="K18" s="84"/>
      <c r="L18" s="84">
        <v>0</v>
      </c>
      <c r="M18" s="84">
        <v>1</v>
      </c>
      <c r="N18" s="84">
        <v>1</v>
      </c>
      <c r="O18" s="109">
        <v>1</v>
      </c>
    </row>
    <row r="19" spans="1:26" x14ac:dyDescent="0.15">
      <c r="A19" s="115">
        <v>0</v>
      </c>
      <c r="B19" s="109">
        <v>0</v>
      </c>
      <c r="C19" s="109">
        <v>0</v>
      </c>
      <c r="D19" s="109">
        <v>0</v>
      </c>
      <c r="E19" s="84"/>
      <c r="F19" s="84"/>
      <c r="G19" s="84"/>
      <c r="H19" s="84"/>
      <c r="K19" s="84"/>
      <c r="L19" s="84"/>
      <c r="M19" s="84"/>
      <c r="N19" s="84"/>
    </row>
    <row r="20" spans="1:26" x14ac:dyDescent="0.15">
      <c r="A20" s="115">
        <v>0</v>
      </c>
      <c r="B20" s="109">
        <v>0</v>
      </c>
      <c r="C20" s="109">
        <v>0</v>
      </c>
      <c r="D20" s="109">
        <v>0</v>
      </c>
      <c r="E20" s="84"/>
      <c r="F20" s="84"/>
      <c r="G20" s="84"/>
      <c r="H20" s="84"/>
      <c r="K20" s="84"/>
      <c r="L20" s="84"/>
      <c r="M20" s="84"/>
      <c r="N20" s="84"/>
    </row>
    <row r="21" spans="1:26" x14ac:dyDescent="0.15">
      <c r="A21" s="115">
        <v>0</v>
      </c>
      <c r="B21" s="109">
        <v>0</v>
      </c>
      <c r="C21" s="109">
        <v>0</v>
      </c>
      <c r="D21" s="109">
        <v>0</v>
      </c>
      <c r="E21" s="84"/>
      <c r="F21" s="84"/>
      <c r="G21" s="84"/>
      <c r="H21" s="84"/>
      <c r="K21" s="84"/>
      <c r="L21" s="84"/>
      <c r="M21" s="84"/>
      <c r="N21" s="84"/>
      <c r="V21" s="84"/>
      <c r="X21" s="84"/>
      <c r="Y21" s="84"/>
      <c r="Z21" s="84"/>
    </row>
    <row r="22" spans="1:26" x14ac:dyDescent="0.15">
      <c r="A22" s="115">
        <v>0</v>
      </c>
      <c r="B22" s="109">
        <v>0</v>
      </c>
      <c r="C22" s="109">
        <v>0</v>
      </c>
      <c r="D22" s="109">
        <v>0</v>
      </c>
      <c r="E22" s="84"/>
      <c r="F22" s="84"/>
      <c r="G22" s="84"/>
      <c r="H22" s="84"/>
      <c r="K22" s="84"/>
      <c r="L22" s="84"/>
      <c r="M22" s="84"/>
      <c r="N22" s="84"/>
      <c r="V22" s="84"/>
      <c r="X22" s="84"/>
      <c r="Y22" s="84"/>
      <c r="Z22" s="84"/>
    </row>
    <row r="23" spans="1:26" x14ac:dyDescent="0.15">
      <c r="A23" s="115">
        <v>0</v>
      </c>
      <c r="B23" s="109">
        <v>0</v>
      </c>
      <c r="C23" s="109">
        <v>0</v>
      </c>
      <c r="D23" s="109">
        <v>0</v>
      </c>
      <c r="E23" s="84"/>
      <c r="F23" s="84"/>
      <c r="G23" s="84"/>
      <c r="H23" s="84"/>
      <c r="I23" s="84"/>
      <c r="K23" s="84"/>
      <c r="L23" s="84"/>
      <c r="M23" s="84"/>
      <c r="N23" s="84"/>
      <c r="V23" s="84"/>
      <c r="X23" s="84"/>
      <c r="Z23" s="84"/>
    </row>
    <row r="24" spans="1:26" x14ac:dyDescent="0.15">
      <c r="A24" s="115">
        <v>0</v>
      </c>
      <c r="B24" s="109">
        <v>0</v>
      </c>
      <c r="C24" s="109">
        <v>0</v>
      </c>
      <c r="D24" s="109">
        <v>0</v>
      </c>
      <c r="E24" s="84"/>
      <c r="F24" s="84"/>
      <c r="G24" s="84"/>
      <c r="H24" s="84"/>
      <c r="K24" s="84"/>
      <c r="L24" s="84"/>
      <c r="M24" s="84"/>
      <c r="V24" s="84"/>
      <c r="X24" s="84"/>
      <c r="Y24" s="84"/>
      <c r="Z24" s="84"/>
    </row>
    <row r="25" spans="1:26" x14ac:dyDescent="0.15">
      <c r="A25" s="115">
        <v>0</v>
      </c>
      <c r="B25" s="109">
        <v>0</v>
      </c>
      <c r="C25" s="109">
        <v>0</v>
      </c>
      <c r="D25" s="109">
        <v>0</v>
      </c>
      <c r="E25" s="84"/>
      <c r="F25" s="84"/>
      <c r="G25" s="84"/>
      <c r="H25" s="84"/>
      <c r="K25" s="84"/>
      <c r="L25" s="84"/>
      <c r="M25" s="84"/>
      <c r="V25" s="84"/>
      <c r="W25" s="84"/>
      <c r="X25" s="84"/>
      <c r="Z25" s="84"/>
    </row>
    <row r="26" spans="1:26" x14ac:dyDescent="0.15">
      <c r="A26" s="115">
        <v>0</v>
      </c>
      <c r="B26" s="109">
        <v>0</v>
      </c>
      <c r="C26" s="109">
        <v>0</v>
      </c>
      <c r="D26" s="109">
        <v>0</v>
      </c>
      <c r="E26" s="84"/>
      <c r="F26" s="84"/>
      <c r="G26" s="84"/>
      <c r="H26" s="84"/>
      <c r="K26" s="84"/>
      <c r="L26" s="84"/>
      <c r="M26" s="84"/>
      <c r="T26" s="84"/>
      <c r="U26" s="84"/>
      <c r="V26" s="84"/>
      <c r="W26" s="84"/>
      <c r="X26" s="84"/>
      <c r="Y26" s="84"/>
      <c r="Z26" s="84"/>
    </row>
    <row r="27" spans="1:26" x14ac:dyDescent="0.15">
      <c r="A27" s="115">
        <v>0</v>
      </c>
      <c r="B27" s="109">
        <v>0</v>
      </c>
      <c r="C27" s="109">
        <v>0</v>
      </c>
      <c r="D27" s="109">
        <v>0</v>
      </c>
      <c r="E27" s="84"/>
      <c r="F27" s="84"/>
      <c r="G27" s="84"/>
      <c r="H27" s="84"/>
      <c r="K27" s="84"/>
      <c r="L27" s="84"/>
      <c r="M27" s="84"/>
      <c r="T27" s="84"/>
      <c r="U27" s="84"/>
      <c r="V27" s="84"/>
      <c r="W27" s="84"/>
      <c r="X27" s="84"/>
      <c r="Y27" s="84"/>
      <c r="Z27" s="84"/>
    </row>
    <row r="28" spans="1:26" x14ac:dyDescent="0.15">
      <c r="A28" s="115">
        <v>0</v>
      </c>
      <c r="B28" s="109">
        <v>0</v>
      </c>
      <c r="C28" s="109">
        <v>0</v>
      </c>
      <c r="D28" s="109">
        <v>0</v>
      </c>
      <c r="E28" s="84"/>
      <c r="F28" s="84"/>
      <c r="G28" s="84"/>
      <c r="H28" s="84"/>
      <c r="I28" s="84"/>
      <c r="J28" s="84"/>
      <c r="K28" s="84"/>
      <c r="L28" s="84"/>
      <c r="M28" s="84"/>
      <c r="T28" s="84"/>
      <c r="U28" s="84"/>
      <c r="V28" s="84"/>
      <c r="W28" s="84"/>
      <c r="X28" s="84"/>
      <c r="Y28" s="84"/>
      <c r="Z28" s="84"/>
    </row>
    <row r="29" spans="1:26" x14ac:dyDescent="0.15">
      <c r="A29" s="115">
        <v>0</v>
      </c>
      <c r="B29" s="109">
        <v>0</v>
      </c>
      <c r="C29" s="109">
        <v>0</v>
      </c>
      <c r="D29" s="109">
        <v>0</v>
      </c>
      <c r="E29" s="84"/>
      <c r="F29" s="84"/>
      <c r="G29" s="84"/>
      <c r="H29" s="84"/>
      <c r="I29" s="84"/>
      <c r="J29" s="84"/>
      <c r="K29" s="84"/>
      <c r="L29" s="84"/>
      <c r="M29" s="84"/>
      <c r="T29" s="84"/>
      <c r="U29" s="84"/>
      <c r="V29" s="84"/>
      <c r="W29" s="84"/>
      <c r="X29" s="84"/>
      <c r="Y29" s="84"/>
      <c r="Z29" s="84"/>
    </row>
    <row r="30" spans="1:26" x14ac:dyDescent="0.15">
      <c r="A30" s="115">
        <v>0</v>
      </c>
      <c r="B30" s="109">
        <v>0</v>
      </c>
      <c r="C30" s="109">
        <v>0</v>
      </c>
      <c r="D30" s="109">
        <v>0</v>
      </c>
      <c r="E30" s="84"/>
      <c r="I30" s="84"/>
      <c r="J30" s="84"/>
      <c r="K30" s="84"/>
      <c r="L30" s="84"/>
      <c r="M30" s="84"/>
      <c r="T30" s="84"/>
      <c r="U30" s="84"/>
      <c r="V30" s="84"/>
      <c r="W30" s="84"/>
      <c r="X30" s="84"/>
      <c r="Y30" s="84"/>
      <c r="Z30" s="84"/>
    </row>
    <row r="31" spans="1:26" x14ac:dyDescent="0.15">
      <c r="A31" s="115">
        <v>0</v>
      </c>
      <c r="B31" s="109">
        <v>0</v>
      </c>
      <c r="C31" s="109">
        <v>0</v>
      </c>
      <c r="D31" s="109">
        <v>0</v>
      </c>
      <c r="E31" s="84"/>
      <c r="I31" s="84"/>
      <c r="J31" s="84"/>
      <c r="K31" s="84"/>
      <c r="L31" s="84"/>
      <c r="M31" s="84"/>
      <c r="T31" s="84"/>
      <c r="U31" s="84"/>
      <c r="V31" s="84"/>
      <c r="W31" s="84"/>
      <c r="X31" s="84"/>
      <c r="Y31" s="84"/>
      <c r="Z31" s="84"/>
    </row>
    <row r="32" spans="1:26" x14ac:dyDescent="0.15">
      <c r="A32" s="115">
        <v>0</v>
      </c>
      <c r="B32" s="109">
        <v>0</v>
      </c>
      <c r="C32" s="109">
        <v>0</v>
      </c>
      <c r="D32" s="109">
        <v>0</v>
      </c>
      <c r="E32" s="84"/>
      <c r="I32" s="84"/>
      <c r="J32" s="84"/>
      <c r="K32" s="84"/>
      <c r="L32" s="84"/>
      <c r="M32" s="84"/>
    </row>
    <row r="33" spans="1:13" x14ac:dyDescent="0.15">
      <c r="A33" s="115">
        <v>0</v>
      </c>
      <c r="B33" s="109">
        <v>0</v>
      </c>
      <c r="C33" s="109">
        <v>0</v>
      </c>
      <c r="D33" s="109">
        <v>0</v>
      </c>
      <c r="E33" s="84"/>
      <c r="J33" s="84"/>
      <c r="K33" s="84"/>
      <c r="L33" s="84"/>
      <c r="M33" s="84"/>
    </row>
    <row r="34" spans="1:13" x14ac:dyDescent="0.15">
      <c r="A34" s="115">
        <v>0</v>
      </c>
      <c r="B34" s="109">
        <v>0</v>
      </c>
      <c r="C34" s="109">
        <v>0</v>
      </c>
      <c r="D34" s="109">
        <v>0</v>
      </c>
      <c r="E34" s="84"/>
      <c r="I34" s="84"/>
      <c r="J34" s="84"/>
      <c r="K34" s="84"/>
      <c r="L34" s="84"/>
      <c r="M34" s="84"/>
    </row>
    <row r="35" spans="1:13" x14ac:dyDescent="0.15">
      <c r="A35" s="115">
        <v>0</v>
      </c>
      <c r="B35" s="109">
        <v>0</v>
      </c>
      <c r="C35" s="109">
        <v>0</v>
      </c>
      <c r="D35" s="109">
        <v>0</v>
      </c>
      <c r="E35" s="84"/>
      <c r="F35" s="84"/>
      <c r="G35" s="84"/>
      <c r="H35" s="84"/>
      <c r="I35" s="84"/>
      <c r="J35" s="84"/>
      <c r="K35" s="84"/>
      <c r="L35" s="84"/>
      <c r="M35" s="84"/>
    </row>
    <row r="36" spans="1:13" x14ac:dyDescent="0.15">
      <c r="A36" s="115">
        <v>0</v>
      </c>
      <c r="B36" s="109">
        <v>0</v>
      </c>
      <c r="C36" s="109">
        <v>0</v>
      </c>
      <c r="D36" s="109">
        <v>0</v>
      </c>
      <c r="E36" s="84"/>
      <c r="F36" s="84"/>
      <c r="G36" s="84"/>
      <c r="H36" s="84"/>
      <c r="I36" s="84"/>
      <c r="J36" s="84"/>
      <c r="K36" s="84"/>
      <c r="L36" s="84"/>
      <c r="M36" s="84"/>
    </row>
    <row r="37" spans="1:13" x14ac:dyDescent="0.15">
      <c r="A37" s="115">
        <v>0</v>
      </c>
      <c r="B37" s="109">
        <v>0</v>
      </c>
      <c r="C37" s="109">
        <v>0</v>
      </c>
      <c r="D37" s="109">
        <v>0</v>
      </c>
      <c r="E37" s="84"/>
      <c r="F37" s="84"/>
      <c r="G37" s="84"/>
      <c r="H37" s="84"/>
      <c r="I37" s="84"/>
      <c r="J37" s="84"/>
      <c r="K37" s="84"/>
      <c r="L37" s="84"/>
      <c r="M37" s="84"/>
    </row>
    <row r="38" spans="1:13" x14ac:dyDescent="0.15">
      <c r="A38" s="115">
        <v>0</v>
      </c>
      <c r="B38" s="109">
        <v>0</v>
      </c>
      <c r="C38" s="109">
        <v>0</v>
      </c>
      <c r="D38" s="109">
        <v>0</v>
      </c>
      <c r="E38" s="84"/>
      <c r="F38" s="84"/>
      <c r="G38" s="84"/>
      <c r="H38" s="84"/>
      <c r="I38" s="84"/>
      <c r="J38" s="84"/>
      <c r="L38" s="84"/>
    </row>
    <row r="39" spans="1:13" x14ac:dyDescent="0.15">
      <c r="A39" s="115">
        <v>0</v>
      </c>
      <c r="B39" s="109">
        <v>0</v>
      </c>
      <c r="C39" s="109">
        <v>0</v>
      </c>
      <c r="D39" s="109">
        <v>0</v>
      </c>
      <c r="E39" s="84"/>
      <c r="F39" s="84"/>
      <c r="G39" s="84"/>
      <c r="H39" s="84"/>
      <c r="I39" s="84"/>
      <c r="J39" s="84"/>
      <c r="L39" s="84"/>
    </row>
    <row r="40" spans="1:13" x14ac:dyDescent="0.15">
      <c r="A40" s="115">
        <v>0</v>
      </c>
      <c r="B40" s="109">
        <v>0</v>
      </c>
      <c r="C40" s="109">
        <v>0</v>
      </c>
      <c r="D40" s="109">
        <v>0</v>
      </c>
      <c r="E40" s="84"/>
      <c r="F40" s="84"/>
      <c r="G40" s="84"/>
      <c r="H40" s="84"/>
      <c r="I40" s="84"/>
      <c r="J40" s="84"/>
    </row>
    <row r="41" spans="1:13" ht="19.149999999999999" customHeight="1" x14ac:dyDescent="0.15">
      <c r="A41" s="115">
        <v>0</v>
      </c>
      <c r="B41" s="109">
        <v>0</v>
      </c>
      <c r="C41" s="109">
        <v>0</v>
      </c>
      <c r="D41" s="109">
        <v>0</v>
      </c>
      <c r="E41" s="84"/>
      <c r="F41" s="84"/>
      <c r="G41" s="84"/>
      <c r="H41" s="84"/>
      <c r="I41" s="84"/>
      <c r="J41" s="84"/>
    </row>
    <row r="42" spans="1:13" x14ac:dyDescent="0.15">
      <c r="A42" s="115">
        <v>0</v>
      </c>
      <c r="B42" s="109">
        <v>0</v>
      </c>
      <c r="C42" s="109">
        <v>0</v>
      </c>
      <c r="D42" s="109">
        <v>0</v>
      </c>
      <c r="E42" s="84"/>
      <c r="F42" s="84"/>
      <c r="G42" s="84"/>
      <c r="J42" s="84"/>
      <c r="K42" s="84"/>
      <c r="L42" s="84"/>
    </row>
    <row r="43" spans="1:13" x14ac:dyDescent="0.15">
      <c r="A43" s="115">
        <v>0</v>
      </c>
      <c r="B43" s="109">
        <v>0</v>
      </c>
      <c r="C43" s="109">
        <v>0</v>
      </c>
      <c r="D43" s="109">
        <v>0</v>
      </c>
      <c r="E43" s="84"/>
      <c r="F43" s="84"/>
      <c r="G43" s="84"/>
      <c r="J43" s="84"/>
      <c r="K43" s="84"/>
      <c r="L43" s="84"/>
    </row>
    <row r="44" spans="1:13" x14ac:dyDescent="0.15">
      <c r="A44" s="115">
        <v>0</v>
      </c>
      <c r="B44" s="109">
        <v>0</v>
      </c>
      <c r="C44" s="109">
        <v>0</v>
      </c>
      <c r="D44" s="109">
        <v>0</v>
      </c>
      <c r="E44" s="84"/>
      <c r="F44" s="84"/>
      <c r="G44" s="84"/>
      <c r="J44" s="84"/>
      <c r="K44" s="84"/>
      <c r="L44" s="84"/>
    </row>
    <row r="45" spans="1:13" x14ac:dyDescent="0.15">
      <c r="A45" s="115">
        <v>0</v>
      </c>
      <c r="B45" s="109">
        <v>0</v>
      </c>
      <c r="C45" s="109">
        <v>0</v>
      </c>
      <c r="D45" s="109">
        <v>0</v>
      </c>
      <c r="E45" s="84"/>
      <c r="F45" s="84"/>
      <c r="G45" s="84"/>
      <c r="J45" s="84"/>
      <c r="K45" s="84"/>
      <c r="L45" s="84"/>
    </row>
    <row r="46" spans="1:13" x14ac:dyDescent="0.15">
      <c r="A46" s="115">
        <v>0</v>
      </c>
      <c r="B46" s="109">
        <v>0</v>
      </c>
      <c r="C46" s="109">
        <v>0</v>
      </c>
      <c r="D46" s="109">
        <v>0</v>
      </c>
      <c r="E46" s="84"/>
      <c r="F46" s="84"/>
      <c r="G46" s="84"/>
      <c r="J46" s="84"/>
      <c r="K46" s="84"/>
      <c r="L46" s="84"/>
    </row>
    <row r="47" spans="1:13" x14ac:dyDescent="0.15">
      <c r="A47" s="115">
        <v>0</v>
      </c>
      <c r="B47" s="109">
        <v>0</v>
      </c>
      <c r="C47" s="109">
        <v>0</v>
      </c>
      <c r="D47" s="109">
        <v>0</v>
      </c>
      <c r="E47" s="84"/>
      <c r="F47" s="84"/>
      <c r="G47" s="84"/>
      <c r="J47" s="84"/>
    </row>
    <row r="48" spans="1:13" x14ac:dyDescent="0.15">
      <c r="A48" s="115">
        <v>0</v>
      </c>
      <c r="B48" s="109">
        <v>0</v>
      </c>
      <c r="C48" s="109">
        <v>0</v>
      </c>
      <c r="D48" s="109">
        <v>0</v>
      </c>
      <c r="E48" s="84"/>
      <c r="F48" s="84"/>
      <c r="G48" s="84"/>
      <c r="J48" s="84"/>
    </row>
    <row r="49" spans="1:10" x14ac:dyDescent="0.15">
      <c r="A49" s="115">
        <v>0</v>
      </c>
      <c r="B49" s="109">
        <v>0</v>
      </c>
      <c r="C49" s="109">
        <v>0</v>
      </c>
      <c r="D49" s="109">
        <v>0</v>
      </c>
      <c r="E49" s="84"/>
      <c r="F49" s="84"/>
      <c r="G49" s="84"/>
      <c r="J49" s="84"/>
    </row>
    <row r="50" spans="1:10" x14ac:dyDescent="0.15">
      <c r="A50" s="115">
        <v>0</v>
      </c>
      <c r="B50" s="109">
        <v>0</v>
      </c>
      <c r="C50" s="109">
        <v>0</v>
      </c>
      <c r="D50" s="109">
        <v>0</v>
      </c>
      <c r="E50" s="84"/>
      <c r="F50" s="84"/>
      <c r="G50" s="84"/>
      <c r="J50" s="84"/>
    </row>
    <row r="51" spans="1:10" x14ac:dyDescent="0.15">
      <c r="A51" s="115">
        <v>0</v>
      </c>
      <c r="B51" s="109">
        <v>0</v>
      </c>
      <c r="C51" s="109">
        <v>0</v>
      </c>
      <c r="D51" s="109">
        <v>0</v>
      </c>
      <c r="E51" s="84"/>
      <c r="F51" s="84"/>
      <c r="G51" s="84"/>
      <c r="J51" s="84"/>
    </row>
    <row r="52" spans="1:10" x14ac:dyDescent="0.15">
      <c r="A52" s="115">
        <v>0</v>
      </c>
      <c r="B52" s="109">
        <v>0</v>
      </c>
      <c r="C52" s="109">
        <v>0</v>
      </c>
      <c r="D52" s="109">
        <v>0</v>
      </c>
      <c r="E52" s="84"/>
      <c r="F52" s="84"/>
      <c r="G52" s="84"/>
      <c r="H52" s="84"/>
      <c r="I52" s="84"/>
      <c r="J52" s="84"/>
    </row>
    <row r="53" spans="1:10" x14ac:dyDescent="0.15">
      <c r="A53" s="115">
        <v>0</v>
      </c>
      <c r="B53" s="109">
        <v>0</v>
      </c>
      <c r="C53" s="109">
        <v>0</v>
      </c>
      <c r="D53" s="109">
        <v>0</v>
      </c>
      <c r="E53" s="84"/>
      <c r="F53" s="84"/>
      <c r="G53" s="84"/>
      <c r="H53" s="84"/>
      <c r="I53" s="84"/>
      <c r="J53" s="84"/>
    </row>
    <row r="54" spans="1:10" x14ac:dyDescent="0.15">
      <c r="A54" s="115">
        <v>0</v>
      </c>
      <c r="B54" s="109">
        <v>0</v>
      </c>
      <c r="C54" s="109">
        <v>0</v>
      </c>
      <c r="D54" s="109">
        <v>0</v>
      </c>
      <c r="E54" s="84"/>
      <c r="F54" s="84"/>
      <c r="G54" s="84"/>
      <c r="H54" s="84"/>
      <c r="I54" s="84"/>
      <c r="J54" s="84"/>
    </row>
    <row r="55" spans="1:10" x14ac:dyDescent="0.15">
      <c r="A55" s="115">
        <v>0</v>
      </c>
      <c r="B55" s="109">
        <v>0</v>
      </c>
      <c r="C55" s="109">
        <v>0</v>
      </c>
      <c r="D55" s="109">
        <v>0</v>
      </c>
      <c r="E55" s="84"/>
      <c r="F55" s="84"/>
      <c r="G55" s="84"/>
      <c r="H55" s="84"/>
      <c r="I55" s="84"/>
      <c r="J55" s="84"/>
    </row>
    <row r="56" spans="1:10" x14ac:dyDescent="0.15">
      <c r="A56" s="115">
        <v>0</v>
      </c>
      <c r="B56" s="109">
        <v>0</v>
      </c>
      <c r="C56" s="109">
        <v>0</v>
      </c>
      <c r="D56" s="109">
        <v>0</v>
      </c>
      <c r="E56" s="84"/>
      <c r="F56" s="84"/>
      <c r="G56" s="84"/>
      <c r="H56" s="84"/>
      <c r="I56" s="84"/>
      <c r="J56" s="84"/>
    </row>
    <row r="57" spans="1:10" x14ac:dyDescent="0.15">
      <c r="A57" s="115">
        <v>0</v>
      </c>
      <c r="B57" s="109">
        <v>0</v>
      </c>
      <c r="C57" s="109">
        <v>0</v>
      </c>
      <c r="D57" s="109">
        <v>0</v>
      </c>
      <c r="E57" s="84"/>
      <c r="F57" s="84"/>
      <c r="G57" s="84"/>
      <c r="H57" s="84"/>
      <c r="I57" s="84"/>
      <c r="J57" s="84"/>
    </row>
    <row r="58" spans="1:10" x14ac:dyDescent="0.15">
      <c r="A58" s="115">
        <v>0</v>
      </c>
      <c r="B58" s="109">
        <v>0</v>
      </c>
      <c r="C58" s="109">
        <v>0</v>
      </c>
      <c r="D58" s="109">
        <v>0</v>
      </c>
      <c r="E58" s="84"/>
      <c r="F58" s="84"/>
      <c r="G58" s="84"/>
      <c r="H58" s="84"/>
      <c r="I58" s="84"/>
      <c r="J58" s="84"/>
    </row>
    <row r="59" spans="1:10" x14ac:dyDescent="0.15">
      <c r="A59" s="115">
        <v>0</v>
      </c>
      <c r="B59" s="109">
        <v>0</v>
      </c>
      <c r="C59" s="109">
        <v>0</v>
      </c>
      <c r="D59" s="109">
        <v>0</v>
      </c>
      <c r="E59" s="84"/>
      <c r="F59" s="84"/>
      <c r="G59" s="84"/>
      <c r="H59" s="84"/>
      <c r="I59" s="84"/>
      <c r="J59" s="84"/>
    </row>
    <row r="60" spans="1:10" x14ac:dyDescent="0.15">
      <c r="A60" s="115">
        <v>0</v>
      </c>
      <c r="B60" s="109">
        <v>0</v>
      </c>
      <c r="C60" s="109">
        <v>0</v>
      </c>
      <c r="D60" s="109">
        <v>0</v>
      </c>
      <c r="E60" s="84"/>
      <c r="F60" s="84"/>
      <c r="G60" s="84"/>
      <c r="H60" s="84"/>
      <c r="I60" s="84"/>
      <c r="J60" s="84"/>
    </row>
    <row r="61" spans="1:10" x14ac:dyDescent="0.15">
      <c r="A61" s="115">
        <v>0</v>
      </c>
      <c r="B61" s="109">
        <v>0</v>
      </c>
      <c r="C61" s="109">
        <v>0</v>
      </c>
      <c r="D61" s="109">
        <v>0</v>
      </c>
      <c r="E61" s="84"/>
      <c r="F61" s="84"/>
      <c r="G61" s="84"/>
      <c r="H61" s="84"/>
      <c r="I61" s="84"/>
      <c r="J61" s="84"/>
    </row>
    <row r="62" spans="1:10" x14ac:dyDescent="0.15">
      <c r="A62" s="115">
        <v>0</v>
      </c>
      <c r="B62" s="109">
        <v>0</v>
      </c>
      <c r="C62" s="109">
        <v>0</v>
      </c>
      <c r="D62" s="109">
        <v>0</v>
      </c>
      <c r="E62" s="84"/>
      <c r="F62" s="84"/>
      <c r="G62" s="84"/>
      <c r="H62" s="84"/>
      <c r="I62" s="84"/>
      <c r="J62" s="84"/>
    </row>
    <row r="63" spans="1:10" x14ac:dyDescent="0.15">
      <c r="A63" s="115">
        <v>0</v>
      </c>
      <c r="B63" s="109">
        <v>0</v>
      </c>
      <c r="C63" s="109">
        <v>0</v>
      </c>
      <c r="D63" s="109">
        <v>0</v>
      </c>
      <c r="E63" s="84"/>
      <c r="F63" s="84"/>
      <c r="G63" s="84"/>
      <c r="H63" s="84"/>
      <c r="I63" s="84"/>
      <c r="J63" s="84"/>
    </row>
    <row r="64" spans="1:10" x14ac:dyDescent="0.15">
      <c r="A64" s="115">
        <v>0</v>
      </c>
      <c r="B64" s="109">
        <v>0</v>
      </c>
      <c r="C64" s="109">
        <v>0</v>
      </c>
      <c r="D64" s="109">
        <v>0</v>
      </c>
      <c r="E64" s="84"/>
      <c r="F64" s="84"/>
      <c r="G64" s="84"/>
      <c r="H64" s="84"/>
      <c r="I64" s="84"/>
      <c r="J64" s="84"/>
    </row>
    <row r="65" spans="1:10" x14ac:dyDescent="0.15">
      <c r="A65" s="115">
        <v>0</v>
      </c>
      <c r="B65" s="109">
        <v>0</v>
      </c>
      <c r="C65" s="109">
        <v>0</v>
      </c>
      <c r="D65" s="109">
        <v>0</v>
      </c>
      <c r="E65" s="84"/>
      <c r="F65" s="84"/>
      <c r="G65" s="84"/>
      <c r="H65" s="84"/>
      <c r="I65" s="84"/>
      <c r="J65" s="84"/>
    </row>
    <row r="66" spans="1:10" x14ac:dyDescent="0.15">
      <c r="A66" s="115">
        <v>0</v>
      </c>
      <c r="B66" s="109">
        <v>0</v>
      </c>
      <c r="C66" s="109">
        <v>0</v>
      </c>
      <c r="D66" s="109">
        <v>0</v>
      </c>
      <c r="E66" s="84"/>
      <c r="F66" s="84"/>
      <c r="G66" s="84"/>
      <c r="H66" s="84"/>
      <c r="I66" s="84"/>
      <c r="J66" s="84"/>
    </row>
    <row r="67" spans="1:10" x14ac:dyDescent="0.15">
      <c r="A67" s="115">
        <v>0</v>
      </c>
      <c r="B67" s="109">
        <v>0</v>
      </c>
      <c r="C67" s="109">
        <v>0</v>
      </c>
      <c r="D67" s="109">
        <v>0</v>
      </c>
      <c r="E67" s="84"/>
      <c r="F67" s="84"/>
      <c r="G67" s="84"/>
      <c r="H67" s="84"/>
      <c r="I67" s="84"/>
      <c r="J67" s="84"/>
    </row>
    <row r="68" spans="1:10" x14ac:dyDescent="0.15">
      <c r="A68" s="115">
        <v>0</v>
      </c>
      <c r="B68" s="109">
        <v>0</v>
      </c>
      <c r="C68" s="109">
        <v>0</v>
      </c>
      <c r="D68" s="109">
        <v>0</v>
      </c>
      <c r="E68" s="84"/>
      <c r="F68" s="84"/>
      <c r="G68" s="84"/>
      <c r="H68" s="84"/>
      <c r="I68" s="84"/>
      <c r="J68" s="84"/>
    </row>
    <row r="69" spans="1:10" x14ac:dyDescent="0.15">
      <c r="A69" s="115">
        <v>0</v>
      </c>
      <c r="B69" s="109">
        <v>0</v>
      </c>
      <c r="C69" s="109">
        <v>0</v>
      </c>
      <c r="D69" s="109">
        <v>0</v>
      </c>
      <c r="E69" s="84"/>
      <c r="F69" s="84"/>
      <c r="G69" s="84"/>
      <c r="H69" s="84"/>
      <c r="I69" s="84"/>
      <c r="J69" s="84"/>
    </row>
    <row r="70" spans="1:10" x14ac:dyDescent="0.15">
      <c r="A70" s="115">
        <v>0</v>
      </c>
      <c r="B70" s="109">
        <v>0</v>
      </c>
      <c r="C70" s="109">
        <v>0</v>
      </c>
      <c r="D70" s="109">
        <v>0</v>
      </c>
      <c r="E70" s="84"/>
      <c r="F70" s="84"/>
      <c r="G70" s="84"/>
      <c r="H70" s="84"/>
    </row>
    <row r="71" spans="1:10" x14ac:dyDescent="0.15">
      <c r="A71" s="115">
        <v>0</v>
      </c>
      <c r="B71" s="109">
        <v>0</v>
      </c>
      <c r="C71" s="109">
        <v>0</v>
      </c>
      <c r="D71" s="109">
        <v>0</v>
      </c>
      <c r="E71" s="84"/>
      <c r="F71" s="84"/>
      <c r="G71" s="84"/>
      <c r="H71" s="84"/>
    </row>
    <row r="72" spans="1:10" x14ac:dyDescent="0.15">
      <c r="A72" s="115">
        <v>0</v>
      </c>
      <c r="B72" s="109">
        <v>0</v>
      </c>
      <c r="C72" s="109">
        <v>0</v>
      </c>
      <c r="D72" s="109">
        <v>0</v>
      </c>
      <c r="E72" s="84"/>
      <c r="F72" s="84"/>
      <c r="G72" s="84"/>
      <c r="H72" s="84"/>
    </row>
    <row r="73" spans="1:10" x14ac:dyDescent="0.15">
      <c r="A73" s="115">
        <v>0</v>
      </c>
      <c r="B73" s="109">
        <v>0</v>
      </c>
      <c r="C73" s="109">
        <v>0</v>
      </c>
      <c r="D73" s="109">
        <v>0</v>
      </c>
      <c r="E73" s="84"/>
      <c r="F73" s="84"/>
      <c r="G73" s="84"/>
      <c r="H73" s="84"/>
    </row>
    <row r="74" spans="1:10" x14ac:dyDescent="0.15">
      <c r="A74" s="115">
        <v>0</v>
      </c>
      <c r="B74" s="109">
        <v>0</v>
      </c>
      <c r="C74" s="109">
        <v>0</v>
      </c>
      <c r="D74" s="109">
        <v>0</v>
      </c>
      <c r="E74" s="84"/>
      <c r="F74" s="84"/>
      <c r="G74" s="84"/>
      <c r="H74" s="84"/>
    </row>
    <row r="75" spans="1:10" x14ac:dyDescent="0.15">
      <c r="A75" s="115">
        <v>0</v>
      </c>
      <c r="B75" s="109">
        <v>0</v>
      </c>
      <c r="C75" s="109">
        <v>0</v>
      </c>
      <c r="D75" s="109">
        <v>0</v>
      </c>
      <c r="E75" s="84"/>
      <c r="F75" s="84"/>
      <c r="G75" s="84"/>
      <c r="H75" s="84"/>
    </row>
    <row r="76" spans="1:10" x14ac:dyDescent="0.15">
      <c r="A76" s="115">
        <v>0</v>
      </c>
      <c r="B76" s="109">
        <v>0</v>
      </c>
      <c r="C76" s="109">
        <v>0</v>
      </c>
      <c r="D76" s="109">
        <v>0</v>
      </c>
      <c r="E76" s="84"/>
      <c r="F76" s="84"/>
      <c r="G76" s="84"/>
      <c r="H76" s="84"/>
    </row>
    <row r="77" spans="1:10" x14ac:dyDescent="0.15">
      <c r="A77" s="115">
        <v>0</v>
      </c>
      <c r="B77" s="109">
        <v>0</v>
      </c>
      <c r="C77" s="109">
        <v>0</v>
      </c>
      <c r="D77" s="109">
        <v>0</v>
      </c>
      <c r="E77" s="84"/>
      <c r="F77" s="84"/>
      <c r="G77" s="84"/>
      <c r="H77" s="84"/>
    </row>
    <row r="78" spans="1:10" x14ac:dyDescent="0.15">
      <c r="F78" s="84"/>
      <c r="G78" s="84"/>
      <c r="H78" s="84"/>
    </row>
    <row r="79" spans="1:10" x14ac:dyDescent="0.15">
      <c r="F79" s="84"/>
      <c r="G79" s="84"/>
      <c r="H79" s="84"/>
    </row>
    <row r="80" spans="1:10" x14ac:dyDescent="0.15">
      <c r="F80" s="84"/>
      <c r="G80" s="84"/>
      <c r="H80" s="84"/>
    </row>
    <row r="89" s="109" customFormat="1" ht="31.9" customHeight="1" x14ac:dyDescent="0.25"/>
  </sheetData>
  <pageMargins left="0.7" right="0.7" top="0.75" bottom="0.75" header="0.3" footer="0.3"/>
  <drawing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F60471-A87B-45FB-93D1-18D2EB5D82DC}">
  <sheetPr>
    <tabColor rgb="FF4FADEA"/>
  </sheetPr>
  <dimension ref="A1:AN89"/>
  <sheetViews>
    <sheetView zoomScale="110" zoomScaleNormal="110" workbookViewId="0">
      <selection activeCell="O14" sqref="O14"/>
    </sheetView>
  </sheetViews>
  <sheetFormatPr defaultColWidth="8.7109375" defaultRowHeight="8.25" x14ac:dyDescent="0.25"/>
  <cols>
    <col min="1" max="1" width="12.28515625" style="109" customWidth="1"/>
    <col min="2" max="3" width="13.7109375" style="109" customWidth="1"/>
    <col min="4" max="4" width="14.42578125" style="109" customWidth="1"/>
    <col min="5" max="5" width="8.140625" style="109" customWidth="1"/>
    <col min="6" max="6" width="13" style="109" bestFit="1" customWidth="1"/>
    <col min="7" max="8" width="13.5703125" style="109" bestFit="1" customWidth="1"/>
    <col min="9" max="9" width="11" style="109" bestFit="1" customWidth="1"/>
    <col min="10" max="10" width="12.7109375" style="109" bestFit="1" customWidth="1"/>
    <col min="11" max="11" width="16.7109375" style="109" customWidth="1"/>
    <col min="12" max="12" width="36.42578125" style="109" customWidth="1"/>
    <col min="13" max="13" width="15.28515625" style="109" customWidth="1"/>
    <col min="14" max="19" width="8.7109375" style="109"/>
    <col min="20" max="20" width="18.7109375" style="109" customWidth="1"/>
    <col min="21" max="16384" width="8.7109375" style="109"/>
  </cols>
  <sheetData>
    <row r="1" spans="1:40" x14ac:dyDescent="0.25">
      <c r="I1" s="109" t="s">
        <v>374</v>
      </c>
    </row>
    <row r="2" spans="1:40" x14ac:dyDescent="0.25">
      <c r="A2" s="109">
        <f ca="1">IF(PivotBoth!$D$2="DRAGGING CELLS IS NOT PERMITTED. PLEASE UNDO LAST ACTION!!",0,IF(PivotBoth!$P$1&lt;&gt;"Feedback OFF",IF(Scoreboard!$F$28="",SUMIFS(PivotBothPT!A3:$AL$77, PivotBothPT!A3:$AL$77, "&gt;0", PivotBothSC!A3:$AL$77, "PerfectMsg")+ABS(SUMIFS(PivotBothPT!A3:$AL$77, PivotBothPT!A3:$AL$77, "&lt;0", PivotBothSC!A3:$AL$77, "PerfectMsg")),0),0))</f>
        <v>8</v>
      </c>
      <c r="B2" s="109">
        <f>SUMIF(PivotBothPT!A3:$AL$77,"&gt;0")</f>
        <v>8</v>
      </c>
    </row>
    <row r="3" spans="1:40" x14ac:dyDescent="0.25">
      <c r="A3" s="113">
        <v>0</v>
      </c>
    </row>
    <row r="4" spans="1:40" x14ac:dyDescent="0.25">
      <c r="A4" s="112">
        <v>0</v>
      </c>
    </row>
    <row r="7" spans="1:40" s="84" customFormat="1" x14ac:dyDescent="0.15">
      <c r="F7" s="125">
        <v>0</v>
      </c>
    </row>
    <row r="8" spans="1:40" x14ac:dyDescent="0.15">
      <c r="A8" s="114">
        <v>0</v>
      </c>
      <c r="B8" s="114">
        <v>0</v>
      </c>
      <c r="C8" s="114">
        <v>0</v>
      </c>
      <c r="D8" s="114">
        <v>0</v>
      </c>
      <c r="E8" s="84"/>
      <c r="F8" s="125"/>
      <c r="G8" s="84"/>
      <c r="H8" s="84"/>
      <c r="I8" s="84"/>
      <c r="J8" s="84"/>
      <c r="K8" s="84"/>
      <c r="L8" s="84"/>
      <c r="M8" s="84"/>
      <c r="N8" s="84"/>
      <c r="O8" s="84"/>
      <c r="P8" s="84"/>
      <c r="Q8" s="84"/>
      <c r="R8" s="84"/>
      <c r="S8" s="84"/>
      <c r="T8" s="84"/>
      <c r="U8" s="84"/>
      <c r="V8" s="84"/>
      <c r="W8" s="84"/>
      <c r="X8" s="84"/>
      <c r="Y8" s="84"/>
      <c r="Z8" s="84"/>
      <c r="AA8" s="84"/>
      <c r="AB8" s="84"/>
      <c r="AC8" s="84"/>
      <c r="AD8" s="84"/>
      <c r="AE8" s="84"/>
      <c r="AF8" s="84"/>
      <c r="AG8" s="84"/>
      <c r="AH8" s="84"/>
      <c r="AI8" s="84"/>
      <c r="AJ8" s="84"/>
      <c r="AK8" s="84"/>
      <c r="AL8" s="84"/>
      <c r="AM8" s="84"/>
      <c r="AN8" s="84"/>
    </row>
    <row r="9" spans="1:40" x14ac:dyDescent="0.15">
      <c r="A9" s="115">
        <v>0</v>
      </c>
      <c r="B9" s="109">
        <v>0</v>
      </c>
      <c r="C9" s="109">
        <v>0</v>
      </c>
      <c r="D9" s="109">
        <v>0</v>
      </c>
      <c r="E9" s="84"/>
      <c r="F9" s="125">
        <v>0</v>
      </c>
      <c r="G9" s="93"/>
      <c r="H9" s="93"/>
      <c r="I9" s="93"/>
      <c r="J9" s="93"/>
      <c r="K9" s="93"/>
      <c r="L9" s="93"/>
      <c r="M9" s="93"/>
      <c r="N9" s="93"/>
      <c r="O9" s="93"/>
      <c r="P9" s="93"/>
      <c r="Q9" s="93"/>
      <c r="R9" s="93"/>
      <c r="S9" s="93"/>
      <c r="T9" s="93"/>
      <c r="U9" s="93"/>
      <c r="V9" s="93"/>
      <c r="W9" s="93"/>
      <c r="X9" s="93"/>
      <c r="Y9" s="93"/>
      <c r="Z9" s="93"/>
      <c r="AA9" s="93"/>
      <c r="AB9" s="93"/>
      <c r="AC9" s="93"/>
      <c r="AD9" s="93"/>
      <c r="AE9" s="93"/>
      <c r="AF9" s="93"/>
      <c r="AG9" s="93"/>
      <c r="AH9" s="93"/>
      <c r="AI9" s="93"/>
      <c r="AJ9" s="93"/>
      <c r="AK9" s="93"/>
      <c r="AL9" s="93"/>
      <c r="AM9" s="93"/>
      <c r="AN9" s="93"/>
    </row>
    <row r="10" spans="1:40" x14ac:dyDescent="0.15">
      <c r="A10" s="115">
        <v>0</v>
      </c>
      <c r="B10" s="109">
        <v>0</v>
      </c>
      <c r="C10" s="109">
        <v>0</v>
      </c>
      <c r="D10" s="109">
        <v>0</v>
      </c>
      <c r="E10" s="84"/>
      <c r="F10" s="125"/>
      <c r="G10" s="93"/>
      <c r="H10" s="93"/>
      <c r="I10" s="93"/>
      <c r="J10" s="93"/>
      <c r="K10" s="93"/>
      <c r="L10" s="93"/>
      <c r="M10" s="93"/>
      <c r="N10" s="93"/>
      <c r="O10" s="93"/>
      <c r="P10" s="93"/>
      <c r="Q10" s="93"/>
      <c r="R10" s="93"/>
      <c r="S10" s="93"/>
      <c r="T10" s="93"/>
      <c r="U10" s="93"/>
      <c r="V10" s="93"/>
      <c r="W10" s="93"/>
      <c r="X10" s="93"/>
      <c r="Y10" s="93"/>
      <c r="Z10" s="93"/>
      <c r="AA10" s="93"/>
      <c r="AB10" s="93"/>
      <c r="AC10" s="93"/>
      <c r="AD10" s="93"/>
      <c r="AE10" s="93"/>
      <c r="AF10" s="93"/>
      <c r="AG10" s="93"/>
      <c r="AH10" s="93"/>
      <c r="AI10" s="93"/>
      <c r="AJ10" s="93"/>
      <c r="AK10" s="93"/>
      <c r="AL10" s="93"/>
      <c r="AM10" s="93"/>
      <c r="AN10" s="93"/>
    </row>
    <row r="11" spans="1:40" x14ac:dyDescent="0.15">
      <c r="A11" s="115">
        <v>0</v>
      </c>
      <c r="B11" s="109">
        <v>0</v>
      </c>
      <c r="C11" s="109">
        <v>0</v>
      </c>
      <c r="D11" s="109">
        <v>0</v>
      </c>
      <c r="E11" s="84"/>
      <c r="G11" s="84"/>
      <c r="H11" s="84"/>
      <c r="J11" s="84"/>
    </row>
    <row r="12" spans="1:40" x14ac:dyDescent="0.15">
      <c r="A12" s="115">
        <v>0</v>
      </c>
      <c r="B12" s="109">
        <v>0</v>
      </c>
      <c r="C12" s="109">
        <v>0</v>
      </c>
      <c r="D12" s="109">
        <v>0</v>
      </c>
      <c r="E12" s="84"/>
      <c r="F12" s="84">
        <v>0</v>
      </c>
      <c r="G12" s="84">
        <v>0</v>
      </c>
      <c r="H12" s="84"/>
      <c r="I12" s="84"/>
      <c r="K12" s="84"/>
      <c r="L12" s="84">
        <v>0</v>
      </c>
      <c r="M12" s="84">
        <v>0</v>
      </c>
    </row>
    <row r="13" spans="1:40" x14ac:dyDescent="0.15">
      <c r="A13" s="115">
        <v>0</v>
      </c>
      <c r="B13" s="109">
        <v>0</v>
      </c>
      <c r="C13" s="109">
        <v>0</v>
      </c>
      <c r="D13" s="109">
        <v>0</v>
      </c>
      <c r="E13" s="84"/>
      <c r="F13" s="84">
        <v>0</v>
      </c>
      <c r="G13" s="84">
        <v>0</v>
      </c>
      <c r="H13" s="84">
        <v>0</v>
      </c>
      <c r="I13" s="84">
        <v>0</v>
      </c>
      <c r="K13" s="84"/>
      <c r="L13" s="84">
        <v>0</v>
      </c>
      <c r="M13" s="84">
        <v>0</v>
      </c>
      <c r="N13" s="109">
        <v>0</v>
      </c>
      <c r="O13" s="109">
        <v>0</v>
      </c>
    </row>
    <row r="14" spans="1:40" x14ac:dyDescent="0.15">
      <c r="A14" s="115">
        <v>0</v>
      </c>
      <c r="B14" s="109">
        <v>0</v>
      </c>
      <c r="C14" s="109">
        <v>0</v>
      </c>
      <c r="D14" s="109">
        <v>0</v>
      </c>
      <c r="E14" s="84"/>
      <c r="F14" s="84">
        <v>0</v>
      </c>
      <c r="G14" s="84">
        <v>0</v>
      </c>
      <c r="H14" s="84"/>
      <c r="I14" s="84">
        <v>0</v>
      </c>
      <c r="K14" s="84"/>
      <c r="L14" s="84">
        <v>0</v>
      </c>
      <c r="M14" s="84" t="str">
        <f ca="1">_xlfn.IFS(ISBLANK(PivotBoth!M14),"",IF(NOT(ISNA('#_PivotBoth'!M14)),IF(ISNA(PivotBoth!M14),TRUE,FALSE),FALSE),"StuNAMsg",IF(AND(ISNA('#_PivotBoth'!M14),ISNA(PivotBoth!M14)),TRUE,FALSE),"PerfectMsg",IF(NOT(ISERROR('#_PivotBoth'!M14)),IF(ISERROR(PivotBoth!M14),TRUE,FALSE),FALSE),"StuErrorMsg",IF(TYPE('#_PivotBoth'!M14)&lt;&gt;TYPE(PivotBoth!M14),TRUE,FALSE),"WrongTypeMsg",IF(_xlfn.ISFORMULA('#_PivotBoth'!M14),IF(NOT(_xlfn.ISFORMULA(PivotBoth!M14)),TRUE),FALSE),"MissingFormulaMsg",IF(NOT(AND(ISNUMBER(FIND("[",_xlfn.FORMULATEXT('#_PivotBoth'!M14))),ISNUMBER(FIND("!",_xlfn.FORMULATEXT('#_PivotBoth'!M14))))),AND(ISNUMBER(FIND("[",_xlfn.FORMULATEXT(PivotBoth!M14))),ISNUMBER(FIND("!",_xlfn.FORMULATEXT(PivotBoth!M14)))),FALSE),"ExternalRefsMsg",IF(ISNUMBER('#_PivotBoth'!M14),IF(ABS('#_PivotBoth'!M14-PivotBoth!M14)&gt;0.00001,TRUE,FALSE),IF('#_PivotBoth'!M14&lt;&gt;PivotBoth!M14,TRUE,FALSE)),IF(ISNUMBER('#_PivotBoth'!M14),IF('#_PivotBoth'!M14&gt;PivotBoth!M14,"TooLow","TooHigh"),"WrongAnswer"),NOT(_xlfn.ISFORMULA('#_PivotBoth'!M14)),IF(_xlfn.IFS(ISTEXT('#_PivotBoth'!M14),FALSE,ISLOGICAL('#_PivotBoth'!M14),FALSE,SUBSTITUTE(CELL("format",'#_PivotBoth'!M14),"-","")=SUBSTITUTE(CELL("format",PivotBoth!M14),"-",""),FALSE,CELL("format",'#_PivotBoth'!M14)="G",FALSE,AND(CELL("format",'#_PivotBoth'!M14)="F0",CELL("format",PivotBoth!M14)="G"),FALSE,TRUE,IFERROR(IF(MATCH(CELL("format",'#_PivotBoth'!M14)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PivotBoth!M14),_xlfn.FORMULATEXT(PivotBoth!M14),PivotBoth!M14),"9","#"),"8","#"),"7","#"),"6","#"),"5","#"),"4","#"),"3","#"),"2","#"),"1","#"),"0","#"),"$","")," ",""),",","@"),"&gt;","@"),"&lt;","@"),"=","@"),")","@"),"(","@"),"^","@"),"/","@"),"+","@"),"*","@"),"-","@"))-LEN(SUBSTITUTE(SUBSTITUTE(SUBSTITUTE(SUBSTITUTE(SUBSTITUTE(SUBSTITUTE(SUBSTITUTE(SUBSTITUTE(SUBSTITUTE(SUBSTITUTE(SUBSTITUTE(SUBSTITUTE(SUBSTITUTE(SUBSTITUTE(SUBSTITUTE(SUBSTITUTE(SUBSTITUTE(SUBSTITUTE(SUBSTITUTE(SUBSTITUTE(SUBSTITUTE(SUBSTITUTE(SUBSTITUTE(SUBSTITUTE(IF(_xlfn.ISFORMULA(PivotBoth!M14),_xlfn.FORMULATEXT(PivotBoth!M14),PivotBoth!M14),"9","#"),"8","#"),"7","#"),"6","#"),"5","#"),"4","#"),"3","#"),"2","#"),"1","#"),"0","#"),"$","")," ",""),",","@"),"&gt;","@"),"&lt;","@"),"=","@"),")","@"),"(","@"),"^","@"),"/","@"),"+","@"),"*","@"),"-","@"),"@#","")))/2&gt;(LEN(SUBSTITUTE(SUBSTITUTE(SUBSTITUTE(SUBSTITUTE(SUBSTITUTE(SUBSTITUTE(SUBSTITUTE(SUBSTITUTE(SUBSTITUTE(SUBSTITUTE(SUBSTITUTE(SUBSTITUTE(SUBSTITUTE(SUBSTITUTE(SUBSTITUTE(SUBSTITUTE(SUBSTITUTE(SUBSTITUTE(SUBSTITUTE(SUBSTITUTE(SUBSTITUTE(SUBSTITUTE(SUBSTITUTE(IF(_xlfn.ISFORMULA('#_PivotBoth'!M14),_xlfn.FORMULATEXT('#_PivotBoth'!M14),'#_PivotBoth'!M14),"9","#"),"8","#"),"7","#"),"6","#"),"5","#"),"4","#"),"3","#"),"2","#"),"1","#"),"0","#"),"$","")," ",""),",","@"),"&gt;","@"),"&lt;","@"),"=","@"),")","@"),"(","@"),"^","@"),"/","@"),"+","@"),"*","@"),"-","@"))-LEN(SUBSTITUTE(SUBSTITUTE(SUBSTITUTE(SUBSTITUTE(SUBSTITUTE(SUBSTITUTE(SUBSTITUTE(SUBSTITUTE(SUBSTITUTE(SUBSTITUTE(SUBSTITUTE(SUBSTITUTE(SUBSTITUTE(SUBSTITUTE(SUBSTITUTE(SUBSTITUTE(SUBSTITUTE(SUBSTITUTE(SUBSTITUTE(SUBSTITUTE(SUBSTITUTE(SUBSTITUTE(SUBSTITUTE(SUBSTITUTE(IF(_xlfn.ISFORMULA('#_PivotBoth'!M14),_xlfn.FORMULATEXT('#_PivotBoth'!M14),'#_PivotBoth'!M14),"9","#"),"8","#"),"7","#"),"6","#"),"5","#"),"4","#"),"3","#"),"2","#"),"1","#"),"0","#"),"$","")," ",""),",","@"),"&gt;","@"),"&lt;","@"),"=","@"),")","@"),"(","@"),"^","@"),"/","@"),"+","@"),"*","@"),"-","@"),"@#","")))/2,TRUE,FALSE),"HardCodeMsg",IF(LEN(IF(_xlfn.ISFORMULA(PivotBoth!M14),_xlfn.FORMULATEXT(PivotBoth!M14),PivotBoth!M14))-LEN(SUBSTITUTE(IF(_xlfn.ISFORMULA(PivotBoth!M14),_xlfn.FORMULATEXT(PivotBoth!M14),PivotBoth!M14),"""",""))&gt;LEN(IF(_xlfn.ISFORMULA('#_PivotBoth'!M14),_xlfn.FORMULATEXT('#_PivotBoth'!M14),'#_PivotBoth'!M14))-LEN(SUBSTITUTE(IF(_xlfn.ISFORMULA('#_PivotBoth'!M14),_xlfn.FORMULATEXT('#_PivotBoth'!M14),'#_PivotBoth'!M14),"""","")),TRUE,FALSE),"HardQuoteMsg",IF(LEN(IF(_xlfn.ISFORMULA(PivotBoth!M14),_xlfn.FORMULATEXT(PivotBoth!M14),PivotBoth!M14))-LEN(SUBSTITUTE(IF(_xlfn.ISFORMULA(PivotBoth!M14),_xlfn.FORMULATEXT(PivotBoth!M14),PivotBoth!M14),"$",""))&lt;LEN(IF(_xlfn.ISFORMULA('#_PivotBoth'!M14),_xlfn.FORMULATEXT('#_PivotBoth'!M14),'#_PivotBoth'!M14))-LEN(SUBSTITUTE(IF(_xlfn.ISFORMULA('#_PivotBoth'!M14),_xlfn.FORMULATEXT('#_PivotBoth'!M14),'#_PivotBoth'!M14),"$","")),TRUE,FALSE),"MissingAbsMsg",_xlfn.IFS(ISTEXT('#_PivotBoth'!M14),FALSE,ISLOGICAL('#_PivotBoth'!M14),FALSE,SUBSTITUTE(CELL("format",'#_PivotBoth'!M14),"-","")=SUBSTITUTE(CELL("format",PivotBoth!M14),"-",""),FALSE,CELL("format",'#_PivotBoth'!M14)="G",FALSE,AND(CELL("format",'#_PivotBoth'!M14)="F0",CELL("format",PivotBoth!M14)="G"),FALSE,TRUE,IFERROR(IF(MATCH(CELL("format",'#_PivotBoth'!M14),FormatCodes_SFX!$A$4:$A$53,0)&gt;0,TRUE),FALSE),TRUE,TRUE),"FormatMsg",TRUE,"PerfectMsg")</f>
        <v>PerfectMsg</v>
      </c>
      <c r="O14" s="109" t="str">
        <f ca="1">_xlfn.IFS(ISBLANK(PivotBoth!O14),"",IF(NOT(ISNA('#_PivotBoth'!O14)),IF(ISNA(PivotBoth!O14),TRUE,FALSE),FALSE),"StuNAMsg",IF(AND(ISNA('#_PivotBoth'!O14),ISNA(PivotBoth!O14)),TRUE,FALSE),"PerfectMsg",IF(NOT(ISERROR('#_PivotBoth'!O14)),IF(ISERROR(PivotBoth!O14),TRUE,FALSE),FALSE),"StuErrorMsg",IF(TYPE('#_PivotBoth'!O14)&lt;&gt;TYPE(PivotBoth!O14),TRUE,FALSE),"WrongTypeMsg",IF(_xlfn.ISFORMULA('#_PivotBoth'!O14),IF(NOT(_xlfn.ISFORMULA(PivotBoth!O14)),TRUE),FALSE),"MissingFormulaMsg",IF(NOT(AND(ISNUMBER(FIND("[",_xlfn.FORMULATEXT('#_PivotBoth'!O14))),ISNUMBER(FIND("!",_xlfn.FORMULATEXT('#_PivotBoth'!O14))))),AND(ISNUMBER(FIND("[",_xlfn.FORMULATEXT(PivotBoth!O14))),ISNUMBER(FIND("!",_xlfn.FORMULATEXT(PivotBoth!O14)))),FALSE),"ExternalRefsMsg",IF(ISNUMBER('#_PivotBoth'!O14),IF(ABS('#_PivotBoth'!O14-PivotBoth!O14)&gt;0.00001,TRUE,FALSE),IF('#_PivotBoth'!O14&lt;&gt;PivotBoth!O14,TRUE,FALSE)),IF(ISNUMBER('#_PivotBoth'!O14),IF('#_PivotBoth'!O14&gt;PivotBoth!O14,"TooLow","TooHigh"),"WrongAnswer"),NOT(_xlfn.ISFORMULA('#_PivotBoth'!O14)),IF(_xlfn.IFS(ISTEXT('#_PivotBoth'!O14),FALSE,ISLOGICAL('#_PivotBoth'!O14),FALSE,SUBSTITUTE(CELL("format",'#_PivotBoth'!O14),"-","")=SUBSTITUTE(CELL("format",PivotBoth!O14),"-",""),FALSE,CELL("format",'#_PivotBoth'!O14)="G",FALSE,AND(CELL("format",'#_PivotBoth'!O14)="F0",CELL("format",PivotBoth!O14)="G"),FALSE,TRUE,IFERROR(IF(MATCH(CELL("format",'#_PivotBoth'!O14)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PivotBoth!O14),_xlfn.FORMULATEXT(PivotBoth!O14),PivotBoth!O14),"9","#"),"8","#"),"7","#"),"6","#"),"5","#"),"4","#"),"3","#"),"2","#"),"1","#"),"0","#"),"$","")," ",""),",","@"),"&gt;","@"),"&lt;","@"),"=","@"),")","@"),"(","@"),"^","@"),"/","@"),"+","@"),"*","@"),"-","@"))-LEN(SUBSTITUTE(SUBSTITUTE(SUBSTITUTE(SUBSTITUTE(SUBSTITUTE(SUBSTITUTE(SUBSTITUTE(SUBSTITUTE(SUBSTITUTE(SUBSTITUTE(SUBSTITUTE(SUBSTITUTE(SUBSTITUTE(SUBSTITUTE(SUBSTITUTE(SUBSTITUTE(SUBSTITUTE(SUBSTITUTE(SUBSTITUTE(SUBSTITUTE(SUBSTITUTE(SUBSTITUTE(SUBSTITUTE(SUBSTITUTE(IF(_xlfn.ISFORMULA(PivotBoth!O14),_xlfn.FORMULATEXT(PivotBoth!O14),PivotBoth!O14),"9","#"),"8","#"),"7","#"),"6","#"),"5","#"),"4","#"),"3","#"),"2","#"),"1","#"),"0","#"),"$","")," ",""),",","@"),"&gt;","@"),"&lt;","@"),"=","@"),")","@"),"(","@"),"^","@"),"/","@"),"+","@"),"*","@"),"-","@"),"@#","")))/2&gt;(LEN(SUBSTITUTE(SUBSTITUTE(SUBSTITUTE(SUBSTITUTE(SUBSTITUTE(SUBSTITUTE(SUBSTITUTE(SUBSTITUTE(SUBSTITUTE(SUBSTITUTE(SUBSTITUTE(SUBSTITUTE(SUBSTITUTE(SUBSTITUTE(SUBSTITUTE(SUBSTITUTE(SUBSTITUTE(SUBSTITUTE(SUBSTITUTE(SUBSTITUTE(SUBSTITUTE(SUBSTITUTE(SUBSTITUTE(IF(_xlfn.ISFORMULA('#_PivotBoth'!O14),_xlfn.FORMULATEXT('#_PivotBoth'!O14),'#_PivotBoth'!O14),"9","#"),"8","#"),"7","#"),"6","#"),"5","#"),"4","#"),"3","#"),"2","#"),"1","#"),"0","#"),"$","")," ",""),",","@"),"&gt;","@"),"&lt;","@"),"=","@"),")","@"),"(","@"),"^","@"),"/","@"),"+","@"),"*","@"),"-","@"))-LEN(SUBSTITUTE(SUBSTITUTE(SUBSTITUTE(SUBSTITUTE(SUBSTITUTE(SUBSTITUTE(SUBSTITUTE(SUBSTITUTE(SUBSTITUTE(SUBSTITUTE(SUBSTITUTE(SUBSTITUTE(SUBSTITUTE(SUBSTITUTE(SUBSTITUTE(SUBSTITUTE(SUBSTITUTE(SUBSTITUTE(SUBSTITUTE(SUBSTITUTE(SUBSTITUTE(SUBSTITUTE(SUBSTITUTE(SUBSTITUTE(IF(_xlfn.ISFORMULA('#_PivotBoth'!O14),_xlfn.FORMULATEXT('#_PivotBoth'!O14),'#_PivotBoth'!O14),"9","#"),"8","#"),"7","#"),"6","#"),"5","#"),"4","#"),"3","#"),"2","#"),"1","#"),"0","#"),"$","")," ",""),",","@"),"&gt;","@"),"&lt;","@"),"=","@"),")","@"),"(","@"),"^","@"),"/","@"),"+","@"),"*","@"),"-","@"),"@#","")))/2,TRUE,FALSE),"HardCodeMsg",IF(LEN(IF(_xlfn.ISFORMULA(PivotBoth!O14),_xlfn.FORMULATEXT(PivotBoth!O14),PivotBoth!O14))-LEN(SUBSTITUTE(IF(_xlfn.ISFORMULA(PivotBoth!O14),_xlfn.FORMULATEXT(PivotBoth!O14),PivotBoth!O14),"""",""))&gt;LEN(IF(_xlfn.ISFORMULA('#_PivotBoth'!O14),_xlfn.FORMULATEXT('#_PivotBoth'!O14),'#_PivotBoth'!O14))-LEN(SUBSTITUTE(IF(_xlfn.ISFORMULA('#_PivotBoth'!O14),_xlfn.FORMULATEXT('#_PivotBoth'!O14),'#_PivotBoth'!O14),"""","")),TRUE,FALSE),"HardQuoteMsg",IF(LEN(IF(_xlfn.ISFORMULA(PivotBoth!O14),_xlfn.FORMULATEXT(PivotBoth!O14),PivotBoth!O14))-LEN(SUBSTITUTE(IF(_xlfn.ISFORMULA(PivotBoth!O14),_xlfn.FORMULATEXT(PivotBoth!O14),PivotBoth!O14),"$",""))&lt;LEN(IF(_xlfn.ISFORMULA('#_PivotBoth'!O14),_xlfn.FORMULATEXT('#_PivotBoth'!O14),'#_PivotBoth'!O14))-LEN(SUBSTITUTE(IF(_xlfn.ISFORMULA('#_PivotBoth'!O14),_xlfn.FORMULATEXT('#_PivotBoth'!O14),'#_PivotBoth'!O14),"$","")),TRUE,FALSE),"MissingAbsMsg",_xlfn.IFS(ISTEXT('#_PivotBoth'!O14),FALSE,ISLOGICAL('#_PivotBoth'!O14),FALSE,SUBSTITUTE(CELL("format",'#_PivotBoth'!O14),"-","")=SUBSTITUTE(CELL("format",PivotBoth!O14),"-",""),FALSE,CELL("format",'#_PivotBoth'!O14)="G",FALSE,AND(CELL("format",'#_PivotBoth'!O14)="F0",CELL("format",PivotBoth!O14)="G"),FALSE,TRUE,IFERROR(IF(MATCH(CELL("format",'#_PivotBoth'!O14),FormatCodes_SFX!$A$4:$A$53,0)&gt;0,TRUE),FALSE),TRUE,TRUE),"FormatMsg",TRUE,"PerfectMsg")</f>
        <v>PerfectMsg</v>
      </c>
    </row>
    <row r="15" spans="1:40" x14ac:dyDescent="0.15">
      <c r="A15" s="115">
        <v>0</v>
      </c>
      <c r="B15" s="109">
        <v>0</v>
      </c>
      <c r="C15" s="109">
        <v>0</v>
      </c>
      <c r="D15" s="109">
        <v>0</v>
      </c>
      <c r="E15" s="84"/>
      <c r="F15" s="84">
        <v>0</v>
      </c>
      <c r="G15" s="84">
        <v>0</v>
      </c>
      <c r="H15" s="84">
        <v>0</v>
      </c>
      <c r="I15" s="84">
        <v>0</v>
      </c>
      <c r="K15" s="84"/>
      <c r="L15" s="84">
        <v>0</v>
      </c>
      <c r="M15" s="84" t="str">
        <f ca="1">_xlfn.IFS(ISBLANK(PivotBoth!M15),"",IF(NOT(ISNA('#_PivotBoth'!M15)),IF(ISNA(PivotBoth!M15),TRUE,FALSE),FALSE),"StuNAMsg",IF(AND(ISNA('#_PivotBoth'!M15),ISNA(PivotBoth!M15)),TRUE,FALSE),"PerfectMsg",IF(NOT(ISERROR('#_PivotBoth'!M15)),IF(ISERROR(PivotBoth!M15),TRUE,FALSE),FALSE),"StuErrorMsg",IF(TYPE('#_PivotBoth'!M15)&lt;&gt;TYPE(PivotBoth!M15),TRUE,FALSE),"WrongTypeMsg",IF(_xlfn.ISFORMULA('#_PivotBoth'!M15),IF(NOT(_xlfn.ISFORMULA(PivotBoth!M15)),TRUE),FALSE),"MissingFormulaMsg",IF(NOT(AND(ISNUMBER(FIND("[",_xlfn.FORMULATEXT('#_PivotBoth'!M15))),ISNUMBER(FIND("!",_xlfn.FORMULATEXT('#_PivotBoth'!M15))))),AND(ISNUMBER(FIND("[",_xlfn.FORMULATEXT(PivotBoth!M15))),ISNUMBER(FIND("!",_xlfn.FORMULATEXT(PivotBoth!M15)))),FALSE),"ExternalRefsMsg",IF(ISNUMBER('#_PivotBoth'!M15),IF(ABS('#_PivotBoth'!M15-PivotBoth!M15)&gt;0.00001,TRUE,FALSE),IF('#_PivotBoth'!M15&lt;&gt;PivotBoth!M15,TRUE,FALSE)),IF(ISNUMBER('#_PivotBoth'!M15),IF('#_PivotBoth'!M15&gt;PivotBoth!M15,"TooLow","TooHigh"),"WrongAnswer"),NOT(_xlfn.ISFORMULA('#_PivotBoth'!M15)),IF(_xlfn.IFS(ISTEXT('#_PivotBoth'!M15),FALSE,ISLOGICAL('#_PivotBoth'!M15),FALSE,SUBSTITUTE(CELL("format",'#_PivotBoth'!M15),"-","")=SUBSTITUTE(CELL("format",PivotBoth!M15),"-",""),FALSE,CELL("format",'#_PivotBoth'!M15)="G",FALSE,AND(CELL("format",'#_PivotBoth'!M15)="F0",CELL("format",PivotBoth!M15)="G"),FALSE,TRUE,IFERROR(IF(MATCH(CELL("format",'#_PivotBoth'!M15)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PivotBoth!M15),_xlfn.FORMULATEXT(PivotBoth!M15),PivotBoth!M15),"9","#"),"8","#"),"7","#"),"6","#"),"5","#"),"4","#"),"3","#"),"2","#"),"1","#"),"0","#"),"$","")," ",""),",","@"),"&gt;","@"),"&lt;","@"),"=","@"),")","@"),"(","@"),"^","@"),"/","@"),"+","@"),"*","@"),"-","@"))-LEN(SUBSTITUTE(SUBSTITUTE(SUBSTITUTE(SUBSTITUTE(SUBSTITUTE(SUBSTITUTE(SUBSTITUTE(SUBSTITUTE(SUBSTITUTE(SUBSTITUTE(SUBSTITUTE(SUBSTITUTE(SUBSTITUTE(SUBSTITUTE(SUBSTITUTE(SUBSTITUTE(SUBSTITUTE(SUBSTITUTE(SUBSTITUTE(SUBSTITUTE(SUBSTITUTE(SUBSTITUTE(SUBSTITUTE(SUBSTITUTE(IF(_xlfn.ISFORMULA(PivotBoth!M15),_xlfn.FORMULATEXT(PivotBoth!M15),PivotBoth!M15),"9","#"),"8","#"),"7","#"),"6","#"),"5","#"),"4","#"),"3","#"),"2","#"),"1","#"),"0","#"),"$","")," ",""),",","@"),"&gt;","@"),"&lt;","@"),"=","@"),")","@"),"(","@"),"^","@"),"/","@"),"+","@"),"*","@"),"-","@"),"@#","")))/2&gt;(LEN(SUBSTITUTE(SUBSTITUTE(SUBSTITUTE(SUBSTITUTE(SUBSTITUTE(SUBSTITUTE(SUBSTITUTE(SUBSTITUTE(SUBSTITUTE(SUBSTITUTE(SUBSTITUTE(SUBSTITUTE(SUBSTITUTE(SUBSTITUTE(SUBSTITUTE(SUBSTITUTE(SUBSTITUTE(SUBSTITUTE(SUBSTITUTE(SUBSTITUTE(SUBSTITUTE(SUBSTITUTE(SUBSTITUTE(IF(_xlfn.ISFORMULA('#_PivotBoth'!M15),_xlfn.FORMULATEXT('#_PivotBoth'!M15),'#_PivotBoth'!M15),"9","#"),"8","#"),"7","#"),"6","#"),"5","#"),"4","#"),"3","#"),"2","#"),"1","#"),"0","#"),"$","")," ",""),",","@"),"&gt;","@"),"&lt;","@"),"=","@"),")","@"),"(","@"),"^","@"),"/","@"),"+","@"),"*","@"),"-","@"))-LEN(SUBSTITUTE(SUBSTITUTE(SUBSTITUTE(SUBSTITUTE(SUBSTITUTE(SUBSTITUTE(SUBSTITUTE(SUBSTITUTE(SUBSTITUTE(SUBSTITUTE(SUBSTITUTE(SUBSTITUTE(SUBSTITUTE(SUBSTITUTE(SUBSTITUTE(SUBSTITUTE(SUBSTITUTE(SUBSTITUTE(SUBSTITUTE(SUBSTITUTE(SUBSTITUTE(SUBSTITUTE(SUBSTITUTE(SUBSTITUTE(IF(_xlfn.ISFORMULA('#_PivotBoth'!M15),_xlfn.FORMULATEXT('#_PivotBoth'!M15),'#_PivotBoth'!M15),"9","#"),"8","#"),"7","#"),"6","#"),"5","#"),"4","#"),"3","#"),"2","#"),"1","#"),"0","#"),"$","")," ",""),",","@"),"&gt;","@"),"&lt;","@"),"=","@"),")","@"),"(","@"),"^","@"),"/","@"),"+","@"),"*","@"),"-","@"),"@#","")))/2,TRUE,FALSE),"HardCodeMsg",IF(LEN(IF(_xlfn.ISFORMULA(PivotBoth!M15),_xlfn.FORMULATEXT(PivotBoth!M15),PivotBoth!M15))-LEN(SUBSTITUTE(IF(_xlfn.ISFORMULA(PivotBoth!M15),_xlfn.FORMULATEXT(PivotBoth!M15),PivotBoth!M15),"""",""))&gt;LEN(IF(_xlfn.ISFORMULA('#_PivotBoth'!M15),_xlfn.FORMULATEXT('#_PivotBoth'!M15),'#_PivotBoth'!M15))-LEN(SUBSTITUTE(IF(_xlfn.ISFORMULA('#_PivotBoth'!M15),_xlfn.FORMULATEXT('#_PivotBoth'!M15),'#_PivotBoth'!M15),"""","")),TRUE,FALSE),"HardQuoteMsg",IF(LEN(IF(_xlfn.ISFORMULA(PivotBoth!M15),_xlfn.FORMULATEXT(PivotBoth!M15),PivotBoth!M15))-LEN(SUBSTITUTE(IF(_xlfn.ISFORMULA(PivotBoth!M15),_xlfn.FORMULATEXT(PivotBoth!M15),PivotBoth!M15),"$",""))&lt;LEN(IF(_xlfn.ISFORMULA('#_PivotBoth'!M15),_xlfn.FORMULATEXT('#_PivotBoth'!M15),'#_PivotBoth'!M15))-LEN(SUBSTITUTE(IF(_xlfn.ISFORMULA('#_PivotBoth'!M15),_xlfn.FORMULATEXT('#_PivotBoth'!M15),'#_PivotBoth'!M15),"$","")),TRUE,FALSE),"MissingAbsMsg",_xlfn.IFS(ISTEXT('#_PivotBoth'!M15),FALSE,ISLOGICAL('#_PivotBoth'!M15),FALSE,SUBSTITUTE(CELL("format",'#_PivotBoth'!M15),"-","")=SUBSTITUTE(CELL("format",PivotBoth!M15),"-",""),FALSE,CELL("format",'#_PivotBoth'!M15)="G",FALSE,AND(CELL("format",'#_PivotBoth'!M15)="F0",CELL("format",PivotBoth!M15)="G"),FALSE,TRUE,IFERROR(IF(MATCH(CELL("format",'#_PivotBoth'!M15),FormatCodes_SFX!$A$4:$A$53,0)&gt;0,TRUE),FALSE),TRUE,TRUE),"FormatMsg",TRUE,"PerfectMsg")</f>
        <v>PerfectMsg</v>
      </c>
      <c r="N15" s="109" t="str">
        <f ca="1">_xlfn.IFS(ISBLANK(PivotBoth!N15),"",IF(NOT(ISNA('#_PivotBoth'!N15)),IF(ISNA(PivotBoth!N15),TRUE,FALSE),FALSE),"StuNAMsg",IF(AND(ISNA('#_PivotBoth'!N15),ISNA(PivotBoth!N15)),TRUE,FALSE),"PerfectMsg",IF(NOT(ISERROR('#_PivotBoth'!N15)),IF(ISERROR(PivotBoth!N15),TRUE,FALSE),FALSE),"StuErrorMsg",IF(TYPE('#_PivotBoth'!N15)&lt;&gt;TYPE(PivotBoth!N15),TRUE,FALSE),"WrongTypeMsg",IF(_xlfn.ISFORMULA('#_PivotBoth'!N15),IF(NOT(_xlfn.ISFORMULA(PivotBoth!N15)),TRUE),FALSE),"MissingFormulaMsg",IF(NOT(AND(ISNUMBER(FIND("[",_xlfn.FORMULATEXT('#_PivotBoth'!N15))),ISNUMBER(FIND("!",_xlfn.FORMULATEXT('#_PivotBoth'!N15))))),AND(ISNUMBER(FIND("[",_xlfn.FORMULATEXT(PivotBoth!N15))),ISNUMBER(FIND("!",_xlfn.FORMULATEXT(PivotBoth!N15)))),FALSE),"ExternalRefsMsg",IF(ISNUMBER('#_PivotBoth'!N15),IF(ABS('#_PivotBoth'!N15-PivotBoth!N15)&gt;0.00001,TRUE,FALSE),IF('#_PivotBoth'!N15&lt;&gt;PivotBoth!N15,TRUE,FALSE)),IF(ISNUMBER('#_PivotBoth'!N15),IF('#_PivotBoth'!N15&gt;PivotBoth!N15,"TooLow","TooHigh"),"WrongAnswer"),NOT(_xlfn.ISFORMULA('#_PivotBoth'!N15)),IF(_xlfn.IFS(ISTEXT('#_PivotBoth'!N15),FALSE,ISLOGICAL('#_PivotBoth'!N15),FALSE,SUBSTITUTE(CELL("format",'#_PivotBoth'!N15),"-","")=SUBSTITUTE(CELL("format",PivotBoth!N15),"-",""),FALSE,CELL("format",'#_PivotBoth'!N15)="G",FALSE,AND(CELL("format",'#_PivotBoth'!N15)="F0",CELL("format",PivotBoth!N15)="G"),FALSE,TRUE,IFERROR(IF(MATCH(CELL("format",'#_PivotBoth'!N15)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PivotBoth!N15),_xlfn.FORMULATEXT(PivotBoth!N15),PivotBoth!N15),"9","#"),"8","#"),"7","#"),"6","#"),"5","#"),"4","#"),"3","#"),"2","#"),"1","#"),"0","#"),"$","")," ",""),",","@"),"&gt;","@"),"&lt;","@"),"=","@"),")","@"),"(","@"),"^","@"),"/","@"),"+","@"),"*","@"),"-","@"))-LEN(SUBSTITUTE(SUBSTITUTE(SUBSTITUTE(SUBSTITUTE(SUBSTITUTE(SUBSTITUTE(SUBSTITUTE(SUBSTITUTE(SUBSTITUTE(SUBSTITUTE(SUBSTITUTE(SUBSTITUTE(SUBSTITUTE(SUBSTITUTE(SUBSTITUTE(SUBSTITUTE(SUBSTITUTE(SUBSTITUTE(SUBSTITUTE(SUBSTITUTE(SUBSTITUTE(SUBSTITUTE(SUBSTITUTE(SUBSTITUTE(IF(_xlfn.ISFORMULA(PivotBoth!N15),_xlfn.FORMULATEXT(PivotBoth!N15),PivotBoth!N15),"9","#"),"8","#"),"7","#"),"6","#"),"5","#"),"4","#"),"3","#"),"2","#"),"1","#"),"0","#"),"$","")," ",""),",","@"),"&gt;","@"),"&lt;","@"),"=","@"),")","@"),"(","@"),"^","@"),"/","@"),"+","@"),"*","@"),"-","@"),"@#","")))/2&gt;(LEN(SUBSTITUTE(SUBSTITUTE(SUBSTITUTE(SUBSTITUTE(SUBSTITUTE(SUBSTITUTE(SUBSTITUTE(SUBSTITUTE(SUBSTITUTE(SUBSTITUTE(SUBSTITUTE(SUBSTITUTE(SUBSTITUTE(SUBSTITUTE(SUBSTITUTE(SUBSTITUTE(SUBSTITUTE(SUBSTITUTE(SUBSTITUTE(SUBSTITUTE(SUBSTITUTE(SUBSTITUTE(SUBSTITUTE(IF(_xlfn.ISFORMULA('#_PivotBoth'!N15),_xlfn.FORMULATEXT('#_PivotBoth'!N15),'#_PivotBoth'!N15),"9","#"),"8","#"),"7","#"),"6","#"),"5","#"),"4","#"),"3","#"),"2","#"),"1","#"),"0","#"),"$","")," ",""),",","@"),"&gt;","@"),"&lt;","@"),"=","@"),")","@"),"(","@"),"^","@"),"/","@"),"+","@"),"*","@"),"-","@"))-LEN(SUBSTITUTE(SUBSTITUTE(SUBSTITUTE(SUBSTITUTE(SUBSTITUTE(SUBSTITUTE(SUBSTITUTE(SUBSTITUTE(SUBSTITUTE(SUBSTITUTE(SUBSTITUTE(SUBSTITUTE(SUBSTITUTE(SUBSTITUTE(SUBSTITUTE(SUBSTITUTE(SUBSTITUTE(SUBSTITUTE(SUBSTITUTE(SUBSTITUTE(SUBSTITUTE(SUBSTITUTE(SUBSTITUTE(SUBSTITUTE(IF(_xlfn.ISFORMULA('#_PivotBoth'!N15),_xlfn.FORMULATEXT('#_PivotBoth'!N15),'#_PivotBoth'!N15),"9","#"),"8","#"),"7","#"),"6","#"),"5","#"),"4","#"),"3","#"),"2","#"),"1","#"),"0","#"),"$","")," ",""),",","@"),"&gt;","@"),"&lt;","@"),"=","@"),")","@"),"(","@"),"^","@"),"/","@"),"+","@"),"*","@"),"-","@"),"@#","")))/2,TRUE,FALSE),"HardCodeMsg",IF(LEN(IF(_xlfn.ISFORMULA(PivotBoth!N15),_xlfn.FORMULATEXT(PivotBoth!N15),PivotBoth!N15))-LEN(SUBSTITUTE(IF(_xlfn.ISFORMULA(PivotBoth!N15),_xlfn.FORMULATEXT(PivotBoth!N15),PivotBoth!N15),"""",""))&gt;LEN(IF(_xlfn.ISFORMULA('#_PivotBoth'!N15),_xlfn.FORMULATEXT('#_PivotBoth'!N15),'#_PivotBoth'!N15))-LEN(SUBSTITUTE(IF(_xlfn.ISFORMULA('#_PivotBoth'!N15),_xlfn.FORMULATEXT('#_PivotBoth'!N15),'#_PivotBoth'!N15),"""","")),TRUE,FALSE),"HardQuoteMsg",IF(LEN(IF(_xlfn.ISFORMULA(PivotBoth!N15),_xlfn.FORMULATEXT(PivotBoth!N15),PivotBoth!N15))-LEN(SUBSTITUTE(IF(_xlfn.ISFORMULA(PivotBoth!N15),_xlfn.FORMULATEXT(PivotBoth!N15),PivotBoth!N15),"$",""))&lt;LEN(IF(_xlfn.ISFORMULA('#_PivotBoth'!N15),_xlfn.FORMULATEXT('#_PivotBoth'!N15),'#_PivotBoth'!N15))-LEN(SUBSTITUTE(IF(_xlfn.ISFORMULA('#_PivotBoth'!N15),_xlfn.FORMULATEXT('#_PivotBoth'!N15),'#_PivotBoth'!N15),"$","")),TRUE,FALSE),"MissingAbsMsg",_xlfn.IFS(ISTEXT('#_PivotBoth'!N15),FALSE,ISLOGICAL('#_PivotBoth'!N15),FALSE,SUBSTITUTE(CELL("format",'#_PivotBoth'!N15),"-","")=SUBSTITUTE(CELL("format",PivotBoth!N15),"-",""),FALSE,CELL("format",'#_PivotBoth'!N15)="G",FALSE,AND(CELL("format",'#_PivotBoth'!N15)="F0",CELL("format",PivotBoth!N15)="G"),FALSE,TRUE,IFERROR(IF(MATCH(CELL("format",'#_PivotBoth'!N15),FormatCodes_SFX!$A$4:$A$53,0)&gt;0,TRUE),FALSE),TRUE,TRUE),"FormatMsg",TRUE,"PerfectMsg")</f>
        <v>PerfectMsg</v>
      </c>
      <c r="O15" s="109" t="str">
        <f ca="1">_xlfn.IFS(ISBLANK(PivotBoth!O15),"",IF(NOT(ISNA('#_PivotBoth'!O15)),IF(ISNA(PivotBoth!O15),TRUE,FALSE),FALSE),"StuNAMsg",IF(AND(ISNA('#_PivotBoth'!O15),ISNA(PivotBoth!O15)),TRUE,FALSE),"PerfectMsg",IF(NOT(ISERROR('#_PivotBoth'!O15)),IF(ISERROR(PivotBoth!O15),TRUE,FALSE),FALSE),"StuErrorMsg",IF(TYPE('#_PivotBoth'!O15)&lt;&gt;TYPE(PivotBoth!O15),TRUE,FALSE),"WrongTypeMsg",IF(_xlfn.ISFORMULA('#_PivotBoth'!O15),IF(NOT(_xlfn.ISFORMULA(PivotBoth!O15)),TRUE),FALSE),"MissingFormulaMsg",IF(NOT(AND(ISNUMBER(FIND("[",_xlfn.FORMULATEXT('#_PivotBoth'!O15))),ISNUMBER(FIND("!",_xlfn.FORMULATEXT('#_PivotBoth'!O15))))),AND(ISNUMBER(FIND("[",_xlfn.FORMULATEXT(PivotBoth!O15))),ISNUMBER(FIND("!",_xlfn.FORMULATEXT(PivotBoth!O15)))),FALSE),"ExternalRefsMsg",IF(ISNUMBER('#_PivotBoth'!O15),IF(ABS('#_PivotBoth'!O15-PivotBoth!O15)&gt;0.00001,TRUE,FALSE),IF('#_PivotBoth'!O15&lt;&gt;PivotBoth!O15,TRUE,FALSE)),IF(ISNUMBER('#_PivotBoth'!O15),IF('#_PivotBoth'!O15&gt;PivotBoth!O15,"TooLow","TooHigh"),"WrongAnswer"),NOT(_xlfn.ISFORMULA('#_PivotBoth'!O15)),IF(_xlfn.IFS(ISTEXT('#_PivotBoth'!O15),FALSE,ISLOGICAL('#_PivotBoth'!O15),FALSE,SUBSTITUTE(CELL("format",'#_PivotBoth'!O15),"-","")=SUBSTITUTE(CELL("format",PivotBoth!O15),"-",""),FALSE,CELL("format",'#_PivotBoth'!O15)="G",FALSE,AND(CELL("format",'#_PivotBoth'!O15)="F0",CELL("format",PivotBoth!O15)="G"),FALSE,TRUE,IFERROR(IF(MATCH(CELL("format",'#_PivotBoth'!O15)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PivotBoth!O15),_xlfn.FORMULATEXT(PivotBoth!O15),PivotBoth!O15),"9","#"),"8","#"),"7","#"),"6","#"),"5","#"),"4","#"),"3","#"),"2","#"),"1","#"),"0","#"),"$","")," ",""),",","@"),"&gt;","@"),"&lt;","@"),"=","@"),")","@"),"(","@"),"^","@"),"/","@"),"+","@"),"*","@"),"-","@"))-LEN(SUBSTITUTE(SUBSTITUTE(SUBSTITUTE(SUBSTITUTE(SUBSTITUTE(SUBSTITUTE(SUBSTITUTE(SUBSTITUTE(SUBSTITUTE(SUBSTITUTE(SUBSTITUTE(SUBSTITUTE(SUBSTITUTE(SUBSTITUTE(SUBSTITUTE(SUBSTITUTE(SUBSTITUTE(SUBSTITUTE(SUBSTITUTE(SUBSTITUTE(SUBSTITUTE(SUBSTITUTE(SUBSTITUTE(SUBSTITUTE(IF(_xlfn.ISFORMULA(PivotBoth!O15),_xlfn.FORMULATEXT(PivotBoth!O15),PivotBoth!O15),"9","#"),"8","#"),"7","#"),"6","#"),"5","#"),"4","#"),"3","#"),"2","#"),"1","#"),"0","#"),"$","")," ",""),",","@"),"&gt;","@"),"&lt;","@"),"=","@"),")","@"),"(","@"),"^","@"),"/","@"),"+","@"),"*","@"),"-","@"),"@#","")))/2&gt;(LEN(SUBSTITUTE(SUBSTITUTE(SUBSTITUTE(SUBSTITUTE(SUBSTITUTE(SUBSTITUTE(SUBSTITUTE(SUBSTITUTE(SUBSTITUTE(SUBSTITUTE(SUBSTITUTE(SUBSTITUTE(SUBSTITUTE(SUBSTITUTE(SUBSTITUTE(SUBSTITUTE(SUBSTITUTE(SUBSTITUTE(SUBSTITUTE(SUBSTITUTE(SUBSTITUTE(SUBSTITUTE(SUBSTITUTE(IF(_xlfn.ISFORMULA('#_PivotBoth'!O15),_xlfn.FORMULATEXT('#_PivotBoth'!O15),'#_PivotBoth'!O15),"9","#"),"8","#"),"7","#"),"6","#"),"5","#"),"4","#"),"3","#"),"2","#"),"1","#"),"0","#"),"$","")," ",""),",","@"),"&gt;","@"),"&lt;","@"),"=","@"),")","@"),"(","@"),"^","@"),"/","@"),"+","@"),"*","@"),"-","@"))-LEN(SUBSTITUTE(SUBSTITUTE(SUBSTITUTE(SUBSTITUTE(SUBSTITUTE(SUBSTITUTE(SUBSTITUTE(SUBSTITUTE(SUBSTITUTE(SUBSTITUTE(SUBSTITUTE(SUBSTITUTE(SUBSTITUTE(SUBSTITUTE(SUBSTITUTE(SUBSTITUTE(SUBSTITUTE(SUBSTITUTE(SUBSTITUTE(SUBSTITUTE(SUBSTITUTE(SUBSTITUTE(SUBSTITUTE(SUBSTITUTE(IF(_xlfn.ISFORMULA('#_PivotBoth'!O15),_xlfn.FORMULATEXT('#_PivotBoth'!O15),'#_PivotBoth'!O15),"9","#"),"8","#"),"7","#"),"6","#"),"5","#"),"4","#"),"3","#"),"2","#"),"1","#"),"0","#"),"$","")," ",""),",","@"),"&gt;","@"),"&lt;","@"),"=","@"),")","@"),"(","@"),"^","@"),"/","@"),"+","@"),"*","@"),"-","@"),"@#","")))/2,TRUE,FALSE),"HardCodeMsg",IF(LEN(IF(_xlfn.ISFORMULA(PivotBoth!O15),_xlfn.FORMULATEXT(PivotBoth!O15),PivotBoth!O15))-LEN(SUBSTITUTE(IF(_xlfn.ISFORMULA(PivotBoth!O15),_xlfn.FORMULATEXT(PivotBoth!O15),PivotBoth!O15),"""",""))&gt;LEN(IF(_xlfn.ISFORMULA('#_PivotBoth'!O15),_xlfn.FORMULATEXT('#_PivotBoth'!O15),'#_PivotBoth'!O15))-LEN(SUBSTITUTE(IF(_xlfn.ISFORMULA('#_PivotBoth'!O15),_xlfn.FORMULATEXT('#_PivotBoth'!O15),'#_PivotBoth'!O15),"""","")),TRUE,FALSE),"HardQuoteMsg",IF(LEN(IF(_xlfn.ISFORMULA(PivotBoth!O15),_xlfn.FORMULATEXT(PivotBoth!O15),PivotBoth!O15))-LEN(SUBSTITUTE(IF(_xlfn.ISFORMULA(PivotBoth!O15),_xlfn.FORMULATEXT(PivotBoth!O15),PivotBoth!O15),"$",""))&lt;LEN(IF(_xlfn.ISFORMULA('#_PivotBoth'!O15),_xlfn.FORMULATEXT('#_PivotBoth'!O15),'#_PivotBoth'!O15))-LEN(SUBSTITUTE(IF(_xlfn.ISFORMULA('#_PivotBoth'!O15),_xlfn.FORMULATEXT('#_PivotBoth'!O15),'#_PivotBoth'!O15),"$","")),TRUE,FALSE),"MissingAbsMsg",_xlfn.IFS(ISTEXT('#_PivotBoth'!O15),FALSE,ISLOGICAL('#_PivotBoth'!O15),FALSE,SUBSTITUTE(CELL("format",'#_PivotBoth'!O15),"-","")=SUBSTITUTE(CELL("format",PivotBoth!O15),"-",""),FALSE,CELL("format",'#_PivotBoth'!O15)="G",FALSE,AND(CELL("format",'#_PivotBoth'!O15)="F0",CELL("format",PivotBoth!O15)="G"),FALSE,TRUE,IFERROR(IF(MATCH(CELL("format",'#_PivotBoth'!O15),FormatCodes_SFX!$A$4:$A$53,0)&gt;0,TRUE),FALSE),TRUE,TRUE),"FormatMsg",TRUE,"PerfectMsg")</f>
        <v>PerfectMsg</v>
      </c>
    </row>
    <row r="16" spans="1:40" x14ac:dyDescent="0.15">
      <c r="A16" s="115">
        <v>0</v>
      </c>
      <c r="B16" s="109">
        <v>0</v>
      </c>
      <c r="C16" s="109">
        <v>0</v>
      </c>
      <c r="D16" s="109">
        <v>0</v>
      </c>
      <c r="E16" s="84"/>
      <c r="F16" s="84">
        <v>0</v>
      </c>
      <c r="G16" s="84">
        <v>0</v>
      </c>
      <c r="H16" s="84">
        <v>0</v>
      </c>
      <c r="I16" s="84">
        <v>0</v>
      </c>
      <c r="K16" s="84"/>
      <c r="L16" s="84">
        <v>0</v>
      </c>
      <c r="M16" s="84">
        <v>0</v>
      </c>
      <c r="N16" s="109">
        <v>0</v>
      </c>
      <c r="O16" s="109">
        <v>0</v>
      </c>
    </row>
    <row r="17" spans="1:26" x14ac:dyDescent="0.15">
      <c r="A17" s="115">
        <v>0</v>
      </c>
      <c r="B17" s="109">
        <v>0</v>
      </c>
      <c r="C17" s="109">
        <v>0</v>
      </c>
      <c r="D17" s="109">
        <v>0</v>
      </c>
      <c r="E17" s="84"/>
      <c r="F17" s="84">
        <v>0</v>
      </c>
      <c r="G17" s="84">
        <v>0</v>
      </c>
      <c r="H17" s="84">
        <v>0</v>
      </c>
      <c r="I17" s="84">
        <v>0</v>
      </c>
      <c r="K17" s="84"/>
      <c r="L17" s="84">
        <v>0</v>
      </c>
      <c r="M17" s="84">
        <v>0</v>
      </c>
      <c r="N17" s="109">
        <v>0</v>
      </c>
      <c r="O17" s="109">
        <v>0</v>
      </c>
    </row>
    <row r="18" spans="1:26" x14ac:dyDescent="0.15">
      <c r="A18" s="115">
        <v>0</v>
      </c>
      <c r="B18" s="109">
        <v>0</v>
      </c>
      <c r="C18" s="109">
        <v>0</v>
      </c>
      <c r="D18" s="109">
        <v>0</v>
      </c>
      <c r="E18" s="84"/>
      <c r="F18" s="84">
        <v>0</v>
      </c>
      <c r="G18" s="84">
        <v>0</v>
      </c>
      <c r="H18" s="84">
        <v>0</v>
      </c>
      <c r="I18" s="84">
        <v>0</v>
      </c>
      <c r="K18" s="84"/>
      <c r="L18" s="84">
        <v>0</v>
      </c>
      <c r="M18" s="84" t="str">
        <f ca="1">_xlfn.IFS(ISBLANK(PivotBoth!M18),"",IF(NOT(ISNA('#_PivotBoth'!M18)),IF(ISNA(PivotBoth!M18),TRUE,FALSE),FALSE),"StuNAMsg",IF(AND(ISNA('#_PivotBoth'!M18),ISNA(PivotBoth!M18)),TRUE,FALSE),"PerfectMsg",IF(NOT(ISERROR('#_PivotBoth'!M18)),IF(ISERROR(PivotBoth!M18),TRUE,FALSE),FALSE),"StuErrorMsg",IF(TYPE('#_PivotBoth'!M18)&lt;&gt;TYPE(PivotBoth!M18),TRUE,FALSE),"WrongTypeMsg",IF(_xlfn.ISFORMULA('#_PivotBoth'!M18),IF(NOT(_xlfn.ISFORMULA(PivotBoth!M18)),TRUE),FALSE),"MissingFormulaMsg",IF(NOT(AND(ISNUMBER(FIND("[",_xlfn.FORMULATEXT('#_PivotBoth'!M18))),ISNUMBER(FIND("!",_xlfn.FORMULATEXT('#_PivotBoth'!M18))))),AND(ISNUMBER(FIND("[",_xlfn.FORMULATEXT(PivotBoth!M18))),ISNUMBER(FIND("!",_xlfn.FORMULATEXT(PivotBoth!M18)))),FALSE),"ExternalRefsMsg",IF(ISNUMBER('#_PivotBoth'!M18),IF(ABS('#_PivotBoth'!M18-PivotBoth!M18)&gt;0.00001,TRUE,FALSE),IF('#_PivotBoth'!M18&lt;&gt;PivotBoth!M18,TRUE,FALSE)),IF(ISNUMBER('#_PivotBoth'!M18),IF('#_PivotBoth'!M18&gt;PivotBoth!M18,"TooLow","TooHigh"),"WrongAnswer"),NOT(_xlfn.ISFORMULA('#_PivotBoth'!M18)),IF(_xlfn.IFS(ISTEXT('#_PivotBoth'!M18),FALSE,ISLOGICAL('#_PivotBoth'!M18),FALSE,SUBSTITUTE(CELL("format",'#_PivotBoth'!M18),"-","")=SUBSTITUTE(CELL("format",PivotBoth!M18),"-",""),FALSE,CELL("format",'#_PivotBoth'!M18)="G",FALSE,AND(CELL("format",'#_PivotBoth'!M18)="F0",CELL("format",PivotBoth!M18)="G"),FALSE,TRUE,IFERROR(IF(MATCH(CELL("format",'#_PivotBoth'!M18)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PivotBoth!M18),_xlfn.FORMULATEXT(PivotBoth!M18),PivotBoth!M18),"9","#"),"8","#"),"7","#"),"6","#"),"5","#"),"4","#"),"3","#"),"2","#"),"1","#"),"0","#"),"$","")," ",""),",","@"),"&gt;","@"),"&lt;","@"),"=","@"),")","@"),"(","@"),"^","@"),"/","@"),"+","@"),"*","@"),"-","@"))-LEN(SUBSTITUTE(SUBSTITUTE(SUBSTITUTE(SUBSTITUTE(SUBSTITUTE(SUBSTITUTE(SUBSTITUTE(SUBSTITUTE(SUBSTITUTE(SUBSTITUTE(SUBSTITUTE(SUBSTITUTE(SUBSTITUTE(SUBSTITUTE(SUBSTITUTE(SUBSTITUTE(SUBSTITUTE(SUBSTITUTE(SUBSTITUTE(SUBSTITUTE(SUBSTITUTE(SUBSTITUTE(SUBSTITUTE(SUBSTITUTE(IF(_xlfn.ISFORMULA(PivotBoth!M18),_xlfn.FORMULATEXT(PivotBoth!M18),PivotBoth!M18),"9","#"),"8","#"),"7","#"),"6","#"),"5","#"),"4","#"),"3","#"),"2","#"),"1","#"),"0","#"),"$","")," ",""),",","@"),"&gt;","@"),"&lt;","@"),"=","@"),")","@"),"(","@"),"^","@"),"/","@"),"+","@"),"*","@"),"-","@"),"@#","")))/2&gt;(LEN(SUBSTITUTE(SUBSTITUTE(SUBSTITUTE(SUBSTITUTE(SUBSTITUTE(SUBSTITUTE(SUBSTITUTE(SUBSTITUTE(SUBSTITUTE(SUBSTITUTE(SUBSTITUTE(SUBSTITUTE(SUBSTITUTE(SUBSTITUTE(SUBSTITUTE(SUBSTITUTE(SUBSTITUTE(SUBSTITUTE(SUBSTITUTE(SUBSTITUTE(SUBSTITUTE(SUBSTITUTE(SUBSTITUTE(IF(_xlfn.ISFORMULA('#_PivotBoth'!M18),_xlfn.FORMULATEXT('#_PivotBoth'!M18),'#_PivotBoth'!M18),"9","#"),"8","#"),"7","#"),"6","#"),"5","#"),"4","#"),"3","#"),"2","#"),"1","#"),"0","#"),"$","")," ",""),",","@"),"&gt;","@"),"&lt;","@"),"=","@"),")","@"),"(","@"),"^","@"),"/","@"),"+","@"),"*","@"),"-","@"))-LEN(SUBSTITUTE(SUBSTITUTE(SUBSTITUTE(SUBSTITUTE(SUBSTITUTE(SUBSTITUTE(SUBSTITUTE(SUBSTITUTE(SUBSTITUTE(SUBSTITUTE(SUBSTITUTE(SUBSTITUTE(SUBSTITUTE(SUBSTITUTE(SUBSTITUTE(SUBSTITUTE(SUBSTITUTE(SUBSTITUTE(SUBSTITUTE(SUBSTITUTE(SUBSTITUTE(SUBSTITUTE(SUBSTITUTE(SUBSTITUTE(IF(_xlfn.ISFORMULA('#_PivotBoth'!M18),_xlfn.FORMULATEXT('#_PivotBoth'!M18),'#_PivotBoth'!M18),"9","#"),"8","#"),"7","#"),"6","#"),"5","#"),"4","#"),"3","#"),"2","#"),"1","#"),"0","#"),"$","")," ",""),",","@"),"&gt;","@"),"&lt;","@"),"=","@"),")","@"),"(","@"),"^","@"),"/","@"),"+","@"),"*","@"),"-","@"),"@#","")))/2,TRUE,FALSE),"HardCodeMsg",IF(LEN(IF(_xlfn.ISFORMULA(PivotBoth!M18),_xlfn.FORMULATEXT(PivotBoth!M18),PivotBoth!M18))-LEN(SUBSTITUTE(IF(_xlfn.ISFORMULA(PivotBoth!M18),_xlfn.FORMULATEXT(PivotBoth!M18),PivotBoth!M18),"""",""))&gt;LEN(IF(_xlfn.ISFORMULA('#_PivotBoth'!M18),_xlfn.FORMULATEXT('#_PivotBoth'!M18),'#_PivotBoth'!M18))-LEN(SUBSTITUTE(IF(_xlfn.ISFORMULA('#_PivotBoth'!M18),_xlfn.FORMULATEXT('#_PivotBoth'!M18),'#_PivotBoth'!M18),"""","")),TRUE,FALSE),"HardQuoteMsg",IF(LEN(IF(_xlfn.ISFORMULA(PivotBoth!M18),_xlfn.FORMULATEXT(PivotBoth!M18),PivotBoth!M18))-LEN(SUBSTITUTE(IF(_xlfn.ISFORMULA(PivotBoth!M18),_xlfn.FORMULATEXT(PivotBoth!M18),PivotBoth!M18),"$",""))&lt;LEN(IF(_xlfn.ISFORMULA('#_PivotBoth'!M18),_xlfn.FORMULATEXT('#_PivotBoth'!M18),'#_PivotBoth'!M18))-LEN(SUBSTITUTE(IF(_xlfn.ISFORMULA('#_PivotBoth'!M18),_xlfn.FORMULATEXT('#_PivotBoth'!M18),'#_PivotBoth'!M18),"$","")),TRUE,FALSE),"MissingAbsMsg",_xlfn.IFS(ISTEXT('#_PivotBoth'!M18),FALSE,ISLOGICAL('#_PivotBoth'!M18),FALSE,SUBSTITUTE(CELL("format",'#_PivotBoth'!M18),"-","")=SUBSTITUTE(CELL("format",PivotBoth!M18),"-",""),FALSE,CELL("format",'#_PivotBoth'!M18)="G",FALSE,AND(CELL("format",'#_PivotBoth'!M18)="F0",CELL("format",PivotBoth!M18)="G"),FALSE,TRUE,IFERROR(IF(MATCH(CELL("format",'#_PivotBoth'!M18),FormatCodes_SFX!$A$4:$A$53,0)&gt;0,TRUE),FALSE),TRUE,TRUE),"FormatMsg",TRUE,"PerfectMsg")</f>
        <v>PerfectMsg</v>
      </c>
      <c r="N18" s="84" t="str">
        <f ca="1">_xlfn.IFS(ISBLANK(PivotBoth!N18),"",IF(NOT(ISNA('#_PivotBoth'!N18)),IF(ISNA(PivotBoth!N18),TRUE,FALSE),FALSE),"StuNAMsg",IF(AND(ISNA('#_PivotBoth'!N18),ISNA(PivotBoth!N18)),TRUE,FALSE),"PerfectMsg",IF(NOT(ISERROR('#_PivotBoth'!N18)),IF(ISERROR(PivotBoth!N18),TRUE,FALSE),FALSE),"StuErrorMsg",IF(TYPE('#_PivotBoth'!N18)&lt;&gt;TYPE(PivotBoth!N18),TRUE,FALSE),"WrongTypeMsg",IF(_xlfn.ISFORMULA('#_PivotBoth'!N18),IF(NOT(_xlfn.ISFORMULA(PivotBoth!N18)),TRUE),FALSE),"MissingFormulaMsg",IF(NOT(AND(ISNUMBER(FIND("[",_xlfn.FORMULATEXT('#_PivotBoth'!N18))),ISNUMBER(FIND("!",_xlfn.FORMULATEXT('#_PivotBoth'!N18))))),AND(ISNUMBER(FIND("[",_xlfn.FORMULATEXT(PivotBoth!N18))),ISNUMBER(FIND("!",_xlfn.FORMULATEXT(PivotBoth!N18)))),FALSE),"ExternalRefsMsg",IF(ISNUMBER('#_PivotBoth'!N18),IF(ABS('#_PivotBoth'!N18-PivotBoth!N18)&gt;0.00001,TRUE,FALSE),IF('#_PivotBoth'!N18&lt;&gt;PivotBoth!N18,TRUE,FALSE)),IF(ISNUMBER('#_PivotBoth'!N18),IF('#_PivotBoth'!N18&gt;PivotBoth!N18,"TooLow","TooHigh"),"WrongAnswer"),NOT(_xlfn.ISFORMULA('#_PivotBoth'!N18)),IF(_xlfn.IFS(ISTEXT('#_PivotBoth'!N18),FALSE,ISLOGICAL('#_PivotBoth'!N18),FALSE,SUBSTITUTE(CELL("format",'#_PivotBoth'!N18),"-","")=SUBSTITUTE(CELL("format",PivotBoth!N18),"-",""),FALSE,CELL("format",'#_PivotBoth'!N18)="G",FALSE,AND(CELL("format",'#_PivotBoth'!N18)="F0",CELL("format",PivotBoth!N18)="G"),FALSE,TRUE,IFERROR(IF(MATCH(CELL("format",'#_PivotBoth'!N18)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PivotBoth!N18),_xlfn.FORMULATEXT(PivotBoth!N18),PivotBoth!N18),"9","#"),"8","#"),"7","#"),"6","#"),"5","#"),"4","#"),"3","#"),"2","#"),"1","#"),"0","#"),"$","")," ",""),",","@"),"&gt;","@"),"&lt;","@"),"=","@"),")","@"),"(","@"),"^","@"),"/","@"),"+","@"),"*","@"),"-","@"))-LEN(SUBSTITUTE(SUBSTITUTE(SUBSTITUTE(SUBSTITUTE(SUBSTITUTE(SUBSTITUTE(SUBSTITUTE(SUBSTITUTE(SUBSTITUTE(SUBSTITUTE(SUBSTITUTE(SUBSTITUTE(SUBSTITUTE(SUBSTITUTE(SUBSTITUTE(SUBSTITUTE(SUBSTITUTE(SUBSTITUTE(SUBSTITUTE(SUBSTITUTE(SUBSTITUTE(SUBSTITUTE(SUBSTITUTE(SUBSTITUTE(IF(_xlfn.ISFORMULA(PivotBoth!N18),_xlfn.FORMULATEXT(PivotBoth!N18),PivotBoth!N18),"9","#"),"8","#"),"7","#"),"6","#"),"5","#"),"4","#"),"3","#"),"2","#"),"1","#"),"0","#"),"$","")," ",""),",","@"),"&gt;","@"),"&lt;","@"),"=","@"),")","@"),"(","@"),"^","@"),"/","@"),"+","@"),"*","@"),"-","@"),"@#","")))/2&gt;(LEN(SUBSTITUTE(SUBSTITUTE(SUBSTITUTE(SUBSTITUTE(SUBSTITUTE(SUBSTITUTE(SUBSTITUTE(SUBSTITUTE(SUBSTITUTE(SUBSTITUTE(SUBSTITUTE(SUBSTITUTE(SUBSTITUTE(SUBSTITUTE(SUBSTITUTE(SUBSTITUTE(SUBSTITUTE(SUBSTITUTE(SUBSTITUTE(SUBSTITUTE(SUBSTITUTE(SUBSTITUTE(SUBSTITUTE(IF(_xlfn.ISFORMULA('#_PivotBoth'!N18),_xlfn.FORMULATEXT('#_PivotBoth'!N18),'#_PivotBoth'!N18),"9","#"),"8","#"),"7","#"),"6","#"),"5","#"),"4","#"),"3","#"),"2","#"),"1","#"),"0","#"),"$","")," ",""),",","@"),"&gt;","@"),"&lt;","@"),"=","@"),")","@"),"(","@"),"^","@"),"/","@"),"+","@"),"*","@"),"-","@"))-LEN(SUBSTITUTE(SUBSTITUTE(SUBSTITUTE(SUBSTITUTE(SUBSTITUTE(SUBSTITUTE(SUBSTITUTE(SUBSTITUTE(SUBSTITUTE(SUBSTITUTE(SUBSTITUTE(SUBSTITUTE(SUBSTITUTE(SUBSTITUTE(SUBSTITUTE(SUBSTITUTE(SUBSTITUTE(SUBSTITUTE(SUBSTITUTE(SUBSTITUTE(SUBSTITUTE(SUBSTITUTE(SUBSTITUTE(SUBSTITUTE(IF(_xlfn.ISFORMULA('#_PivotBoth'!N18),_xlfn.FORMULATEXT('#_PivotBoth'!N18),'#_PivotBoth'!N18),"9","#"),"8","#"),"7","#"),"6","#"),"5","#"),"4","#"),"3","#"),"2","#"),"1","#"),"0","#"),"$","")," ",""),",","@"),"&gt;","@"),"&lt;","@"),"=","@"),")","@"),"(","@"),"^","@"),"/","@"),"+","@"),"*","@"),"-","@"),"@#","")))/2,TRUE,FALSE),"HardCodeMsg",IF(LEN(IF(_xlfn.ISFORMULA(PivotBoth!N18),_xlfn.FORMULATEXT(PivotBoth!N18),PivotBoth!N18))-LEN(SUBSTITUTE(IF(_xlfn.ISFORMULA(PivotBoth!N18),_xlfn.FORMULATEXT(PivotBoth!N18),PivotBoth!N18),"""",""))&gt;LEN(IF(_xlfn.ISFORMULA('#_PivotBoth'!N18),_xlfn.FORMULATEXT('#_PivotBoth'!N18),'#_PivotBoth'!N18))-LEN(SUBSTITUTE(IF(_xlfn.ISFORMULA('#_PivotBoth'!N18),_xlfn.FORMULATEXT('#_PivotBoth'!N18),'#_PivotBoth'!N18),"""","")),TRUE,FALSE),"HardQuoteMsg",IF(LEN(IF(_xlfn.ISFORMULA(PivotBoth!N18),_xlfn.FORMULATEXT(PivotBoth!N18),PivotBoth!N18))-LEN(SUBSTITUTE(IF(_xlfn.ISFORMULA(PivotBoth!N18),_xlfn.FORMULATEXT(PivotBoth!N18),PivotBoth!N18),"$",""))&lt;LEN(IF(_xlfn.ISFORMULA('#_PivotBoth'!N18),_xlfn.FORMULATEXT('#_PivotBoth'!N18),'#_PivotBoth'!N18))-LEN(SUBSTITUTE(IF(_xlfn.ISFORMULA('#_PivotBoth'!N18),_xlfn.FORMULATEXT('#_PivotBoth'!N18),'#_PivotBoth'!N18),"$","")),TRUE,FALSE),"MissingAbsMsg",_xlfn.IFS(ISTEXT('#_PivotBoth'!N18),FALSE,ISLOGICAL('#_PivotBoth'!N18),FALSE,SUBSTITUTE(CELL("format",'#_PivotBoth'!N18),"-","")=SUBSTITUTE(CELL("format",PivotBoth!N18),"-",""),FALSE,CELL("format",'#_PivotBoth'!N18)="G",FALSE,AND(CELL("format",'#_PivotBoth'!N18)="F0",CELL("format",PivotBoth!N18)="G"),FALSE,TRUE,IFERROR(IF(MATCH(CELL("format",'#_PivotBoth'!N18),FormatCodes_SFX!$A$4:$A$53,0)&gt;0,TRUE),FALSE),TRUE,TRUE),"FormatMsg",TRUE,"PerfectMsg")</f>
        <v>PerfectMsg</v>
      </c>
      <c r="O18" s="109" t="str">
        <f ca="1">_xlfn.IFS(ISBLANK(PivotBoth!O18),"",IF(NOT(ISNA('#_PivotBoth'!O18)),IF(ISNA(PivotBoth!O18),TRUE,FALSE),FALSE),"StuNAMsg",IF(AND(ISNA('#_PivotBoth'!O18),ISNA(PivotBoth!O18)),TRUE,FALSE),"PerfectMsg",IF(NOT(ISERROR('#_PivotBoth'!O18)),IF(ISERROR(PivotBoth!O18),TRUE,FALSE),FALSE),"StuErrorMsg",IF(TYPE('#_PivotBoth'!O18)&lt;&gt;TYPE(PivotBoth!O18),TRUE,FALSE),"WrongTypeMsg",IF(_xlfn.ISFORMULA('#_PivotBoth'!O18),IF(NOT(_xlfn.ISFORMULA(PivotBoth!O18)),TRUE),FALSE),"MissingFormulaMsg",IF(NOT(AND(ISNUMBER(FIND("[",_xlfn.FORMULATEXT('#_PivotBoth'!O18))),ISNUMBER(FIND("!",_xlfn.FORMULATEXT('#_PivotBoth'!O18))))),AND(ISNUMBER(FIND("[",_xlfn.FORMULATEXT(PivotBoth!O18))),ISNUMBER(FIND("!",_xlfn.FORMULATEXT(PivotBoth!O18)))),FALSE),"ExternalRefsMsg",IF(ISNUMBER('#_PivotBoth'!O18),IF(ABS('#_PivotBoth'!O18-PivotBoth!O18)&gt;0.00001,TRUE,FALSE),IF('#_PivotBoth'!O18&lt;&gt;PivotBoth!O18,TRUE,FALSE)),IF(ISNUMBER('#_PivotBoth'!O18),IF('#_PivotBoth'!O18&gt;PivotBoth!O18,"TooLow","TooHigh"),"WrongAnswer"),NOT(_xlfn.ISFORMULA('#_PivotBoth'!O18)),IF(_xlfn.IFS(ISTEXT('#_PivotBoth'!O18),FALSE,ISLOGICAL('#_PivotBoth'!O18),FALSE,SUBSTITUTE(CELL("format",'#_PivotBoth'!O18),"-","")=SUBSTITUTE(CELL("format",PivotBoth!O18),"-",""),FALSE,CELL("format",'#_PivotBoth'!O18)="G",FALSE,AND(CELL("format",'#_PivotBoth'!O18)="F0",CELL("format",PivotBoth!O18)="G"),FALSE,TRUE,IFERROR(IF(MATCH(CELL("format",'#_PivotBoth'!O18)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PivotBoth!O18),_xlfn.FORMULATEXT(PivotBoth!O18),PivotBoth!O18),"9","#"),"8","#"),"7","#"),"6","#"),"5","#"),"4","#"),"3","#"),"2","#"),"1","#"),"0","#"),"$","")," ",""),",","@"),"&gt;","@"),"&lt;","@"),"=","@"),")","@"),"(","@"),"^","@"),"/","@"),"+","@"),"*","@"),"-","@"))-LEN(SUBSTITUTE(SUBSTITUTE(SUBSTITUTE(SUBSTITUTE(SUBSTITUTE(SUBSTITUTE(SUBSTITUTE(SUBSTITUTE(SUBSTITUTE(SUBSTITUTE(SUBSTITUTE(SUBSTITUTE(SUBSTITUTE(SUBSTITUTE(SUBSTITUTE(SUBSTITUTE(SUBSTITUTE(SUBSTITUTE(SUBSTITUTE(SUBSTITUTE(SUBSTITUTE(SUBSTITUTE(SUBSTITUTE(SUBSTITUTE(IF(_xlfn.ISFORMULA(PivotBoth!O18),_xlfn.FORMULATEXT(PivotBoth!O18),PivotBoth!O18),"9","#"),"8","#"),"7","#"),"6","#"),"5","#"),"4","#"),"3","#"),"2","#"),"1","#"),"0","#"),"$","")," ",""),",","@"),"&gt;","@"),"&lt;","@"),"=","@"),")","@"),"(","@"),"^","@"),"/","@"),"+","@"),"*","@"),"-","@"),"@#","")))/2&gt;(LEN(SUBSTITUTE(SUBSTITUTE(SUBSTITUTE(SUBSTITUTE(SUBSTITUTE(SUBSTITUTE(SUBSTITUTE(SUBSTITUTE(SUBSTITUTE(SUBSTITUTE(SUBSTITUTE(SUBSTITUTE(SUBSTITUTE(SUBSTITUTE(SUBSTITUTE(SUBSTITUTE(SUBSTITUTE(SUBSTITUTE(SUBSTITUTE(SUBSTITUTE(SUBSTITUTE(SUBSTITUTE(SUBSTITUTE(IF(_xlfn.ISFORMULA('#_PivotBoth'!O18),_xlfn.FORMULATEXT('#_PivotBoth'!O18),'#_PivotBoth'!O18),"9","#"),"8","#"),"7","#"),"6","#"),"5","#"),"4","#"),"3","#"),"2","#"),"1","#"),"0","#"),"$","")," ",""),",","@"),"&gt;","@"),"&lt;","@"),"=","@"),")","@"),"(","@"),"^","@"),"/","@"),"+","@"),"*","@"),"-","@"))-LEN(SUBSTITUTE(SUBSTITUTE(SUBSTITUTE(SUBSTITUTE(SUBSTITUTE(SUBSTITUTE(SUBSTITUTE(SUBSTITUTE(SUBSTITUTE(SUBSTITUTE(SUBSTITUTE(SUBSTITUTE(SUBSTITUTE(SUBSTITUTE(SUBSTITUTE(SUBSTITUTE(SUBSTITUTE(SUBSTITUTE(SUBSTITUTE(SUBSTITUTE(SUBSTITUTE(SUBSTITUTE(SUBSTITUTE(SUBSTITUTE(IF(_xlfn.ISFORMULA('#_PivotBoth'!O18),_xlfn.FORMULATEXT('#_PivotBoth'!O18),'#_PivotBoth'!O18),"9","#"),"8","#"),"7","#"),"6","#"),"5","#"),"4","#"),"3","#"),"2","#"),"1","#"),"0","#"),"$","")," ",""),",","@"),"&gt;","@"),"&lt;","@"),"=","@"),")","@"),"(","@"),"^","@"),"/","@"),"+","@"),"*","@"),"-","@"),"@#","")))/2,TRUE,FALSE),"HardCodeMsg",IF(LEN(IF(_xlfn.ISFORMULA(PivotBoth!O18),_xlfn.FORMULATEXT(PivotBoth!O18),PivotBoth!O18))-LEN(SUBSTITUTE(IF(_xlfn.ISFORMULA(PivotBoth!O18),_xlfn.FORMULATEXT(PivotBoth!O18),PivotBoth!O18),"""",""))&gt;LEN(IF(_xlfn.ISFORMULA('#_PivotBoth'!O18),_xlfn.FORMULATEXT('#_PivotBoth'!O18),'#_PivotBoth'!O18))-LEN(SUBSTITUTE(IF(_xlfn.ISFORMULA('#_PivotBoth'!O18),_xlfn.FORMULATEXT('#_PivotBoth'!O18),'#_PivotBoth'!O18),"""","")),TRUE,FALSE),"HardQuoteMsg",IF(LEN(IF(_xlfn.ISFORMULA(PivotBoth!O18),_xlfn.FORMULATEXT(PivotBoth!O18),PivotBoth!O18))-LEN(SUBSTITUTE(IF(_xlfn.ISFORMULA(PivotBoth!O18),_xlfn.FORMULATEXT(PivotBoth!O18),PivotBoth!O18),"$",""))&lt;LEN(IF(_xlfn.ISFORMULA('#_PivotBoth'!O18),_xlfn.FORMULATEXT('#_PivotBoth'!O18),'#_PivotBoth'!O18))-LEN(SUBSTITUTE(IF(_xlfn.ISFORMULA('#_PivotBoth'!O18),_xlfn.FORMULATEXT('#_PivotBoth'!O18),'#_PivotBoth'!O18),"$","")),TRUE,FALSE),"MissingAbsMsg",_xlfn.IFS(ISTEXT('#_PivotBoth'!O18),FALSE,ISLOGICAL('#_PivotBoth'!O18),FALSE,SUBSTITUTE(CELL("format",'#_PivotBoth'!O18),"-","")=SUBSTITUTE(CELL("format",PivotBoth!O18),"-",""),FALSE,CELL("format",'#_PivotBoth'!O18)="G",FALSE,AND(CELL("format",'#_PivotBoth'!O18)="F0",CELL("format",PivotBoth!O18)="G"),FALSE,TRUE,IFERROR(IF(MATCH(CELL("format",'#_PivotBoth'!O18),FormatCodes_SFX!$A$4:$A$53,0)&gt;0,TRUE),FALSE),TRUE,TRUE),"FormatMsg",TRUE,"PerfectMsg")</f>
        <v>PerfectMsg</v>
      </c>
    </row>
    <row r="19" spans="1:26" x14ac:dyDescent="0.15">
      <c r="A19" s="115">
        <v>0</v>
      </c>
      <c r="B19" s="109">
        <v>0</v>
      </c>
      <c r="C19" s="109">
        <v>0</v>
      </c>
      <c r="D19" s="109">
        <v>0</v>
      </c>
      <c r="E19" s="84"/>
      <c r="F19" s="84"/>
      <c r="G19" s="84"/>
      <c r="H19" s="84"/>
      <c r="K19" s="84"/>
      <c r="L19" s="84"/>
      <c r="M19" s="84"/>
      <c r="N19" s="84"/>
    </row>
    <row r="20" spans="1:26" x14ac:dyDescent="0.15">
      <c r="A20" s="115">
        <v>0</v>
      </c>
      <c r="B20" s="109">
        <v>0</v>
      </c>
      <c r="C20" s="109">
        <v>0</v>
      </c>
      <c r="D20" s="109">
        <v>0</v>
      </c>
      <c r="E20" s="84"/>
      <c r="F20" s="84"/>
      <c r="G20" s="84"/>
      <c r="H20" s="84"/>
      <c r="K20" s="84"/>
      <c r="L20" s="84"/>
      <c r="M20" s="84"/>
      <c r="N20" s="84"/>
    </row>
    <row r="21" spans="1:26" x14ac:dyDescent="0.15">
      <c r="A21" s="115">
        <v>0</v>
      </c>
      <c r="B21" s="109">
        <v>0</v>
      </c>
      <c r="C21" s="109">
        <v>0</v>
      </c>
      <c r="D21" s="109">
        <v>0</v>
      </c>
      <c r="E21" s="84"/>
      <c r="F21" s="84"/>
      <c r="G21" s="84"/>
      <c r="H21" s="84"/>
      <c r="K21" s="84"/>
      <c r="L21" s="84"/>
      <c r="M21" s="84"/>
      <c r="N21" s="84"/>
      <c r="V21" s="84"/>
      <c r="X21" s="84"/>
      <c r="Y21" s="84"/>
      <c r="Z21" s="84"/>
    </row>
    <row r="22" spans="1:26" x14ac:dyDescent="0.15">
      <c r="A22" s="115">
        <v>0</v>
      </c>
      <c r="B22" s="109">
        <v>0</v>
      </c>
      <c r="C22" s="109">
        <v>0</v>
      </c>
      <c r="D22" s="109">
        <v>0</v>
      </c>
      <c r="E22" s="84"/>
      <c r="F22" s="84"/>
      <c r="G22" s="84"/>
      <c r="H22" s="84"/>
      <c r="K22" s="84"/>
      <c r="L22" s="84"/>
      <c r="M22" s="84"/>
      <c r="N22" s="84"/>
      <c r="V22" s="84"/>
      <c r="X22" s="84"/>
      <c r="Y22" s="84"/>
      <c r="Z22" s="84"/>
    </row>
    <row r="23" spans="1:26" x14ac:dyDescent="0.15">
      <c r="A23" s="115">
        <v>0</v>
      </c>
      <c r="B23" s="109">
        <v>0</v>
      </c>
      <c r="C23" s="109">
        <v>0</v>
      </c>
      <c r="D23" s="109">
        <v>0</v>
      </c>
      <c r="E23" s="84"/>
      <c r="F23" s="84"/>
      <c r="G23" s="84"/>
      <c r="H23" s="84"/>
      <c r="I23" s="84"/>
      <c r="K23" s="84"/>
      <c r="L23" s="84"/>
      <c r="M23" s="84"/>
      <c r="N23" s="84"/>
      <c r="V23" s="84"/>
      <c r="X23" s="84"/>
      <c r="Z23" s="84"/>
    </row>
    <row r="24" spans="1:26" x14ac:dyDescent="0.15">
      <c r="A24" s="115">
        <v>0</v>
      </c>
      <c r="B24" s="109">
        <v>0</v>
      </c>
      <c r="C24" s="109">
        <v>0</v>
      </c>
      <c r="D24" s="109">
        <v>0</v>
      </c>
      <c r="E24" s="84"/>
      <c r="F24" s="84"/>
      <c r="G24" s="84"/>
      <c r="H24" s="84"/>
      <c r="K24" s="84"/>
      <c r="L24" s="84"/>
      <c r="M24" s="84"/>
      <c r="V24" s="84"/>
      <c r="X24" s="84"/>
      <c r="Y24" s="84"/>
      <c r="Z24" s="84"/>
    </row>
    <row r="25" spans="1:26" x14ac:dyDescent="0.15">
      <c r="A25" s="115">
        <v>0</v>
      </c>
      <c r="B25" s="109">
        <v>0</v>
      </c>
      <c r="C25" s="109">
        <v>0</v>
      </c>
      <c r="D25" s="109">
        <v>0</v>
      </c>
      <c r="E25" s="84"/>
      <c r="F25" s="84"/>
      <c r="G25" s="84"/>
      <c r="H25" s="84"/>
      <c r="K25" s="84"/>
      <c r="L25" s="84"/>
      <c r="M25" s="84"/>
      <c r="V25" s="84"/>
      <c r="W25" s="84"/>
      <c r="X25" s="84"/>
      <c r="Z25" s="84"/>
    </row>
    <row r="26" spans="1:26" x14ac:dyDescent="0.15">
      <c r="A26" s="115">
        <v>0</v>
      </c>
      <c r="B26" s="109">
        <v>0</v>
      </c>
      <c r="C26" s="109">
        <v>0</v>
      </c>
      <c r="D26" s="109">
        <v>0</v>
      </c>
      <c r="E26" s="84"/>
      <c r="F26" s="84"/>
      <c r="G26" s="84"/>
      <c r="H26" s="84"/>
      <c r="K26" s="84"/>
      <c r="L26" s="84"/>
      <c r="M26" s="84"/>
      <c r="T26" s="84"/>
      <c r="U26" s="84"/>
      <c r="V26" s="84"/>
      <c r="W26" s="84"/>
      <c r="X26" s="84"/>
      <c r="Y26" s="84"/>
      <c r="Z26" s="84"/>
    </row>
    <row r="27" spans="1:26" x14ac:dyDescent="0.15">
      <c r="A27" s="115">
        <v>0</v>
      </c>
      <c r="B27" s="109">
        <v>0</v>
      </c>
      <c r="C27" s="109">
        <v>0</v>
      </c>
      <c r="D27" s="109">
        <v>0</v>
      </c>
      <c r="E27" s="84"/>
      <c r="F27" s="84"/>
      <c r="G27" s="84"/>
      <c r="H27" s="84"/>
      <c r="K27" s="84"/>
      <c r="L27" s="84"/>
      <c r="M27" s="84"/>
      <c r="T27" s="84"/>
      <c r="U27" s="84"/>
      <c r="V27" s="84"/>
      <c r="W27" s="84"/>
      <c r="X27" s="84"/>
      <c r="Y27" s="84"/>
      <c r="Z27" s="84"/>
    </row>
    <row r="28" spans="1:26" x14ac:dyDescent="0.15">
      <c r="A28" s="115">
        <v>0</v>
      </c>
      <c r="B28" s="109">
        <v>0</v>
      </c>
      <c r="C28" s="109">
        <v>0</v>
      </c>
      <c r="D28" s="109">
        <v>0</v>
      </c>
      <c r="E28" s="84"/>
      <c r="F28" s="84"/>
      <c r="G28" s="84"/>
      <c r="H28" s="84"/>
      <c r="I28" s="84"/>
      <c r="J28" s="84"/>
      <c r="K28" s="84"/>
      <c r="L28" s="84"/>
      <c r="M28" s="84"/>
      <c r="T28" s="84"/>
      <c r="U28" s="84"/>
      <c r="V28" s="84"/>
      <c r="W28" s="84"/>
      <c r="X28" s="84"/>
      <c r="Y28" s="84"/>
      <c r="Z28" s="84"/>
    </row>
    <row r="29" spans="1:26" x14ac:dyDescent="0.15">
      <c r="A29" s="115">
        <v>0</v>
      </c>
      <c r="B29" s="109">
        <v>0</v>
      </c>
      <c r="C29" s="109">
        <v>0</v>
      </c>
      <c r="D29" s="109">
        <v>0</v>
      </c>
      <c r="E29" s="84"/>
      <c r="F29" s="84"/>
      <c r="G29" s="84"/>
      <c r="H29" s="84"/>
      <c r="I29" s="84"/>
      <c r="J29" s="84"/>
      <c r="K29" s="84"/>
      <c r="L29" s="84"/>
      <c r="M29" s="84"/>
      <c r="T29" s="84"/>
      <c r="U29" s="84"/>
      <c r="V29" s="84"/>
      <c r="W29" s="84"/>
      <c r="X29" s="84"/>
      <c r="Y29" s="84"/>
      <c r="Z29" s="84"/>
    </row>
    <row r="30" spans="1:26" x14ac:dyDescent="0.15">
      <c r="A30" s="115">
        <v>0</v>
      </c>
      <c r="B30" s="109">
        <v>0</v>
      </c>
      <c r="C30" s="109">
        <v>0</v>
      </c>
      <c r="D30" s="109">
        <v>0</v>
      </c>
      <c r="E30" s="84"/>
      <c r="I30" s="84"/>
      <c r="J30" s="84"/>
      <c r="K30" s="84"/>
      <c r="L30" s="84"/>
      <c r="M30" s="84"/>
      <c r="T30" s="84"/>
      <c r="U30" s="84"/>
      <c r="V30" s="84"/>
      <c r="W30" s="84"/>
      <c r="X30" s="84"/>
      <c r="Y30" s="84"/>
      <c r="Z30" s="84"/>
    </row>
    <row r="31" spans="1:26" x14ac:dyDescent="0.15">
      <c r="A31" s="115">
        <v>0</v>
      </c>
      <c r="B31" s="109">
        <v>0</v>
      </c>
      <c r="C31" s="109">
        <v>0</v>
      </c>
      <c r="D31" s="109">
        <v>0</v>
      </c>
      <c r="E31" s="84"/>
      <c r="I31" s="84"/>
      <c r="J31" s="84"/>
      <c r="K31" s="84"/>
      <c r="L31" s="84"/>
      <c r="M31" s="84"/>
      <c r="T31" s="84"/>
      <c r="U31" s="84"/>
      <c r="V31" s="84"/>
      <c r="W31" s="84"/>
      <c r="X31" s="84"/>
      <c r="Y31" s="84"/>
      <c r="Z31" s="84"/>
    </row>
    <row r="32" spans="1:26" x14ac:dyDescent="0.15">
      <c r="A32" s="115">
        <v>0</v>
      </c>
      <c r="B32" s="109">
        <v>0</v>
      </c>
      <c r="C32" s="109">
        <v>0</v>
      </c>
      <c r="D32" s="109">
        <v>0</v>
      </c>
      <c r="E32" s="84"/>
      <c r="I32" s="84"/>
      <c r="J32" s="84"/>
      <c r="K32" s="84"/>
      <c r="L32" s="84"/>
      <c r="M32" s="84"/>
    </row>
    <row r="33" spans="1:13" x14ac:dyDescent="0.15">
      <c r="A33" s="115">
        <v>0</v>
      </c>
      <c r="B33" s="109">
        <v>0</v>
      </c>
      <c r="C33" s="109">
        <v>0</v>
      </c>
      <c r="D33" s="109">
        <v>0</v>
      </c>
      <c r="E33" s="84"/>
      <c r="J33" s="84"/>
      <c r="K33" s="84"/>
      <c r="L33" s="84"/>
      <c r="M33" s="84"/>
    </row>
    <row r="34" spans="1:13" x14ac:dyDescent="0.15">
      <c r="A34" s="115">
        <v>0</v>
      </c>
      <c r="B34" s="109">
        <v>0</v>
      </c>
      <c r="C34" s="109">
        <v>0</v>
      </c>
      <c r="D34" s="109">
        <v>0</v>
      </c>
      <c r="E34" s="84"/>
      <c r="I34" s="84"/>
      <c r="J34" s="84"/>
      <c r="K34" s="84"/>
      <c r="L34" s="84"/>
      <c r="M34" s="84"/>
    </row>
    <row r="35" spans="1:13" x14ac:dyDescent="0.15">
      <c r="A35" s="115">
        <v>0</v>
      </c>
      <c r="B35" s="109">
        <v>0</v>
      </c>
      <c r="C35" s="109">
        <v>0</v>
      </c>
      <c r="D35" s="109">
        <v>0</v>
      </c>
      <c r="E35" s="84"/>
      <c r="F35" s="84"/>
      <c r="G35" s="84"/>
      <c r="H35" s="84"/>
      <c r="I35" s="84"/>
      <c r="J35" s="84"/>
      <c r="K35" s="84"/>
      <c r="L35" s="84"/>
      <c r="M35" s="84"/>
    </row>
    <row r="36" spans="1:13" x14ac:dyDescent="0.15">
      <c r="A36" s="115">
        <v>0</v>
      </c>
      <c r="B36" s="109">
        <v>0</v>
      </c>
      <c r="C36" s="109">
        <v>0</v>
      </c>
      <c r="D36" s="109">
        <v>0</v>
      </c>
      <c r="E36" s="84"/>
      <c r="F36" s="84"/>
      <c r="G36" s="84"/>
      <c r="H36" s="84"/>
      <c r="I36" s="84"/>
      <c r="J36" s="84"/>
      <c r="K36" s="84"/>
      <c r="L36" s="84"/>
      <c r="M36" s="84"/>
    </row>
    <row r="37" spans="1:13" x14ac:dyDescent="0.15">
      <c r="A37" s="115">
        <v>0</v>
      </c>
      <c r="B37" s="109">
        <v>0</v>
      </c>
      <c r="C37" s="109">
        <v>0</v>
      </c>
      <c r="D37" s="109">
        <v>0</v>
      </c>
      <c r="E37" s="84"/>
      <c r="F37" s="84"/>
      <c r="G37" s="84"/>
      <c r="H37" s="84"/>
      <c r="I37" s="84"/>
      <c r="J37" s="84"/>
      <c r="K37" s="84"/>
      <c r="L37" s="84"/>
      <c r="M37" s="84"/>
    </row>
    <row r="38" spans="1:13" x14ac:dyDescent="0.15">
      <c r="A38" s="115">
        <v>0</v>
      </c>
      <c r="B38" s="109">
        <v>0</v>
      </c>
      <c r="C38" s="109">
        <v>0</v>
      </c>
      <c r="D38" s="109">
        <v>0</v>
      </c>
      <c r="E38" s="84"/>
      <c r="F38" s="84"/>
      <c r="G38" s="84"/>
      <c r="H38" s="84"/>
      <c r="I38" s="84"/>
      <c r="J38" s="84"/>
      <c r="L38" s="84"/>
    </row>
    <row r="39" spans="1:13" x14ac:dyDescent="0.15">
      <c r="A39" s="115">
        <v>0</v>
      </c>
      <c r="B39" s="109">
        <v>0</v>
      </c>
      <c r="C39" s="109">
        <v>0</v>
      </c>
      <c r="D39" s="109">
        <v>0</v>
      </c>
      <c r="E39" s="84"/>
      <c r="F39" s="84"/>
      <c r="G39" s="84"/>
      <c r="H39" s="84"/>
      <c r="I39" s="84"/>
      <c r="J39" s="84"/>
      <c r="L39" s="84"/>
    </row>
    <row r="40" spans="1:13" x14ac:dyDescent="0.15">
      <c r="A40" s="115">
        <v>0</v>
      </c>
      <c r="B40" s="109">
        <v>0</v>
      </c>
      <c r="C40" s="109">
        <v>0</v>
      </c>
      <c r="D40" s="109">
        <v>0</v>
      </c>
      <c r="E40" s="84"/>
      <c r="F40" s="84"/>
      <c r="G40" s="84"/>
      <c r="H40" s="84"/>
      <c r="I40" s="84"/>
      <c r="J40" s="84"/>
    </row>
    <row r="41" spans="1:13" ht="19.149999999999999" customHeight="1" x14ac:dyDescent="0.15">
      <c r="A41" s="115">
        <v>0</v>
      </c>
      <c r="B41" s="109">
        <v>0</v>
      </c>
      <c r="C41" s="109">
        <v>0</v>
      </c>
      <c r="D41" s="109">
        <v>0</v>
      </c>
      <c r="E41" s="84"/>
      <c r="F41" s="84"/>
      <c r="G41" s="84"/>
      <c r="H41" s="84"/>
      <c r="I41" s="84"/>
      <c r="J41" s="84"/>
    </row>
    <row r="42" spans="1:13" x14ac:dyDescent="0.15">
      <c r="A42" s="115">
        <v>0</v>
      </c>
      <c r="B42" s="109">
        <v>0</v>
      </c>
      <c r="C42" s="109">
        <v>0</v>
      </c>
      <c r="D42" s="109">
        <v>0</v>
      </c>
      <c r="E42" s="84"/>
      <c r="F42" s="84"/>
      <c r="G42" s="84"/>
      <c r="J42" s="84"/>
      <c r="K42" s="84"/>
      <c r="L42" s="84"/>
    </row>
    <row r="43" spans="1:13" x14ac:dyDescent="0.15">
      <c r="A43" s="115">
        <v>0</v>
      </c>
      <c r="B43" s="109">
        <v>0</v>
      </c>
      <c r="C43" s="109">
        <v>0</v>
      </c>
      <c r="D43" s="109">
        <v>0</v>
      </c>
      <c r="E43" s="84"/>
      <c r="F43" s="84"/>
      <c r="G43" s="84"/>
      <c r="J43" s="84"/>
      <c r="K43" s="84"/>
      <c r="L43" s="84"/>
    </row>
    <row r="44" spans="1:13" x14ac:dyDescent="0.15">
      <c r="A44" s="115">
        <v>0</v>
      </c>
      <c r="B44" s="109">
        <v>0</v>
      </c>
      <c r="C44" s="109">
        <v>0</v>
      </c>
      <c r="D44" s="109">
        <v>0</v>
      </c>
      <c r="E44" s="84"/>
      <c r="F44" s="84"/>
      <c r="G44" s="84"/>
      <c r="J44" s="84"/>
      <c r="K44" s="84"/>
      <c r="L44" s="84"/>
    </row>
    <row r="45" spans="1:13" x14ac:dyDescent="0.15">
      <c r="A45" s="115">
        <v>0</v>
      </c>
      <c r="B45" s="109">
        <v>0</v>
      </c>
      <c r="C45" s="109">
        <v>0</v>
      </c>
      <c r="D45" s="109">
        <v>0</v>
      </c>
      <c r="E45" s="84"/>
      <c r="F45" s="84"/>
      <c r="G45" s="84"/>
      <c r="J45" s="84"/>
      <c r="K45" s="84"/>
      <c r="L45" s="84"/>
    </row>
    <row r="46" spans="1:13" x14ac:dyDescent="0.15">
      <c r="A46" s="115">
        <v>0</v>
      </c>
      <c r="B46" s="109">
        <v>0</v>
      </c>
      <c r="C46" s="109">
        <v>0</v>
      </c>
      <c r="D46" s="109">
        <v>0</v>
      </c>
      <c r="E46" s="84"/>
      <c r="F46" s="84"/>
      <c r="G46" s="84"/>
      <c r="J46" s="84"/>
      <c r="K46" s="84"/>
      <c r="L46" s="84"/>
    </row>
    <row r="47" spans="1:13" x14ac:dyDescent="0.15">
      <c r="A47" s="115">
        <v>0</v>
      </c>
      <c r="B47" s="109">
        <v>0</v>
      </c>
      <c r="C47" s="109">
        <v>0</v>
      </c>
      <c r="D47" s="109">
        <v>0</v>
      </c>
      <c r="E47" s="84"/>
      <c r="F47" s="84"/>
      <c r="G47" s="84"/>
      <c r="J47" s="84"/>
    </row>
    <row r="48" spans="1:13" x14ac:dyDescent="0.15">
      <c r="A48" s="115">
        <v>0</v>
      </c>
      <c r="B48" s="109">
        <v>0</v>
      </c>
      <c r="C48" s="109">
        <v>0</v>
      </c>
      <c r="D48" s="109">
        <v>0</v>
      </c>
      <c r="E48" s="84"/>
      <c r="F48" s="84"/>
      <c r="G48" s="84"/>
      <c r="J48" s="84"/>
    </row>
    <row r="49" spans="1:10" x14ac:dyDescent="0.15">
      <c r="A49" s="115">
        <v>0</v>
      </c>
      <c r="B49" s="109">
        <v>0</v>
      </c>
      <c r="C49" s="109">
        <v>0</v>
      </c>
      <c r="D49" s="109">
        <v>0</v>
      </c>
      <c r="E49" s="84"/>
      <c r="F49" s="84"/>
      <c r="G49" s="84"/>
      <c r="J49" s="84"/>
    </row>
    <row r="50" spans="1:10" x14ac:dyDescent="0.15">
      <c r="A50" s="115">
        <v>0</v>
      </c>
      <c r="B50" s="109">
        <v>0</v>
      </c>
      <c r="C50" s="109">
        <v>0</v>
      </c>
      <c r="D50" s="109">
        <v>0</v>
      </c>
      <c r="E50" s="84"/>
      <c r="F50" s="84"/>
      <c r="G50" s="84"/>
      <c r="J50" s="84"/>
    </row>
    <row r="51" spans="1:10" x14ac:dyDescent="0.15">
      <c r="A51" s="115">
        <v>0</v>
      </c>
      <c r="B51" s="109">
        <v>0</v>
      </c>
      <c r="C51" s="109">
        <v>0</v>
      </c>
      <c r="D51" s="109">
        <v>0</v>
      </c>
      <c r="E51" s="84"/>
      <c r="F51" s="84"/>
      <c r="G51" s="84"/>
      <c r="J51" s="84"/>
    </row>
    <row r="52" spans="1:10" x14ac:dyDescent="0.15">
      <c r="A52" s="115">
        <v>0</v>
      </c>
      <c r="B52" s="109">
        <v>0</v>
      </c>
      <c r="C52" s="109">
        <v>0</v>
      </c>
      <c r="D52" s="109">
        <v>0</v>
      </c>
      <c r="E52" s="84"/>
      <c r="F52" s="84"/>
      <c r="G52" s="84"/>
      <c r="H52" s="84"/>
      <c r="I52" s="84"/>
      <c r="J52" s="84"/>
    </row>
    <row r="53" spans="1:10" x14ac:dyDescent="0.15">
      <c r="A53" s="115">
        <v>0</v>
      </c>
      <c r="B53" s="109">
        <v>0</v>
      </c>
      <c r="C53" s="109">
        <v>0</v>
      </c>
      <c r="D53" s="109">
        <v>0</v>
      </c>
      <c r="E53" s="84"/>
      <c r="F53" s="84"/>
      <c r="G53" s="84"/>
      <c r="H53" s="84"/>
      <c r="I53" s="84"/>
      <c r="J53" s="84"/>
    </row>
    <row r="54" spans="1:10" x14ac:dyDescent="0.15">
      <c r="A54" s="115">
        <v>0</v>
      </c>
      <c r="B54" s="109">
        <v>0</v>
      </c>
      <c r="C54" s="109">
        <v>0</v>
      </c>
      <c r="D54" s="109">
        <v>0</v>
      </c>
      <c r="E54" s="84"/>
      <c r="F54" s="84"/>
      <c r="G54" s="84"/>
      <c r="H54" s="84"/>
      <c r="I54" s="84"/>
      <c r="J54" s="84"/>
    </row>
    <row r="55" spans="1:10" x14ac:dyDescent="0.15">
      <c r="A55" s="115">
        <v>0</v>
      </c>
      <c r="B55" s="109">
        <v>0</v>
      </c>
      <c r="C55" s="109">
        <v>0</v>
      </c>
      <c r="D55" s="109">
        <v>0</v>
      </c>
      <c r="E55" s="84"/>
      <c r="F55" s="84"/>
      <c r="G55" s="84"/>
      <c r="H55" s="84"/>
      <c r="I55" s="84"/>
      <c r="J55" s="84"/>
    </row>
    <row r="56" spans="1:10" x14ac:dyDescent="0.15">
      <c r="A56" s="115">
        <v>0</v>
      </c>
      <c r="B56" s="109">
        <v>0</v>
      </c>
      <c r="C56" s="109">
        <v>0</v>
      </c>
      <c r="D56" s="109">
        <v>0</v>
      </c>
      <c r="E56" s="84"/>
      <c r="F56" s="84"/>
      <c r="G56" s="84"/>
      <c r="H56" s="84"/>
      <c r="I56" s="84"/>
      <c r="J56" s="84"/>
    </row>
    <row r="57" spans="1:10" x14ac:dyDescent="0.15">
      <c r="A57" s="115">
        <v>0</v>
      </c>
      <c r="B57" s="109">
        <v>0</v>
      </c>
      <c r="C57" s="109">
        <v>0</v>
      </c>
      <c r="D57" s="109">
        <v>0</v>
      </c>
      <c r="E57" s="84"/>
      <c r="F57" s="84"/>
      <c r="G57" s="84"/>
      <c r="H57" s="84"/>
      <c r="I57" s="84"/>
      <c r="J57" s="84"/>
    </row>
    <row r="58" spans="1:10" x14ac:dyDescent="0.15">
      <c r="A58" s="115">
        <v>0</v>
      </c>
      <c r="B58" s="109">
        <v>0</v>
      </c>
      <c r="C58" s="109">
        <v>0</v>
      </c>
      <c r="D58" s="109">
        <v>0</v>
      </c>
      <c r="E58" s="84"/>
      <c r="F58" s="84"/>
      <c r="G58" s="84"/>
      <c r="H58" s="84"/>
      <c r="I58" s="84"/>
      <c r="J58" s="84"/>
    </row>
    <row r="59" spans="1:10" x14ac:dyDescent="0.15">
      <c r="A59" s="115">
        <v>0</v>
      </c>
      <c r="B59" s="109">
        <v>0</v>
      </c>
      <c r="C59" s="109">
        <v>0</v>
      </c>
      <c r="D59" s="109">
        <v>0</v>
      </c>
      <c r="E59" s="84"/>
      <c r="F59" s="84"/>
      <c r="G59" s="84"/>
      <c r="H59" s="84"/>
      <c r="I59" s="84"/>
      <c r="J59" s="84"/>
    </row>
    <row r="60" spans="1:10" x14ac:dyDescent="0.15">
      <c r="A60" s="115">
        <v>0</v>
      </c>
      <c r="B60" s="109">
        <v>0</v>
      </c>
      <c r="C60" s="109">
        <v>0</v>
      </c>
      <c r="D60" s="109">
        <v>0</v>
      </c>
      <c r="E60" s="84"/>
      <c r="F60" s="84"/>
      <c r="G60" s="84"/>
      <c r="H60" s="84"/>
      <c r="I60" s="84"/>
      <c r="J60" s="84"/>
    </row>
    <row r="61" spans="1:10" x14ac:dyDescent="0.15">
      <c r="A61" s="115">
        <v>0</v>
      </c>
      <c r="B61" s="109">
        <v>0</v>
      </c>
      <c r="C61" s="109">
        <v>0</v>
      </c>
      <c r="D61" s="109">
        <v>0</v>
      </c>
      <c r="E61" s="84"/>
      <c r="F61" s="84"/>
      <c r="G61" s="84"/>
      <c r="H61" s="84"/>
      <c r="I61" s="84"/>
      <c r="J61" s="84"/>
    </row>
    <row r="62" spans="1:10" x14ac:dyDescent="0.15">
      <c r="A62" s="115">
        <v>0</v>
      </c>
      <c r="B62" s="109">
        <v>0</v>
      </c>
      <c r="C62" s="109">
        <v>0</v>
      </c>
      <c r="D62" s="109">
        <v>0</v>
      </c>
      <c r="E62" s="84"/>
      <c r="F62" s="84"/>
      <c r="G62" s="84"/>
      <c r="H62" s="84"/>
      <c r="I62" s="84"/>
      <c r="J62" s="84"/>
    </row>
    <row r="63" spans="1:10" x14ac:dyDescent="0.15">
      <c r="A63" s="115">
        <v>0</v>
      </c>
      <c r="B63" s="109">
        <v>0</v>
      </c>
      <c r="C63" s="109">
        <v>0</v>
      </c>
      <c r="D63" s="109">
        <v>0</v>
      </c>
      <c r="E63" s="84"/>
      <c r="F63" s="84"/>
      <c r="G63" s="84"/>
      <c r="H63" s="84"/>
      <c r="I63" s="84"/>
      <c r="J63" s="84"/>
    </row>
    <row r="64" spans="1:10" x14ac:dyDescent="0.15">
      <c r="A64" s="115">
        <v>0</v>
      </c>
      <c r="B64" s="109">
        <v>0</v>
      </c>
      <c r="C64" s="109">
        <v>0</v>
      </c>
      <c r="D64" s="109">
        <v>0</v>
      </c>
      <c r="E64" s="84"/>
      <c r="F64" s="84"/>
      <c r="G64" s="84"/>
      <c r="H64" s="84"/>
      <c r="I64" s="84"/>
      <c r="J64" s="84"/>
    </row>
    <row r="65" spans="1:10" x14ac:dyDescent="0.15">
      <c r="A65" s="115">
        <v>0</v>
      </c>
      <c r="B65" s="109">
        <v>0</v>
      </c>
      <c r="C65" s="109">
        <v>0</v>
      </c>
      <c r="D65" s="109">
        <v>0</v>
      </c>
      <c r="E65" s="84"/>
      <c r="F65" s="84"/>
      <c r="G65" s="84"/>
      <c r="H65" s="84"/>
      <c r="I65" s="84"/>
      <c r="J65" s="84"/>
    </row>
    <row r="66" spans="1:10" x14ac:dyDescent="0.15">
      <c r="A66" s="115">
        <v>0</v>
      </c>
      <c r="B66" s="109">
        <v>0</v>
      </c>
      <c r="C66" s="109">
        <v>0</v>
      </c>
      <c r="D66" s="109">
        <v>0</v>
      </c>
      <c r="E66" s="84"/>
      <c r="F66" s="84"/>
      <c r="G66" s="84"/>
      <c r="H66" s="84"/>
      <c r="I66" s="84"/>
      <c r="J66" s="84"/>
    </row>
    <row r="67" spans="1:10" x14ac:dyDescent="0.15">
      <c r="A67" s="115">
        <v>0</v>
      </c>
      <c r="B67" s="109">
        <v>0</v>
      </c>
      <c r="C67" s="109">
        <v>0</v>
      </c>
      <c r="D67" s="109">
        <v>0</v>
      </c>
      <c r="E67" s="84"/>
      <c r="F67" s="84"/>
      <c r="G67" s="84"/>
      <c r="H67" s="84"/>
      <c r="I67" s="84"/>
      <c r="J67" s="84"/>
    </row>
    <row r="68" spans="1:10" x14ac:dyDescent="0.15">
      <c r="A68" s="115">
        <v>0</v>
      </c>
      <c r="B68" s="109">
        <v>0</v>
      </c>
      <c r="C68" s="109">
        <v>0</v>
      </c>
      <c r="D68" s="109">
        <v>0</v>
      </c>
      <c r="E68" s="84"/>
      <c r="F68" s="84"/>
      <c r="G68" s="84"/>
      <c r="H68" s="84"/>
      <c r="I68" s="84"/>
      <c r="J68" s="84"/>
    </row>
    <row r="69" spans="1:10" x14ac:dyDescent="0.15">
      <c r="A69" s="115">
        <v>0</v>
      </c>
      <c r="B69" s="109">
        <v>0</v>
      </c>
      <c r="C69" s="109">
        <v>0</v>
      </c>
      <c r="D69" s="109">
        <v>0</v>
      </c>
      <c r="E69" s="84"/>
      <c r="F69" s="84"/>
      <c r="G69" s="84"/>
      <c r="H69" s="84"/>
      <c r="I69" s="84"/>
      <c r="J69" s="84"/>
    </row>
    <row r="70" spans="1:10" x14ac:dyDescent="0.15">
      <c r="A70" s="115">
        <v>0</v>
      </c>
      <c r="B70" s="109">
        <v>0</v>
      </c>
      <c r="C70" s="109">
        <v>0</v>
      </c>
      <c r="D70" s="109">
        <v>0</v>
      </c>
      <c r="E70" s="84"/>
      <c r="F70" s="84"/>
      <c r="G70" s="84"/>
      <c r="H70" s="84"/>
    </row>
    <row r="71" spans="1:10" x14ac:dyDescent="0.15">
      <c r="A71" s="115">
        <v>0</v>
      </c>
      <c r="B71" s="109">
        <v>0</v>
      </c>
      <c r="C71" s="109">
        <v>0</v>
      </c>
      <c r="D71" s="109">
        <v>0</v>
      </c>
      <c r="E71" s="84"/>
      <c r="F71" s="84"/>
      <c r="G71" s="84"/>
      <c r="H71" s="84"/>
    </row>
    <row r="72" spans="1:10" x14ac:dyDescent="0.15">
      <c r="A72" s="115">
        <v>0</v>
      </c>
      <c r="B72" s="109">
        <v>0</v>
      </c>
      <c r="C72" s="109">
        <v>0</v>
      </c>
      <c r="D72" s="109">
        <v>0</v>
      </c>
      <c r="E72" s="84"/>
      <c r="F72" s="84"/>
      <c r="G72" s="84"/>
      <c r="H72" s="84"/>
    </row>
    <row r="73" spans="1:10" x14ac:dyDescent="0.15">
      <c r="A73" s="115">
        <v>0</v>
      </c>
      <c r="B73" s="109">
        <v>0</v>
      </c>
      <c r="C73" s="109">
        <v>0</v>
      </c>
      <c r="D73" s="109">
        <v>0</v>
      </c>
      <c r="E73" s="84"/>
      <c r="F73" s="84"/>
      <c r="G73" s="84"/>
      <c r="H73" s="84"/>
    </row>
    <row r="74" spans="1:10" x14ac:dyDescent="0.15">
      <c r="A74" s="115">
        <v>0</v>
      </c>
      <c r="B74" s="109">
        <v>0</v>
      </c>
      <c r="C74" s="109">
        <v>0</v>
      </c>
      <c r="D74" s="109">
        <v>0</v>
      </c>
      <c r="E74" s="84"/>
      <c r="F74" s="84"/>
      <c r="G74" s="84"/>
      <c r="H74" s="84"/>
    </row>
    <row r="75" spans="1:10" x14ac:dyDescent="0.15">
      <c r="A75" s="115">
        <v>0</v>
      </c>
      <c r="B75" s="109">
        <v>0</v>
      </c>
      <c r="C75" s="109">
        <v>0</v>
      </c>
      <c r="D75" s="109">
        <v>0</v>
      </c>
      <c r="E75" s="84"/>
      <c r="F75" s="84"/>
      <c r="G75" s="84"/>
      <c r="H75" s="84"/>
    </row>
    <row r="76" spans="1:10" x14ac:dyDescent="0.15">
      <c r="A76" s="115">
        <v>0</v>
      </c>
      <c r="B76" s="109">
        <v>0</v>
      </c>
      <c r="C76" s="109">
        <v>0</v>
      </c>
      <c r="D76" s="109">
        <v>0</v>
      </c>
      <c r="E76" s="84"/>
      <c r="F76" s="84"/>
      <c r="G76" s="84"/>
      <c r="H76" s="84"/>
    </row>
    <row r="77" spans="1:10" x14ac:dyDescent="0.15">
      <c r="A77" s="115">
        <v>0</v>
      </c>
      <c r="B77" s="109">
        <v>0</v>
      </c>
      <c r="C77" s="109">
        <v>0</v>
      </c>
      <c r="D77" s="109">
        <v>0</v>
      </c>
      <c r="E77" s="84"/>
      <c r="F77" s="84"/>
      <c r="G77" s="84"/>
      <c r="H77" s="84"/>
    </row>
    <row r="78" spans="1:10" x14ac:dyDescent="0.15">
      <c r="F78" s="84"/>
      <c r="G78" s="84"/>
      <c r="H78" s="84"/>
    </row>
    <row r="79" spans="1:10" x14ac:dyDescent="0.15">
      <c r="F79" s="84"/>
      <c r="G79" s="84"/>
      <c r="H79" s="84"/>
    </row>
    <row r="80" spans="1:10" x14ac:dyDescent="0.15">
      <c r="F80" s="84"/>
      <c r="G80" s="84"/>
      <c r="H80" s="84"/>
    </row>
    <row r="89" s="109" customFormat="1" ht="31.9" customHeight="1" x14ac:dyDescent="0.25"/>
  </sheetData>
  <pageMargins left="0.7" right="0.7" top="0.75" bottom="0.75" header="0.3" footer="0.3"/>
  <drawing r:id="rId1"/>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71C02-B25A-44AD-9DBF-FB0E0157046D}">
  <dimension ref="A1:AO89"/>
  <sheetViews>
    <sheetView showGridLines="0" zoomScaleNormal="100" workbookViewId="0">
      <pane ySplit="2" topLeftCell="A24" activePane="bottomLeft" state="frozen"/>
      <selection pane="bottomLeft" activeCell="J56" sqref="J56"/>
    </sheetView>
  </sheetViews>
  <sheetFormatPr defaultColWidth="8.7109375" defaultRowHeight="15.75" x14ac:dyDescent="0.25"/>
  <cols>
    <col min="1" max="1" width="12.28515625" style="20" customWidth="1"/>
    <col min="2" max="3" width="13.7109375" style="20" customWidth="1"/>
    <col min="4" max="4" width="14.42578125" style="20" customWidth="1"/>
    <col min="5" max="5" width="8.140625" style="20" customWidth="1"/>
    <col min="6" max="6" width="13" style="20" bestFit="1" customWidth="1"/>
    <col min="7" max="8" width="13.5703125" style="20" bestFit="1" customWidth="1"/>
    <col min="9" max="9" width="11" style="20" bestFit="1" customWidth="1"/>
    <col min="10" max="10" width="12.7109375" style="20" bestFit="1" customWidth="1"/>
    <col min="11" max="11" width="16.7109375" style="20" customWidth="1"/>
    <col min="12" max="12" width="18.7109375" style="20" bestFit="1" customWidth="1"/>
    <col min="13" max="13" width="16.85546875" style="20" bestFit="1" customWidth="1"/>
    <col min="14" max="14" width="5.5703125" style="20" bestFit="1" customWidth="1"/>
    <col min="15" max="15" width="11.28515625" style="20" bestFit="1" customWidth="1"/>
    <col min="16" max="19" width="8.7109375" style="20"/>
    <col min="20" max="20" width="18.7109375" style="20" customWidth="1"/>
    <col min="21" max="16384" width="8.7109375" style="20"/>
  </cols>
  <sheetData>
    <row r="1" spans="1:41" ht="22.15" customHeight="1" x14ac:dyDescent="0.25">
      <c r="A1" s="67" t="s">
        <v>369</v>
      </c>
      <c r="B1" s="67" t="s">
        <v>370</v>
      </c>
      <c r="C1" s="67" t="s">
        <v>371</v>
      </c>
      <c r="D1" s="68" t="str" cm="1">
        <f t="array" aca="1" ref="D1" ca="1">IFERROR(
    _xlfn.LET(
        _xlpm.FileName, MID(CELL("filename", A1), FIND("]", CELL("filename", A1)) + 1, 255),
        _xlpm.DynamicRef, INDIRECT("'#_" &amp; _xlpm.FileName &amp; "'!" &amp; C2),
        IF(
            TYPE(_xlpm.DynamicRef) = 1,
            VLOOKUP(
                CELL("format", _xlpm.DynamicRef),
                FormatCodes_SFX!$A$4:$B$53,
                2,
                FALSE
            ),
            _xlfn.SWITCH(
                TYPE(_xlpm.DynamicRef),
                2, "short text",
                4, "logical",
                16, "error",
                64, "long text",
                "Other"
            )
        )
    ),
    "Error in formula"
)</f>
        <v>general</v>
      </c>
      <c r="E1" s="67"/>
      <c r="F1" s="67"/>
      <c r="G1" s="67"/>
      <c r="H1" s="67"/>
      <c r="I1" s="68" t="str" cm="1">
        <f t="array" ref="I1">_xlfn.IFS(ROW(A100)&lt;100,"Undo deleted row or quit without saving",COLUMN(AZ1)&lt;52,"Undo deleted column or quit without saving",ROW(A100)&gt;100,"Undo inserted row or quit without saving",COLUMN(AZ1)&gt;52,"Undo inserted column or quit without saving",Scoreboard!$F$28&lt;&gt;"","Security compromised: Undo last action or quit without saving",TRUE=TRUE,"Connor Guarino")</f>
        <v>Connor Guarino</v>
      </c>
      <c r="J1" s="68"/>
      <c r="K1" s="68"/>
      <c r="L1" s="68" t="s">
        <v>372</v>
      </c>
      <c r="M1" s="68"/>
      <c r="N1" s="68"/>
      <c r="O1" s="68"/>
      <c r="P1" s="69" t="s">
        <v>373</v>
      </c>
      <c r="Q1" s="68"/>
      <c r="R1" s="68"/>
      <c r="S1" s="105" t="s">
        <v>376</v>
      </c>
      <c r="T1" s="71"/>
      <c r="U1" s="70"/>
      <c r="V1" s="71"/>
      <c r="W1" s="70"/>
      <c r="X1" s="67" t="str">
        <f t="shared" ref="X1:AA2" si="0">A1</f>
        <v>earned</v>
      </c>
      <c r="Y1" s="67" t="str">
        <f t="shared" si="0"/>
        <v>possible</v>
      </c>
      <c r="Z1" s="67" t="str">
        <f t="shared" si="0"/>
        <v>cell</v>
      </c>
      <c r="AA1" s="68" t="str">
        <f t="shared" ca="1" si="0"/>
        <v>general</v>
      </c>
      <c r="AB1" s="67"/>
      <c r="AC1" s="67"/>
      <c r="AD1" s="72"/>
      <c r="AE1" s="72"/>
      <c r="AF1" s="68" t="str">
        <f>I1</f>
        <v>Connor Guarino</v>
      </c>
      <c r="AG1" s="68"/>
      <c r="AH1" s="72"/>
      <c r="AI1" s="72"/>
      <c r="AJ1" s="72"/>
      <c r="AK1" s="72"/>
      <c r="AL1" s="68" t="s">
        <v>372</v>
      </c>
      <c r="AM1" s="72"/>
      <c r="AN1" s="72"/>
      <c r="AO1" s="72"/>
    </row>
    <row r="2" spans="1:41" ht="22.9" customHeight="1" thickBot="1" x14ac:dyDescent="0.55000000000000004">
      <c r="A2" s="73">
        <f ca="1">PivotBothSC!$A$2</f>
        <v>8</v>
      </c>
      <c r="B2" s="74">
        <f>PivotBothSC!$B$2</f>
        <v>8</v>
      </c>
      <c r="C2" s="73" t="str" cm="1">
        <f t="array" aca="1" ref="C2" ca="1">SUBSTITUTE(IF(LEN(CELL("address"))&lt;15,CELL("address"),""),"$","")</f>
        <v>I56</v>
      </c>
      <c r="D2" s="75" t="str">
        <f ca="1">IF(ISNUMBER(SEARCH("#REF!",_xlfn.FORMULATEXT(INDIRECT("'PivotBothSC'!"&amp;C2)))),"DRAGGING CELLS IS NOT PERMITTED. PLEASE UNDO LAST ACTION!!",IF($P$1&lt;&gt;"Feedback OFF",IFERROR(HLOOKUP(INDIRECT("'PivotBothSC'!"&amp;C2),Feedback_SFX!$B$2:$N$10,IF($P$1="Feedback ON", 2, Feedback_SFX!B1), FALSE), ""),""))</f>
        <v/>
      </c>
      <c r="E2" s="76"/>
      <c r="F2" s="76"/>
      <c r="G2" s="76"/>
      <c r="H2" s="76"/>
      <c r="I2" s="77"/>
      <c r="J2" s="76"/>
      <c r="K2" s="76"/>
      <c r="L2" s="76"/>
      <c r="M2" s="76"/>
      <c r="N2" s="76"/>
      <c r="O2" s="76"/>
      <c r="P2" s="83" t="str">
        <f ca="1">IF(Scoreboard!$E$4="Excel version: Invalid","****ERROR: Scoreboard requires Excel 365 or 2021 to run****", "")</f>
        <v/>
      </c>
      <c r="Q2" s="76"/>
      <c r="R2" s="76"/>
      <c r="S2" s="78"/>
      <c r="T2" s="79"/>
      <c r="U2" s="80"/>
      <c r="V2" s="79"/>
      <c r="W2" s="80"/>
      <c r="X2" s="81">
        <f t="shared" ca="1" si="0"/>
        <v>8</v>
      </c>
      <c r="Y2" s="81">
        <f t="shared" si="0"/>
        <v>8</v>
      </c>
      <c r="Z2" s="81" t="str">
        <f t="shared" ca="1" si="0"/>
        <v>I56</v>
      </c>
      <c r="AA2" s="75" t="str">
        <f t="shared" ca="1" si="0"/>
        <v/>
      </c>
      <c r="AB2" s="76"/>
      <c r="AC2" s="76"/>
      <c r="AD2" s="82"/>
      <c r="AE2" s="82"/>
      <c r="AF2" s="82"/>
      <c r="AG2" s="82"/>
      <c r="AH2" s="82"/>
      <c r="AI2" s="82"/>
      <c r="AJ2" s="82"/>
      <c r="AK2" s="82"/>
      <c r="AL2" s="82"/>
      <c r="AM2" s="82"/>
      <c r="AN2" s="82"/>
      <c r="AO2" s="82"/>
    </row>
    <row r="3" spans="1:41" ht="18.75" x14ac:dyDescent="0.25">
      <c r="A3" s="21" t="s">
        <v>127</v>
      </c>
      <c r="B3" s="22"/>
      <c r="C3" s="22"/>
      <c r="D3" s="22"/>
      <c r="E3" s="22"/>
      <c r="F3" s="22"/>
      <c r="G3" s="22"/>
      <c r="H3" s="23"/>
    </row>
    <row r="4" spans="1:41" x14ac:dyDescent="0.25">
      <c r="A4" s="24" t="s">
        <v>121</v>
      </c>
      <c r="B4" s="25"/>
      <c r="C4" s="25"/>
      <c r="D4" s="25"/>
      <c r="E4" s="25"/>
      <c r="F4" s="25"/>
      <c r="G4" s="25"/>
      <c r="H4" s="26"/>
    </row>
    <row r="5" spans="1:41" x14ac:dyDescent="0.25">
      <c r="A5" s="27"/>
      <c r="B5" s="28"/>
      <c r="C5" s="28"/>
      <c r="D5" s="28"/>
      <c r="E5" s="28"/>
      <c r="F5" s="28"/>
      <c r="G5" s="28"/>
      <c r="H5" s="29"/>
    </row>
    <row r="7" spans="1:41" customFormat="1" ht="15" x14ac:dyDescent="0.25">
      <c r="F7" s="50" t="s">
        <v>122</v>
      </c>
    </row>
    <row r="8" spans="1:41" x14ac:dyDescent="0.25">
      <c r="A8" s="31" t="s">
        <v>14</v>
      </c>
      <c r="B8" s="31" t="s">
        <v>15</v>
      </c>
      <c r="C8" s="31" t="s">
        <v>16</v>
      </c>
      <c r="D8" s="31" t="s">
        <v>17</v>
      </c>
      <c r="E8"/>
      <c r="F8" s="50"/>
      <c r="G8"/>
      <c r="H8"/>
      <c r="I8"/>
      <c r="J8"/>
      <c r="K8"/>
      <c r="L8"/>
      <c r="M8"/>
      <c r="N8"/>
      <c r="O8"/>
      <c r="P8"/>
      <c r="Q8"/>
      <c r="R8"/>
      <c r="S8"/>
      <c r="T8"/>
      <c r="U8"/>
      <c r="V8"/>
      <c r="W8"/>
      <c r="X8"/>
      <c r="Y8"/>
      <c r="Z8"/>
      <c r="AA8"/>
      <c r="AB8"/>
      <c r="AC8"/>
      <c r="AD8"/>
      <c r="AE8"/>
      <c r="AF8"/>
      <c r="AG8"/>
      <c r="AH8"/>
      <c r="AI8"/>
      <c r="AJ8"/>
      <c r="AK8"/>
      <c r="AL8"/>
      <c r="AM8"/>
      <c r="AN8"/>
    </row>
    <row r="9" spans="1:41" ht="18.75" x14ac:dyDescent="0.3">
      <c r="A9" s="32">
        <v>43832</v>
      </c>
      <c r="B9" s="33" t="s">
        <v>22</v>
      </c>
      <c r="C9" s="33" t="s">
        <v>23</v>
      </c>
      <c r="D9" s="33" t="s">
        <v>24</v>
      </c>
      <c r="E9"/>
      <c r="F9" s="51" t="s">
        <v>128</v>
      </c>
      <c r="G9" s="49"/>
      <c r="H9" s="49"/>
      <c r="I9" s="49"/>
      <c r="J9" s="49"/>
      <c r="K9" s="49"/>
      <c r="L9" s="49"/>
      <c r="M9" s="49"/>
      <c r="N9" s="49"/>
      <c r="O9" s="49"/>
      <c r="P9" s="49"/>
      <c r="Q9" s="49"/>
      <c r="R9" s="49"/>
      <c r="S9" s="49"/>
      <c r="T9" s="49"/>
      <c r="U9" s="49"/>
      <c r="V9" s="49"/>
      <c r="W9" s="49"/>
      <c r="X9" s="49"/>
      <c r="Y9" s="49"/>
      <c r="Z9" s="49"/>
      <c r="AA9" s="49"/>
      <c r="AB9" s="49"/>
      <c r="AC9" s="49"/>
      <c r="AD9" s="49"/>
      <c r="AE9" s="49"/>
      <c r="AF9" s="49"/>
      <c r="AG9" s="49"/>
      <c r="AH9" s="49"/>
      <c r="AI9" s="49"/>
      <c r="AJ9" s="49"/>
      <c r="AK9" s="49"/>
      <c r="AL9" s="49"/>
      <c r="AM9" s="49"/>
      <c r="AN9" s="49"/>
    </row>
    <row r="10" spans="1:41" ht="18.75" x14ac:dyDescent="0.3">
      <c r="A10" s="32">
        <v>43837</v>
      </c>
      <c r="B10" s="33" t="s">
        <v>25</v>
      </c>
      <c r="C10" s="33" t="s">
        <v>26</v>
      </c>
      <c r="D10" s="33" t="s">
        <v>27</v>
      </c>
      <c r="E10"/>
      <c r="F10" s="51"/>
      <c r="G10" s="49"/>
      <c r="H10" s="49"/>
      <c r="I10" s="49"/>
      <c r="J10" s="49"/>
      <c r="K10" s="49"/>
      <c r="L10"/>
      <c r="M10"/>
      <c r="N10" s="49"/>
      <c r="O10" s="49"/>
      <c r="P10" s="49"/>
      <c r="Q10" s="49"/>
      <c r="R10" s="49"/>
      <c r="S10" s="49"/>
      <c r="T10" s="49"/>
      <c r="U10" s="49"/>
      <c r="V10" s="49"/>
      <c r="W10" s="49"/>
      <c r="X10" s="49"/>
      <c r="Y10" s="49"/>
      <c r="Z10" s="49"/>
      <c r="AA10" s="49"/>
      <c r="AB10" s="49"/>
      <c r="AC10" s="49"/>
      <c r="AD10" s="49"/>
      <c r="AE10" s="49"/>
      <c r="AF10" s="49"/>
      <c r="AG10" s="49"/>
      <c r="AH10" s="49"/>
      <c r="AI10" s="49"/>
      <c r="AJ10" s="49"/>
      <c r="AK10" s="49"/>
      <c r="AL10" s="49"/>
      <c r="AM10" s="49"/>
      <c r="AN10" s="49"/>
    </row>
    <row r="11" spans="1:41" x14ac:dyDescent="0.25">
      <c r="A11" s="32">
        <v>43837</v>
      </c>
      <c r="B11" s="33" t="s">
        <v>22</v>
      </c>
      <c r="C11" s="33" t="s">
        <v>30</v>
      </c>
      <c r="D11" s="33" t="s">
        <v>24</v>
      </c>
      <c r="E11"/>
      <c r="G11"/>
      <c r="H11"/>
      <c r="J11"/>
    </row>
    <row r="12" spans="1:41" x14ac:dyDescent="0.25">
      <c r="A12" s="32">
        <v>43839</v>
      </c>
      <c r="B12" s="33" t="s">
        <v>22</v>
      </c>
      <c r="C12" s="33" t="s">
        <v>32</v>
      </c>
      <c r="D12" s="33" t="s">
        <v>24</v>
      </c>
      <c r="E12"/>
      <c r="F12" s="132" t="s">
        <v>124</v>
      </c>
      <c r="G12" s="132" t="s">
        <v>17</v>
      </c>
      <c r="H12" s="132"/>
      <c r="I12" s="132"/>
      <c r="K12"/>
      <c r="L12" s="185" t="s">
        <v>113</v>
      </c>
      <c r="M12" s="185" t="s">
        <v>17</v>
      </c>
      <c r="N12"/>
      <c r="O12"/>
    </row>
    <row r="13" spans="1:41" x14ac:dyDescent="0.25">
      <c r="A13" s="32">
        <v>43845</v>
      </c>
      <c r="B13" s="33" t="s">
        <v>34</v>
      </c>
      <c r="C13" s="33" t="s">
        <v>35</v>
      </c>
      <c r="D13" s="33" t="s">
        <v>24</v>
      </c>
      <c r="E13"/>
      <c r="F13" s="132" t="s">
        <v>15</v>
      </c>
      <c r="G13" s="132" t="s">
        <v>24</v>
      </c>
      <c r="H13" s="132" t="s">
        <v>27</v>
      </c>
      <c r="I13" s="132" t="s">
        <v>126</v>
      </c>
      <c r="K13"/>
      <c r="L13" s="185" t="s">
        <v>15</v>
      </c>
      <c r="M13" t="s">
        <v>24</v>
      </c>
      <c r="N13" t="s">
        <v>27</v>
      </c>
      <c r="O13" t="s">
        <v>126</v>
      </c>
    </row>
    <row r="14" spans="1:41" x14ac:dyDescent="0.25">
      <c r="A14" s="32">
        <v>43847</v>
      </c>
      <c r="B14" s="33" t="s">
        <v>22</v>
      </c>
      <c r="C14" s="33" t="s">
        <v>38</v>
      </c>
      <c r="D14" s="33" t="s">
        <v>24</v>
      </c>
      <c r="E14"/>
      <c r="F14" s="132" t="s">
        <v>22</v>
      </c>
      <c r="G14" s="132">
        <v>16</v>
      </c>
      <c r="H14" s="132"/>
      <c r="I14" s="132">
        <v>16</v>
      </c>
      <c r="K14"/>
      <c r="L14" s="186" t="s">
        <v>22</v>
      </c>
      <c r="M14">
        <v>16</v>
      </c>
      <c r="N14"/>
      <c r="O14">
        <v>16</v>
      </c>
    </row>
    <row r="15" spans="1:41" x14ac:dyDescent="0.25">
      <c r="A15" s="32">
        <v>43847</v>
      </c>
      <c r="B15" s="33" t="s">
        <v>34</v>
      </c>
      <c r="C15" s="33" t="s">
        <v>40</v>
      </c>
      <c r="D15" s="33" t="s">
        <v>27</v>
      </c>
      <c r="E15"/>
      <c r="F15" s="132" t="s">
        <v>34</v>
      </c>
      <c r="G15" s="134" t="s">
        <v>382</v>
      </c>
      <c r="H15" s="134" t="s">
        <v>382</v>
      </c>
      <c r="I15" s="134" t="s">
        <v>382</v>
      </c>
      <c r="K15"/>
      <c r="L15" s="186" t="s">
        <v>34</v>
      </c>
      <c r="M15">
        <v>5</v>
      </c>
      <c r="N15">
        <v>13</v>
      </c>
      <c r="O15">
        <v>18</v>
      </c>
    </row>
    <row r="16" spans="1:41" x14ac:dyDescent="0.25">
      <c r="A16" s="32">
        <v>43847</v>
      </c>
      <c r="B16" s="33" t="s">
        <v>25</v>
      </c>
      <c r="C16" s="33" t="s">
        <v>42</v>
      </c>
      <c r="D16" s="33" t="s">
        <v>27</v>
      </c>
      <c r="E16"/>
      <c r="F16" s="132" t="s">
        <v>25</v>
      </c>
      <c r="G16" s="134" t="s">
        <v>382</v>
      </c>
      <c r="H16" s="134" t="s">
        <v>382</v>
      </c>
      <c r="I16" s="134" t="s">
        <v>382</v>
      </c>
      <c r="K16"/>
      <c r="L16" s="186" t="s">
        <v>25</v>
      </c>
      <c r="M16">
        <v>7</v>
      </c>
      <c r="N16">
        <v>10</v>
      </c>
      <c r="O16">
        <v>17</v>
      </c>
    </row>
    <row r="17" spans="1:26" x14ac:dyDescent="0.25">
      <c r="A17" s="32">
        <v>43849</v>
      </c>
      <c r="B17" s="33" t="s">
        <v>44</v>
      </c>
      <c r="C17" s="33" t="s">
        <v>45</v>
      </c>
      <c r="D17" s="33" t="s">
        <v>27</v>
      </c>
      <c r="E17"/>
      <c r="F17" s="132" t="s">
        <v>44</v>
      </c>
      <c r="G17" s="134" t="s">
        <v>382</v>
      </c>
      <c r="H17" s="134" t="s">
        <v>382</v>
      </c>
      <c r="I17" s="134" t="s">
        <v>382</v>
      </c>
      <c r="K17"/>
      <c r="L17" s="186" t="s">
        <v>44</v>
      </c>
      <c r="M17">
        <v>5</v>
      </c>
      <c r="N17">
        <v>13</v>
      </c>
      <c r="O17">
        <v>18</v>
      </c>
    </row>
    <row r="18" spans="1:26" x14ac:dyDescent="0.25">
      <c r="A18" s="32">
        <v>43849</v>
      </c>
      <c r="B18" s="33" t="s">
        <v>44</v>
      </c>
      <c r="C18" s="33" t="s">
        <v>47</v>
      </c>
      <c r="D18" s="33" t="s">
        <v>27</v>
      </c>
      <c r="E18"/>
      <c r="F18" s="132" t="s">
        <v>126</v>
      </c>
      <c r="G18" s="134" t="s">
        <v>382</v>
      </c>
      <c r="H18" s="134" t="s">
        <v>382</v>
      </c>
      <c r="I18" s="134" t="s">
        <v>382</v>
      </c>
      <c r="K18"/>
      <c r="L18" s="186" t="s">
        <v>126</v>
      </c>
      <c r="M18">
        <v>33</v>
      </c>
      <c r="N18">
        <v>36</v>
      </c>
      <c r="O18">
        <v>69</v>
      </c>
    </row>
    <row r="19" spans="1:26" x14ac:dyDescent="0.25">
      <c r="A19" s="32">
        <v>43851</v>
      </c>
      <c r="B19" s="33" t="s">
        <v>44</v>
      </c>
      <c r="C19" s="33" t="s">
        <v>48</v>
      </c>
      <c r="D19" s="33" t="s">
        <v>27</v>
      </c>
      <c r="E19"/>
      <c r="F19"/>
      <c r="G19"/>
      <c r="H19"/>
      <c r="K19"/>
      <c r="L19"/>
      <c r="M19"/>
      <c r="N19"/>
    </row>
    <row r="20" spans="1:26" x14ac:dyDescent="0.25">
      <c r="A20" s="32">
        <v>43852</v>
      </c>
      <c r="B20" s="33" t="s">
        <v>25</v>
      </c>
      <c r="C20" s="33" t="s">
        <v>49</v>
      </c>
      <c r="D20" s="33" t="s">
        <v>24</v>
      </c>
      <c r="E20"/>
      <c r="F20"/>
      <c r="G20"/>
      <c r="H20"/>
      <c r="K20"/>
      <c r="L20"/>
      <c r="M20"/>
      <c r="N20"/>
    </row>
    <row r="21" spans="1:26" x14ac:dyDescent="0.25">
      <c r="A21" s="32">
        <v>43852</v>
      </c>
      <c r="B21" s="33" t="s">
        <v>25</v>
      </c>
      <c r="C21" s="33" t="s">
        <v>50</v>
      </c>
      <c r="D21" s="33" t="s">
        <v>24</v>
      </c>
      <c r="E21"/>
      <c r="F21"/>
      <c r="G21"/>
      <c r="H21"/>
      <c r="K21"/>
      <c r="L21"/>
      <c r="M21"/>
      <c r="N21"/>
      <c r="V21"/>
      <c r="X21"/>
      <c r="Y21"/>
      <c r="Z21"/>
    </row>
    <row r="22" spans="1:26" x14ac:dyDescent="0.25">
      <c r="A22" s="32">
        <v>43853</v>
      </c>
      <c r="B22" s="33" t="s">
        <v>22</v>
      </c>
      <c r="C22" s="33" t="s">
        <v>51</v>
      </c>
      <c r="D22" s="33" t="s">
        <v>24</v>
      </c>
      <c r="E22"/>
      <c r="F22"/>
      <c r="G22"/>
      <c r="H22"/>
      <c r="K22"/>
      <c r="L22"/>
      <c r="M22"/>
      <c r="N22"/>
      <c r="V22"/>
      <c r="X22"/>
      <c r="Y22"/>
      <c r="Z22"/>
    </row>
    <row r="23" spans="1:26" x14ac:dyDescent="0.25">
      <c r="A23" s="32">
        <v>43856</v>
      </c>
      <c r="B23" s="33" t="s">
        <v>25</v>
      </c>
      <c r="C23" s="33" t="s">
        <v>52</v>
      </c>
      <c r="D23" s="33" t="s">
        <v>27</v>
      </c>
      <c r="E23"/>
      <c r="F23"/>
      <c r="G23"/>
      <c r="H23"/>
      <c r="I23"/>
      <c r="K23"/>
      <c r="L23"/>
      <c r="M23"/>
      <c r="N23"/>
      <c r="V23"/>
      <c r="X23"/>
      <c r="Z23"/>
    </row>
    <row r="24" spans="1:26" x14ac:dyDescent="0.25">
      <c r="A24" s="32">
        <v>43856</v>
      </c>
      <c r="B24" s="33" t="s">
        <v>22</v>
      </c>
      <c r="C24" s="33" t="s">
        <v>53</v>
      </c>
      <c r="D24" s="33" t="s">
        <v>24</v>
      </c>
      <c r="E24"/>
      <c r="F24"/>
      <c r="G24"/>
      <c r="H24"/>
      <c r="K24"/>
      <c r="L24"/>
      <c r="M24"/>
      <c r="N24"/>
      <c r="V24"/>
      <c r="X24"/>
      <c r="Y24"/>
      <c r="Z24"/>
    </row>
    <row r="25" spans="1:26" x14ac:dyDescent="0.25">
      <c r="A25" s="32">
        <v>43857</v>
      </c>
      <c r="B25" s="33" t="s">
        <v>34</v>
      </c>
      <c r="C25" s="33" t="s">
        <v>54</v>
      </c>
      <c r="D25" s="33" t="s">
        <v>27</v>
      </c>
      <c r="E25"/>
      <c r="F25"/>
      <c r="G25"/>
      <c r="H25"/>
      <c r="K25"/>
      <c r="L25"/>
      <c r="M25"/>
      <c r="N25"/>
      <c r="V25"/>
      <c r="W25"/>
      <c r="X25"/>
      <c r="Z25"/>
    </row>
    <row r="26" spans="1:26" x14ac:dyDescent="0.25">
      <c r="A26" s="32">
        <v>43860</v>
      </c>
      <c r="B26" s="33" t="s">
        <v>25</v>
      </c>
      <c r="C26" s="33" t="s">
        <v>55</v>
      </c>
      <c r="D26" s="33" t="s">
        <v>24</v>
      </c>
      <c r="E26"/>
      <c r="F26"/>
      <c r="G26"/>
      <c r="H26"/>
      <c r="K26"/>
      <c r="L26"/>
      <c r="M26"/>
      <c r="N26"/>
      <c r="T26"/>
      <c r="U26"/>
      <c r="V26"/>
      <c r="W26"/>
      <c r="X26"/>
      <c r="Y26"/>
      <c r="Z26"/>
    </row>
    <row r="27" spans="1:26" x14ac:dyDescent="0.25">
      <c r="A27" s="32">
        <v>43862</v>
      </c>
      <c r="B27" s="33" t="s">
        <v>25</v>
      </c>
      <c r="C27" s="33" t="s">
        <v>56</v>
      </c>
      <c r="D27" s="33" t="s">
        <v>27</v>
      </c>
      <c r="E27"/>
      <c r="F27"/>
      <c r="G27"/>
      <c r="H27"/>
      <c r="K27"/>
      <c r="L27"/>
      <c r="M27"/>
      <c r="N27"/>
      <c r="T27"/>
      <c r="U27"/>
      <c r="V27"/>
      <c r="W27"/>
      <c r="X27"/>
      <c r="Y27" s="46"/>
      <c r="Z27"/>
    </row>
    <row r="28" spans="1:26" x14ac:dyDescent="0.25">
      <c r="A28" s="32">
        <v>43863</v>
      </c>
      <c r="B28" s="33" t="s">
        <v>22</v>
      </c>
      <c r="C28" s="33" t="s">
        <v>57</v>
      </c>
      <c r="D28" s="33" t="s">
        <v>24</v>
      </c>
      <c r="E28"/>
      <c r="F28"/>
      <c r="G28"/>
      <c r="H28"/>
      <c r="I28"/>
      <c r="J28"/>
      <c r="K28"/>
      <c r="L28"/>
      <c r="M28"/>
      <c r="N28"/>
      <c r="T28" s="46"/>
      <c r="U28"/>
      <c r="V28"/>
      <c r="W28"/>
      <c r="X28"/>
      <c r="Y28"/>
      <c r="Z28"/>
    </row>
    <row r="29" spans="1:26" x14ac:dyDescent="0.25">
      <c r="A29" s="32">
        <v>43866</v>
      </c>
      <c r="B29" s="33" t="s">
        <v>25</v>
      </c>
      <c r="C29" s="33" t="s">
        <v>58</v>
      </c>
      <c r="D29" s="33" t="s">
        <v>27</v>
      </c>
      <c r="E29"/>
      <c r="F29"/>
      <c r="G29"/>
      <c r="H29"/>
      <c r="I29"/>
      <c r="J29"/>
      <c r="K29"/>
      <c r="L29"/>
      <c r="M29"/>
      <c r="N29"/>
      <c r="T29"/>
      <c r="U29"/>
      <c r="V29"/>
      <c r="W29"/>
      <c r="X29"/>
      <c r="Y29"/>
      <c r="Z29"/>
    </row>
    <row r="30" spans="1:26" x14ac:dyDescent="0.25">
      <c r="A30" s="32">
        <v>43870</v>
      </c>
      <c r="B30" s="33" t="s">
        <v>34</v>
      </c>
      <c r="C30" s="33" t="s">
        <v>59</v>
      </c>
      <c r="D30" s="33" t="s">
        <v>27</v>
      </c>
      <c r="E30"/>
      <c r="I30"/>
      <c r="J30"/>
      <c r="K30"/>
      <c r="L30"/>
      <c r="M30"/>
      <c r="T30"/>
      <c r="U30"/>
      <c r="V30"/>
      <c r="W30"/>
      <c r="X30"/>
      <c r="Y30"/>
      <c r="Z30"/>
    </row>
    <row r="31" spans="1:26" x14ac:dyDescent="0.25">
      <c r="A31" s="32">
        <v>43870</v>
      </c>
      <c r="B31" s="33" t="s">
        <v>34</v>
      </c>
      <c r="C31" s="33" t="s">
        <v>60</v>
      </c>
      <c r="D31" s="33" t="s">
        <v>27</v>
      </c>
      <c r="E31"/>
      <c r="I31"/>
      <c r="J31"/>
      <c r="K31"/>
      <c r="L31"/>
      <c r="M31"/>
      <c r="T31"/>
      <c r="U31"/>
      <c r="V31"/>
      <c r="W31"/>
      <c r="X31"/>
      <c r="Y31"/>
      <c r="Z31"/>
    </row>
    <row r="32" spans="1:26" x14ac:dyDescent="0.25">
      <c r="A32" s="32">
        <v>43871</v>
      </c>
      <c r="B32" s="33" t="s">
        <v>22</v>
      </c>
      <c r="C32" s="33" t="s">
        <v>61</v>
      </c>
      <c r="D32" s="33" t="s">
        <v>24</v>
      </c>
      <c r="E32"/>
      <c r="I32"/>
      <c r="J32"/>
      <c r="K32"/>
      <c r="L32"/>
      <c r="M32"/>
    </row>
    <row r="33" spans="1:13" x14ac:dyDescent="0.25">
      <c r="A33" s="32">
        <v>43872</v>
      </c>
      <c r="B33" s="33" t="s">
        <v>44</v>
      </c>
      <c r="C33" s="33" t="s">
        <v>62</v>
      </c>
      <c r="D33" s="33" t="s">
        <v>24</v>
      </c>
      <c r="E33"/>
      <c r="J33"/>
      <c r="K33"/>
      <c r="L33"/>
      <c r="M33"/>
    </row>
    <row r="34" spans="1:13" x14ac:dyDescent="0.25">
      <c r="A34" s="32">
        <v>43873</v>
      </c>
      <c r="B34" s="33" t="s">
        <v>22</v>
      </c>
      <c r="C34" s="33" t="s">
        <v>63</v>
      </c>
      <c r="D34" s="33" t="s">
        <v>24</v>
      </c>
      <c r="E34"/>
      <c r="I34"/>
      <c r="J34"/>
      <c r="K34"/>
      <c r="L34"/>
      <c r="M34"/>
    </row>
    <row r="35" spans="1:13" x14ac:dyDescent="0.25">
      <c r="A35" s="32">
        <v>43876</v>
      </c>
      <c r="B35" s="33" t="s">
        <v>44</v>
      </c>
      <c r="C35" s="33" t="s">
        <v>64</v>
      </c>
      <c r="D35" s="33" t="s">
        <v>27</v>
      </c>
      <c r="E35"/>
      <c r="F35"/>
      <c r="G35"/>
      <c r="H35"/>
      <c r="I35"/>
      <c r="J35"/>
      <c r="K35"/>
      <c r="L35"/>
      <c r="M35"/>
    </row>
    <row r="36" spans="1:13" ht="16.5" thickBot="1" x14ac:dyDescent="0.3">
      <c r="A36" s="32">
        <v>43876</v>
      </c>
      <c r="B36" s="33" t="s">
        <v>25</v>
      </c>
      <c r="C36" s="33" t="s">
        <v>65</v>
      </c>
      <c r="D36" s="33" t="s">
        <v>27</v>
      </c>
      <c r="E36"/>
      <c r="F36"/>
      <c r="G36"/>
      <c r="H36"/>
      <c r="I36"/>
      <c r="J36"/>
      <c r="K36"/>
      <c r="L36"/>
      <c r="M36"/>
    </row>
    <row r="37" spans="1:13" x14ac:dyDescent="0.25">
      <c r="A37" s="32">
        <v>43881</v>
      </c>
      <c r="B37" s="33" t="s">
        <v>22</v>
      </c>
      <c r="C37" s="33" t="s">
        <v>66</v>
      </c>
      <c r="D37" s="33" t="s">
        <v>24</v>
      </c>
      <c r="E37"/>
      <c r="F37"/>
      <c r="G37"/>
      <c r="H37"/>
      <c r="I37"/>
      <c r="J37"/>
      <c r="K37" s="120" t="s">
        <v>378</v>
      </c>
      <c r="L37"/>
      <c r="M37"/>
    </row>
    <row r="38" spans="1:13" x14ac:dyDescent="0.25">
      <c r="A38" s="32">
        <v>43881</v>
      </c>
      <c r="B38" s="33" t="s">
        <v>25</v>
      </c>
      <c r="C38" s="33" t="s">
        <v>67</v>
      </c>
      <c r="D38" s="33" t="s">
        <v>24</v>
      </c>
      <c r="E38"/>
      <c r="F38"/>
      <c r="G38"/>
      <c r="H38"/>
      <c r="I38"/>
      <c r="J38"/>
      <c r="L38"/>
    </row>
    <row r="39" spans="1:13" x14ac:dyDescent="0.25">
      <c r="A39" s="32">
        <v>43881</v>
      </c>
      <c r="B39" s="33" t="s">
        <v>34</v>
      </c>
      <c r="C39" s="33" t="s">
        <v>68</v>
      </c>
      <c r="D39" s="33" t="s">
        <v>27</v>
      </c>
      <c r="E39"/>
      <c r="F39"/>
      <c r="G39"/>
      <c r="H39"/>
      <c r="I39"/>
      <c r="J39"/>
      <c r="L39"/>
    </row>
    <row r="40" spans="1:13" x14ac:dyDescent="0.25">
      <c r="A40" s="32">
        <v>43884</v>
      </c>
      <c r="B40" s="33" t="s">
        <v>44</v>
      </c>
      <c r="C40" s="33" t="s">
        <v>69</v>
      </c>
      <c r="D40" s="33" t="s">
        <v>27</v>
      </c>
      <c r="E40"/>
      <c r="F40"/>
      <c r="G40"/>
      <c r="H40"/>
      <c r="I40"/>
      <c r="J40"/>
    </row>
    <row r="41" spans="1:13" ht="19.149999999999999" customHeight="1" x14ac:dyDescent="0.25">
      <c r="A41" s="32">
        <v>43885</v>
      </c>
      <c r="B41" s="33" t="s">
        <v>25</v>
      </c>
      <c r="C41" s="33" t="s">
        <v>70</v>
      </c>
      <c r="D41" s="33" t="s">
        <v>24</v>
      </c>
      <c r="E41"/>
      <c r="F41"/>
      <c r="G41"/>
      <c r="H41"/>
      <c r="I41"/>
      <c r="J41"/>
    </row>
    <row r="42" spans="1:13" x14ac:dyDescent="0.25">
      <c r="A42" s="32">
        <v>43886</v>
      </c>
      <c r="B42" s="33" t="s">
        <v>34</v>
      </c>
      <c r="C42" s="33" t="s">
        <v>71</v>
      </c>
      <c r="D42" s="33" t="s">
        <v>24</v>
      </c>
      <c r="E42"/>
      <c r="F42"/>
      <c r="G42"/>
      <c r="J42"/>
      <c r="K42"/>
      <c r="L42"/>
    </row>
    <row r="43" spans="1:13" x14ac:dyDescent="0.25">
      <c r="A43" s="32">
        <v>43888</v>
      </c>
      <c r="B43" s="33" t="s">
        <v>25</v>
      </c>
      <c r="C43" s="33" t="s">
        <v>72</v>
      </c>
      <c r="D43" s="33" t="s">
        <v>27</v>
      </c>
      <c r="E43"/>
      <c r="F43"/>
      <c r="G43"/>
      <c r="J43"/>
      <c r="K43"/>
      <c r="L43"/>
    </row>
    <row r="44" spans="1:13" x14ac:dyDescent="0.25">
      <c r="A44" s="32">
        <v>43896</v>
      </c>
      <c r="B44" s="33" t="s">
        <v>34</v>
      </c>
      <c r="C44" s="33" t="s">
        <v>73</v>
      </c>
      <c r="D44" s="33" t="s">
        <v>24</v>
      </c>
      <c r="E44"/>
      <c r="F44"/>
      <c r="G44"/>
      <c r="J44"/>
      <c r="K44"/>
      <c r="L44"/>
    </row>
    <row r="45" spans="1:13" x14ac:dyDescent="0.25">
      <c r="A45" s="32">
        <v>43898</v>
      </c>
      <c r="B45" s="33" t="s">
        <v>44</v>
      </c>
      <c r="C45" s="33" t="s">
        <v>74</v>
      </c>
      <c r="D45" s="33" t="s">
        <v>24</v>
      </c>
      <c r="E45"/>
      <c r="F45"/>
      <c r="G45"/>
      <c r="J45"/>
      <c r="K45"/>
      <c r="L45"/>
    </row>
    <row r="46" spans="1:13" x14ac:dyDescent="0.25">
      <c r="A46" s="32">
        <v>43899</v>
      </c>
      <c r="B46" s="33" t="s">
        <v>22</v>
      </c>
      <c r="C46" s="33" t="s">
        <v>75</v>
      </c>
      <c r="D46" s="33" t="s">
        <v>24</v>
      </c>
      <c r="E46"/>
      <c r="F46"/>
      <c r="G46"/>
      <c r="J46"/>
      <c r="K46"/>
      <c r="L46"/>
    </row>
    <row r="47" spans="1:13" x14ac:dyDescent="0.25">
      <c r="A47" s="32">
        <v>43901</v>
      </c>
      <c r="B47" s="33" t="s">
        <v>22</v>
      </c>
      <c r="C47" s="33" t="s">
        <v>76</v>
      </c>
      <c r="D47" s="33" t="s">
        <v>24</v>
      </c>
      <c r="E47"/>
      <c r="F47"/>
      <c r="G47"/>
      <c r="J47"/>
    </row>
    <row r="48" spans="1:13" x14ac:dyDescent="0.25">
      <c r="A48" s="32">
        <v>43901</v>
      </c>
      <c r="B48" s="33" t="s">
        <v>22</v>
      </c>
      <c r="C48" s="33" t="s">
        <v>77</v>
      </c>
      <c r="D48" s="33" t="s">
        <v>24</v>
      </c>
      <c r="E48"/>
      <c r="F48"/>
      <c r="G48"/>
      <c r="J48"/>
    </row>
    <row r="49" spans="1:10" x14ac:dyDescent="0.25">
      <c r="A49" s="32">
        <v>43903</v>
      </c>
      <c r="B49" s="33" t="s">
        <v>25</v>
      </c>
      <c r="C49" s="33" t="s">
        <v>78</v>
      </c>
      <c r="D49" s="33" t="s">
        <v>27</v>
      </c>
      <c r="E49"/>
      <c r="F49"/>
      <c r="G49"/>
      <c r="J49"/>
    </row>
    <row r="50" spans="1:10" x14ac:dyDescent="0.25">
      <c r="A50" s="32">
        <v>43904</v>
      </c>
      <c r="B50" s="33" t="s">
        <v>44</v>
      </c>
      <c r="C50" s="33" t="s">
        <v>79</v>
      </c>
      <c r="D50" s="33" t="s">
        <v>27</v>
      </c>
      <c r="E50"/>
      <c r="F50"/>
      <c r="G50"/>
      <c r="J50"/>
    </row>
    <row r="51" spans="1:10" x14ac:dyDescent="0.25">
      <c r="A51" s="32">
        <v>43907</v>
      </c>
      <c r="B51" s="33" t="s">
        <v>44</v>
      </c>
      <c r="C51" s="33" t="s">
        <v>80</v>
      </c>
      <c r="D51" s="33" t="s">
        <v>27</v>
      </c>
      <c r="E51"/>
      <c r="F51"/>
      <c r="G51"/>
      <c r="J51"/>
    </row>
    <row r="52" spans="1:10" x14ac:dyDescent="0.25">
      <c r="A52" s="32">
        <v>43907</v>
      </c>
      <c r="B52" s="33" t="s">
        <v>25</v>
      </c>
      <c r="C52" s="33" t="s">
        <v>81</v>
      </c>
      <c r="D52" s="33" t="s">
        <v>24</v>
      </c>
      <c r="E52"/>
      <c r="F52"/>
      <c r="G52"/>
      <c r="H52"/>
      <c r="I52"/>
      <c r="J52"/>
    </row>
    <row r="53" spans="1:10" x14ac:dyDescent="0.25">
      <c r="A53" s="32">
        <v>43910</v>
      </c>
      <c r="B53" s="33" t="s">
        <v>34</v>
      </c>
      <c r="C53" s="33" t="s">
        <v>82</v>
      </c>
      <c r="D53" s="33" t="s">
        <v>27</v>
      </c>
      <c r="E53"/>
      <c r="F53"/>
      <c r="G53"/>
      <c r="H53"/>
      <c r="I53"/>
      <c r="J53"/>
    </row>
    <row r="54" spans="1:10" x14ac:dyDescent="0.25">
      <c r="A54" s="32">
        <v>43913</v>
      </c>
      <c r="B54" s="33" t="s">
        <v>44</v>
      </c>
      <c r="C54" s="33" t="s">
        <v>83</v>
      </c>
      <c r="D54" s="33" t="s">
        <v>27</v>
      </c>
      <c r="E54"/>
      <c r="F54"/>
      <c r="G54"/>
      <c r="H54"/>
      <c r="I54"/>
      <c r="J54"/>
    </row>
    <row r="55" spans="1:10" x14ac:dyDescent="0.25">
      <c r="A55" s="32">
        <v>43913</v>
      </c>
      <c r="B55" s="33" t="s">
        <v>34</v>
      </c>
      <c r="C55" s="33" t="s">
        <v>84</v>
      </c>
      <c r="D55" s="33" t="s">
        <v>27</v>
      </c>
      <c r="E55"/>
      <c r="F55"/>
      <c r="G55"/>
      <c r="H55"/>
      <c r="I55"/>
      <c r="J55"/>
    </row>
    <row r="56" spans="1:10" x14ac:dyDescent="0.25">
      <c r="A56" s="32">
        <v>43918</v>
      </c>
      <c r="B56" s="33" t="s">
        <v>44</v>
      </c>
      <c r="C56" s="33" t="s">
        <v>85</v>
      </c>
      <c r="D56" s="33" t="s">
        <v>24</v>
      </c>
      <c r="E56"/>
      <c r="F56"/>
      <c r="G56"/>
      <c r="H56"/>
      <c r="I56"/>
      <c r="J56"/>
    </row>
    <row r="57" spans="1:10" x14ac:dyDescent="0.25">
      <c r="A57" s="32">
        <v>43918</v>
      </c>
      <c r="B57" s="33" t="s">
        <v>34</v>
      </c>
      <c r="C57" s="33" t="s">
        <v>86</v>
      </c>
      <c r="D57" s="33" t="s">
        <v>27</v>
      </c>
      <c r="E57"/>
      <c r="F57"/>
      <c r="G57"/>
      <c r="H57"/>
      <c r="I57"/>
      <c r="J57"/>
    </row>
    <row r="58" spans="1:10" x14ac:dyDescent="0.25">
      <c r="A58" s="32">
        <v>43919</v>
      </c>
      <c r="B58" s="33" t="s">
        <v>44</v>
      </c>
      <c r="C58" s="33" t="s">
        <v>87</v>
      </c>
      <c r="D58" s="33" t="s">
        <v>27</v>
      </c>
      <c r="E58"/>
      <c r="F58"/>
      <c r="G58"/>
      <c r="H58"/>
      <c r="I58"/>
      <c r="J58"/>
    </row>
    <row r="59" spans="1:10" x14ac:dyDescent="0.25">
      <c r="A59" s="32">
        <v>43919</v>
      </c>
      <c r="B59" s="33" t="s">
        <v>22</v>
      </c>
      <c r="C59" s="33" t="s">
        <v>88</v>
      </c>
      <c r="D59" s="33" t="s">
        <v>24</v>
      </c>
      <c r="E59"/>
      <c r="F59"/>
      <c r="G59"/>
      <c r="H59"/>
      <c r="I59"/>
      <c r="J59"/>
    </row>
    <row r="60" spans="1:10" x14ac:dyDescent="0.25">
      <c r="A60" s="32">
        <v>43919</v>
      </c>
      <c r="B60" s="33" t="s">
        <v>44</v>
      </c>
      <c r="C60" s="33" t="s">
        <v>89</v>
      </c>
      <c r="D60" s="33" t="s">
        <v>27</v>
      </c>
      <c r="E60"/>
      <c r="F60"/>
      <c r="G60"/>
      <c r="H60"/>
      <c r="I60"/>
      <c r="J60"/>
    </row>
    <row r="61" spans="1:10" x14ac:dyDescent="0.25">
      <c r="A61" s="32">
        <v>43920</v>
      </c>
      <c r="B61" s="33" t="s">
        <v>22</v>
      </c>
      <c r="C61" s="33" t="s">
        <v>90</v>
      </c>
      <c r="D61" s="33" t="s">
        <v>24</v>
      </c>
      <c r="E61"/>
      <c r="F61"/>
      <c r="G61"/>
      <c r="H61"/>
      <c r="I61"/>
      <c r="J61"/>
    </row>
    <row r="62" spans="1:10" x14ac:dyDescent="0.25">
      <c r="A62" s="32">
        <v>43922</v>
      </c>
      <c r="B62" s="33" t="s">
        <v>34</v>
      </c>
      <c r="C62" s="33" t="s">
        <v>91</v>
      </c>
      <c r="D62" s="33" t="s">
        <v>27</v>
      </c>
      <c r="E62"/>
      <c r="F62"/>
      <c r="G62"/>
      <c r="H62"/>
      <c r="I62"/>
      <c r="J62"/>
    </row>
    <row r="63" spans="1:10" x14ac:dyDescent="0.25">
      <c r="A63" s="32">
        <v>43923</v>
      </c>
      <c r="B63" s="33" t="s">
        <v>25</v>
      </c>
      <c r="C63" s="33" t="s">
        <v>92</v>
      </c>
      <c r="D63" s="33" t="s">
        <v>27</v>
      </c>
      <c r="E63"/>
      <c r="F63"/>
      <c r="G63"/>
      <c r="H63"/>
      <c r="I63"/>
      <c r="J63"/>
    </row>
    <row r="64" spans="1:10" x14ac:dyDescent="0.25">
      <c r="A64" s="32">
        <v>43923</v>
      </c>
      <c r="B64" s="33" t="s">
        <v>34</v>
      </c>
      <c r="C64" s="33" t="s">
        <v>93</v>
      </c>
      <c r="D64" s="33" t="s">
        <v>27</v>
      </c>
      <c r="E64"/>
      <c r="F64"/>
      <c r="G64"/>
      <c r="H64"/>
      <c r="I64"/>
      <c r="J64"/>
    </row>
    <row r="65" spans="1:10" x14ac:dyDescent="0.25">
      <c r="A65" s="32">
        <v>43924</v>
      </c>
      <c r="B65" s="33" t="s">
        <v>44</v>
      </c>
      <c r="C65" s="33" t="s">
        <v>94</v>
      </c>
      <c r="D65" s="33" t="s">
        <v>27</v>
      </c>
      <c r="E65"/>
      <c r="F65"/>
      <c r="G65"/>
      <c r="H65"/>
      <c r="I65"/>
      <c r="J65"/>
    </row>
    <row r="66" spans="1:10" x14ac:dyDescent="0.25">
      <c r="A66" s="32">
        <v>43925</v>
      </c>
      <c r="B66" s="33" t="s">
        <v>34</v>
      </c>
      <c r="C66" s="33" t="s">
        <v>95</v>
      </c>
      <c r="D66" s="33" t="s">
        <v>24</v>
      </c>
      <c r="E66"/>
      <c r="F66"/>
      <c r="G66"/>
      <c r="H66"/>
      <c r="I66"/>
      <c r="J66"/>
    </row>
    <row r="67" spans="1:10" x14ac:dyDescent="0.25">
      <c r="A67" s="32">
        <v>43931</v>
      </c>
      <c r="B67" s="33" t="s">
        <v>44</v>
      </c>
      <c r="C67" s="33" t="s">
        <v>96</v>
      </c>
      <c r="D67" s="33" t="s">
        <v>27</v>
      </c>
      <c r="E67"/>
      <c r="F67"/>
      <c r="G67"/>
      <c r="H67"/>
      <c r="I67"/>
      <c r="J67"/>
    </row>
    <row r="68" spans="1:10" x14ac:dyDescent="0.25">
      <c r="A68" s="32">
        <v>43931</v>
      </c>
      <c r="B68" s="33" t="s">
        <v>25</v>
      </c>
      <c r="C68" s="33" t="s">
        <v>97</v>
      </c>
      <c r="D68" s="33" t="s">
        <v>27</v>
      </c>
      <c r="E68"/>
      <c r="F68"/>
      <c r="G68"/>
      <c r="H68"/>
      <c r="I68"/>
      <c r="J68"/>
    </row>
    <row r="69" spans="1:10" x14ac:dyDescent="0.25">
      <c r="A69" s="32">
        <v>43932</v>
      </c>
      <c r="B69" s="33" t="s">
        <v>34</v>
      </c>
      <c r="C69" s="33" t="s">
        <v>98</v>
      </c>
      <c r="D69" s="33" t="s">
        <v>27</v>
      </c>
      <c r="E69"/>
      <c r="F69"/>
      <c r="G69"/>
      <c r="H69"/>
      <c r="I69"/>
      <c r="J69"/>
    </row>
    <row r="70" spans="1:10" x14ac:dyDescent="0.25">
      <c r="A70" s="32">
        <v>43932</v>
      </c>
      <c r="B70" s="33" t="s">
        <v>34</v>
      </c>
      <c r="C70" s="33" t="s">
        <v>99</v>
      </c>
      <c r="D70" s="33" t="s">
        <v>24</v>
      </c>
      <c r="E70"/>
      <c r="F70"/>
      <c r="G70"/>
      <c r="H70"/>
    </row>
    <row r="71" spans="1:10" x14ac:dyDescent="0.25">
      <c r="A71" s="32">
        <v>43935</v>
      </c>
      <c r="B71" s="33" t="s">
        <v>44</v>
      </c>
      <c r="C71" s="33" t="s">
        <v>100</v>
      </c>
      <c r="D71" s="33" t="s">
        <v>27</v>
      </c>
      <c r="E71"/>
      <c r="F71"/>
      <c r="G71"/>
      <c r="H71"/>
    </row>
    <row r="72" spans="1:10" x14ac:dyDescent="0.25">
      <c r="A72" s="32">
        <v>43941</v>
      </c>
      <c r="B72" s="33" t="s">
        <v>44</v>
      </c>
      <c r="C72" s="33" t="s">
        <v>101</v>
      </c>
      <c r="D72" s="33" t="s">
        <v>24</v>
      </c>
      <c r="E72"/>
      <c r="F72"/>
      <c r="G72"/>
      <c r="H72"/>
    </row>
    <row r="73" spans="1:10" x14ac:dyDescent="0.25">
      <c r="A73" s="32">
        <v>43942</v>
      </c>
      <c r="B73" s="33" t="s">
        <v>25</v>
      </c>
      <c r="C73" s="33" t="s">
        <v>102</v>
      </c>
      <c r="D73" s="33" t="s">
        <v>24</v>
      </c>
      <c r="E73"/>
      <c r="F73"/>
      <c r="G73"/>
      <c r="H73"/>
    </row>
    <row r="74" spans="1:10" x14ac:dyDescent="0.25">
      <c r="A74" s="32">
        <v>43943</v>
      </c>
      <c r="B74" s="33" t="s">
        <v>34</v>
      </c>
      <c r="C74" s="33" t="s">
        <v>103</v>
      </c>
      <c r="D74" s="33" t="s">
        <v>27</v>
      </c>
      <c r="E74"/>
      <c r="F74"/>
      <c r="G74"/>
      <c r="H74"/>
    </row>
    <row r="75" spans="1:10" x14ac:dyDescent="0.25">
      <c r="A75" s="32">
        <v>43944</v>
      </c>
      <c r="B75" s="33" t="s">
        <v>34</v>
      </c>
      <c r="C75" s="33" t="s">
        <v>104</v>
      </c>
      <c r="D75" s="33" t="s">
        <v>27</v>
      </c>
      <c r="E75"/>
      <c r="F75"/>
      <c r="G75"/>
      <c r="H75"/>
    </row>
    <row r="76" spans="1:10" x14ac:dyDescent="0.25">
      <c r="A76" s="32">
        <v>43947</v>
      </c>
      <c r="B76" s="33" t="s">
        <v>44</v>
      </c>
      <c r="C76" s="33" t="s">
        <v>105</v>
      </c>
      <c r="D76" s="33" t="s">
        <v>24</v>
      </c>
      <c r="E76"/>
      <c r="F76"/>
      <c r="G76"/>
      <c r="H76"/>
    </row>
    <row r="77" spans="1:10" x14ac:dyDescent="0.25">
      <c r="A77" s="32">
        <v>43950</v>
      </c>
      <c r="B77" s="33" t="s">
        <v>22</v>
      </c>
      <c r="C77" s="33" t="s">
        <v>106</v>
      </c>
      <c r="D77" s="33" t="s">
        <v>24</v>
      </c>
      <c r="E77"/>
      <c r="F77"/>
      <c r="G77"/>
      <c r="H77"/>
    </row>
    <row r="78" spans="1:10" x14ac:dyDescent="0.25">
      <c r="F78"/>
      <c r="G78"/>
      <c r="H78"/>
    </row>
    <row r="79" spans="1:10" x14ac:dyDescent="0.25">
      <c r="F79"/>
      <c r="G79"/>
      <c r="H79"/>
    </row>
    <row r="80" spans="1:10" x14ac:dyDescent="0.25">
      <c r="F80"/>
      <c r="G80"/>
      <c r="H80"/>
    </row>
    <row r="89" ht="31.9" customHeight="1" x14ac:dyDescent="0.25"/>
  </sheetData>
  <conditionalFormatting sqref="A1:A2">
    <cfRule type="expression" dxfId="40" priority="12">
      <formula>$A$2/$B$2&gt;=0.076</formula>
    </cfRule>
  </conditionalFormatting>
  <conditionalFormatting sqref="A1:O2 Q1:R1 X1:AO2 P2:R2">
    <cfRule type="expression" dxfId="39" priority="5">
      <formula>$P$1="Feedback OFF"</formula>
    </cfRule>
  </conditionalFormatting>
  <conditionalFormatting sqref="A3:AA12 O13:AA13 A13:K29 P14:AA18 O19:AA29 A30:AA100">
    <cfRule type="expression" dxfId="37" priority="2" stopIfTrue="1">
      <formula>$D$2="DRAGGING CELLS IS NOT PERMITTED. PLEASE UNDO LAST ACTION!!"</formula>
    </cfRule>
  </conditionalFormatting>
  <conditionalFormatting sqref="B1:B2">
    <cfRule type="expression" dxfId="32" priority="13">
      <formula>$A$2/$B$2&gt;=0.153</formula>
    </cfRule>
  </conditionalFormatting>
  <conditionalFormatting sqref="C1:C2">
    <cfRule type="expression" dxfId="31" priority="14">
      <formula>$A$2/$B$2&gt;=0.23</formula>
    </cfRule>
  </conditionalFormatting>
  <conditionalFormatting sqref="D1:D2">
    <cfRule type="expression" dxfId="30" priority="15">
      <formula>$A$2/$B$2&gt;=0.307</formula>
    </cfRule>
  </conditionalFormatting>
  <conditionalFormatting sqref="E1:E2">
    <cfRule type="expression" dxfId="29" priority="16">
      <formula>$A$2/$B$2&gt;=0.384</formula>
    </cfRule>
  </conditionalFormatting>
  <conditionalFormatting sqref="F1:F2">
    <cfRule type="expression" dxfId="28" priority="17">
      <formula>$A$2/$B$2&gt;=0.461</formula>
    </cfRule>
  </conditionalFormatting>
  <conditionalFormatting sqref="G1:G2">
    <cfRule type="expression" dxfId="27" priority="18">
      <formula>$A$2/$B$2&gt;=0.538</formula>
    </cfRule>
  </conditionalFormatting>
  <conditionalFormatting sqref="H1:H2">
    <cfRule type="expression" dxfId="26" priority="19">
      <formula>$A$2/$B$2&gt;=0.615</formula>
    </cfRule>
  </conditionalFormatting>
  <conditionalFormatting sqref="I1:P2">
    <cfRule type="expression" dxfId="24" priority="20">
      <formula>$A$2/$B$2&gt;=0.692</formula>
    </cfRule>
  </conditionalFormatting>
  <conditionalFormatting sqref="L1">
    <cfRule type="expression" dxfId="23" priority="8">
      <formula>$A$2/$B$2&gt;=0.846</formula>
    </cfRule>
  </conditionalFormatting>
  <conditionalFormatting sqref="O1">
    <cfRule type="expression" dxfId="22" priority="11">
      <formula>$A$2/$B$2&gt;=0.846</formula>
    </cfRule>
  </conditionalFormatting>
  <conditionalFormatting sqref="P1">
    <cfRule type="expression" dxfId="21" priority="6">
      <formula>$P$1&lt;&gt;""</formula>
    </cfRule>
  </conditionalFormatting>
  <conditionalFormatting sqref="Q1:R2">
    <cfRule type="expression" dxfId="20" priority="7">
      <formula>$A$2/$B$2&gt;=0.846</formula>
    </cfRule>
  </conditionalFormatting>
  <conditionalFormatting sqref="X1:AF1 AH1:AK1 AM1:AO1 X2:AO2">
    <cfRule type="expression" dxfId="19" priority="21">
      <formula>$A$2/$B$2&gt;=1</formula>
    </cfRule>
  </conditionalFormatting>
  <conditionalFormatting sqref="AG1">
    <cfRule type="expression" dxfId="18" priority="10">
      <formula>$A$2/$B$2&gt;=0.846</formula>
    </cfRule>
  </conditionalFormatting>
  <conditionalFormatting sqref="AL1">
    <cfRule type="expression" dxfId="17" priority="9">
      <formula>$A$2/$B$2&gt;=0.846</formula>
    </cfRule>
  </conditionalFormatting>
  <dataValidations count="1">
    <dataValidation type="list" allowBlank="1" showInputMessage="1" showErrorMessage="1" sqref="P1" xr:uid="{0442DB60-3F4D-45D4-9C51-2E5D7CFCD503}">
      <formula1>"Feedback ON, Taunting ON, Feedback OFF"</formula1>
    </dataValidation>
  </dataValidations>
  <pageMargins left="0.7" right="0.7" top="0.75" bottom="0.75" header="0.3" footer="0.3"/>
  <drawing r:id="rId2"/>
  <legacyDrawing r:id="rId3"/>
  <extLst>
    <ext xmlns:x14="http://schemas.microsoft.com/office/spreadsheetml/2009/9/main" uri="{78C0D931-6437-407d-A8EE-F0AAD7539E65}">
      <x14:conditionalFormattings>
        <x14:conditionalFormatting xmlns:xm="http://schemas.microsoft.com/office/excel/2006/main">
          <x14:cfRule type="expression" priority="1" stopIfTrue="1" id="{25EC2EB4-812E-4A7A-B148-B0DED2866DFE}">
            <xm:f>Scoreboard!$E$4="Excel version: Invalid"</xm:f>
            <x14:dxf>
              <font>
                <color rgb="FF9C0006"/>
              </font>
              <fill>
                <patternFill>
                  <fgColor indexed="64"/>
                  <bgColor rgb="FFFFC7CE"/>
                </patternFill>
              </fill>
            </x14:dxf>
          </x14:cfRule>
          <x14:cfRule type="expression" priority="3" stopIfTrue="1" id="{41986B09-649B-4B68-8E17-FB86E015AC83}">
            <xm:f>Scoreboard!$F$28&lt;&gt;""</xm:f>
            <x14:dxf>
              <font>
                <color rgb="FF9C0006"/>
              </font>
              <fill>
                <patternFill>
                  <fgColor indexed="64"/>
                  <bgColor rgb="FFFFC7CE"/>
                </patternFill>
              </fill>
            </x14:dxf>
          </x14:cfRule>
          <xm:sqref>A3:AA12 O13:AA13 A13:K29 P14:AA18 O19:AA29 A30:AA100</xm:sqref>
        </x14:conditionalFormatting>
        <x14:conditionalFormatting xmlns:xm="http://schemas.microsoft.com/office/excel/2006/main">
          <x14:cfRule type="expression" priority="22" stopIfTrue="1" id="{637BE368-0AB3-410A-BA5C-37C9A59317BE}">
            <xm:f>AND($P$1&lt;&gt;"Feedback OFF",IF(PivotBothSC!A3=Feedback_SFX!$C$2, TRUE, FALSE))</xm:f>
            <x14:dxf>
              <fill>
                <patternFill>
                  <bgColor rgb="FFCEEED0"/>
                </patternFill>
              </fill>
            </x14:dxf>
          </x14:cfRule>
          <x14:cfRule type="expression" priority="23" stopIfTrue="1" id="{BF7BC172-BC96-427A-8807-47DDACBC4E9A}">
            <xm:f>AND($P$1&lt;&gt;"Feedback OFF",IF(PivotBothSC!A3=Feedback_SFX!$K$2, TRUE, FALSE))</xm:f>
            <x14:dxf>
              <fill>
                <patternFill>
                  <bgColor rgb="FFFFFF64"/>
                </patternFill>
              </fill>
            </x14:dxf>
          </x14:cfRule>
          <x14:cfRule type="expression" priority="24" stopIfTrue="1" id="{C577338D-A791-4211-9ED5-B1C21C2B7025}">
            <xm:f>AND($P$1&lt;&gt;"Feedback OFF",AND(IF(PivotBothSC!A3&lt;&gt;Feedback_SFX!$C$2, TRUE, FALSE),PivotBothSC!A3&lt;&gt;"",_xlfn.ISFORMULA(PivotBothSC!A3)))</xm:f>
            <x14:dxf>
              <fill>
                <patternFill>
                  <bgColor rgb="FFFF99CC"/>
                </patternFill>
              </fill>
            </x14:dxf>
          </x14:cfRule>
          <xm:sqref>A3:AL12 O13:AL13 A13:K29 P14:AL18 O19:AL29 A30:AL77</xm:sqref>
        </x14:conditionalFormatting>
        <x14:conditionalFormatting xmlns:xm="http://schemas.microsoft.com/office/excel/2006/main">
          <x14:cfRule type="expression" priority="4" stopIfTrue="1" id="{1F5DBD9E-151B-41DF-A78B-D59347E58E26}">
            <xm:f>Scoreboard!$F$28&lt;&gt;""</xm:f>
            <x14:dxf>
              <font>
                <color rgb="FF9C0006"/>
              </font>
              <fill>
                <patternFill>
                  <fgColor indexed="64"/>
                  <bgColor rgb="FFFFC7CE"/>
                </patternFill>
              </fill>
            </x14:dxf>
          </x14:cfRule>
          <xm:sqref>I1:N1</xm:sqref>
        </x14:conditionalFormatting>
      </x14:conditionalFormatting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1CCC4-4BDE-453F-B759-A49DFDBB8F53}">
  <sheetPr>
    <tabColor rgb="FF4FADEA"/>
  </sheetPr>
  <dimension ref="A1:AO89"/>
  <sheetViews>
    <sheetView zoomScale="110" zoomScaleNormal="110" workbookViewId="0">
      <pane ySplit="2" topLeftCell="A3" activePane="bottomLeft" state="frozen"/>
      <selection pane="bottomLeft" activeCell="A3" sqref="A3:XFD3"/>
    </sheetView>
  </sheetViews>
  <sheetFormatPr defaultColWidth="8.7109375" defaultRowHeight="8.25" x14ac:dyDescent="0.25"/>
  <cols>
    <col min="1" max="1" width="12.28515625" style="109" customWidth="1"/>
    <col min="2" max="3" width="13.7109375" style="109" customWidth="1"/>
    <col min="4" max="4" width="14.42578125" style="109" customWidth="1"/>
    <col min="5" max="5" width="8.140625" style="109" customWidth="1"/>
    <col min="6" max="6" width="13" style="109" bestFit="1" customWidth="1"/>
    <col min="7" max="8" width="13.7109375" style="109" bestFit="1" customWidth="1"/>
    <col min="9" max="9" width="11.140625" style="109" bestFit="1" customWidth="1"/>
    <col min="10" max="10" width="12.7109375" style="109" bestFit="1" customWidth="1"/>
    <col min="11" max="11" width="16.7109375" style="109" customWidth="1"/>
    <col min="12" max="12" width="11.7109375" style="109" bestFit="1" customWidth="1"/>
    <col min="13" max="13" width="11.28515625" style="109" bestFit="1" customWidth="1"/>
    <col min="14" max="14" width="7.42578125" style="109" bestFit="1" customWidth="1"/>
    <col min="15" max="15" width="10.42578125" style="109" bestFit="1" customWidth="1"/>
    <col min="16" max="19" width="8.7109375" style="109"/>
    <col min="20" max="20" width="18.7109375" style="109" customWidth="1"/>
    <col min="21" max="31" width="8.7109375" style="109"/>
    <col min="32" max="32" width="8.85546875" style="109" bestFit="1" customWidth="1"/>
    <col min="33" max="16384" width="8.7109375" style="109"/>
  </cols>
  <sheetData>
    <row r="1" spans="1:41" ht="22.15" customHeight="1" x14ac:dyDescent="0.15">
      <c r="A1" s="92" t="s">
        <v>369</v>
      </c>
      <c r="B1" s="92" t="s">
        <v>370</v>
      </c>
      <c r="C1" s="92" t="s">
        <v>371</v>
      </c>
      <c r="D1" s="93" t="str" cm="1">
        <f t="array" aca="1" ref="D1" ca="1">IFERROR(
    _xlfn.LET(
        _xlpm.FileName, MID(CELL("filename", A1), FIND("]", CELL("filename", A1)) + 1, 255),
        _xlpm.DynamicRef, INDIRECT("'#_" &amp; _xlpm.FileName &amp; "'!" &amp; C2),
        IF(
            TYPE(_xlpm.DynamicRef) = 1,
            VLOOKUP(
                CELL("format", _xlpm.DynamicRef),
                FormatCodes_SFX!$A$4:$B$53,
                2,
                FALSE
            ),
            _xlfn.SWITCH(
                TYPE(_xlpm.DynamicRef),
                2, "short text",
                4, "logical",
                16, "error",
                64, "long text",
                "Other"
            )
        )
    ),
    "Error in formula"
)</f>
        <v>error</v>
      </c>
      <c r="E1" s="92"/>
      <c r="F1" s="92"/>
      <c r="G1" s="92"/>
      <c r="H1" s="92"/>
      <c r="I1" s="93" t="str">
        <f>PivotBothSC!$I$1</f>
        <v>Connor Guarino</v>
      </c>
      <c r="J1" s="93"/>
      <c r="K1" s="93"/>
      <c r="L1" s="93" t="s">
        <v>372</v>
      </c>
      <c r="M1" s="93"/>
      <c r="N1" s="93"/>
      <c r="O1" s="93"/>
      <c r="P1" s="93" t="s">
        <v>373</v>
      </c>
      <c r="Q1" s="93"/>
      <c r="R1" s="93"/>
      <c r="S1" s="84"/>
      <c r="T1" s="84"/>
      <c r="U1" s="84"/>
      <c r="V1" s="84"/>
      <c r="W1" s="84"/>
      <c r="X1" s="92" t="str">
        <f t="shared" ref="X1:AA2" si="0">A1</f>
        <v>earned</v>
      </c>
      <c r="Y1" s="92" t="str">
        <f t="shared" si="0"/>
        <v>possible</v>
      </c>
      <c r="Z1" s="92" t="str">
        <f t="shared" si="0"/>
        <v>cell</v>
      </c>
      <c r="AA1" s="93" t="str">
        <f t="shared" ca="1" si="0"/>
        <v>error</v>
      </c>
      <c r="AB1" s="92"/>
      <c r="AC1" s="92"/>
      <c r="AD1" s="84"/>
      <c r="AE1" s="84"/>
      <c r="AF1" s="93" t="str">
        <f>I1</f>
        <v>Connor Guarino</v>
      </c>
      <c r="AG1" s="93"/>
      <c r="AH1" s="84"/>
      <c r="AI1" s="84"/>
      <c r="AJ1" s="84"/>
      <c r="AK1" s="84"/>
      <c r="AL1" s="93" t="s">
        <v>372</v>
      </c>
      <c r="AM1" s="84"/>
      <c r="AN1" s="84"/>
      <c r="AO1" s="84"/>
    </row>
    <row r="2" spans="1:41" ht="22.9" customHeight="1" x14ac:dyDescent="0.15">
      <c r="A2" s="92">
        <f ca="1">PivotBothSC!$A$2</f>
        <v>8</v>
      </c>
      <c r="B2" s="96">
        <f>PivotBothSC!$B$2</f>
        <v>8</v>
      </c>
      <c r="C2" s="92" t="str" cm="1">
        <f t="array" aca="1" ref="C2" ca="1">SUBSTITUTE(IF(LEN(CELL("address"))&lt;15,CELL("address"),""),"$","")</f>
        <v/>
      </c>
      <c r="D2" s="93" t="str">
        <f ca="1">IF(ISNUMBER(SEARCH("#REF!",_xlfn.FORMULATEXT(INDIRECT("'PivotBothSC'!"&amp;C2)))),"DRAGGING CELLS IS NOT PERMITTED. PLEASE UNDO LAST ACTION!!",IF($P$1&lt;&gt;"Feedback OFF",IFERROR(HLOOKUP(INDIRECT("'PivotBothSC'!"&amp;C2),Feedback_SFX!$B$2:$N$10,IF($P$1="Feedback ON", 2, Feedback_SFX!B1), FALSE), ""),""))</f>
        <v/>
      </c>
      <c r="E2" s="92"/>
      <c r="F2" s="92"/>
      <c r="G2" s="92"/>
      <c r="H2" s="92"/>
      <c r="I2" s="97"/>
      <c r="J2" s="92"/>
      <c r="K2" s="92"/>
      <c r="L2" s="92"/>
      <c r="M2" s="92"/>
      <c r="N2" s="92"/>
      <c r="O2" s="92"/>
      <c r="P2" s="92"/>
      <c r="Q2" s="92"/>
      <c r="R2" s="92"/>
      <c r="S2" s="84"/>
      <c r="T2" s="84"/>
      <c r="U2" s="84"/>
      <c r="V2" s="84"/>
      <c r="W2" s="84"/>
      <c r="X2" s="98">
        <f t="shared" ca="1" si="0"/>
        <v>8</v>
      </c>
      <c r="Y2" s="98">
        <f t="shared" si="0"/>
        <v>8</v>
      </c>
      <c r="Z2" s="98" t="str">
        <f t="shared" ca="1" si="0"/>
        <v/>
      </c>
      <c r="AA2" s="93" t="str">
        <f t="shared" ca="1" si="0"/>
        <v/>
      </c>
      <c r="AB2" s="92"/>
      <c r="AC2" s="92"/>
      <c r="AD2" s="84"/>
      <c r="AE2" s="84"/>
      <c r="AF2" s="84"/>
      <c r="AG2" s="84"/>
      <c r="AH2" s="84"/>
      <c r="AI2" s="84"/>
      <c r="AJ2" s="84"/>
      <c r="AK2" s="84"/>
      <c r="AL2" s="84"/>
      <c r="AM2" s="84"/>
      <c r="AN2" s="84"/>
      <c r="AO2" s="84"/>
    </row>
    <row r="3" spans="1:41" x14ac:dyDescent="0.25">
      <c r="A3" s="113" t="s">
        <v>127</v>
      </c>
    </row>
    <row r="4" spans="1:41" x14ac:dyDescent="0.25">
      <c r="A4" s="112" t="s">
        <v>121</v>
      </c>
    </row>
    <row r="7" spans="1:41" s="84" customFormat="1" x14ac:dyDescent="0.15">
      <c r="F7" s="125" t="s">
        <v>122</v>
      </c>
    </row>
    <row r="8" spans="1:41" x14ac:dyDescent="0.15">
      <c r="A8" s="114" t="s">
        <v>14</v>
      </c>
      <c r="B8" s="114" t="s">
        <v>15</v>
      </c>
      <c r="C8" s="114" t="s">
        <v>16</v>
      </c>
      <c r="D8" s="114" t="s">
        <v>17</v>
      </c>
      <c r="E8" s="84"/>
      <c r="F8" s="125"/>
      <c r="G8" s="84"/>
      <c r="H8" s="84"/>
      <c r="I8" s="84"/>
      <c r="J8" s="84"/>
      <c r="K8" s="84"/>
      <c r="L8" s="84"/>
      <c r="M8" s="84"/>
      <c r="N8" s="84"/>
      <c r="O8" s="84"/>
      <c r="P8" s="84"/>
      <c r="Q8" s="84"/>
      <c r="R8" s="84"/>
      <c r="S8" s="84"/>
      <c r="T8" s="84"/>
      <c r="U8" s="84"/>
      <c r="V8" s="84"/>
      <c r="W8" s="84"/>
      <c r="X8" s="84"/>
      <c r="Y8" s="84"/>
      <c r="Z8" s="84"/>
      <c r="AA8" s="84"/>
      <c r="AB8" s="84"/>
      <c r="AC8" s="84"/>
      <c r="AD8" s="84"/>
      <c r="AE8" s="84"/>
      <c r="AF8" s="84"/>
      <c r="AG8" s="84"/>
      <c r="AH8" s="84"/>
      <c r="AI8" s="84"/>
      <c r="AJ8" s="84"/>
      <c r="AK8" s="84"/>
      <c r="AL8" s="84"/>
      <c r="AM8" s="84"/>
      <c r="AN8" s="84"/>
    </row>
    <row r="9" spans="1:41" x14ac:dyDescent="0.15">
      <c r="A9" s="115">
        <v>43832</v>
      </c>
      <c r="B9" s="109" t="s">
        <v>22</v>
      </c>
      <c r="C9" s="109" t="s">
        <v>23</v>
      </c>
      <c r="D9" s="109" t="s">
        <v>24</v>
      </c>
      <c r="E9" s="84"/>
      <c r="F9" s="125" t="s">
        <v>128</v>
      </c>
      <c r="G9" s="93"/>
      <c r="H9" s="93"/>
      <c r="I9" s="93"/>
      <c r="J9" s="93"/>
      <c r="K9" s="93"/>
      <c r="L9" s="93"/>
      <c r="M9" s="93"/>
      <c r="N9" s="93"/>
      <c r="O9" s="93"/>
      <c r="P9" s="93"/>
      <c r="Q9" s="93"/>
      <c r="R9" s="93"/>
      <c r="S9" s="93"/>
      <c r="T9" s="93"/>
      <c r="U9" s="93"/>
      <c r="V9" s="93"/>
      <c r="W9" s="93"/>
      <c r="X9" s="93"/>
      <c r="Y9" s="93"/>
      <c r="Z9" s="93"/>
      <c r="AA9" s="93"/>
      <c r="AB9" s="93"/>
      <c r="AC9" s="93"/>
      <c r="AD9" s="93"/>
      <c r="AE9" s="93"/>
      <c r="AF9" s="93"/>
      <c r="AG9" s="93"/>
      <c r="AH9" s="93"/>
      <c r="AI9" s="93"/>
      <c r="AJ9" s="93"/>
      <c r="AK9" s="93"/>
      <c r="AL9" s="93"/>
      <c r="AM9" s="93"/>
      <c r="AN9" s="93"/>
    </row>
    <row r="10" spans="1:41" x14ac:dyDescent="0.15">
      <c r="A10" s="115">
        <v>43837</v>
      </c>
      <c r="B10" s="109" t="s">
        <v>25</v>
      </c>
      <c r="C10" s="109" t="s">
        <v>26</v>
      </c>
      <c r="D10" s="109" t="s">
        <v>27</v>
      </c>
      <c r="E10" s="84"/>
      <c r="F10" s="125"/>
      <c r="G10" s="93"/>
      <c r="H10" s="93"/>
      <c r="I10" s="93"/>
      <c r="J10" s="93"/>
      <c r="K10" s="93"/>
      <c r="L10" s="93"/>
      <c r="M10" s="93"/>
      <c r="N10" s="93"/>
      <c r="O10" s="93"/>
      <c r="P10" s="93"/>
      <c r="Q10" s="93"/>
      <c r="R10" s="93"/>
      <c r="S10" s="93"/>
      <c r="T10" s="93"/>
      <c r="U10" s="93"/>
      <c r="V10" s="93"/>
      <c r="W10" s="93"/>
      <c r="X10" s="93"/>
      <c r="Y10" s="93"/>
      <c r="Z10" s="93"/>
      <c r="AA10" s="93"/>
      <c r="AB10" s="93"/>
      <c r="AC10" s="93"/>
      <c r="AD10" s="93"/>
      <c r="AE10" s="93"/>
      <c r="AF10" s="93"/>
      <c r="AG10" s="93"/>
      <c r="AH10" s="93"/>
      <c r="AI10" s="93"/>
      <c r="AJ10" s="93"/>
      <c r="AK10" s="93"/>
      <c r="AL10" s="93"/>
      <c r="AM10" s="93"/>
      <c r="AN10" s="93"/>
    </row>
    <row r="11" spans="1:41" x14ac:dyDescent="0.15">
      <c r="A11" s="115">
        <v>43837</v>
      </c>
      <c r="B11" s="109" t="s">
        <v>22</v>
      </c>
      <c r="C11" s="109" t="s">
        <v>30</v>
      </c>
      <c r="D11" s="109" t="s">
        <v>24</v>
      </c>
      <c r="E11" s="84"/>
      <c r="G11" s="84"/>
      <c r="H11" s="84"/>
      <c r="J11" s="84"/>
    </row>
    <row r="12" spans="1:41" x14ac:dyDescent="0.15">
      <c r="A12" s="115">
        <v>43839</v>
      </c>
      <c r="B12" s="109" t="s">
        <v>22</v>
      </c>
      <c r="C12" s="109" t="s">
        <v>32</v>
      </c>
      <c r="D12" s="109" t="s">
        <v>24</v>
      </c>
      <c r="E12" s="84"/>
      <c r="F12" s="84" t="s">
        <v>124</v>
      </c>
      <c r="G12" s="84" t="s">
        <v>17</v>
      </c>
      <c r="H12" s="84"/>
      <c r="I12" s="84"/>
      <c r="K12" s="84"/>
      <c r="L12" s="137" t="s">
        <v>124</v>
      </c>
      <c r="M12" s="84" t="s">
        <v>17</v>
      </c>
      <c r="N12" s="84"/>
      <c r="O12" s="84"/>
    </row>
    <row r="13" spans="1:41" x14ac:dyDescent="0.15">
      <c r="A13" s="115">
        <v>43845</v>
      </c>
      <c r="B13" s="109" t="s">
        <v>34</v>
      </c>
      <c r="C13" s="109" t="s">
        <v>35</v>
      </c>
      <c r="D13" s="109" t="s">
        <v>24</v>
      </c>
      <c r="E13" s="84"/>
      <c r="F13" s="84" t="s">
        <v>15</v>
      </c>
      <c r="G13" s="84" t="s">
        <v>24</v>
      </c>
      <c r="H13" s="84" t="s">
        <v>27</v>
      </c>
      <c r="I13" s="84" t="s">
        <v>126</v>
      </c>
      <c r="K13" s="84"/>
      <c r="L13" s="84" t="s">
        <v>15</v>
      </c>
      <c r="M13" s="84" t="s">
        <v>24</v>
      </c>
      <c r="N13" s="84" t="s">
        <v>27</v>
      </c>
      <c r="O13" s="84" t="s">
        <v>126</v>
      </c>
    </row>
    <row r="14" spans="1:41" x14ac:dyDescent="0.15">
      <c r="A14" s="115">
        <v>43847</v>
      </c>
      <c r="B14" s="109" t="s">
        <v>22</v>
      </c>
      <c r="C14" s="109" t="s">
        <v>38</v>
      </c>
      <c r="D14" s="109" t="s">
        <v>24</v>
      </c>
      <c r="E14" s="84"/>
      <c r="F14" s="84" t="s">
        <v>22</v>
      </c>
      <c r="G14" s="84">
        <v>16</v>
      </c>
      <c r="H14" s="84"/>
      <c r="I14" s="84">
        <v>16</v>
      </c>
      <c r="K14" s="84"/>
      <c r="L14" s="84" t="s">
        <v>22</v>
      </c>
      <c r="M14" s="84">
        <v>16</v>
      </c>
      <c r="N14" s="84"/>
      <c r="O14" s="84">
        <v>16</v>
      </c>
    </row>
    <row r="15" spans="1:41" x14ac:dyDescent="0.15">
      <c r="A15" s="115">
        <v>43847</v>
      </c>
      <c r="B15" s="109" t="s">
        <v>34</v>
      </c>
      <c r="C15" s="109" t="s">
        <v>40</v>
      </c>
      <c r="D15" s="109" t="s">
        <v>27</v>
      </c>
      <c r="E15" s="84"/>
      <c r="F15" s="84" t="s">
        <v>34</v>
      </c>
      <c r="G15" s="84">
        <v>5</v>
      </c>
      <c r="H15" s="84">
        <v>13</v>
      </c>
      <c r="I15" s="84">
        <v>18</v>
      </c>
      <c r="K15" s="84"/>
      <c r="L15" s="84" t="s">
        <v>34</v>
      </c>
      <c r="M15" s="84">
        <v>5</v>
      </c>
      <c r="N15" s="84">
        <v>13</v>
      </c>
      <c r="O15" s="84">
        <v>18</v>
      </c>
    </row>
    <row r="16" spans="1:41" x14ac:dyDescent="0.15">
      <c r="A16" s="115">
        <v>43847</v>
      </c>
      <c r="B16" s="109" t="s">
        <v>25</v>
      </c>
      <c r="C16" s="109" t="s">
        <v>42</v>
      </c>
      <c r="D16" s="109" t="s">
        <v>27</v>
      </c>
      <c r="E16" s="84"/>
      <c r="F16" s="84" t="s">
        <v>25</v>
      </c>
      <c r="G16" s="84">
        <v>7</v>
      </c>
      <c r="H16" s="84">
        <v>10</v>
      </c>
      <c r="I16" s="84">
        <v>17</v>
      </c>
      <c r="K16" s="84"/>
      <c r="L16" s="84" t="s">
        <v>25</v>
      </c>
      <c r="M16" s="84">
        <v>7</v>
      </c>
      <c r="N16" s="84">
        <v>10</v>
      </c>
      <c r="O16" s="84">
        <v>17</v>
      </c>
    </row>
    <row r="17" spans="1:26" x14ac:dyDescent="0.15">
      <c r="A17" s="115">
        <v>43849</v>
      </c>
      <c r="B17" s="109" t="s">
        <v>44</v>
      </c>
      <c r="C17" s="109" t="s">
        <v>45</v>
      </c>
      <c r="D17" s="109" t="s">
        <v>27</v>
      </c>
      <c r="E17" s="84"/>
      <c r="F17" s="84" t="s">
        <v>44</v>
      </c>
      <c r="G17" s="84">
        <v>5</v>
      </c>
      <c r="H17" s="84">
        <v>13</v>
      </c>
      <c r="I17" s="84">
        <v>18</v>
      </c>
      <c r="K17" s="84"/>
      <c r="L17" s="84" t="s">
        <v>44</v>
      </c>
      <c r="M17" s="84">
        <v>5</v>
      </c>
      <c r="N17" s="84">
        <v>13</v>
      </c>
      <c r="O17" s="84">
        <v>18</v>
      </c>
    </row>
    <row r="18" spans="1:26" x14ac:dyDescent="0.15">
      <c r="A18" s="115">
        <v>43849</v>
      </c>
      <c r="B18" s="109" t="s">
        <v>44</v>
      </c>
      <c r="C18" s="109" t="s">
        <v>47</v>
      </c>
      <c r="D18" s="109" t="s">
        <v>27</v>
      </c>
      <c r="E18" s="84"/>
      <c r="F18" s="84" t="s">
        <v>126</v>
      </c>
      <c r="G18" s="84">
        <v>33</v>
      </c>
      <c r="H18" s="84">
        <v>36</v>
      </c>
      <c r="I18" s="84">
        <v>69</v>
      </c>
      <c r="K18" s="84"/>
      <c r="L18" s="137" t="s">
        <v>126</v>
      </c>
      <c r="M18" s="137">
        <v>33</v>
      </c>
      <c r="N18" s="137">
        <v>36</v>
      </c>
      <c r="O18" s="137">
        <v>69</v>
      </c>
    </row>
    <row r="19" spans="1:26" x14ac:dyDescent="0.15">
      <c r="A19" s="115">
        <v>43851</v>
      </c>
      <c r="B19" s="109" t="s">
        <v>44</v>
      </c>
      <c r="C19" s="109" t="s">
        <v>48</v>
      </c>
      <c r="D19" s="109" t="s">
        <v>27</v>
      </c>
      <c r="E19" s="84"/>
      <c r="F19" s="84"/>
      <c r="G19" s="84"/>
      <c r="H19" s="84"/>
      <c r="K19" s="84"/>
      <c r="L19" s="84"/>
      <c r="M19" s="84"/>
      <c r="N19" s="84"/>
    </row>
    <row r="20" spans="1:26" x14ac:dyDescent="0.15">
      <c r="A20" s="115">
        <v>43852</v>
      </c>
      <c r="B20" s="109" t="s">
        <v>25</v>
      </c>
      <c r="C20" s="109" t="s">
        <v>49</v>
      </c>
      <c r="D20" s="109" t="s">
        <v>24</v>
      </c>
      <c r="E20" s="84"/>
      <c r="F20" s="84"/>
      <c r="G20" s="84"/>
      <c r="H20" s="84"/>
      <c r="K20" s="84"/>
      <c r="L20" s="84"/>
      <c r="M20" s="84"/>
      <c r="N20" s="84"/>
    </row>
    <row r="21" spans="1:26" x14ac:dyDescent="0.15">
      <c r="A21" s="115">
        <v>43852</v>
      </c>
      <c r="B21" s="109" t="s">
        <v>25</v>
      </c>
      <c r="C21" s="109" t="s">
        <v>50</v>
      </c>
      <c r="D21" s="109" t="s">
        <v>24</v>
      </c>
      <c r="E21" s="84"/>
      <c r="F21" s="84"/>
      <c r="G21" s="84"/>
      <c r="H21" s="84"/>
      <c r="K21" s="84"/>
      <c r="L21" s="84"/>
      <c r="M21" s="84"/>
      <c r="N21" s="84"/>
      <c r="V21" s="84"/>
      <c r="X21" s="84"/>
      <c r="Y21" s="84"/>
      <c r="Z21" s="84"/>
    </row>
    <row r="22" spans="1:26" x14ac:dyDescent="0.15">
      <c r="A22" s="115">
        <v>43853</v>
      </c>
      <c r="B22" s="109" t="s">
        <v>22</v>
      </c>
      <c r="C22" s="109" t="s">
        <v>51</v>
      </c>
      <c r="D22" s="109" t="s">
        <v>24</v>
      </c>
      <c r="E22" s="84"/>
      <c r="F22" s="84"/>
      <c r="G22" s="84"/>
      <c r="H22" s="84"/>
      <c r="K22" s="84"/>
      <c r="L22" s="84"/>
      <c r="M22" s="84"/>
      <c r="N22" s="84"/>
      <c r="V22" s="84"/>
      <c r="X22" s="84"/>
      <c r="Y22" s="84"/>
      <c r="Z22" s="84"/>
    </row>
    <row r="23" spans="1:26" x14ac:dyDescent="0.15">
      <c r="A23" s="115">
        <v>43856</v>
      </c>
      <c r="B23" s="109" t="s">
        <v>25</v>
      </c>
      <c r="C23" s="109" t="s">
        <v>52</v>
      </c>
      <c r="D23" s="109" t="s">
        <v>27</v>
      </c>
      <c r="E23" s="84"/>
      <c r="F23" s="84"/>
      <c r="G23" s="84"/>
      <c r="H23" s="84"/>
      <c r="I23" s="84"/>
      <c r="K23" s="84"/>
      <c r="L23" s="84"/>
      <c r="M23" s="84"/>
      <c r="N23" s="84"/>
      <c r="V23" s="84"/>
      <c r="X23" s="84"/>
      <c r="Z23" s="84"/>
    </row>
    <row r="24" spans="1:26" x14ac:dyDescent="0.15">
      <c r="A24" s="115">
        <v>43856</v>
      </c>
      <c r="B24" s="109" t="s">
        <v>22</v>
      </c>
      <c r="C24" s="109" t="s">
        <v>53</v>
      </c>
      <c r="D24" s="109" t="s">
        <v>24</v>
      </c>
      <c r="E24" s="84"/>
      <c r="F24" s="84"/>
      <c r="G24" s="84"/>
      <c r="H24" s="84"/>
      <c r="K24" s="84"/>
      <c r="L24" s="84"/>
      <c r="M24" s="84"/>
      <c r="V24" s="84"/>
      <c r="X24" s="84"/>
      <c r="Y24" s="84"/>
      <c r="Z24" s="84"/>
    </row>
    <row r="25" spans="1:26" x14ac:dyDescent="0.15">
      <c r="A25" s="115">
        <v>43857</v>
      </c>
      <c r="B25" s="109" t="s">
        <v>34</v>
      </c>
      <c r="C25" s="109" t="s">
        <v>54</v>
      </c>
      <c r="D25" s="109" t="s">
        <v>27</v>
      </c>
      <c r="E25" s="84"/>
      <c r="F25" s="84"/>
      <c r="G25" s="84"/>
      <c r="H25" s="84"/>
      <c r="K25" s="84"/>
      <c r="L25" s="84"/>
      <c r="M25" s="84"/>
      <c r="V25" s="84"/>
      <c r="W25" s="84"/>
      <c r="X25" s="84"/>
      <c r="Z25" s="84"/>
    </row>
    <row r="26" spans="1:26" x14ac:dyDescent="0.15">
      <c r="A26" s="115">
        <v>43860</v>
      </c>
      <c r="B26" s="109" t="s">
        <v>25</v>
      </c>
      <c r="C26" s="109" t="s">
        <v>55</v>
      </c>
      <c r="D26" s="109" t="s">
        <v>24</v>
      </c>
      <c r="E26" s="84"/>
      <c r="F26" s="84"/>
      <c r="G26" s="84"/>
      <c r="H26" s="84"/>
      <c r="K26" s="84"/>
      <c r="L26" s="84"/>
      <c r="M26" s="84"/>
      <c r="T26" s="84"/>
      <c r="U26" s="84"/>
      <c r="V26" s="84"/>
      <c r="W26" s="84"/>
      <c r="X26" s="84"/>
      <c r="Y26" s="84"/>
      <c r="Z26" s="84"/>
    </row>
    <row r="27" spans="1:26" x14ac:dyDescent="0.15">
      <c r="A27" s="115">
        <v>43862</v>
      </c>
      <c r="B27" s="109" t="s">
        <v>25</v>
      </c>
      <c r="C27" s="109" t="s">
        <v>56</v>
      </c>
      <c r="D27" s="109" t="s">
        <v>27</v>
      </c>
      <c r="E27" s="84"/>
      <c r="F27" s="84"/>
      <c r="G27" s="84"/>
      <c r="H27" s="84"/>
      <c r="K27" s="84"/>
      <c r="L27" s="84"/>
      <c r="M27" s="84"/>
      <c r="T27" s="84"/>
      <c r="U27" s="84"/>
      <c r="V27" s="84"/>
      <c r="W27" s="84"/>
      <c r="X27" s="84"/>
      <c r="Y27" s="84"/>
      <c r="Z27" s="84"/>
    </row>
    <row r="28" spans="1:26" x14ac:dyDescent="0.15">
      <c r="A28" s="115">
        <v>43863</v>
      </c>
      <c r="B28" s="109" t="s">
        <v>22</v>
      </c>
      <c r="C28" s="109" t="s">
        <v>57</v>
      </c>
      <c r="D28" s="109" t="s">
        <v>24</v>
      </c>
      <c r="E28" s="84"/>
      <c r="F28" s="84"/>
      <c r="G28" s="84"/>
      <c r="H28" s="84"/>
      <c r="I28" s="84"/>
      <c r="J28" s="84"/>
      <c r="K28" s="84"/>
      <c r="L28" s="84"/>
      <c r="M28" s="84"/>
      <c r="T28" s="84"/>
      <c r="U28" s="84"/>
      <c r="V28" s="84"/>
      <c r="W28" s="84"/>
      <c r="X28" s="84"/>
      <c r="Y28" s="84"/>
      <c r="Z28" s="84"/>
    </row>
    <row r="29" spans="1:26" x14ac:dyDescent="0.15">
      <c r="A29" s="115">
        <v>43866</v>
      </c>
      <c r="B29" s="109" t="s">
        <v>25</v>
      </c>
      <c r="C29" s="109" t="s">
        <v>58</v>
      </c>
      <c r="D29" s="109" t="s">
        <v>27</v>
      </c>
      <c r="E29" s="84"/>
      <c r="F29" s="84"/>
      <c r="G29" s="84"/>
      <c r="H29" s="84"/>
      <c r="I29" s="84"/>
      <c r="J29" s="84"/>
      <c r="K29" s="84"/>
      <c r="L29" s="84"/>
      <c r="M29" s="84"/>
      <c r="T29" s="84"/>
      <c r="U29" s="84"/>
      <c r="V29" s="84"/>
      <c r="W29" s="84"/>
      <c r="X29" s="84"/>
      <c r="Y29" s="84"/>
      <c r="Z29" s="84"/>
    </row>
    <row r="30" spans="1:26" x14ac:dyDescent="0.15">
      <c r="A30" s="115">
        <v>43870</v>
      </c>
      <c r="B30" s="109" t="s">
        <v>34</v>
      </c>
      <c r="C30" s="109" t="s">
        <v>59</v>
      </c>
      <c r="D30" s="109" t="s">
        <v>27</v>
      </c>
      <c r="E30" s="84"/>
      <c r="I30" s="84"/>
      <c r="J30" s="84"/>
      <c r="K30" s="84"/>
      <c r="L30" s="84"/>
      <c r="M30" s="84"/>
      <c r="T30" s="84"/>
      <c r="U30" s="84"/>
      <c r="V30" s="84"/>
      <c r="W30" s="84"/>
      <c r="X30" s="84"/>
      <c r="Y30" s="84"/>
      <c r="Z30" s="84"/>
    </row>
    <row r="31" spans="1:26" x14ac:dyDescent="0.15">
      <c r="A31" s="115">
        <v>43870</v>
      </c>
      <c r="B31" s="109" t="s">
        <v>34</v>
      </c>
      <c r="C31" s="109" t="s">
        <v>60</v>
      </c>
      <c r="D31" s="109" t="s">
        <v>27</v>
      </c>
      <c r="E31" s="84"/>
      <c r="I31" s="84"/>
      <c r="J31" s="84"/>
      <c r="K31" s="84"/>
      <c r="L31" s="84"/>
      <c r="M31" s="84"/>
      <c r="T31" s="84"/>
      <c r="U31" s="84"/>
      <c r="V31" s="84"/>
      <c r="W31" s="84"/>
      <c r="X31" s="84"/>
      <c r="Y31" s="84"/>
      <c r="Z31" s="84"/>
    </row>
    <row r="32" spans="1:26" x14ac:dyDescent="0.15">
      <c r="A32" s="115">
        <v>43871</v>
      </c>
      <c r="B32" s="109" t="s">
        <v>22</v>
      </c>
      <c r="C32" s="109" t="s">
        <v>61</v>
      </c>
      <c r="D32" s="109" t="s">
        <v>24</v>
      </c>
      <c r="E32" s="84"/>
      <c r="I32" s="84"/>
      <c r="J32" s="84"/>
      <c r="K32" s="84"/>
      <c r="L32" s="84"/>
      <c r="M32" s="84"/>
    </row>
    <row r="33" spans="1:13" x14ac:dyDescent="0.15">
      <c r="A33" s="115">
        <v>43872</v>
      </c>
      <c r="B33" s="109" t="s">
        <v>44</v>
      </c>
      <c r="C33" s="109" t="s">
        <v>62</v>
      </c>
      <c r="D33" s="109" t="s">
        <v>24</v>
      </c>
      <c r="E33" s="84"/>
      <c r="J33" s="84"/>
      <c r="K33" s="84"/>
      <c r="L33" s="84"/>
      <c r="M33" s="84"/>
    </row>
    <row r="34" spans="1:13" x14ac:dyDescent="0.15">
      <c r="A34" s="115">
        <v>43873</v>
      </c>
      <c r="B34" s="109" t="s">
        <v>22</v>
      </c>
      <c r="C34" s="109" t="s">
        <v>63</v>
      </c>
      <c r="D34" s="109" t="s">
        <v>24</v>
      </c>
      <c r="E34" s="84"/>
      <c r="I34" s="84"/>
      <c r="J34" s="84"/>
      <c r="K34" s="84"/>
      <c r="L34" s="84"/>
      <c r="M34" s="84"/>
    </row>
    <row r="35" spans="1:13" x14ac:dyDescent="0.15">
      <c r="A35" s="115">
        <v>43876</v>
      </c>
      <c r="B35" s="109" t="s">
        <v>44</v>
      </c>
      <c r="C35" s="109" t="s">
        <v>64</v>
      </c>
      <c r="D35" s="109" t="s">
        <v>27</v>
      </c>
      <c r="E35" s="84"/>
      <c r="F35" s="84"/>
      <c r="G35" s="84"/>
      <c r="H35" s="84"/>
      <c r="I35" s="84"/>
      <c r="J35" s="84"/>
      <c r="K35" s="84"/>
      <c r="L35" s="84"/>
      <c r="M35" s="84"/>
    </row>
    <row r="36" spans="1:13" x14ac:dyDescent="0.15">
      <c r="A36" s="115">
        <v>43876</v>
      </c>
      <c r="B36" s="109" t="s">
        <v>25</v>
      </c>
      <c r="C36" s="109" t="s">
        <v>65</v>
      </c>
      <c r="D36" s="109" t="s">
        <v>27</v>
      </c>
      <c r="E36" s="84"/>
      <c r="F36" s="84"/>
      <c r="G36" s="84"/>
      <c r="H36" s="84"/>
      <c r="I36" s="84"/>
      <c r="J36" s="84"/>
      <c r="K36" s="84"/>
      <c r="L36" s="84"/>
      <c r="M36" s="84"/>
    </row>
    <row r="37" spans="1:13" x14ac:dyDescent="0.15">
      <c r="A37" s="115">
        <v>43881</v>
      </c>
      <c r="B37" s="109" t="s">
        <v>22</v>
      </c>
      <c r="C37" s="109" t="s">
        <v>66</v>
      </c>
      <c r="D37" s="109" t="s">
        <v>24</v>
      </c>
      <c r="E37" s="84"/>
      <c r="F37" s="84"/>
      <c r="G37" s="84"/>
      <c r="H37" s="84"/>
      <c r="I37" s="84"/>
      <c r="J37" s="84"/>
      <c r="K37" s="84"/>
      <c r="L37" s="84"/>
      <c r="M37" s="84"/>
    </row>
    <row r="38" spans="1:13" x14ac:dyDescent="0.15">
      <c r="A38" s="115">
        <v>43881</v>
      </c>
      <c r="B38" s="109" t="s">
        <v>25</v>
      </c>
      <c r="C38" s="109" t="s">
        <v>67</v>
      </c>
      <c r="D38" s="109" t="s">
        <v>24</v>
      </c>
      <c r="E38" s="84"/>
      <c r="F38" s="84"/>
      <c r="G38" s="84"/>
      <c r="H38" s="84"/>
      <c r="I38" s="84"/>
      <c r="J38" s="84"/>
      <c r="L38" s="84"/>
    </row>
    <row r="39" spans="1:13" x14ac:dyDescent="0.15">
      <c r="A39" s="115">
        <v>43881</v>
      </c>
      <c r="B39" s="109" t="s">
        <v>34</v>
      </c>
      <c r="C39" s="109" t="s">
        <v>68</v>
      </c>
      <c r="D39" s="109" t="s">
        <v>27</v>
      </c>
      <c r="E39" s="84"/>
      <c r="F39" s="84"/>
      <c r="G39" s="84"/>
      <c r="H39" s="84"/>
      <c r="I39" s="84"/>
      <c r="J39" s="84"/>
      <c r="L39" s="84"/>
    </row>
    <row r="40" spans="1:13" x14ac:dyDescent="0.15">
      <c r="A40" s="115">
        <v>43884</v>
      </c>
      <c r="B40" s="109" t="s">
        <v>44</v>
      </c>
      <c r="C40" s="109" t="s">
        <v>69</v>
      </c>
      <c r="D40" s="109" t="s">
        <v>27</v>
      </c>
      <c r="E40" s="84"/>
      <c r="F40" s="84"/>
      <c r="G40" s="84"/>
      <c r="H40" s="84"/>
      <c r="I40" s="84"/>
      <c r="J40" s="84"/>
    </row>
    <row r="41" spans="1:13" ht="19.149999999999999" customHeight="1" x14ac:dyDescent="0.15">
      <c r="A41" s="115">
        <v>43885</v>
      </c>
      <c r="B41" s="109" t="s">
        <v>25</v>
      </c>
      <c r="C41" s="109" t="s">
        <v>70</v>
      </c>
      <c r="D41" s="109" t="s">
        <v>24</v>
      </c>
      <c r="E41" s="84"/>
      <c r="F41" s="84"/>
      <c r="G41" s="84"/>
      <c r="H41" s="84"/>
      <c r="I41" s="84"/>
      <c r="J41" s="84"/>
    </row>
    <row r="42" spans="1:13" x14ac:dyDescent="0.15">
      <c r="A42" s="115">
        <v>43886</v>
      </c>
      <c r="B42" s="109" t="s">
        <v>34</v>
      </c>
      <c r="C42" s="109" t="s">
        <v>71</v>
      </c>
      <c r="D42" s="109" t="s">
        <v>24</v>
      </c>
      <c r="E42" s="84"/>
      <c r="F42" s="84"/>
      <c r="G42" s="84"/>
      <c r="J42" s="84"/>
      <c r="K42" s="84"/>
      <c r="L42" s="84"/>
    </row>
    <row r="43" spans="1:13" x14ac:dyDescent="0.15">
      <c r="A43" s="115">
        <v>43888</v>
      </c>
      <c r="B43" s="109" t="s">
        <v>25</v>
      </c>
      <c r="C43" s="109" t="s">
        <v>72</v>
      </c>
      <c r="D43" s="109" t="s">
        <v>27</v>
      </c>
      <c r="E43" s="84"/>
      <c r="F43" s="84"/>
      <c r="G43" s="84"/>
      <c r="J43" s="84"/>
      <c r="K43" s="84"/>
      <c r="L43" s="84"/>
    </row>
    <row r="44" spans="1:13" x14ac:dyDescent="0.15">
      <c r="A44" s="115">
        <v>43896</v>
      </c>
      <c r="B44" s="109" t="s">
        <v>34</v>
      </c>
      <c r="C44" s="109" t="s">
        <v>73</v>
      </c>
      <c r="D44" s="109" t="s">
        <v>24</v>
      </c>
      <c r="E44" s="84"/>
      <c r="F44" s="84"/>
      <c r="G44" s="84"/>
      <c r="J44" s="84"/>
      <c r="K44" s="84"/>
      <c r="L44" s="84"/>
    </row>
    <row r="45" spans="1:13" x14ac:dyDescent="0.15">
      <c r="A45" s="115">
        <v>43898</v>
      </c>
      <c r="B45" s="109" t="s">
        <v>44</v>
      </c>
      <c r="C45" s="109" t="s">
        <v>74</v>
      </c>
      <c r="D45" s="109" t="s">
        <v>24</v>
      </c>
      <c r="E45" s="84"/>
      <c r="F45" s="84"/>
      <c r="G45" s="84"/>
      <c r="J45" s="84"/>
      <c r="K45" s="84"/>
      <c r="L45" s="84"/>
    </row>
    <row r="46" spans="1:13" x14ac:dyDescent="0.15">
      <c r="A46" s="115">
        <v>43899</v>
      </c>
      <c r="B46" s="109" t="s">
        <v>22</v>
      </c>
      <c r="C46" s="109" t="s">
        <v>75</v>
      </c>
      <c r="D46" s="109" t="s">
        <v>24</v>
      </c>
      <c r="E46" s="84"/>
      <c r="F46" s="84"/>
      <c r="G46" s="84"/>
      <c r="J46" s="84"/>
      <c r="K46" s="84"/>
      <c r="L46" s="84"/>
    </row>
    <row r="47" spans="1:13" x14ac:dyDescent="0.15">
      <c r="A47" s="115">
        <v>43901</v>
      </c>
      <c r="B47" s="109" t="s">
        <v>22</v>
      </c>
      <c r="C47" s="109" t="s">
        <v>76</v>
      </c>
      <c r="D47" s="109" t="s">
        <v>24</v>
      </c>
      <c r="E47" s="84"/>
      <c r="F47" s="84"/>
      <c r="G47" s="84"/>
      <c r="J47" s="84"/>
    </row>
    <row r="48" spans="1:13" x14ac:dyDescent="0.15">
      <c r="A48" s="115">
        <v>43901</v>
      </c>
      <c r="B48" s="109" t="s">
        <v>22</v>
      </c>
      <c r="C48" s="109" t="s">
        <v>77</v>
      </c>
      <c r="D48" s="109" t="s">
        <v>24</v>
      </c>
      <c r="E48" s="84"/>
      <c r="F48" s="84"/>
      <c r="G48" s="84"/>
      <c r="J48" s="84"/>
    </row>
    <row r="49" spans="1:10" x14ac:dyDescent="0.15">
      <c r="A49" s="115">
        <v>43903</v>
      </c>
      <c r="B49" s="109" t="s">
        <v>25</v>
      </c>
      <c r="C49" s="109" t="s">
        <v>78</v>
      </c>
      <c r="D49" s="109" t="s">
        <v>27</v>
      </c>
      <c r="E49" s="84"/>
      <c r="F49" s="84"/>
      <c r="G49" s="84"/>
      <c r="J49" s="84"/>
    </row>
    <row r="50" spans="1:10" x14ac:dyDescent="0.15">
      <c r="A50" s="115">
        <v>43904</v>
      </c>
      <c r="B50" s="109" t="s">
        <v>44</v>
      </c>
      <c r="C50" s="109" t="s">
        <v>79</v>
      </c>
      <c r="D50" s="109" t="s">
        <v>27</v>
      </c>
      <c r="E50" s="84"/>
      <c r="F50" s="84"/>
      <c r="G50" s="84"/>
      <c r="J50" s="84"/>
    </row>
    <row r="51" spans="1:10" x14ac:dyDescent="0.15">
      <c r="A51" s="115">
        <v>43907</v>
      </c>
      <c r="B51" s="109" t="s">
        <v>44</v>
      </c>
      <c r="C51" s="109" t="s">
        <v>80</v>
      </c>
      <c r="D51" s="109" t="s">
        <v>27</v>
      </c>
      <c r="E51" s="84"/>
      <c r="F51" s="84"/>
      <c r="G51" s="84"/>
      <c r="J51" s="84"/>
    </row>
    <row r="52" spans="1:10" x14ac:dyDescent="0.15">
      <c r="A52" s="115">
        <v>43907</v>
      </c>
      <c r="B52" s="109" t="s">
        <v>25</v>
      </c>
      <c r="C52" s="109" t="s">
        <v>81</v>
      </c>
      <c r="D52" s="109" t="s">
        <v>24</v>
      </c>
      <c r="E52" s="84"/>
      <c r="F52" s="84"/>
      <c r="G52" s="84"/>
      <c r="H52" s="84"/>
      <c r="I52" s="84"/>
      <c r="J52" s="84"/>
    </row>
    <row r="53" spans="1:10" x14ac:dyDescent="0.15">
      <c r="A53" s="115">
        <v>43910</v>
      </c>
      <c r="B53" s="109" t="s">
        <v>34</v>
      </c>
      <c r="C53" s="109" t="s">
        <v>82</v>
      </c>
      <c r="D53" s="109" t="s">
        <v>27</v>
      </c>
      <c r="E53" s="84"/>
      <c r="F53" s="84"/>
      <c r="G53" s="84"/>
      <c r="H53" s="84"/>
      <c r="I53" s="84"/>
      <c r="J53" s="84"/>
    </row>
    <row r="54" spans="1:10" x14ac:dyDescent="0.15">
      <c r="A54" s="115">
        <v>43913</v>
      </c>
      <c r="B54" s="109" t="s">
        <v>44</v>
      </c>
      <c r="C54" s="109" t="s">
        <v>83</v>
      </c>
      <c r="D54" s="109" t="s">
        <v>27</v>
      </c>
      <c r="E54" s="84"/>
      <c r="F54" s="84"/>
      <c r="G54" s="84"/>
      <c r="H54" s="84"/>
      <c r="I54" s="84"/>
      <c r="J54" s="84"/>
    </row>
    <row r="55" spans="1:10" x14ac:dyDescent="0.15">
      <c r="A55" s="115">
        <v>43913</v>
      </c>
      <c r="B55" s="109" t="s">
        <v>34</v>
      </c>
      <c r="C55" s="109" t="s">
        <v>84</v>
      </c>
      <c r="D55" s="109" t="s">
        <v>27</v>
      </c>
      <c r="E55" s="84"/>
      <c r="F55" s="84"/>
      <c r="G55" s="84"/>
      <c r="H55" s="84"/>
      <c r="I55" s="84"/>
      <c r="J55" s="84"/>
    </row>
    <row r="56" spans="1:10" x14ac:dyDescent="0.15">
      <c r="A56" s="115">
        <v>43918</v>
      </c>
      <c r="B56" s="109" t="s">
        <v>44</v>
      </c>
      <c r="C56" s="109" t="s">
        <v>85</v>
      </c>
      <c r="D56" s="109" t="s">
        <v>24</v>
      </c>
      <c r="E56" s="84"/>
      <c r="F56" s="84"/>
      <c r="G56" s="84"/>
      <c r="H56" s="84"/>
      <c r="I56" s="84"/>
      <c r="J56" s="84"/>
    </row>
    <row r="57" spans="1:10" x14ac:dyDescent="0.15">
      <c r="A57" s="115">
        <v>43918</v>
      </c>
      <c r="B57" s="109" t="s">
        <v>34</v>
      </c>
      <c r="C57" s="109" t="s">
        <v>86</v>
      </c>
      <c r="D57" s="109" t="s">
        <v>27</v>
      </c>
      <c r="E57" s="84"/>
      <c r="F57" s="84"/>
      <c r="G57" s="84"/>
      <c r="H57" s="84"/>
      <c r="I57" s="84"/>
      <c r="J57" s="84"/>
    </row>
    <row r="58" spans="1:10" x14ac:dyDescent="0.15">
      <c r="A58" s="115">
        <v>43919</v>
      </c>
      <c r="B58" s="109" t="s">
        <v>44</v>
      </c>
      <c r="C58" s="109" t="s">
        <v>87</v>
      </c>
      <c r="D58" s="109" t="s">
        <v>27</v>
      </c>
      <c r="E58" s="84"/>
      <c r="F58" s="84"/>
      <c r="G58" s="84"/>
      <c r="H58" s="84"/>
      <c r="I58" s="84"/>
      <c r="J58" s="84"/>
    </row>
    <row r="59" spans="1:10" x14ac:dyDescent="0.15">
      <c r="A59" s="115">
        <v>43919</v>
      </c>
      <c r="B59" s="109" t="s">
        <v>22</v>
      </c>
      <c r="C59" s="109" t="s">
        <v>88</v>
      </c>
      <c r="D59" s="109" t="s">
        <v>24</v>
      </c>
      <c r="E59" s="84"/>
      <c r="F59" s="84"/>
      <c r="G59" s="84"/>
      <c r="H59" s="84"/>
      <c r="I59" s="84"/>
      <c r="J59" s="84"/>
    </row>
    <row r="60" spans="1:10" x14ac:dyDescent="0.15">
      <c r="A60" s="115">
        <v>43919</v>
      </c>
      <c r="B60" s="109" t="s">
        <v>44</v>
      </c>
      <c r="C60" s="109" t="s">
        <v>89</v>
      </c>
      <c r="D60" s="109" t="s">
        <v>27</v>
      </c>
      <c r="E60" s="84"/>
      <c r="F60" s="84"/>
      <c r="G60" s="84"/>
      <c r="H60" s="84"/>
      <c r="I60" s="84"/>
      <c r="J60" s="84"/>
    </row>
    <row r="61" spans="1:10" x14ac:dyDescent="0.15">
      <c r="A61" s="115">
        <v>43920</v>
      </c>
      <c r="B61" s="109" t="s">
        <v>22</v>
      </c>
      <c r="C61" s="109" t="s">
        <v>90</v>
      </c>
      <c r="D61" s="109" t="s">
        <v>24</v>
      </c>
      <c r="E61" s="84"/>
      <c r="F61" s="84"/>
      <c r="G61" s="84"/>
      <c r="H61" s="84"/>
      <c r="I61" s="84"/>
      <c r="J61" s="84"/>
    </row>
    <row r="62" spans="1:10" x14ac:dyDescent="0.15">
      <c r="A62" s="115">
        <v>43922</v>
      </c>
      <c r="B62" s="109" t="s">
        <v>34</v>
      </c>
      <c r="C62" s="109" t="s">
        <v>91</v>
      </c>
      <c r="D62" s="109" t="s">
        <v>27</v>
      </c>
      <c r="E62" s="84"/>
      <c r="F62" s="84"/>
      <c r="G62" s="84"/>
      <c r="H62" s="84"/>
      <c r="I62" s="84"/>
      <c r="J62" s="84"/>
    </row>
    <row r="63" spans="1:10" x14ac:dyDescent="0.15">
      <c r="A63" s="115">
        <v>43923</v>
      </c>
      <c r="B63" s="109" t="s">
        <v>25</v>
      </c>
      <c r="C63" s="109" t="s">
        <v>92</v>
      </c>
      <c r="D63" s="109" t="s">
        <v>27</v>
      </c>
      <c r="E63" s="84"/>
      <c r="F63" s="84"/>
      <c r="G63" s="84"/>
      <c r="H63" s="84"/>
      <c r="I63" s="84"/>
      <c r="J63" s="84"/>
    </row>
    <row r="64" spans="1:10" x14ac:dyDescent="0.15">
      <c r="A64" s="115">
        <v>43923</v>
      </c>
      <c r="B64" s="109" t="s">
        <v>34</v>
      </c>
      <c r="C64" s="109" t="s">
        <v>93</v>
      </c>
      <c r="D64" s="109" t="s">
        <v>27</v>
      </c>
      <c r="E64" s="84"/>
      <c r="F64" s="84"/>
      <c r="G64" s="84"/>
      <c r="H64" s="84"/>
      <c r="I64" s="84"/>
      <c r="J64" s="84"/>
    </row>
    <row r="65" spans="1:10" x14ac:dyDescent="0.15">
      <c r="A65" s="115">
        <v>43924</v>
      </c>
      <c r="B65" s="109" t="s">
        <v>44</v>
      </c>
      <c r="C65" s="109" t="s">
        <v>94</v>
      </c>
      <c r="D65" s="109" t="s">
        <v>27</v>
      </c>
      <c r="E65" s="84"/>
      <c r="F65" s="84"/>
      <c r="G65" s="84"/>
      <c r="H65" s="84"/>
      <c r="I65" s="84"/>
      <c r="J65" s="84"/>
    </row>
    <row r="66" spans="1:10" x14ac:dyDescent="0.15">
      <c r="A66" s="115">
        <v>43925</v>
      </c>
      <c r="B66" s="109" t="s">
        <v>34</v>
      </c>
      <c r="C66" s="109" t="s">
        <v>95</v>
      </c>
      <c r="D66" s="109" t="s">
        <v>24</v>
      </c>
      <c r="E66" s="84"/>
      <c r="F66" s="84"/>
      <c r="G66" s="84"/>
      <c r="H66" s="84"/>
      <c r="I66" s="84"/>
      <c r="J66" s="84"/>
    </row>
    <row r="67" spans="1:10" x14ac:dyDescent="0.15">
      <c r="A67" s="115">
        <v>43931</v>
      </c>
      <c r="B67" s="109" t="s">
        <v>44</v>
      </c>
      <c r="C67" s="109" t="s">
        <v>96</v>
      </c>
      <c r="D67" s="109" t="s">
        <v>27</v>
      </c>
      <c r="E67" s="84"/>
      <c r="F67" s="84"/>
      <c r="G67" s="84"/>
      <c r="H67" s="84"/>
      <c r="I67" s="84"/>
      <c r="J67" s="84"/>
    </row>
    <row r="68" spans="1:10" x14ac:dyDescent="0.15">
      <c r="A68" s="115">
        <v>43931</v>
      </c>
      <c r="B68" s="109" t="s">
        <v>25</v>
      </c>
      <c r="C68" s="109" t="s">
        <v>97</v>
      </c>
      <c r="D68" s="109" t="s">
        <v>27</v>
      </c>
      <c r="E68" s="84"/>
      <c r="F68" s="84"/>
      <c r="G68" s="84"/>
      <c r="H68" s="84"/>
      <c r="I68" s="84"/>
      <c r="J68" s="84"/>
    </row>
    <row r="69" spans="1:10" x14ac:dyDescent="0.15">
      <c r="A69" s="115">
        <v>43932</v>
      </c>
      <c r="B69" s="109" t="s">
        <v>34</v>
      </c>
      <c r="C69" s="109" t="s">
        <v>98</v>
      </c>
      <c r="D69" s="109" t="s">
        <v>27</v>
      </c>
      <c r="E69" s="84"/>
      <c r="F69" s="84"/>
      <c r="G69" s="84"/>
      <c r="H69" s="84"/>
      <c r="I69" s="84"/>
      <c r="J69" s="84"/>
    </row>
    <row r="70" spans="1:10" x14ac:dyDescent="0.15">
      <c r="A70" s="115">
        <v>43932</v>
      </c>
      <c r="B70" s="109" t="s">
        <v>34</v>
      </c>
      <c r="C70" s="109" t="s">
        <v>99</v>
      </c>
      <c r="D70" s="109" t="s">
        <v>24</v>
      </c>
      <c r="E70" s="84"/>
      <c r="F70" s="84"/>
      <c r="G70" s="84"/>
      <c r="H70" s="84"/>
    </row>
    <row r="71" spans="1:10" x14ac:dyDescent="0.15">
      <c r="A71" s="115">
        <v>43935</v>
      </c>
      <c r="B71" s="109" t="s">
        <v>44</v>
      </c>
      <c r="C71" s="109" t="s">
        <v>100</v>
      </c>
      <c r="D71" s="109" t="s">
        <v>27</v>
      </c>
      <c r="E71" s="84"/>
      <c r="F71" s="84"/>
      <c r="G71" s="84"/>
      <c r="H71" s="84"/>
    </row>
    <row r="72" spans="1:10" x14ac:dyDescent="0.15">
      <c r="A72" s="115">
        <v>43941</v>
      </c>
      <c r="B72" s="109" t="s">
        <v>44</v>
      </c>
      <c r="C72" s="109" t="s">
        <v>101</v>
      </c>
      <c r="D72" s="109" t="s">
        <v>24</v>
      </c>
      <c r="E72" s="84"/>
      <c r="F72" s="84"/>
      <c r="G72" s="84"/>
      <c r="H72" s="84"/>
    </row>
    <row r="73" spans="1:10" x14ac:dyDescent="0.15">
      <c r="A73" s="115">
        <v>43942</v>
      </c>
      <c r="B73" s="109" t="s">
        <v>25</v>
      </c>
      <c r="C73" s="109" t="s">
        <v>102</v>
      </c>
      <c r="D73" s="109" t="s">
        <v>24</v>
      </c>
      <c r="E73" s="84"/>
      <c r="F73" s="84"/>
      <c r="G73" s="84"/>
      <c r="H73" s="84"/>
    </row>
    <row r="74" spans="1:10" x14ac:dyDescent="0.15">
      <c r="A74" s="115">
        <v>43943</v>
      </c>
      <c r="B74" s="109" t="s">
        <v>34</v>
      </c>
      <c r="C74" s="109" t="s">
        <v>103</v>
      </c>
      <c r="D74" s="109" t="s">
        <v>27</v>
      </c>
      <c r="E74" s="84"/>
      <c r="F74" s="84"/>
      <c r="G74" s="84"/>
      <c r="H74" s="84"/>
    </row>
    <row r="75" spans="1:10" x14ac:dyDescent="0.15">
      <c r="A75" s="115">
        <v>43944</v>
      </c>
      <c r="B75" s="109" t="s">
        <v>34</v>
      </c>
      <c r="C75" s="109" t="s">
        <v>104</v>
      </c>
      <c r="D75" s="109" t="s">
        <v>27</v>
      </c>
      <c r="E75" s="84"/>
      <c r="F75" s="84"/>
      <c r="G75" s="84"/>
      <c r="H75" s="84"/>
    </row>
    <row r="76" spans="1:10" x14ac:dyDescent="0.15">
      <c r="A76" s="115">
        <v>43947</v>
      </c>
      <c r="B76" s="109" t="s">
        <v>44</v>
      </c>
      <c r="C76" s="109" t="s">
        <v>105</v>
      </c>
      <c r="D76" s="109" t="s">
        <v>24</v>
      </c>
      <c r="E76" s="84"/>
      <c r="F76" s="84"/>
      <c r="G76" s="84"/>
      <c r="H76" s="84"/>
    </row>
    <row r="77" spans="1:10" x14ac:dyDescent="0.15">
      <c r="A77" s="115">
        <v>43950</v>
      </c>
      <c r="B77" s="109" t="s">
        <v>22</v>
      </c>
      <c r="C77" s="109" t="s">
        <v>106</v>
      </c>
      <c r="D77" s="109" t="s">
        <v>24</v>
      </c>
      <c r="E77" s="84"/>
      <c r="F77" s="84"/>
      <c r="G77" s="84"/>
      <c r="H77" s="84"/>
    </row>
    <row r="78" spans="1:10" x14ac:dyDescent="0.15">
      <c r="F78" s="84"/>
      <c r="G78" s="84"/>
      <c r="H78" s="84"/>
    </row>
    <row r="79" spans="1:10" x14ac:dyDescent="0.15">
      <c r="F79" s="84"/>
      <c r="G79" s="84"/>
      <c r="H79" s="84"/>
    </row>
    <row r="80" spans="1:10" x14ac:dyDescent="0.15">
      <c r="F80" s="84"/>
      <c r="G80" s="84"/>
      <c r="H80" s="84"/>
    </row>
    <row r="89" s="109" customFormat="1" ht="31.9" customHeight="1" x14ac:dyDescent="0.25"/>
  </sheetData>
  <conditionalFormatting sqref="A1:A2">
    <cfRule type="expression" dxfId="16" priority="8">
      <formula>$A$2/$B$2&gt;=0.076</formula>
    </cfRule>
  </conditionalFormatting>
  <conditionalFormatting sqref="B1:B2">
    <cfRule type="expression" dxfId="15" priority="9">
      <formula>$A$2/$B$2&gt;=0.153</formula>
    </cfRule>
  </conditionalFormatting>
  <conditionalFormatting sqref="C1:C2">
    <cfRule type="expression" dxfId="14" priority="10">
      <formula>$A$2/$B$2&gt;=0.23</formula>
    </cfRule>
  </conditionalFormatting>
  <conditionalFormatting sqref="D1:D2">
    <cfRule type="expression" dxfId="13" priority="11">
      <formula>$A$2/$B$2&gt;=0.307</formula>
    </cfRule>
  </conditionalFormatting>
  <conditionalFormatting sqref="E1:E2">
    <cfRule type="expression" dxfId="12" priority="12">
      <formula>$A$2/$B$2&gt;=0.384</formula>
    </cfRule>
  </conditionalFormatting>
  <conditionalFormatting sqref="F1:F2">
    <cfRule type="expression" dxfId="11" priority="13">
      <formula>$A$2/$B$2&gt;=0.461</formula>
    </cfRule>
  </conditionalFormatting>
  <conditionalFormatting sqref="G1:G2">
    <cfRule type="expression" dxfId="10" priority="14">
      <formula>$A$2/$B$2&gt;=0.538</formula>
    </cfRule>
  </conditionalFormatting>
  <conditionalFormatting sqref="H1:H2">
    <cfRule type="expression" dxfId="9" priority="15">
      <formula>$A$2/$B$2&gt;=0.615</formula>
    </cfRule>
  </conditionalFormatting>
  <conditionalFormatting sqref="I1:P2">
    <cfRule type="expression" dxfId="8" priority="16">
      <formula>$A$2/$B$2&gt;=0.692</formula>
    </cfRule>
  </conditionalFormatting>
  <conditionalFormatting sqref="L1">
    <cfRule type="expression" dxfId="7" priority="4">
      <formula>$A$2/$B$2&gt;=0.846</formula>
    </cfRule>
  </conditionalFormatting>
  <conditionalFormatting sqref="O1">
    <cfRule type="expression" dxfId="6" priority="7">
      <formula>$A$2/$B$2&gt;=0.846</formula>
    </cfRule>
  </conditionalFormatting>
  <conditionalFormatting sqref="P1">
    <cfRule type="expression" dxfId="5" priority="2">
      <formula>$P$1&lt;&gt;""</formula>
    </cfRule>
  </conditionalFormatting>
  <conditionalFormatting sqref="Q1:R1 A1:O2 X1:AO2 P2:R2">
    <cfRule type="expression" dxfId="4" priority="1">
      <formula>$P$1="Feedback OFF"</formula>
    </cfRule>
  </conditionalFormatting>
  <conditionalFormatting sqref="Q1:R2">
    <cfRule type="expression" dxfId="3" priority="3">
      <formula>$A$2/$B$2&gt;=0.846</formula>
    </cfRule>
  </conditionalFormatting>
  <conditionalFormatting sqref="X1:AF1 AH1:AK1 AM1:AO1 X2:AO2">
    <cfRule type="expression" dxfId="2" priority="17">
      <formula>$A$2/$B$2&gt;=1</formula>
    </cfRule>
  </conditionalFormatting>
  <conditionalFormatting sqref="AG1">
    <cfRule type="expression" dxfId="1" priority="6">
      <formula>$A$2/$B$2&gt;=0.846</formula>
    </cfRule>
  </conditionalFormatting>
  <conditionalFormatting sqref="AL1">
    <cfRule type="expression" dxfId="0" priority="5">
      <formula>$A$2/$B$2&gt;=0.846</formula>
    </cfRule>
  </conditionalFormatting>
  <dataValidations count="1">
    <dataValidation type="list" allowBlank="1" showInputMessage="1" showErrorMessage="1" sqref="P1" xr:uid="{C4C4F54B-FE8D-40F4-B91B-AD81F20E5CE6}">
      <formula1>"Feedback ON, Taunting ON, Feedback OFF"</formula1>
    </dataValidation>
  </dataValidation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Feedback_SFX</vt:lpstr>
      <vt:lpstr>Scoreboard</vt:lpstr>
      <vt:lpstr>Questions</vt:lpstr>
      <vt:lpstr>Datatypes</vt:lpstr>
      <vt:lpstr>FormulaPerson</vt:lpstr>
      <vt:lpstr>FormulaType</vt:lpstr>
      <vt:lpstr>FormulaBoth</vt:lpstr>
      <vt:lpstr>PivotPerson</vt:lpstr>
      <vt:lpstr>PivotType</vt:lpstr>
      <vt:lpstr>PivotBoth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Gordon, Ellen</dc:creator>
  <cp:lastModifiedBy>Guarino, Connor</cp:lastModifiedBy>
  <dcterms:created xsi:type="dcterms:W3CDTF">2024-05-23T18:28:58Z</dcterms:created>
  <dcterms:modified xsi:type="dcterms:W3CDTF">2024-05-27T02:19:15Z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rade formulas">
    <vt:lpwstr>selected</vt:lpwstr>
  </property>
  <property fmtid="{D5CDD505-2E9C-101B-9397-08002B2CF9AE}" pid="3" name="Feedback ON - Student controlled">
    <vt:lpwstr>selected</vt:lpwstr>
  </property>
  <property fmtid="{D5CDD505-2E9C-101B-9397-08002B2CF9AE}" pid="4" name="Create model charts">
    <vt:lpwstr>selected</vt:lpwstr>
  </property>
  <property fmtid="{D5CDD505-2E9C-101B-9397-08002B2CF9AE}" pid="5" name="Grade cell references">
    <vt:lpwstr>selected</vt:lpwstr>
  </property>
  <property fmtid="{D5CDD505-2E9C-101B-9397-08002B2CF9AE}" pid="6" name="Clear number formatting">
    <vt:lpwstr>selected</vt:lpwstr>
  </property>
  <property fmtid="{D5CDD505-2E9C-101B-9397-08002B2CF9AE}" pid="7" name="Create model pivot tables">
    <vt:lpwstr>selected</vt:lpwstr>
  </property>
  <property fmtid="{D5CDD505-2E9C-101B-9397-08002B2CF9AE}" pid="8" name="Grade absolute references">
    <vt:lpwstr>selected</vt:lpwstr>
  </property>
  <property fmtid="{D5CDD505-2E9C-101B-9397-08002B2CF9AE}" pid="9" name="Keep original assumptions">
    <vt:lpwstr>selected</vt:lpwstr>
  </property>
  <property fmtid="{D5CDD505-2E9C-101B-9397-08002B2CF9AE}" pid="10" name="Create pivot table prompts">
    <vt:lpwstr>selected</vt:lpwstr>
  </property>
  <property fmtid="{D5CDD505-2E9C-101B-9397-08002B2CF9AE}" pid="11" name="Grade number formatting">
    <vt:lpwstr>selected</vt:lpwstr>
  </property>
  <property fmtid="{D5CDD505-2E9C-101B-9397-08002B2CF9AE}" pid="12" name="Keep original borders/shading">
    <vt:lpwstr>selected</vt:lpwstr>
  </property>
  <property fmtid="{D5CDD505-2E9C-101B-9397-08002B2CF9AE}" pid="13" name="Create table sort &amp; filter prompts">
    <vt:lpwstr>selected</vt:lpwstr>
  </property>
  <property fmtid="{D5CDD505-2E9C-101B-9397-08002B2CF9AE}" pid="14" name="Clear answers">
    <vt:lpwstr>selected</vt:lpwstr>
  </property>
  <property fmtid="{D5CDD505-2E9C-101B-9397-08002B2CF9AE}" pid="15" name="Hide CODED file">
    <vt:lpwstr>selected</vt:lpwstr>
  </property>
  <property fmtid="{D5CDD505-2E9C-101B-9397-08002B2CF9AE}" pid="16" name="5">
    <vt:lpwstr>selected</vt:lpwstr>
  </property>
  <property fmtid="{D5CDD505-2E9C-101B-9397-08002B2CF9AE}" pid="17" name="0.00001">
    <vt:lpwstr>selected</vt:lpwstr>
  </property>
  <property fmtid="{D5CDD505-2E9C-101B-9397-08002B2CF9AE}" pid="18" name="200">
    <vt:lpwstr>selected</vt:lpwstr>
  </property>
  <property fmtid="{D5CDD505-2E9C-101B-9397-08002B2CF9AE}" pid="19" name="Named files for each student">
    <vt:lpwstr>selected</vt:lpwstr>
  </property>
  <property fmtid="{D5CDD505-2E9C-101B-9397-08002B2CF9AE}" pid="20" name="Keep original formulas">
    <vt:lpwstr>selected</vt:lpwstr>
  </property>
  <property fmtid="{D5CDD505-2E9C-101B-9397-08002B2CF9AE}" pid="21" name="Keep original values">
    <vt:lpwstr>selected</vt:lpwstr>
  </property>
  <property fmtid="{D5CDD505-2E9C-101B-9397-08002B2CF9AE}" pid="22" name="Full assignment">
    <vt:lpwstr>selected</vt:lpwstr>
  </property>
  <property fmtid="{D5CDD505-2E9C-101B-9397-08002B2CF9AE}" pid="23" name="Keep original tab order">
    <vt:lpwstr>selected</vt:lpwstr>
  </property>
  <property fmtid="{D5CDD505-2E9C-101B-9397-08002B2CF9AE}" pid="24" name="Keep original tab names">
    <vt:lpwstr>selected</vt:lpwstr>
  </property>
  <property fmtid="{D5CDD505-2E9C-101B-9397-08002B2CF9AE}" pid="25" name="Prohibit external references">
    <vt:lpwstr>selected</vt:lpwstr>
  </property>
  <property fmtid="{D5CDD505-2E9C-101B-9397-08002B2CF9AE}" pid="26" name="Low value">
    <vt:i4>1</vt:i4>
  </property>
  <property fmtid="{D5CDD505-2E9C-101B-9397-08002B2CF9AE}" pid="27" name="High value">
    <vt:i4>2</vt:i4>
  </property>
  <property fmtid="{D5CDD505-2E9C-101B-9397-08002B2CF9AE}" pid="28" name="Formulas">
    <vt:i4>1</vt:i4>
  </property>
  <property fmtid="{D5CDD505-2E9C-101B-9397-08002B2CF9AE}" pid="29" name="Answer blocks">
    <vt:i4>5</vt:i4>
  </property>
  <property fmtid="{D5CDD505-2E9C-101B-9397-08002B2CF9AE}" pid="30" name="Pivot tables">
    <vt:i4>1</vt:i4>
  </property>
</Properties>
</file>