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Projects\rs\arb_notify\txt\"/>
    </mc:Choice>
  </mc:AlternateContent>
  <xr:revisionPtr revIDLastSave="0" documentId="13_ncr:1_{BBB15D8C-8CB7-48D5-99CA-167440D91C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3" r:id="rId1"/>
    <sheet name="calculations" sheetId="1" r:id="rId2"/>
  </sheets>
  <definedNames>
    <definedName name="aaa">calculations!$S$164,calculations!$V$164,calculations!$Y$164</definedName>
    <definedName name="ExternalData_1" localSheetId="0" hidden="1">Data!$A$1:$P$139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D194" i="1"/>
  <c r="E194" i="1"/>
  <c r="H187" i="1" s="1"/>
  <c r="F194" i="1"/>
  <c r="G194" i="1"/>
  <c r="H194" i="1"/>
  <c r="I194" i="1"/>
  <c r="J194" i="1"/>
  <c r="K194" i="1"/>
  <c r="L194" i="1"/>
  <c r="M194" i="1"/>
  <c r="N194" i="1"/>
  <c r="O194" i="1"/>
  <c r="P194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D175" i="1"/>
  <c r="E175" i="1"/>
  <c r="A172" i="1" s="1"/>
  <c r="F175" i="1"/>
  <c r="A174" i="1" s="1"/>
  <c r="G175" i="1"/>
  <c r="H175" i="1"/>
  <c r="I175" i="1"/>
  <c r="J175" i="1"/>
  <c r="K175" i="1"/>
  <c r="L175" i="1"/>
  <c r="M175" i="1"/>
  <c r="N175" i="1"/>
  <c r="O175" i="1"/>
  <c r="P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D37" i="1"/>
  <c r="F37" i="1"/>
  <c r="G37" i="1"/>
  <c r="H37" i="1"/>
  <c r="I37" i="1"/>
  <c r="J37" i="1"/>
  <c r="K37" i="1"/>
  <c r="L37" i="1"/>
  <c r="M37" i="1"/>
  <c r="N37" i="1"/>
  <c r="O37" i="1"/>
  <c r="P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G172" i="1" l="1"/>
  <c r="G187" i="1"/>
  <c r="G173" i="1"/>
  <c r="G197" i="1"/>
  <c r="E105" i="1"/>
  <c r="F131" i="1"/>
  <c r="E151" i="1"/>
  <c r="I172" i="1"/>
  <c r="E197" i="1"/>
  <c r="G171" i="1"/>
  <c r="F197" i="1"/>
  <c r="G174" i="1"/>
  <c r="F187" i="1"/>
  <c r="H197" i="1"/>
  <c r="E172" i="1"/>
  <c r="E171" i="1"/>
  <c r="E173" i="1"/>
  <c r="E101" i="1"/>
  <c r="E143" i="1"/>
  <c r="F137" i="1"/>
  <c r="E119" i="1"/>
  <c r="F113" i="1"/>
  <c r="E163" i="1"/>
  <c r="E137" i="1"/>
  <c r="E113" i="1"/>
  <c r="E131" i="1"/>
  <c r="F125" i="1"/>
  <c r="E155" i="1"/>
  <c r="I171" i="1"/>
  <c r="E108" i="1"/>
  <c r="E97" i="1"/>
  <c r="F143" i="1"/>
  <c r="E125" i="1"/>
  <c r="F119" i="1"/>
  <c r="E159" i="1"/>
  <c r="F83" i="1"/>
  <c r="E89" i="1"/>
  <c r="E83" i="1"/>
  <c r="F77" i="1"/>
  <c r="E65" i="1"/>
  <c r="F59" i="1"/>
  <c r="E77" i="1"/>
  <c r="F71" i="1"/>
  <c r="E59" i="1"/>
  <c r="F89" i="1"/>
  <c r="E71" i="1"/>
  <c r="F65" i="1"/>
  <c r="G29" i="1"/>
  <c r="E29" i="1"/>
  <c r="F41" i="1"/>
  <c r="F36" i="1"/>
  <c r="F46" i="1"/>
  <c r="F29" i="1"/>
  <c r="E41" i="1"/>
  <c r="E36" i="1"/>
  <c r="F51" i="1"/>
  <c r="E46" i="1"/>
  <c r="E51" i="1"/>
  <c r="E23" i="1"/>
  <c r="E19" i="1"/>
  <c r="E15" i="1"/>
  <c r="E11" i="1"/>
  <c r="E3" i="1"/>
  <c r="E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4EE3E-FEEB-4D6E-85BE-5448349D4A8F}" keepAlive="1" interval="1" name="Query - cache" description="Connection to the 'cache' query in the workbook." type="5" refreshedVersion="7" background="1" saveData="1">
    <dbPr connection="Provider=Microsoft.Mashup.OleDb.1;Data Source=$Workbook$;Location=cache;Extended Properties=&quot;&quot;" command="SELECT * FROM [cache]"/>
  </connection>
</connections>
</file>

<file path=xl/sharedStrings.xml><?xml version="1.0" encoding="utf-8"?>
<sst xmlns="http://schemas.openxmlformats.org/spreadsheetml/2006/main" count="375" uniqueCount="228">
  <si>
    <t>Name</t>
  </si>
  <si>
    <t>Ranger boots</t>
  </si>
  <si>
    <t>Gilded platebody</t>
  </si>
  <si>
    <t>Gilded platelegs</t>
  </si>
  <si>
    <t>Gilded full helm</t>
  </si>
  <si>
    <t>Gilded kiteshield</t>
  </si>
  <si>
    <t>Ahrim's hood</t>
  </si>
  <si>
    <t>Ahrim's staff</t>
  </si>
  <si>
    <t>Ahrim's robetop</t>
  </si>
  <si>
    <t>Ahrim's robeskirt</t>
  </si>
  <si>
    <t>Dharok's helm</t>
  </si>
  <si>
    <t>Dharok's greataxe</t>
  </si>
  <si>
    <t>Dharok's platebody</t>
  </si>
  <si>
    <t>Dharok's platelegs</t>
  </si>
  <si>
    <t>Guthan's helm</t>
  </si>
  <si>
    <t>Guthan's warspear</t>
  </si>
  <si>
    <t>Guthan's platebody</t>
  </si>
  <si>
    <t>Guthan's chainskirt</t>
  </si>
  <si>
    <t>Karil's coif</t>
  </si>
  <si>
    <t>Karil's crossbow</t>
  </si>
  <si>
    <t>Karil's leathertop</t>
  </si>
  <si>
    <t>Karil's leatherskirt</t>
  </si>
  <si>
    <t>Torag's helm</t>
  </si>
  <si>
    <t>Torag's hammers</t>
  </si>
  <si>
    <t>Torag's platebody</t>
  </si>
  <si>
    <t>Torag's platelegs</t>
  </si>
  <si>
    <t>Verac's helm</t>
  </si>
  <si>
    <t>Verac's flail</t>
  </si>
  <si>
    <t>Verac's brassard</t>
  </si>
  <si>
    <t>Verac's plateskirt</t>
  </si>
  <si>
    <t>Uncut onyx</t>
  </si>
  <si>
    <t>Onyx</t>
  </si>
  <si>
    <t>Ring of stone</t>
  </si>
  <si>
    <t>Amulet of fury</t>
  </si>
  <si>
    <t>Infinity boots</t>
  </si>
  <si>
    <t>Zamorak bracers</t>
  </si>
  <si>
    <t>Zamorak d'hide body</t>
  </si>
  <si>
    <t>Zamorak chaps</t>
  </si>
  <si>
    <t>Zamorak coif</t>
  </si>
  <si>
    <t>Guthix bracers</t>
  </si>
  <si>
    <t>Guthix d'hide body</t>
  </si>
  <si>
    <t>Guthix chaps</t>
  </si>
  <si>
    <t>Guthix coif</t>
  </si>
  <si>
    <t>Saradomin bracers</t>
  </si>
  <si>
    <t>Saradomin d'hide body</t>
  </si>
  <si>
    <t>Saradomin chaps</t>
  </si>
  <si>
    <t>Saradomin coif</t>
  </si>
  <si>
    <t>Berserker necklace</t>
  </si>
  <si>
    <t>Regen bracelet</t>
  </si>
  <si>
    <t>Dragonfire shield</t>
  </si>
  <si>
    <t>Draconic visage</t>
  </si>
  <si>
    <t>Staff of the dead</t>
  </si>
  <si>
    <t>Godsword blade</t>
  </si>
  <si>
    <t>Armadyl godsword</t>
  </si>
  <si>
    <t>Bandos godsword</t>
  </si>
  <si>
    <t>Saradomin godsword</t>
  </si>
  <si>
    <t>Zamorak godsword</t>
  </si>
  <si>
    <t>Armadyl hilt</t>
  </si>
  <si>
    <t>Bandos hilt</t>
  </si>
  <si>
    <t>Saradomin hilt</t>
  </si>
  <si>
    <t>Zamorak hilt</t>
  </si>
  <si>
    <t>Zamorakian spear</t>
  </si>
  <si>
    <t>Bandos boots</t>
  </si>
  <si>
    <t>Dragon boots</t>
  </si>
  <si>
    <t>Zamorakian hasta</t>
  </si>
  <si>
    <t>Uncharged trident</t>
  </si>
  <si>
    <t>Kraken tentacle</t>
  </si>
  <si>
    <t>Ancient bracers</t>
  </si>
  <si>
    <t>Ancient d'hide body</t>
  </si>
  <si>
    <t>Ancient chaps</t>
  </si>
  <si>
    <t>Ancient coif</t>
  </si>
  <si>
    <t>Bandos bracers</t>
  </si>
  <si>
    <t>Bandos d'hide body</t>
  </si>
  <si>
    <t>Bandos chaps</t>
  </si>
  <si>
    <t>Bandos coif</t>
  </si>
  <si>
    <t>Armadyl bracers</t>
  </si>
  <si>
    <t>Armadyl d'hide body</t>
  </si>
  <si>
    <t>Armadyl chaps</t>
  </si>
  <si>
    <t>Armadyl coif</t>
  </si>
  <si>
    <t>Holy sandals</t>
  </si>
  <si>
    <t>Spectral spirit shield</t>
  </si>
  <si>
    <t>Spectral sigil</t>
  </si>
  <si>
    <t>Arcane spirit shield</t>
  </si>
  <si>
    <t>Arcane sigil</t>
  </si>
  <si>
    <t>Blessed spirit shield</t>
  </si>
  <si>
    <t>Guthan's armour set</t>
  </si>
  <si>
    <t>Verac's armour set</t>
  </si>
  <si>
    <t>Dharok's armour set</t>
  </si>
  <si>
    <t>Torag's armour set</t>
  </si>
  <si>
    <t>Ahrim's armour set</t>
  </si>
  <si>
    <t>Karil's armour set</t>
  </si>
  <si>
    <t>Uncharged toxic trident</t>
  </si>
  <si>
    <t>Toxic staff (uncharged)</t>
  </si>
  <si>
    <t>Tanzanite fang</t>
  </si>
  <si>
    <t>Toxic blowpipe (empty)</t>
  </si>
  <si>
    <t>Magic fang</t>
  </si>
  <si>
    <t>Zulrah's scales</t>
  </si>
  <si>
    <t>Gilded armour set (lg)</t>
  </si>
  <si>
    <t>Zamorak dragonhide set</t>
  </si>
  <si>
    <t>Saradomin dragonhide set</t>
  </si>
  <si>
    <t>Guthix dragonhide set</t>
  </si>
  <si>
    <t>Bandos dragonhide set</t>
  </si>
  <si>
    <t>Armadyl dragonhide set</t>
  </si>
  <si>
    <t>Ancient dragonhide set</t>
  </si>
  <si>
    <t>Eternal crystal</t>
  </si>
  <si>
    <t>Pegasian crystal</t>
  </si>
  <si>
    <t>Primordial crystal</t>
  </si>
  <si>
    <t>Eternal boots</t>
  </si>
  <si>
    <t>Pegasian boots</t>
  </si>
  <si>
    <t>Primordial boots</t>
  </si>
  <si>
    <t>Zenyte</t>
  </si>
  <si>
    <t>Zenyte shard</t>
  </si>
  <si>
    <t>Tormented bracelet</t>
  </si>
  <si>
    <t>Necklace of anguish</t>
  </si>
  <si>
    <t>Ring of suffering</t>
  </si>
  <si>
    <t>Amulet of torture</t>
  </si>
  <si>
    <t>Ancestral hat</t>
  </si>
  <si>
    <t>Ancestral robe top</t>
  </si>
  <si>
    <t>Ancestral robe bottom</t>
  </si>
  <si>
    <t>Ancestral robes set</t>
  </si>
  <si>
    <t>Ancient wyvern shield</t>
  </si>
  <si>
    <t>Wyvern visage</t>
  </si>
  <si>
    <t>Black tourmaline core</t>
  </si>
  <si>
    <t>Guardian boots</t>
  </si>
  <si>
    <t>Uncharged toxic trident (e)</t>
  </si>
  <si>
    <t>Justiciar faceguard</t>
  </si>
  <si>
    <t>Justiciar chestguard</t>
  </si>
  <si>
    <t>Justiciar legguards</t>
  </si>
  <si>
    <t>Justiciar armour set</t>
  </si>
  <si>
    <t>Boots of brimstone</t>
  </si>
  <si>
    <t>Devout boots</t>
  </si>
  <si>
    <t>Drake's claw</t>
  </si>
  <si>
    <t>Drake's tooth</t>
  </si>
  <si>
    <t>Hydra's claw</t>
  </si>
  <si>
    <t>Dragon hunter lance</t>
  </si>
  <si>
    <t>Boots of stone</t>
  </si>
  <si>
    <t>Inquisitor's great helm</t>
  </si>
  <si>
    <t>Inquisitor's hauberk</t>
  </si>
  <si>
    <t>Inquisitor's plateskirt</t>
  </si>
  <si>
    <t>Inquisitor's armour set</t>
  </si>
  <si>
    <t>Value.id</t>
  </si>
  <si>
    <t>Value.alch</t>
  </si>
  <si>
    <t>Value.limit</t>
  </si>
  <si>
    <t>Value.bid</t>
  </si>
  <si>
    <t>Value.ask</t>
  </si>
  <si>
    <t>Value.spread</t>
  </si>
  <si>
    <t>Value.ask_time</t>
  </si>
  <si>
    <t>Value.bid_time</t>
  </si>
  <si>
    <t>Value.vol_5m</t>
  </si>
  <si>
    <t>Value.vratio_5m</t>
  </si>
  <si>
    <t>Value.vol_1hr</t>
  </si>
  <si>
    <t>Value.vratio_1hr</t>
  </si>
  <si>
    <t>Value.vol_24hr</t>
  </si>
  <si>
    <t>Value.vratio_24hr</t>
  </si>
  <si>
    <t>Value.avg_ask_24</t>
  </si>
  <si>
    <t>id</t>
  </si>
  <si>
    <t>alch</t>
  </si>
  <si>
    <t>vol hr</t>
  </si>
  <si>
    <t>ratio hr</t>
  </si>
  <si>
    <t>Eternals</t>
  </si>
  <si>
    <t>Primordials</t>
  </si>
  <si>
    <t>Pegasians</t>
  </si>
  <si>
    <t>Guardians</t>
  </si>
  <si>
    <t>Devout</t>
  </si>
  <si>
    <t>Brimstone</t>
  </si>
  <si>
    <t>Hasta</t>
  </si>
  <si>
    <t>Ancestral</t>
  </si>
  <si>
    <t>Justiciar</t>
  </si>
  <si>
    <t>Dharoks</t>
  </si>
  <si>
    <t>Torags</t>
  </si>
  <si>
    <t>Karils</t>
  </si>
  <si>
    <t>Ahrims</t>
  </si>
  <si>
    <t>Guthans</t>
  </si>
  <si>
    <t>Veracs</t>
  </si>
  <si>
    <t>Arcane</t>
  </si>
  <si>
    <t>Spectral</t>
  </si>
  <si>
    <t>Ancient wyvern</t>
  </si>
  <si>
    <t>DFS</t>
  </si>
  <si>
    <t>Inquisitors</t>
  </si>
  <si>
    <t>Gilded</t>
  </si>
  <si>
    <t>bidT</t>
  </si>
  <si>
    <t>askT</t>
  </si>
  <si>
    <t>V5</t>
  </si>
  <si>
    <t>R5</t>
  </si>
  <si>
    <t>V24</t>
  </si>
  <si>
    <t>R24</t>
  </si>
  <si>
    <t>Avg24</t>
  </si>
  <si>
    <t>Guthix dhide</t>
  </si>
  <si>
    <t>Zamorak dhide</t>
  </si>
  <si>
    <t>Ancient dhide</t>
  </si>
  <si>
    <t>Armadyl dhide</t>
  </si>
  <si>
    <t>Bandos dhide</t>
  </si>
  <si>
    <t>Saradomin dhide</t>
  </si>
  <si>
    <t>Saradomin GS</t>
  </si>
  <si>
    <t>Bandos GS</t>
  </si>
  <si>
    <t>Zamorak GS</t>
  </si>
  <si>
    <t>Armadyl GS</t>
  </si>
  <si>
    <t>Zulrah</t>
  </si>
  <si>
    <t>Onyx Jewelry</t>
  </si>
  <si>
    <t xml:space="preserve">Limit </t>
  </si>
  <si>
    <t>Bid</t>
  </si>
  <si>
    <t>Ask</t>
  </si>
  <si>
    <t>Spread</t>
  </si>
  <si>
    <t>hasta</t>
  </si>
  <si>
    <t>reverse</t>
  </si>
  <si>
    <t>lance</t>
  </si>
  <si>
    <t>set</t>
  </si>
  <si>
    <t>unset</t>
  </si>
  <si>
    <t>magic</t>
  </si>
  <si>
    <t>tanz</t>
  </si>
  <si>
    <t>Craft</t>
  </si>
  <si>
    <t>bp</t>
  </si>
  <si>
    <t>trident</t>
  </si>
  <si>
    <t>toxic sotd</t>
  </si>
  <si>
    <t>Dismantle</t>
  </si>
  <si>
    <t>Reverse</t>
  </si>
  <si>
    <t>sotd</t>
  </si>
  <si>
    <t>20k scales bid</t>
  </si>
  <si>
    <t>20k scales ask</t>
  </si>
  <si>
    <t>trident e</t>
  </si>
  <si>
    <t>suffering</t>
  </si>
  <si>
    <t xml:space="preserve">anguish </t>
  </si>
  <si>
    <t>tormented</t>
  </si>
  <si>
    <t>torture</t>
  </si>
  <si>
    <t>fury</t>
  </si>
  <si>
    <t>berserker</t>
  </si>
  <si>
    <t>regen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</si>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</sst>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4" borderId="3" xfId="0" applyFill="1" applyBorder="1"/>
    <xf numFmtId="164" fontId="0" fillId="4" borderId="0" xfId="1" applyNumberFormat="1" applyFont="1" applyFill="1" applyBorder="1"/>
    <xf numFmtId="164" fontId="0" fillId="4" borderId="5" xfId="1" applyNumberFormat="1" applyFont="1" applyFill="1" applyBorder="1"/>
    <xf numFmtId="164" fontId="3" fillId="0" borderId="0" xfId="1" applyNumberFormat="1" applyFont="1" applyBorder="1"/>
    <xf numFmtId="164" fontId="3" fillId="4" borderId="0" xfId="1" applyNumberFormat="1" applyFont="1" applyFill="1" applyBorder="1"/>
    <xf numFmtId="164" fontId="3" fillId="0" borderId="6" xfId="1" applyNumberFormat="1" applyFont="1" applyBorder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164" fontId="0" fillId="2" borderId="3" xfId="1" applyNumberFormat="1" applyFont="1" applyFill="1" applyBorder="1"/>
    <xf numFmtId="165" fontId="6" fillId="2" borderId="8" xfId="1" applyNumberFormat="1" applyFont="1" applyFill="1" applyBorder="1"/>
    <xf numFmtId="164" fontId="3" fillId="2" borderId="3" xfId="1" applyNumberFormat="1" applyFont="1" applyFill="1" applyBorder="1"/>
    <xf numFmtId="164" fontId="0" fillId="2" borderId="4" xfId="1" applyNumberFormat="1" applyFont="1" applyFill="1" applyBorder="1"/>
    <xf numFmtId="0" fontId="9" fillId="5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1" fontId="8" fillId="3" borderId="0" xfId="0" applyNumberFormat="1" applyFont="1" applyFill="1"/>
    <xf numFmtId="1" fontId="7" fillId="3" borderId="0" xfId="0" applyNumberFormat="1" applyFont="1" applyFill="1" applyAlignment="1">
      <alignment horizontal="center"/>
    </xf>
    <xf numFmtId="1" fontId="0" fillId="2" borderId="3" xfId="1" applyNumberFormat="1" applyFont="1" applyFill="1" applyBorder="1"/>
    <xf numFmtId="1" fontId="0" fillId="0" borderId="0" xfId="1" applyNumberFormat="1" applyFont="1" applyBorder="1"/>
    <xf numFmtId="1" fontId="0" fillId="4" borderId="0" xfId="1" applyNumberFormat="1" applyFont="1" applyFill="1" applyBorder="1"/>
    <xf numFmtId="1" fontId="0" fillId="0" borderId="6" xfId="1" applyNumberFormat="1" applyFont="1" applyBorder="1"/>
    <xf numFmtId="1" fontId="0" fillId="0" borderId="0" xfId="0" applyNumberFormat="1"/>
    <xf numFmtId="2" fontId="8" fillId="3" borderId="0" xfId="0" applyNumberFormat="1" applyFont="1" applyFill="1"/>
    <xf numFmtId="2" fontId="7" fillId="3" borderId="0" xfId="0" applyNumberFormat="1" applyFont="1" applyFill="1" applyAlignment="1">
      <alignment horizontal="center"/>
    </xf>
    <xf numFmtId="2" fontId="0" fillId="2" borderId="3" xfId="1" applyNumberFormat="1" applyFont="1" applyFill="1" applyBorder="1"/>
    <xf numFmtId="2" fontId="0" fillId="0" borderId="0" xfId="1" applyNumberFormat="1" applyFont="1" applyBorder="1"/>
    <xf numFmtId="2" fontId="0" fillId="4" borderId="0" xfId="1" applyNumberFormat="1" applyFont="1" applyFill="1" applyBorder="1"/>
    <xf numFmtId="2" fontId="0" fillId="0" borderId="6" xfId="1" applyNumberFormat="1" applyFont="1" applyBorder="1"/>
    <xf numFmtId="2" fontId="0" fillId="0" borderId="0" xfId="0" applyNumberFormat="1"/>
    <xf numFmtId="0" fontId="3" fillId="5" borderId="0" xfId="0" applyFont="1" applyFill="1"/>
    <xf numFmtId="1" fontId="0" fillId="5" borderId="0" xfId="0" applyNumberFormat="1" applyFill="1"/>
    <xf numFmtId="164" fontId="0" fillId="2" borderId="0" xfId="1" applyNumberFormat="1" applyFont="1" applyFill="1" applyBorder="1"/>
    <xf numFmtId="1" fontId="2" fillId="5" borderId="0" xfId="0" applyNumberFormat="1" applyFont="1" applyFill="1"/>
    <xf numFmtId="1" fontId="0" fillId="5" borderId="0" xfId="0" applyNumberFormat="1" applyFill="1" applyAlignment="1">
      <alignment horizontal="centerContinuous"/>
    </xf>
    <xf numFmtId="1" fontId="2" fillId="5" borderId="0" xfId="0" applyNumberFormat="1" applyFont="1" applyFill="1" applyAlignment="1">
      <alignment horizontal="centerContinuous"/>
    </xf>
    <xf numFmtId="164" fontId="0" fillId="2" borderId="0" xfId="1" applyNumberFormat="1" applyFont="1" applyFill="1" applyBorder="1" applyAlignment="1"/>
    <xf numFmtId="165" fontId="6" fillId="2" borderId="1" xfId="1" applyNumberFormat="1" applyFont="1" applyFill="1" applyBorder="1" applyAlignment="1">
      <alignment horizontal="centerContinuous"/>
    </xf>
    <xf numFmtId="164" fontId="0" fillId="2" borderId="1" xfId="1" applyNumberFormat="1" applyFont="1" applyFill="1" applyBorder="1" applyAlignment="1">
      <alignment horizontal="centerContinuous"/>
    </xf>
    <xf numFmtId="0" fontId="4" fillId="0" borderId="0" xfId="0" applyFont="1" applyFill="1"/>
    <xf numFmtId="1" fontId="0" fillId="2" borderId="0" xfId="0" applyNumberFormat="1" applyFill="1"/>
    <xf numFmtId="2" fontId="0" fillId="2" borderId="0" xfId="0" applyNumberFormat="1" applyFill="1"/>
    <xf numFmtId="165" fontId="6" fillId="2" borderId="8" xfId="1" applyNumberFormat="1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164" fontId="3" fillId="2" borderId="3" xfId="1" applyNumberFormat="1" applyFont="1" applyFill="1" applyBorder="1" applyAlignment="1">
      <alignment horizontal="centerContinuous"/>
    </xf>
    <xf numFmtId="164" fontId="3" fillId="6" borderId="1" xfId="1" applyNumberFormat="1" applyFont="1" applyFill="1" applyBorder="1"/>
  </cellXfs>
  <cellStyles count="2">
    <cellStyle name="Comma" xfId="1" builtinId="3"/>
    <cellStyle name="Normal" xfId="0" builtinId="0"/>
  </cellStyles>
  <dxfs count="79">
    <dxf>
      <numFmt numFmtId="0" formatCode="General"/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6969"/>
      <color rgb="FF9E0000"/>
      <color rgb="FF8FC26C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6F72B3-FEBD-46C5-BA4A-79DBD2670244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Value.id" tableColumnId="2"/>
      <queryTableField id="3" name="Value.alch" tableColumnId="3"/>
      <queryTableField id="4" name="Value.limit" tableColumnId="4"/>
      <queryTableField id="5" name="Value.bid" tableColumnId="5"/>
      <queryTableField id="6" name="Value.ask" tableColumnId="6"/>
      <queryTableField id="7" name="Value.spread" tableColumnId="7"/>
      <queryTableField id="8" name="Value.ask_time" tableColumnId="8"/>
      <queryTableField id="9" name="Value.bid_time" tableColumnId="9"/>
      <queryTableField id="10" name="Value.vol_5m" tableColumnId="10"/>
      <queryTableField id="11" name="Value.vratio_5m" tableColumnId="11"/>
      <queryTableField id="12" name="Value.vol_1hr" tableColumnId="12"/>
      <queryTableField id="13" name="Value.vratio_1hr" tableColumnId="13"/>
      <queryTableField id="14" name="Value.vol_24hr" tableColumnId="14"/>
      <queryTableField id="15" name="Value.vratio_24hr" tableColumnId="15"/>
      <queryTableField id="16" name="Value.avg_ask_2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0CE41-2A55-4E50-A667-E33AE7DDFD47}" name="cache" displayName="cache" ref="A1:P139" tableType="queryTable" totalsRowShown="0">
  <autoFilter ref="A1:P139" xr:uid="{C590CE41-2A55-4E50-A667-E33AE7DDFD47}"/>
  <tableColumns count="16">
    <tableColumn id="1" xr3:uid="{1FDF3605-4FF4-43C6-8D50-67DA6D02825A}" uniqueName="1" name="Name" queryTableFieldId="1" dataDxfId="0"/>
    <tableColumn id="2" xr3:uid="{175844FD-2BBC-4FF2-82E3-68345B75181B}" uniqueName="2" name="Value.id" queryTableFieldId="2"/>
    <tableColumn id="3" xr3:uid="{BE21FA1B-2ACE-435B-8840-AB7670BB0884}" uniqueName="3" name="Value.alch" queryTableFieldId="3"/>
    <tableColumn id="4" xr3:uid="{F83B08DC-C1E3-4C7B-B5F9-37CCB59C9153}" uniqueName="4" name="Value.limit" queryTableFieldId="4"/>
    <tableColumn id="5" xr3:uid="{0F664F9C-0603-4A3D-A231-59F1C54CBEA4}" uniqueName="5" name="Value.bid" queryTableFieldId="5"/>
    <tableColumn id="6" xr3:uid="{37C84372-CD43-4E59-83FD-80C77FE355CA}" uniqueName="6" name="Value.ask" queryTableFieldId="6"/>
    <tableColumn id="7" xr3:uid="{2A084B24-54FB-4B38-9D16-988E6B7C95B8}" uniqueName="7" name="Value.spread" queryTableFieldId="7"/>
    <tableColumn id="8" xr3:uid="{7B7F223E-D826-4708-8F21-B9939AD30BB5}" uniqueName="8" name="Value.ask_time" queryTableFieldId="8"/>
    <tableColumn id="9" xr3:uid="{B959860B-4B6E-48D5-B36E-797E2F02FFF3}" uniqueName="9" name="Value.bid_time" queryTableFieldId="9"/>
    <tableColumn id="10" xr3:uid="{8CF7F801-03A1-47C7-A2BB-14DBE4AB11EA}" uniqueName="10" name="Value.vol_5m" queryTableFieldId="10"/>
    <tableColumn id="11" xr3:uid="{5CA6AA77-A497-4131-A1BF-0527AB20B613}" uniqueName="11" name="Value.vratio_5m" queryTableFieldId="11"/>
    <tableColumn id="12" xr3:uid="{56B931B7-C5F2-43EA-A8EE-F1A7B464DD62}" uniqueName="12" name="Value.vol_1hr" queryTableFieldId="12"/>
    <tableColumn id="13" xr3:uid="{B9C40D74-B5DE-4400-BD4E-DA8D6DF03BF7}" uniqueName="13" name="Value.vratio_1hr" queryTableFieldId="13"/>
    <tableColumn id="14" xr3:uid="{CB5F1F74-7F86-4F90-8F0C-799CC739FA0C}" uniqueName="14" name="Value.vol_24hr" queryTableFieldId="14"/>
    <tableColumn id="15" xr3:uid="{4D96D496-B9FA-4585-AC16-66173E4F6294}" uniqueName="15" name="Value.vratio_24hr" queryTableFieldId="15"/>
    <tableColumn id="16" xr3:uid="{97435310-7951-4CF6-8D86-CB83ED2F060B}" uniqueName="16" name="Value.avg_ask_24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6941-A39A-4D5F-951B-BEEE16EC5FCA}">
  <dimension ref="A1:P139"/>
  <sheetViews>
    <sheetView workbookViewId="0">
      <selection activeCell="A27" sqref="A27"/>
    </sheetView>
  </sheetViews>
  <sheetFormatPr defaultRowHeight="14.4" x14ac:dyDescent="0.3"/>
  <cols>
    <col min="1" max="1" width="23" bestFit="1" customWidth="1"/>
    <col min="2" max="2" width="10.109375" bestFit="1" customWidth="1"/>
    <col min="3" max="3" width="12" bestFit="1" customWidth="1"/>
    <col min="4" max="4" width="12.21875" bestFit="1" customWidth="1"/>
    <col min="5" max="5" width="11.21875" bestFit="1" customWidth="1"/>
    <col min="6" max="6" width="11.33203125" bestFit="1" customWidth="1"/>
    <col min="7" max="7" width="14.21875" bestFit="1" customWidth="1"/>
    <col min="8" max="8" width="16.21875" bestFit="1" customWidth="1"/>
    <col min="9" max="9" width="16.109375" bestFit="1" customWidth="1"/>
    <col min="10" max="10" width="14.77734375" bestFit="1" customWidth="1"/>
    <col min="11" max="11" width="17.21875" bestFit="1" customWidth="1"/>
    <col min="12" max="12" width="14.88671875" bestFit="1" customWidth="1"/>
    <col min="13" max="13" width="17.33203125" bestFit="1" customWidth="1"/>
    <col min="14" max="14" width="16" bestFit="1" customWidth="1"/>
    <col min="15" max="15" width="18.33203125" bestFit="1" customWidth="1"/>
    <col min="16" max="16" width="18.44140625" bestFit="1" customWidth="1"/>
  </cols>
  <sheetData>
    <row r="1" spans="1:16" x14ac:dyDescent="0.3">
      <c r="A1" t="s">
        <v>0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</row>
    <row r="2" spans="1:16" x14ac:dyDescent="0.3">
      <c r="A2" s="1" t="s">
        <v>1</v>
      </c>
      <c r="B2">
        <v>2577</v>
      </c>
      <c r="C2">
        <v>120</v>
      </c>
      <c r="D2">
        <v>8</v>
      </c>
      <c r="E2">
        <v>40140000</v>
      </c>
      <c r="F2">
        <v>41081478</v>
      </c>
      <c r="G2">
        <v>941478</v>
      </c>
      <c r="H2">
        <v>17.600000000000001</v>
      </c>
      <c r="I2">
        <v>15.3</v>
      </c>
      <c r="J2">
        <v>0</v>
      </c>
      <c r="K2">
        <v>0</v>
      </c>
      <c r="L2">
        <v>4</v>
      </c>
      <c r="M2">
        <v>0.5</v>
      </c>
      <c r="N2">
        <v>187</v>
      </c>
      <c r="O2">
        <v>0.5</v>
      </c>
      <c r="P2">
        <v>40336431</v>
      </c>
    </row>
    <row r="3" spans="1:16" x14ac:dyDescent="0.3">
      <c r="A3" s="1" t="s">
        <v>2</v>
      </c>
      <c r="B3">
        <v>3481</v>
      </c>
      <c r="C3">
        <v>39000</v>
      </c>
      <c r="D3">
        <v>8</v>
      </c>
      <c r="E3">
        <v>3400000</v>
      </c>
      <c r="F3">
        <v>3444828</v>
      </c>
      <c r="G3">
        <v>44828</v>
      </c>
      <c r="H3">
        <v>14.1</v>
      </c>
      <c r="I3">
        <v>2.2000000000000002</v>
      </c>
      <c r="J3">
        <v>0</v>
      </c>
      <c r="K3">
        <v>0</v>
      </c>
      <c r="L3">
        <v>1</v>
      </c>
      <c r="M3">
        <v>1</v>
      </c>
      <c r="N3">
        <v>56</v>
      </c>
      <c r="O3">
        <v>0.46</v>
      </c>
      <c r="P3">
        <v>3488482</v>
      </c>
    </row>
    <row r="4" spans="1:16" x14ac:dyDescent="0.3">
      <c r="A4" s="1" t="s">
        <v>3</v>
      </c>
      <c r="B4">
        <v>3483</v>
      </c>
      <c r="C4">
        <v>38400</v>
      </c>
      <c r="D4">
        <v>8</v>
      </c>
      <c r="E4">
        <v>3596244</v>
      </c>
      <c r="F4">
        <v>3725000</v>
      </c>
      <c r="G4">
        <v>128756</v>
      </c>
      <c r="H4">
        <v>13.9</v>
      </c>
      <c r="I4">
        <v>1.6</v>
      </c>
      <c r="J4">
        <v>0</v>
      </c>
      <c r="K4">
        <v>0</v>
      </c>
      <c r="L4">
        <v>3</v>
      </c>
      <c r="M4">
        <v>0.67</v>
      </c>
      <c r="N4">
        <v>57</v>
      </c>
      <c r="O4">
        <v>0.4</v>
      </c>
      <c r="P4">
        <v>3689845</v>
      </c>
    </row>
    <row r="5" spans="1:16" x14ac:dyDescent="0.3">
      <c r="A5" s="1" t="s">
        <v>4</v>
      </c>
      <c r="B5">
        <v>3486</v>
      </c>
      <c r="C5">
        <v>21120</v>
      </c>
      <c r="D5">
        <v>8</v>
      </c>
      <c r="E5">
        <v>2742000</v>
      </c>
      <c r="F5">
        <v>2854500</v>
      </c>
      <c r="G5">
        <v>112500</v>
      </c>
      <c r="H5">
        <v>43.6</v>
      </c>
      <c r="I5">
        <v>39.200000000000003</v>
      </c>
      <c r="J5">
        <v>0</v>
      </c>
      <c r="K5">
        <v>0</v>
      </c>
      <c r="L5">
        <v>7</v>
      </c>
      <c r="M5">
        <v>0.56999999999999995</v>
      </c>
      <c r="N5">
        <v>32</v>
      </c>
      <c r="O5">
        <v>0.25</v>
      </c>
      <c r="P5">
        <v>2837820</v>
      </c>
    </row>
    <row r="6" spans="1:16" x14ac:dyDescent="0.3">
      <c r="A6" s="1" t="s">
        <v>5</v>
      </c>
      <c r="B6">
        <v>3488</v>
      </c>
      <c r="C6">
        <v>32640</v>
      </c>
      <c r="D6">
        <v>8</v>
      </c>
      <c r="E6">
        <v>2850000</v>
      </c>
      <c r="F6">
        <v>2923089</v>
      </c>
      <c r="G6">
        <v>73089</v>
      </c>
      <c r="H6">
        <v>70.900000000000006</v>
      </c>
      <c r="I6">
        <v>182.1</v>
      </c>
      <c r="J6">
        <v>0</v>
      </c>
      <c r="K6">
        <v>0</v>
      </c>
      <c r="L6">
        <v>1</v>
      </c>
      <c r="M6">
        <v>1</v>
      </c>
      <c r="N6">
        <v>35</v>
      </c>
      <c r="O6">
        <v>0.37</v>
      </c>
      <c r="P6">
        <v>2979079</v>
      </c>
    </row>
    <row r="7" spans="1:16" x14ac:dyDescent="0.3">
      <c r="A7" s="1" t="s">
        <v>6</v>
      </c>
      <c r="B7">
        <v>4708</v>
      </c>
      <c r="C7">
        <v>7800</v>
      </c>
      <c r="D7">
        <v>15</v>
      </c>
      <c r="E7">
        <v>62548</v>
      </c>
      <c r="F7">
        <v>69972</v>
      </c>
      <c r="G7">
        <v>7424</v>
      </c>
      <c r="H7">
        <v>3.3</v>
      </c>
      <c r="I7">
        <v>4</v>
      </c>
      <c r="J7">
        <v>2</v>
      </c>
      <c r="K7">
        <v>1</v>
      </c>
      <c r="L7">
        <v>17</v>
      </c>
      <c r="M7">
        <v>0.82</v>
      </c>
      <c r="N7">
        <v>451</v>
      </c>
      <c r="O7">
        <v>0.49</v>
      </c>
      <c r="P7">
        <v>74699</v>
      </c>
    </row>
    <row r="8" spans="1:16" x14ac:dyDescent="0.3">
      <c r="A8" s="1" t="s">
        <v>7</v>
      </c>
      <c r="B8">
        <v>4710</v>
      </c>
      <c r="C8">
        <v>51000</v>
      </c>
      <c r="D8">
        <v>15</v>
      </c>
      <c r="E8">
        <v>136956</v>
      </c>
      <c r="F8">
        <v>143045</v>
      </c>
      <c r="G8">
        <v>6089</v>
      </c>
      <c r="H8">
        <v>1.9</v>
      </c>
      <c r="I8">
        <v>4</v>
      </c>
      <c r="J8">
        <v>13</v>
      </c>
      <c r="K8">
        <v>0.85</v>
      </c>
      <c r="L8">
        <v>83</v>
      </c>
      <c r="M8">
        <v>0.52</v>
      </c>
      <c r="N8">
        <v>1168</v>
      </c>
      <c r="O8">
        <v>0.75</v>
      </c>
      <c r="P8">
        <v>136951</v>
      </c>
    </row>
    <row r="9" spans="1:16" x14ac:dyDescent="0.3">
      <c r="A9" s="1" t="s">
        <v>8</v>
      </c>
      <c r="B9">
        <v>4712</v>
      </c>
      <c r="C9">
        <v>30000</v>
      </c>
      <c r="D9">
        <v>15</v>
      </c>
      <c r="E9">
        <v>2132767</v>
      </c>
      <c r="F9">
        <v>2167563</v>
      </c>
      <c r="G9">
        <v>34796</v>
      </c>
      <c r="H9">
        <v>2.2999999999999998</v>
      </c>
      <c r="I9">
        <v>7.5</v>
      </c>
      <c r="J9">
        <v>2</v>
      </c>
      <c r="K9">
        <v>0.5</v>
      </c>
      <c r="L9">
        <v>63</v>
      </c>
      <c r="M9">
        <v>0.65</v>
      </c>
      <c r="N9">
        <v>1176</v>
      </c>
      <c r="O9">
        <v>0.55000000000000004</v>
      </c>
      <c r="P9">
        <v>2088428</v>
      </c>
    </row>
    <row r="10" spans="1:16" x14ac:dyDescent="0.3">
      <c r="A10" s="1" t="s">
        <v>9</v>
      </c>
      <c r="B10">
        <v>4714</v>
      </c>
      <c r="C10">
        <v>28200</v>
      </c>
      <c r="D10">
        <v>15</v>
      </c>
      <c r="E10">
        <v>1955720</v>
      </c>
      <c r="F10">
        <v>1955720</v>
      </c>
      <c r="G10">
        <v>0</v>
      </c>
      <c r="H10">
        <v>2.2000000000000002</v>
      </c>
      <c r="I10">
        <v>2.2000000000000002</v>
      </c>
      <c r="J10">
        <v>4</v>
      </c>
      <c r="K10">
        <v>0.25</v>
      </c>
      <c r="L10">
        <v>62</v>
      </c>
      <c r="M10">
        <v>0.53</v>
      </c>
      <c r="N10">
        <v>1235</v>
      </c>
      <c r="O10">
        <v>0.54</v>
      </c>
      <c r="P10">
        <v>1811676</v>
      </c>
    </row>
    <row r="11" spans="1:16" x14ac:dyDescent="0.3">
      <c r="A11" s="1" t="s">
        <v>10</v>
      </c>
      <c r="B11">
        <v>4716</v>
      </c>
      <c r="C11">
        <v>61800</v>
      </c>
      <c r="D11">
        <v>15</v>
      </c>
      <c r="E11">
        <v>221000</v>
      </c>
      <c r="F11">
        <v>221928</v>
      </c>
      <c r="G11">
        <v>928</v>
      </c>
      <c r="H11">
        <v>24.1</v>
      </c>
      <c r="I11">
        <v>4.4000000000000004</v>
      </c>
      <c r="J11">
        <v>1</v>
      </c>
      <c r="K11">
        <v>0</v>
      </c>
      <c r="L11">
        <v>15</v>
      </c>
      <c r="M11">
        <v>0.27</v>
      </c>
      <c r="N11">
        <v>504</v>
      </c>
      <c r="O11">
        <v>0.49</v>
      </c>
      <c r="P11">
        <v>203405</v>
      </c>
    </row>
    <row r="12" spans="1:16" x14ac:dyDescent="0.3">
      <c r="A12" s="1" t="s">
        <v>11</v>
      </c>
      <c r="B12">
        <v>4718</v>
      </c>
      <c r="C12">
        <v>124800</v>
      </c>
      <c r="D12">
        <v>15</v>
      </c>
      <c r="E12">
        <v>861933</v>
      </c>
      <c r="F12">
        <v>938040</v>
      </c>
      <c r="G12">
        <v>76107</v>
      </c>
      <c r="H12">
        <v>36.6</v>
      </c>
      <c r="I12">
        <v>4.5</v>
      </c>
      <c r="J12">
        <v>2</v>
      </c>
      <c r="K12">
        <v>0</v>
      </c>
      <c r="L12">
        <v>16</v>
      </c>
      <c r="M12">
        <v>0.06</v>
      </c>
      <c r="N12">
        <v>552</v>
      </c>
      <c r="O12">
        <v>0.39</v>
      </c>
      <c r="P12">
        <v>765326</v>
      </c>
    </row>
    <row r="13" spans="1:16" x14ac:dyDescent="0.3">
      <c r="A13" s="1" t="s">
        <v>12</v>
      </c>
      <c r="B13">
        <v>4720</v>
      </c>
      <c r="C13">
        <v>168000</v>
      </c>
      <c r="D13">
        <v>15</v>
      </c>
      <c r="E13">
        <v>801007</v>
      </c>
      <c r="F13">
        <v>810372</v>
      </c>
      <c r="G13">
        <v>9365</v>
      </c>
      <c r="H13">
        <v>24.2</v>
      </c>
      <c r="I13">
        <v>4.4000000000000004</v>
      </c>
      <c r="J13">
        <v>1</v>
      </c>
      <c r="K13">
        <v>0</v>
      </c>
      <c r="L13">
        <v>19</v>
      </c>
      <c r="M13">
        <v>0.26</v>
      </c>
      <c r="N13">
        <v>573</v>
      </c>
      <c r="O13">
        <v>0.36</v>
      </c>
      <c r="P13">
        <v>824962</v>
      </c>
    </row>
    <row r="14" spans="1:16" x14ac:dyDescent="0.3">
      <c r="A14" s="1" t="s">
        <v>13</v>
      </c>
      <c r="B14">
        <v>4722</v>
      </c>
      <c r="C14">
        <v>165000</v>
      </c>
      <c r="D14">
        <v>15</v>
      </c>
      <c r="E14">
        <v>1110000</v>
      </c>
      <c r="F14">
        <v>1117880</v>
      </c>
      <c r="G14">
        <v>7880</v>
      </c>
      <c r="H14">
        <v>4.7</v>
      </c>
      <c r="I14">
        <v>4.3</v>
      </c>
      <c r="J14">
        <v>1</v>
      </c>
      <c r="K14">
        <v>1</v>
      </c>
      <c r="L14">
        <v>19</v>
      </c>
      <c r="M14">
        <v>0.26</v>
      </c>
      <c r="N14">
        <v>534</v>
      </c>
      <c r="O14">
        <v>0.38</v>
      </c>
      <c r="P14">
        <v>1142354</v>
      </c>
    </row>
    <row r="15" spans="1:16" x14ac:dyDescent="0.3">
      <c r="A15" s="1" t="s">
        <v>14</v>
      </c>
      <c r="B15">
        <v>4724</v>
      </c>
      <c r="C15">
        <v>61800</v>
      </c>
      <c r="D15">
        <v>15</v>
      </c>
      <c r="E15">
        <v>712161</v>
      </c>
      <c r="F15">
        <v>820000</v>
      </c>
      <c r="G15">
        <v>107839</v>
      </c>
      <c r="H15">
        <v>34.200000000000003</v>
      </c>
      <c r="I15">
        <v>38</v>
      </c>
      <c r="J15">
        <v>0</v>
      </c>
      <c r="K15">
        <v>0</v>
      </c>
      <c r="L15">
        <v>15</v>
      </c>
      <c r="M15">
        <v>0.2</v>
      </c>
      <c r="N15">
        <v>270</v>
      </c>
      <c r="O15">
        <v>0.27</v>
      </c>
      <c r="P15">
        <v>581773</v>
      </c>
    </row>
    <row r="16" spans="1:16" x14ac:dyDescent="0.3">
      <c r="A16" s="1" t="s">
        <v>15</v>
      </c>
      <c r="B16">
        <v>4726</v>
      </c>
      <c r="C16">
        <v>60000</v>
      </c>
      <c r="D16">
        <v>15</v>
      </c>
      <c r="E16">
        <v>581428</v>
      </c>
      <c r="F16">
        <v>600000</v>
      </c>
      <c r="G16">
        <v>18572</v>
      </c>
      <c r="H16">
        <v>38.9</v>
      </c>
      <c r="I16">
        <v>32.9</v>
      </c>
      <c r="J16">
        <v>0</v>
      </c>
      <c r="K16">
        <v>0</v>
      </c>
      <c r="L16">
        <v>21</v>
      </c>
      <c r="M16">
        <v>0.76</v>
      </c>
      <c r="N16">
        <v>268</v>
      </c>
      <c r="O16">
        <v>0.24</v>
      </c>
      <c r="P16">
        <v>565654</v>
      </c>
    </row>
    <row r="17" spans="1:16" x14ac:dyDescent="0.3">
      <c r="A17" s="1" t="s">
        <v>16</v>
      </c>
      <c r="B17">
        <v>4728</v>
      </c>
      <c r="C17">
        <v>168000</v>
      </c>
      <c r="D17">
        <v>15</v>
      </c>
      <c r="E17">
        <v>713865</v>
      </c>
      <c r="F17">
        <v>710000</v>
      </c>
      <c r="G17">
        <v>-3865</v>
      </c>
      <c r="H17">
        <v>40.1</v>
      </c>
      <c r="I17">
        <v>3</v>
      </c>
      <c r="J17">
        <v>0</v>
      </c>
      <c r="K17">
        <v>0</v>
      </c>
      <c r="L17">
        <v>14</v>
      </c>
      <c r="M17">
        <v>0.43</v>
      </c>
      <c r="N17">
        <v>286</v>
      </c>
      <c r="O17">
        <v>0.31</v>
      </c>
      <c r="P17">
        <v>660420</v>
      </c>
    </row>
    <row r="18" spans="1:16" x14ac:dyDescent="0.3">
      <c r="A18" s="1" t="s">
        <v>17</v>
      </c>
      <c r="B18">
        <v>4730</v>
      </c>
      <c r="C18">
        <v>165000</v>
      </c>
      <c r="D18">
        <v>15</v>
      </c>
      <c r="E18">
        <v>708772</v>
      </c>
      <c r="F18">
        <v>718000</v>
      </c>
      <c r="G18">
        <v>9228</v>
      </c>
      <c r="H18">
        <v>41.8</v>
      </c>
      <c r="I18">
        <v>3.1</v>
      </c>
      <c r="J18">
        <v>0</v>
      </c>
      <c r="K18">
        <v>0</v>
      </c>
      <c r="L18">
        <v>14</v>
      </c>
      <c r="M18">
        <v>0.56999999999999995</v>
      </c>
      <c r="N18">
        <v>268</v>
      </c>
      <c r="O18">
        <v>0.33</v>
      </c>
      <c r="P18">
        <v>670140</v>
      </c>
    </row>
    <row r="19" spans="1:16" x14ac:dyDescent="0.3">
      <c r="A19" s="1" t="s">
        <v>18</v>
      </c>
      <c r="B19">
        <v>4732</v>
      </c>
      <c r="C19">
        <v>7800</v>
      </c>
      <c r="D19">
        <v>15</v>
      </c>
      <c r="E19">
        <v>43001</v>
      </c>
      <c r="F19">
        <v>57275</v>
      </c>
      <c r="G19">
        <v>14274</v>
      </c>
      <c r="H19">
        <v>4.2</v>
      </c>
      <c r="I19">
        <v>107.2</v>
      </c>
      <c r="J19">
        <v>3</v>
      </c>
      <c r="K19">
        <v>1</v>
      </c>
      <c r="L19">
        <v>34</v>
      </c>
      <c r="M19">
        <v>1</v>
      </c>
      <c r="N19">
        <v>857</v>
      </c>
      <c r="O19">
        <v>0.76</v>
      </c>
      <c r="P19">
        <v>54916</v>
      </c>
    </row>
    <row r="20" spans="1:16" x14ac:dyDescent="0.3">
      <c r="A20" s="1" t="s">
        <v>19</v>
      </c>
      <c r="B20">
        <v>4734</v>
      </c>
      <c r="C20">
        <v>96000</v>
      </c>
      <c r="D20">
        <v>15</v>
      </c>
      <c r="E20">
        <v>94500</v>
      </c>
      <c r="F20">
        <v>96736</v>
      </c>
      <c r="G20">
        <v>2236</v>
      </c>
      <c r="H20">
        <v>17.7</v>
      </c>
      <c r="I20">
        <v>7.1</v>
      </c>
      <c r="J20">
        <v>5</v>
      </c>
      <c r="K20">
        <v>0</v>
      </c>
      <c r="L20">
        <v>17</v>
      </c>
      <c r="M20">
        <v>0.47</v>
      </c>
      <c r="N20">
        <v>223</v>
      </c>
      <c r="O20">
        <v>0.59</v>
      </c>
      <c r="P20">
        <v>106074</v>
      </c>
    </row>
    <row r="21" spans="1:16" x14ac:dyDescent="0.3">
      <c r="A21" s="1" t="s">
        <v>20</v>
      </c>
      <c r="B21">
        <v>4736</v>
      </c>
      <c r="C21">
        <v>30000</v>
      </c>
      <c r="D21">
        <v>15</v>
      </c>
      <c r="E21">
        <v>3742789</v>
      </c>
      <c r="F21">
        <v>3794531</v>
      </c>
      <c r="G21">
        <v>51742</v>
      </c>
      <c r="H21">
        <v>2.2999999999999998</v>
      </c>
      <c r="I21">
        <v>2.1</v>
      </c>
      <c r="J21">
        <v>11</v>
      </c>
      <c r="K21">
        <v>0.45</v>
      </c>
      <c r="L21">
        <v>88</v>
      </c>
      <c r="M21">
        <v>0.5</v>
      </c>
      <c r="N21">
        <v>1467</v>
      </c>
      <c r="O21">
        <v>0.52</v>
      </c>
      <c r="P21">
        <v>3479652</v>
      </c>
    </row>
    <row r="22" spans="1:16" x14ac:dyDescent="0.3">
      <c r="A22" s="1" t="s">
        <v>21</v>
      </c>
      <c r="B22">
        <v>4738</v>
      </c>
      <c r="C22">
        <v>28200</v>
      </c>
      <c r="D22">
        <v>15</v>
      </c>
      <c r="E22">
        <v>860000</v>
      </c>
      <c r="F22">
        <v>869455</v>
      </c>
      <c r="G22">
        <v>9455</v>
      </c>
      <c r="H22">
        <v>3.9</v>
      </c>
      <c r="I22">
        <v>1.9</v>
      </c>
      <c r="J22">
        <v>1</v>
      </c>
      <c r="K22">
        <v>0</v>
      </c>
      <c r="L22">
        <v>57</v>
      </c>
      <c r="M22">
        <v>0.65</v>
      </c>
      <c r="N22">
        <v>1042</v>
      </c>
      <c r="O22">
        <v>0.53</v>
      </c>
      <c r="P22">
        <v>886118</v>
      </c>
    </row>
    <row r="23" spans="1:16" x14ac:dyDescent="0.3">
      <c r="A23" s="1" t="s">
        <v>22</v>
      </c>
      <c r="B23">
        <v>4745</v>
      </c>
      <c r="C23">
        <v>61800</v>
      </c>
      <c r="D23">
        <v>15</v>
      </c>
      <c r="E23">
        <v>106500</v>
      </c>
      <c r="F23">
        <v>112039</v>
      </c>
      <c r="G23">
        <v>5539</v>
      </c>
      <c r="H23">
        <v>15.9</v>
      </c>
      <c r="I23">
        <v>13.6</v>
      </c>
      <c r="J23">
        <v>0</v>
      </c>
      <c r="K23">
        <v>0</v>
      </c>
      <c r="L23">
        <v>22</v>
      </c>
      <c r="M23">
        <v>0.27</v>
      </c>
      <c r="N23">
        <v>255</v>
      </c>
      <c r="O23">
        <v>0.48</v>
      </c>
      <c r="P23">
        <v>113372</v>
      </c>
    </row>
    <row r="24" spans="1:16" x14ac:dyDescent="0.3">
      <c r="A24" s="1" t="s">
        <v>23</v>
      </c>
      <c r="B24">
        <v>4747</v>
      </c>
      <c r="C24">
        <v>96000</v>
      </c>
      <c r="D24">
        <v>15</v>
      </c>
      <c r="E24">
        <v>99007</v>
      </c>
      <c r="F24">
        <v>101013</v>
      </c>
      <c r="G24">
        <v>2006</v>
      </c>
      <c r="H24">
        <v>60.5</v>
      </c>
      <c r="I24">
        <v>15.9</v>
      </c>
      <c r="J24">
        <v>0</v>
      </c>
      <c r="K24">
        <v>0</v>
      </c>
      <c r="L24">
        <v>5</v>
      </c>
      <c r="M24">
        <v>0.4</v>
      </c>
      <c r="N24">
        <v>86</v>
      </c>
      <c r="O24">
        <v>0.15</v>
      </c>
      <c r="P24">
        <v>104246</v>
      </c>
    </row>
    <row r="25" spans="1:16" x14ac:dyDescent="0.3">
      <c r="A25" s="1" t="s">
        <v>24</v>
      </c>
      <c r="B25">
        <v>4749</v>
      </c>
      <c r="C25">
        <v>168000</v>
      </c>
      <c r="D25">
        <v>15</v>
      </c>
      <c r="E25">
        <v>212829</v>
      </c>
      <c r="F25">
        <v>207000</v>
      </c>
      <c r="G25">
        <v>-5829</v>
      </c>
      <c r="H25">
        <v>14.2</v>
      </c>
      <c r="I25">
        <v>3.6</v>
      </c>
      <c r="J25">
        <v>1</v>
      </c>
      <c r="K25">
        <v>0</v>
      </c>
      <c r="L25">
        <v>24</v>
      </c>
      <c r="M25">
        <v>0.62</v>
      </c>
      <c r="N25">
        <v>404</v>
      </c>
      <c r="O25">
        <v>0.54</v>
      </c>
      <c r="P25">
        <v>207102</v>
      </c>
    </row>
    <row r="26" spans="1:16" x14ac:dyDescent="0.3">
      <c r="A26" s="1" t="s">
        <v>25</v>
      </c>
      <c r="B26">
        <v>4751</v>
      </c>
      <c r="C26">
        <v>165000</v>
      </c>
      <c r="D26">
        <v>15</v>
      </c>
      <c r="E26">
        <v>209113</v>
      </c>
      <c r="F26">
        <v>218832</v>
      </c>
      <c r="G26">
        <v>9719</v>
      </c>
      <c r="H26">
        <v>8.4</v>
      </c>
      <c r="I26">
        <v>7.2</v>
      </c>
      <c r="J26">
        <v>4</v>
      </c>
      <c r="K26">
        <v>0.25</v>
      </c>
      <c r="L26">
        <v>37</v>
      </c>
      <c r="M26">
        <v>0.7</v>
      </c>
      <c r="N26">
        <v>888</v>
      </c>
      <c r="O26">
        <v>0.66</v>
      </c>
      <c r="P26">
        <v>217592</v>
      </c>
    </row>
    <row r="27" spans="1:16" x14ac:dyDescent="0.3">
      <c r="A27" s="1" t="s">
        <v>26</v>
      </c>
      <c r="B27">
        <v>4753</v>
      </c>
      <c r="C27">
        <v>61800</v>
      </c>
      <c r="D27">
        <v>15</v>
      </c>
      <c r="E27">
        <v>135678</v>
      </c>
      <c r="F27">
        <v>145118</v>
      </c>
      <c r="G27">
        <v>9440</v>
      </c>
      <c r="H27">
        <v>5.9</v>
      </c>
      <c r="I27">
        <v>2</v>
      </c>
      <c r="J27">
        <v>2</v>
      </c>
      <c r="K27">
        <v>0.5</v>
      </c>
      <c r="L27">
        <v>28</v>
      </c>
      <c r="M27">
        <v>0.5</v>
      </c>
      <c r="N27">
        <v>758</v>
      </c>
      <c r="O27">
        <v>0.56000000000000005</v>
      </c>
      <c r="P27">
        <v>145144</v>
      </c>
    </row>
    <row r="28" spans="1:16" x14ac:dyDescent="0.3">
      <c r="A28" s="1" t="s">
        <v>27</v>
      </c>
      <c r="B28">
        <v>4755</v>
      </c>
      <c r="C28">
        <v>96000</v>
      </c>
      <c r="D28">
        <v>15</v>
      </c>
      <c r="E28">
        <v>150815</v>
      </c>
      <c r="F28">
        <v>160000</v>
      </c>
      <c r="G28">
        <v>9185</v>
      </c>
      <c r="H28">
        <v>17.7</v>
      </c>
      <c r="I28">
        <v>37.200000000000003</v>
      </c>
      <c r="J28">
        <v>0</v>
      </c>
      <c r="K28">
        <v>0</v>
      </c>
      <c r="L28">
        <v>13</v>
      </c>
      <c r="M28">
        <v>0.38</v>
      </c>
      <c r="N28">
        <v>218</v>
      </c>
      <c r="O28">
        <v>0.5</v>
      </c>
      <c r="P28">
        <v>179361</v>
      </c>
    </row>
    <row r="29" spans="1:16" x14ac:dyDescent="0.3">
      <c r="A29" s="1" t="s">
        <v>28</v>
      </c>
      <c r="B29">
        <v>4757</v>
      </c>
      <c r="C29">
        <v>168000</v>
      </c>
      <c r="D29">
        <v>15</v>
      </c>
      <c r="E29">
        <v>206507</v>
      </c>
      <c r="F29">
        <v>230000</v>
      </c>
      <c r="G29">
        <v>23493</v>
      </c>
      <c r="H29">
        <v>12.2</v>
      </c>
      <c r="I29">
        <v>7.2</v>
      </c>
      <c r="J29">
        <v>1</v>
      </c>
      <c r="K29">
        <v>0</v>
      </c>
      <c r="L29">
        <v>18</v>
      </c>
      <c r="M29">
        <v>0.56000000000000005</v>
      </c>
      <c r="N29">
        <v>261</v>
      </c>
      <c r="O29">
        <v>0.53</v>
      </c>
      <c r="P29">
        <v>227334</v>
      </c>
    </row>
    <row r="30" spans="1:16" x14ac:dyDescent="0.3">
      <c r="A30" s="1" t="s">
        <v>29</v>
      </c>
      <c r="B30">
        <v>4759</v>
      </c>
      <c r="C30">
        <v>165000</v>
      </c>
      <c r="D30">
        <v>15</v>
      </c>
      <c r="E30">
        <v>384727</v>
      </c>
      <c r="F30">
        <v>392774</v>
      </c>
      <c r="G30">
        <v>8047</v>
      </c>
      <c r="H30">
        <v>5.6</v>
      </c>
      <c r="I30">
        <v>2.1</v>
      </c>
      <c r="J30">
        <v>7</v>
      </c>
      <c r="K30">
        <v>0.86</v>
      </c>
      <c r="L30">
        <v>79</v>
      </c>
      <c r="M30">
        <v>0.66</v>
      </c>
      <c r="N30">
        <v>1073</v>
      </c>
      <c r="O30">
        <v>0.54</v>
      </c>
      <c r="P30">
        <v>414084</v>
      </c>
    </row>
    <row r="31" spans="1:16" x14ac:dyDescent="0.3">
      <c r="A31" s="1" t="s">
        <v>30</v>
      </c>
      <c r="B31">
        <v>6571</v>
      </c>
      <c r="C31">
        <v>120000</v>
      </c>
      <c r="D31">
        <v>11000</v>
      </c>
      <c r="E31">
        <v>1788000</v>
      </c>
      <c r="F31">
        <v>1883223</v>
      </c>
      <c r="G31">
        <v>95223</v>
      </c>
      <c r="H31">
        <v>194.8</v>
      </c>
      <c r="I31">
        <v>82.8</v>
      </c>
      <c r="J31">
        <v>0</v>
      </c>
      <c r="K31">
        <v>0</v>
      </c>
      <c r="L31">
        <v>1</v>
      </c>
      <c r="M31">
        <v>0</v>
      </c>
      <c r="N31">
        <v>358</v>
      </c>
      <c r="O31">
        <v>0.27</v>
      </c>
      <c r="P31">
        <v>1786578</v>
      </c>
    </row>
    <row r="32" spans="1:16" x14ac:dyDescent="0.3">
      <c r="A32" s="1" t="s">
        <v>31</v>
      </c>
      <c r="B32">
        <v>6573</v>
      </c>
      <c r="C32">
        <v>120000</v>
      </c>
      <c r="D32">
        <v>11000</v>
      </c>
      <c r="E32">
        <v>1766424</v>
      </c>
      <c r="F32">
        <v>1849998</v>
      </c>
      <c r="G32">
        <v>83574</v>
      </c>
      <c r="H32">
        <v>57.6</v>
      </c>
      <c r="I32">
        <v>10</v>
      </c>
      <c r="J32">
        <v>0</v>
      </c>
      <c r="K32">
        <v>0</v>
      </c>
      <c r="L32">
        <v>8</v>
      </c>
      <c r="M32">
        <v>0.88</v>
      </c>
      <c r="N32">
        <v>215</v>
      </c>
      <c r="O32">
        <v>0.55000000000000004</v>
      </c>
      <c r="P32">
        <v>1803410</v>
      </c>
    </row>
    <row r="33" spans="1:16" x14ac:dyDescent="0.3">
      <c r="A33" s="1" t="s">
        <v>32</v>
      </c>
      <c r="B33">
        <v>6583</v>
      </c>
      <c r="C33">
        <v>121200</v>
      </c>
      <c r="D33">
        <v>70</v>
      </c>
      <c r="E33">
        <v>800015</v>
      </c>
      <c r="F33">
        <v>894301</v>
      </c>
      <c r="G33">
        <v>94286</v>
      </c>
      <c r="H33">
        <v>175.2</v>
      </c>
      <c r="I33">
        <v>390.1</v>
      </c>
      <c r="J33">
        <v>0</v>
      </c>
      <c r="K33">
        <v>0</v>
      </c>
      <c r="L33">
        <v>0</v>
      </c>
      <c r="M33">
        <v>0</v>
      </c>
      <c r="N33">
        <v>20</v>
      </c>
      <c r="O33">
        <v>0.55000000000000004</v>
      </c>
      <c r="P33">
        <v>875139</v>
      </c>
    </row>
    <row r="34" spans="1:16" x14ac:dyDescent="0.3">
      <c r="A34" s="1" t="s">
        <v>33</v>
      </c>
      <c r="B34">
        <v>6585</v>
      </c>
      <c r="C34">
        <v>121200</v>
      </c>
      <c r="D34">
        <v>8</v>
      </c>
      <c r="E34">
        <v>1770485</v>
      </c>
      <c r="F34">
        <v>1820000</v>
      </c>
      <c r="G34">
        <v>49515</v>
      </c>
      <c r="H34">
        <v>2.1</v>
      </c>
      <c r="I34">
        <v>1.8</v>
      </c>
      <c r="J34">
        <v>12</v>
      </c>
      <c r="K34">
        <v>0.5</v>
      </c>
      <c r="L34">
        <v>165</v>
      </c>
      <c r="M34">
        <v>0.52</v>
      </c>
      <c r="N34">
        <v>3740</v>
      </c>
      <c r="O34">
        <v>0.46</v>
      </c>
      <c r="P34">
        <v>1777773</v>
      </c>
    </row>
    <row r="35" spans="1:16" x14ac:dyDescent="0.3">
      <c r="A35" s="1" t="s">
        <v>34</v>
      </c>
      <c r="B35">
        <v>6920</v>
      </c>
      <c r="C35">
        <v>7200</v>
      </c>
      <c r="D35">
        <v>125</v>
      </c>
      <c r="E35">
        <v>687105</v>
      </c>
      <c r="F35">
        <v>699423</v>
      </c>
      <c r="G35">
        <v>12318</v>
      </c>
      <c r="H35">
        <v>8.1999999999999993</v>
      </c>
      <c r="I35">
        <v>14.4</v>
      </c>
      <c r="J35">
        <v>1</v>
      </c>
      <c r="K35">
        <v>1</v>
      </c>
      <c r="L35">
        <v>33</v>
      </c>
      <c r="M35">
        <v>0.42</v>
      </c>
      <c r="N35">
        <v>539</v>
      </c>
      <c r="O35">
        <v>0.56000000000000005</v>
      </c>
      <c r="P35">
        <v>690345</v>
      </c>
    </row>
    <row r="36" spans="1:16" x14ac:dyDescent="0.3">
      <c r="A36" s="1" t="s">
        <v>35</v>
      </c>
      <c r="B36">
        <v>10368</v>
      </c>
      <c r="C36">
        <v>2400</v>
      </c>
      <c r="D36">
        <v>8</v>
      </c>
      <c r="E36">
        <v>83018</v>
      </c>
      <c r="F36">
        <v>87200</v>
      </c>
      <c r="G36">
        <v>4182</v>
      </c>
      <c r="H36">
        <v>32.799999999999997</v>
      </c>
      <c r="I36">
        <v>13.7</v>
      </c>
      <c r="J36">
        <v>0</v>
      </c>
      <c r="K36">
        <v>0</v>
      </c>
      <c r="L36">
        <v>12</v>
      </c>
      <c r="M36">
        <v>0.57999999999999996</v>
      </c>
      <c r="N36">
        <v>204</v>
      </c>
      <c r="O36">
        <v>0.69</v>
      </c>
      <c r="P36">
        <v>97862</v>
      </c>
    </row>
    <row r="37" spans="1:16" x14ac:dyDescent="0.3">
      <c r="A37" s="1" t="s">
        <v>36</v>
      </c>
      <c r="B37">
        <v>10370</v>
      </c>
      <c r="C37">
        <v>7800</v>
      </c>
      <c r="D37">
        <v>8</v>
      </c>
      <c r="E37">
        <v>634370</v>
      </c>
      <c r="F37">
        <v>646158</v>
      </c>
      <c r="G37">
        <v>11788</v>
      </c>
      <c r="H37">
        <v>3.1</v>
      </c>
      <c r="I37">
        <v>22</v>
      </c>
      <c r="J37">
        <v>3</v>
      </c>
      <c r="K37">
        <v>1</v>
      </c>
      <c r="L37">
        <v>22</v>
      </c>
      <c r="M37">
        <v>0.36</v>
      </c>
      <c r="N37">
        <v>488</v>
      </c>
      <c r="O37">
        <v>0.49</v>
      </c>
      <c r="P37">
        <v>634551</v>
      </c>
    </row>
    <row r="38" spans="1:16" x14ac:dyDescent="0.3">
      <c r="A38" s="1" t="s">
        <v>37</v>
      </c>
      <c r="B38">
        <v>10372</v>
      </c>
      <c r="C38">
        <v>3600</v>
      </c>
      <c r="D38">
        <v>8</v>
      </c>
      <c r="E38">
        <v>628000</v>
      </c>
      <c r="F38">
        <v>638581</v>
      </c>
      <c r="G38">
        <v>10581</v>
      </c>
      <c r="H38">
        <v>3.9</v>
      </c>
      <c r="I38">
        <v>15.1</v>
      </c>
      <c r="J38">
        <v>0</v>
      </c>
      <c r="K38">
        <v>0</v>
      </c>
      <c r="L38">
        <v>30</v>
      </c>
      <c r="M38">
        <v>0.43</v>
      </c>
      <c r="N38">
        <v>507</v>
      </c>
      <c r="O38">
        <v>0.53</v>
      </c>
      <c r="P38">
        <v>646084</v>
      </c>
    </row>
    <row r="39" spans="1:16" x14ac:dyDescent="0.3">
      <c r="A39" s="1" t="s">
        <v>38</v>
      </c>
      <c r="B39">
        <v>10374</v>
      </c>
      <c r="C39">
        <v>1200</v>
      </c>
      <c r="D39">
        <v>8</v>
      </c>
      <c r="E39">
        <v>64128</v>
      </c>
      <c r="F39">
        <v>78323</v>
      </c>
      <c r="G39">
        <v>14195</v>
      </c>
      <c r="H39">
        <v>4.5</v>
      </c>
      <c r="I39">
        <v>5</v>
      </c>
      <c r="J39">
        <v>4</v>
      </c>
      <c r="K39">
        <v>0.75</v>
      </c>
      <c r="L39">
        <v>21</v>
      </c>
      <c r="M39">
        <v>0.9</v>
      </c>
      <c r="N39">
        <v>309</v>
      </c>
      <c r="O39">
        <v>0.65</v>
      </c>
      <c r="P39">
        <v>80699</v>
      </c>
    </row>
    <row r="40" spans="1:16" x14ac:dyDescent="0.3">
      <c r="A40" s="1" t="s">
        <v>39</v>
      </c>
      <c r="B40">
        <v>10376</v>
      </c>
      <c r="C40">
        <v>3600</v>
      </c>
      <c r="D40">
        <v>8</v>
      </c>
      <c r="E40">
        <v>14812</v>
      </c>
      <c r="F40">
        <v>15231</v>
      </c>
      <c r="G40">
        <v>419</v>
      </c>
      <c r="H40">
        <v>2.6</v>
      </c>
      <c r="I40">
        <v>4.9000000000000004</v>
      </c>
      <c r="J40">
        <v>2</v>
      </c>
      <c r="K40">
        <v>0.5</v>
      </c>
      <c r="L40">
        <v>10</v>
      </c>
      <c r="M40">
        <v>1</v>
      </c>
      <c r="N40">
        <v>181</v>
      </c>
      <c r="O40">
        <v>0.72</v>
      </c>
      <c r="P40">
        <v>18000</v>
      </c>
    </row>
    <row r="41" spans="1:16" x14ac:dyDescent="0.3">
      <c r="A41" s="1" t="s">
        <v>40</v>
      </c>
      <c r="B41">
        <v>10378</v>
      </c>
      <c r="C41">
        <v>7800</v>
      </c>
      <c r="D41">
        <v>8</v>
      </c>
      <c r="E41">
        <v>248299</v>
      </c>
      <c r="F41">
        <v>269995</v>
      </c>
      <c r="G41">
        <v>21696</v>
      </c>
      <c r="H41">
        <v>2.1</v>
      </c>
      <c r="I41">
        <v>1.7</v>
      </c>
      <c r="J41">
        <v>1</v>
      </c>
      <c r="K41">
        <v>1</v>
      </c>
      <c r="L41">
        <v>29</v>
      </c>
      <c r="M41">
        <v>0.52</v>
      </c>
      <c r="N41">
        <v>513</v>
      </c>
      <c r="O41">
        <v>0.44</v>
      </c>
      <c r="P41">
        <v>265477</v>
      </c>
    </row>
    <row r="42" spans="1:16" x14ac:dyDescent="0.3">
      <c r="A42" s="1" t="s">
        <v>41</v>
      </c>
      <c r="B42">
        <v>10380</v>
      </c>
      <c r="C42">
        <v>3600</v>
      </c>
      <c r="D42">
        <v>8</v>
      </c>
      <c r="E42">
        <v>464408</v>
      </c>
      <c r="F42">
        <v>472617</v>
      </c>
      <c r="G42">
        <v>8209</v>
      </c>
      <c r="H42">
        <v>1.7</v>
      </c>
      <c r="I42">
        <v>2.8</v>
      </c>
      <c r="J42">
        <v>3</v>
      </c>
      <c r="K42">
        <v>0.67</v>
      </c>
      <c r="L42">
        <v>24</v>
      </c>
      <c r="M42">
        <v>0.54</v>
      </c>
      <c r="N42">
        <v>461</v>
      </c>
      <c r="O42">
        <v>0.47</v>
      </c>
      <c r="P42">
        <v>491666</v>
      </c>
    </row>
    <row r="43" spans="1:16" x14ac:dyDescent="0.3">
      <c r="A43" s="1" t="s">
        <v>42</v>
      </c>
      <c r="B43">
        <v>10382</v>
      </c>
      <c r="C43">
        <v>1200</v>
      </c>
      <c r="D43">
        <v>8</v>
      </c>
      <c r="E43">
        <v>98403</v>
      </c>
      <c r="F43">
        <v>98403</v>
      </c>
      <c r="G43">
        <v>0</v>
      </c>
      <c r="H43">
        <v>7.7</v>
      </c>
      <c r="I43">
        <v>7.7</v>
      </c>
      <c r="J43">
        <v>6</v>
      </c>
      <c r="K43">
        <v>0.83</v>
      </c>
      <c r="L43">
        <v>16</v>
      </c>
      <c r="M43">
        <v>0.75</v>
      </c>
      <c r="N43">
        <v>400</v>
      </c>
      <c r="O43">
        <v>0.53</v>
      </c>
      <c r="P43">
        <v>87874</v>
      </c>
    </row>
    <row r="44" spans="1:16" x14ac:dyDescent="0.3">
      <c r="A44" s="1" t="s">
        <v>43</v>
      </c>
      <c r="B44">
        <v>10384</v>
      </c>
      <c r="C44">
        <v>2400</v>
      </c>
      <c r="D44">
        <v>8</v>
      </c>
      <c r="E44">
        <v>70979</v>
      </c>
      <c r="F44">
        <v>70979</v>
      </c>
      <c r="G44">
        <v>0</v>
      </c>
      <c r="H44">
        <v>7.5</v>
      </c>
      <c r="I44">
        <v>7.2</v>
      </c>
      <c r="J44">
        <v>2</v>
      </c>
      <c r="K44">
        <v>0.5</v>
      </c>
      <c r="L44">
        <v>22</v>
      </c>
      <c r="M44">
        <v>0.59</v>
      </c>
      <c r="N44">
        <v>182</v>
      </c>
      <c r="O44">
        <v>0.68</v>
      </c>
      <c r="P44">
        <v>71467</v>
      </c>
    </row>
    <row r="45" spans="1:16" x14ac:dyDescent="0.3">
      <c r="A45" s="1" t="s">
        <v>44</v>
      </c>
      <c r="B45">
        <v>10386</v>
      </c>
      <c r="C45">
        <v>7800</v>
      </c>
      <c r="D45">
        <v>8</v>
      </c>
      <c r="E45">
        <v>423452</v>
      </c>
      <c r="F45">
        <v>439277</v>
      </c>
      <c r="G45">
        <v>15825</v>
      </c>
      <c r="H45">
        <v>1.4</v>
      </c>
      <c r="I45">
        <v>2.8</v>
      </c>
      <c r="J45">
        <v>0</v>
      </c>
      <c r="K45">
        <v>0</v>
      </c>
      <c r="L45">
        <v>37</v>
      </c>
      <c r="M45">
        <v>0.62</v>
      </c>
      <c r="N45">
        <v>454</v>
      </c>
      <c r="O45">
        <v>0.59</v>
      </c>
      <c r="P45">
        <v>448025</v>
      </c>
    </row>
    <row r="46" spans="1:16" x14ac:dyDescent="0.3">
      <c r="A46" s="1" t="s">
        <v>45</v>
      </c>
      <c r="B46">
        <v>10388</v>
      </c>
      <c r="C46">
        <v>3600</v>
      </c>
      <c r="D46">
        <v>8</v>
      </c>
      <c r="E46">
        <v>643142</v>
      </c>
      <c r="F46">
        <v>681979</v>
      </c>
      <c r="G46">
        <v>38837</v>
      </c>
      <c r="H46">
        <v>1.6</v>
      </c>
      <c r="I46">
        <v>2.6</v>
      </c>
      <c r="J46">
        <v>1</v>
      </c>
      <c r="K46">
        <v>0</v>
      </c>
      <c r="L46">
        <v>30</v>
      </c>
      <c r="M46">
        <v>0.6</v>
      </c>
      <c r="N46">
        <v>497</v>
      </c>
      <c r="O46">
        <v>0.63</v>
      </c>
      <c r="P46">
        <v>562014</v>
      </c>
    </row>
    <row r="47" spans="1:16" x14ac:dyDescent="0.3">
      <c r="A47" s="1" t="s">
        <v>46</v>
      </c>
      <c r="B47">
        <v>10390</v>
      </c>
      <c r="C47">
        <v>1200</v>
      </c>
      <c r="D47">
        <v>8</v>
      </c>
      <c r="E47">
        <v>91000</v>
      </c>
      <c r="F47">
        <v>97989</v>
      </c>
      <c r="G47">
        <v>6989</v>
      </c>
      <c r="H47">
        <v>12.4</v>
      </c>
      <c r="I47">
        <v>1.8</v>
      </c>
      <c r="J47">
        <v>3</v>
      </c>
      <c r="K47">
        <v>0</v>
      </c>
      <c r="L47">
        <v>14</v>
      </c>
      <c r="M47">
        <v>0.56999999999999995</v>
      </c>
      <c r="N47">
        <v>395</v>
      </c>
      <c r="O47">
        <v>0.69</v>
      </c>
      <c r="P47">
        <v>77865</v>
      </c>
    </row>
    <row r="48" spans="1:16" x14ac:dyDescent="0.3">
      <c r="A48" s="1" t="s">
        <v>47</v>
      </c>
      <c r="B48">
        <v>11128</v>
      </c>
      <c r="C48">
        <v>121200</v>
      </c>
      <c r="D48">
        <v>70</v>
      </c>
      <c r="E48">
        <v>1764572</v>
      </c>
      <c r="F48">
        <v>1787332</v>
      </c>
      <c r="G48">
        <v>22760</v>
      </c>
      <c r="H48">
        <v>7.2</v>
      </c>
      <c r="I48">
        <v>1.4</v>
      </c>
      <c r="J48">
        <v>2</v>
      </c>
      <c r="K48">
        <v>1</v>
      </c>
      <c r="L48">
        <v>28</v>
      </c>
      <c r="M48">
        <v>0.5</v>
      </c>
      <c r="N48">
        <v>576</v>
      </c>
      <c r="O48">
        <v>0.51</v>
      </c>
      <c r="P48">
        <v>1810911</v>
      </c>
    </row>
    <row r="49" spans="1:16" x14ac:dyDescent="0.3">
      <c r="A49" s="1" t="s">
        <v>48</v>
      </c>
      <c r="B49">
        <v>11133</v>
      </c>
      <c r="C49">
        <v>121200</v>
      </c>
      <c r="D49">
        <v>70</v>
      </c>
      <c r="E49">
        <v>1727218</v>
      </c>
      <c r="F49">
        <v>1771615</v>
      </c>
      <c r="G49">
        <v>44397</v>
      </c>
      <c r="H49">
        <v>2.4</v>
      </c>
      <c r="I49">
        <v>14.5</v>
      </c>
      <c r="J49">
        <v>2</v>
      </c>
      <c r="K49">
        <v>1</v>
      </c>
      <c r="L49">
        <v>47</v>
      </c>
      <c r="M49">
        <v>0.49</v>
      </c>
      <c r="N49">
        <v>832</v>
      </c>
      <c r="O49">
        <v>0.56999999999999995</v>
      </c>
      <c r="P49">
        <v>1741573</v>
      </c>
    </row>
    <row r="50" spans="1:16" x14ac:dyDescent="0.3">
      <c r="A50" s="1" t="s">
        <v>49</v>
      </c>
      <c r="B50">
        <v>11284</v>
      </c>
      <c r="C50">
        <v>1200000</v>
      </c>
      <c r="D50">
        <v>8</v>
      </c>
      <c r="E50">
        <v>3750783</v>
      </c>
      <c r="F50">
        <v>3796359</v>
      </c>
      <c r="G50">
        <v>45576</v>
      </c>
      <c r="H50">
        <v>3.2</v>
      </c>
      <c r="I50">
        <v>2.1</v>
      </c>
      <c r="J50">
        <v>7</v>
      </c>
      <c r="K50">
        <v>0.56999999999999995</v>
      </c>
      <c r="L50">
        <v>94</v>
      </c>
      <c r="M50">
        <v>0.53</v>
      </c>
      <c r="N50">
        <v>1517</v>
      </c>
      <c r="O50">
        <v>0.51</v>
      </c>
      <c r="P50">
        <v>3759152</v>
      </c>
    </row>
    <row r="51" spans="1:16" x14ac:dyDescent="0.3">
      <c r="A51" s="1" t="s">
        <v>50</v>
      </c>
      <c r="B51">
        <v>11286</v>
      </c>
      <c r="C51">
        <v>450000</v>
      </c>
      <c r="D51">
        <v>5</v>
      </c>
      <c r="E51">
        <v>3680000</v>
      </c>
      <c r="F51">
        <v>3708000</v>
      </c>
      <c r="G51">
        <v>28000</v>
      </c>
      <c r="H51">
        <v>233.2</v>
      </c>
      <c r="I51">
        <v>27.9</v>
      </c>
      <c r="J51">
        <v>0</v>
      </c>
      <c r="K51">
        <v>0</v>
      </c>
      <c r="L51">
        <v>7</v>
      </c>
      <c r="M51">
        <v>0</v>
      </c>
      <c r="N51">
        <v>89</v>
      </c>
      <c r="O51">
        <v>0.03</v>
      </c>
      <c r="P51">
        <v>3694803</v>
      </c>
    </row>
    <row r="52" spans="1:16" x14ac:dyDescent="0.3">
      <c r="A52" s="1" t="s">
        <v>51</v>
      </c>
      <c r="B52">
        <v>11791</v>
      </c>
      <c r="C52">
        <v>600003</v>
      </c>
      <c r="D52">
        <v>8</v>
      </c>
      <c r="E52">
        <v>5286672</v>
      </c>
      <c r="F52">
        <v>5363499</v>
      </c>
      <c r="G52">
        <v>76827</v>
      </c>
      <c r="H52">
        <v>20.5</v>
      </c>
      <c r="I52">
        <v>6.4</v>
      </c>
      <c r="J52">
        <v>1</v>
      </c>
      <c r="K52">
        <v>0</v>
      </c>
      <c r="L52">
        <v>6</v>
      </c>
      <c r="M52">
        <v>0.5</v>
      </c>
      <c r="N52">
        <v>204</v>
      </c>
      <c r="O52">
        <v>0.51</v>
      </c>
      <c r="P52">
        <v>5707180</v>
      </c>
    </row>
    <row r="53" spans="1:16" x14ac:dyDescent="0.3">
      <c r="A53" s="1" t="s">
        <v>52</v>
      </c>
      <c r="B53">
        <v>11798</v>
      </c>
      <c r="C53">
        <v>450000</v>
      </c>
      <c r="D53">
        <v>10000</v>
      </c>
      <c r="E53">
        <v>498670</v>
      </c>
      <c r="F53">
        <v>497423</v>
      </c>
      <c r="G53">
        <v>-1247</v>
      </c>
      <c r="H53">
        <v>19.100000000000001</v>
      </c>
      <c r="I53">
        <v>14.9</v>
      </c>
      <c r="J53">
        <v>0</v>
      </c>
      <c r="K53">
        <v>0</v>
      </c>
      <c r="L53">
        <v>0</v>
      </c>
      <c r="M53">
        <v>0</v>
      </c>
      <c r="N53">
        <v>44</v>
      </c>
      <c r="O53">
        <v>0.82</v>
      </c>
      <c r="P53">
        <v>494705</v>
      </c>
    </row>
    <row r="54" spans="1:16" x14ac:dyDescent="0.3">
      <c r="A54" s="1" t="s">
        <v>53</v>
      </c>
      <c r="B54">
        <v>11802</v>
      </c>
      <c r="C54">
        <v>750000</v>
      </c>
      <c r="D54">
        <v>8</v>
      </c>
      <c r="E54">
        <v>10116245</v>
      </c>
      <c r="F54">
        <v>10246411</v>
      </c>
      <c r="G54">
        <v>130166</v>
      </c>
      <c r="H54">
        <v>3</v>
      </c>
      <c r="I54">
        <v>1.7</v>
      </c>
      <c r="J54">
        <v>16</v>
      </c>
      <c r="K54">
        <v>0.38</v>
      </c>
      <c r="L54">
        <v>174</v>
      </c>
      <c r="M54">
        <v>0.42</v>
      </c>
      <c r="N54">
        <v>2772</v>
      </c>
      <c r="O54">
        <v>0.49</v>
      </c>
      <c r="P54">
        <v>9836478</v>
      </c>
    </row>
    <row r="55" spans="1:16" x14ac:dyDescent="0.3">
      <c r="A55" s="1" t="s">
        <v>54</v>
      </c>
      <c r="B55">
        <v>11804</v>
      </c>
      <c r="C55">
        <v>750000</v>
      </c>
      <c r="D55">
        <v>8</v>
      </c>
      <c r="E55">
        <v>11777917</v>
      </c>
      <c r="F55">
        <v>11949510</v>
      </c>
      <c r="G55">
        <v>171593</v>
      </c>
      <c r="H55">
        <v>4.4000000000000004</v>
      </c>
      <c r="I55">
        <v>1.6</v>
      </c>
      <c r="J55">
        <v>12</v>
      </c>
      <c r="K55">
        <v>0.67</v>
      </c>
      <c r="L55">
        <v>86</v>
      </c>
      <c r="M55">
        <v>0.34</v>
      </c>
      <c r="N55">
        <v>1872</v>
      </c>
      <c r="O55">
        <v>0.49</v>
      </c>
      <c r="P55">
        <v>12154764</v>
      </c>
    </row>
    <row r="56" spans="1:16" x14ac:dyDescent="0.3">
      <c r="A56" s="1" t="s">
        <v>55</v>
      </c>
      <c r="B56">
        <v>11806</v>
      </c>
      <c r="C56">
        <v>750000</v>
      </c>
      <c r="D56">
        <v>8</v>
      </c>
      <c r="E56">
        <v>22602072</v>
      </c>
      <c r="F56">
        <v>23065000</v>
      </c>
      <c r="G56">
        <v>462928</v>
      </c>
      <c r="H56">
        <v>3.9</v>
      </c>
      <c r="I56">
        <v>1.9</v>
      </c>
      <c r="J56">
        <v>3</v>
      </c>
      <c r="K56">
        <v>0.33</v>
      </c>
      <c r="L56">
        <v>22</v>
      </c>
      <c r="M56">
        <v>0.55000000000000004</v>
      </c>
      <c r="N56">
        <v>608</v>
      </c>
      <c r="O56">
        <v>0.52</v>
      </c>
      <c r="P56">
        <v>23646928</v>
      </c>
    </row>
    <row r="57" spans="1:16" x14ac:dyDescent="0.3">
      <c r="A57" s="1" t="s">
        <v>56</v>
      </c>
      <c r="B57">
        <v>11808</v>
      </c>
      <c r="C57">
        <v>750000</v>
      </c>
      <c r="D57">
        <v>8</v>
      </c>
      <c r="E57">
        <v>4186163</v>
      </c>
      <c r="F57">
        <v>4248029</v>
      </c>
      <c r="G57">
        <v>61866</v>
      </c>
      <c r="H57">
        <v>4.0999999999999996</v>
      </c>
      <c r="I57">
        <v>9.6999999999999993</v>
      </c>
      <c r="J57">
        <v>1</v>
      </c>
      <c r="K57">
        <v>1</v>
      </c>
      <c r="L57">
        <v>24</v>
      </c>
      <c r="M57">
        <v>0.42</v>
      </c>
      <c r="N57">
        <v>497</v>
      </c>
      <c r="O57">
        <v>0.52</v>
      </c>
      <c r="P57">
        <v>3926197</v>
      </c>
    </row>
    <row r="58" spans="1:16" x14ac:dyDescent="0.3">
      <c r="A58" s="1" t="s">
        <v>57</v>
      </c>
      <c r="B58">
        <v>11810</v>
      </c>
      <c r="C58">
        <v>300000</v>
      </c>
      <c r="D58">
        <v>10000</v>
      </c>
      <c r="E58">
        <v>9405551</v>
      </c>
      <c r="F58">
        <v>9150123</v>
      </c>
      <c r="G58">
        <v>-255428</v>
      </c>
      <c r="H58">
        <v>1010.1</v>
      </c>
      <c r="I58">
        <v>96.3</v>
      </c>
      <c r="J58">
        <v>0</v>
      </c>
      <c r="K58">
        <v>0</v>
      </c>
      <c r="L58">
        <v>3</v>
      </c>
      <c r="M58">
        <v>0</v>
      </c>
      <c r="N58">
        <v>27</v>
      </c>
      <c r="O58">
        <v>0.04</v>
      </c>
      <c r="P58">
        <v>8700000</v>
      </c>
    </row>
    <row r="59" spans="1:16" x14ac:dyDescent="0.3">
      <c r="A59" s="1" t="s">
        <v>58</v>
      </c>
      <c r="B59">
        <v>11812</v>
      </c>
      <c r="C59">
        <v>300000</v>
      </c>
      <c r="D59">
        <v>10000</v>
      </c>
      <c r="E59">
        <v>11111000</v>
      </c>
      <c r="F59">
        <v>11250000</v>
      </c>
      <c r="G59">
        <v>139000</v>
      </c>
      <c r="H59">
        <v>1283.4000000000001</v>
      </c>
      <c r="I59">
        <v>15.4</v>
      </c>
      <c r="J59">
        <v>0</v>
      </c>
      <c r="K59">
        <v>0</v>
      </c>
      <c r="L59">
        <v>1</v>
      </c>
      <c r="M59">
        <v>0</v>
      </c>
      <c r="N59">
        <v>80</v>
      </c>
      <c r="O59">
        <v>0.09</v>
      </c>
      <c r="P59">
        <v>11744083</v>
      </c>
    </row>
    <row r="60" spans="1:16" x14ac:dyDescent="0.3">
      <c r="A60" s="1" t="s">
        <v>59</v>
      </c>
      <c r="B60">
        <v>11814</v>
      </c>
      <c r="C60">
        <v>300000</v>
      </c>
      <c r="D60">
        <v>10000</v>
      </c>
      <c r="E60">
        <v>21956006</v>
      </c>
      <c r="F60">
        <v>22480000</v>
      </c>
      <c r="G60">
        <v>523994</v>
      </c>
      <c r="H60">
        <v>210.7</v>
      </c>
      <c r="I60">
        <v>22.8</v>
      </c>
      <c r="J60">
        <v>0</v>
      </c>
      <c r="K60">
        <v>0</v>
      </c>
      <c r="L60">
        <v>0</v>
      </c>
      <c r="M60">
        <v>0</v>
      </c>
      <c r="N60">
        <v>26</v>
      </c>
      <c r="O60">
        <v>0.04</v>
      </c>
      <c r="P60">
        <v>23000000</v>
      </c>
    </row>
    <row r="61" spans="1:16" x14ac:dyDescent="0.3">
      <c r="A61" s="1" t="s">
        <v>60</v>
      </c>
      <c r="B61">
        <v>11816</v>
      </c>
      <c r="C61">
        <v>300000</v>
      </c>
      <c r="D61">
        <v>10000</v>
      </c>
      <c r="E61">
        <v>3209009</v>
      </c>
      <c r="F61">
        <v>2683836</v>
      </c>
      <c r="G61">
        <v>-525173</v>
      </c>
      <c r="H61">
        <v>7761.7</v>
      </c>
      <c r="I61">
        <v>31.5</v>
      </c>
      <c r="J61">
        <v>0</v>
      </c>
      <c r="K61">
        <v>0</v>
      </c>
      <c r="L61">
        <v>0</v>
      </c>
      <c r="M61">
        <v>0</v>
      </c>
      <c r="N61">
        <v>23</v>
      </c>
      <c r="O61">
        <v>0</v>
      </c>
    </row>
    <row r="62" spans="1:16" x14ac:dyDescent="0.3">
      <c r="A62" s="1" t="s">
        <v>61</v>
      </c>
      <c r="B62">
        <v>11824</v>
      </c>
      <c r="C62">
        <v>60003</v>
      </c>
      <c r="D62">
        <v>8</v>
      </c>
      <c r="E62">
        <v>12238514</v>
      </c>
      <c r="F62">
        <v>12248998</v>
      </c>
      <c r="G62">
        <v>10484</v>
      </c>
      <c r="H62">
        <v>8</v>
      </c>
      <c r="I62">
        <v>1.7</v>
      </c>
      <c r="J62">
        <v>1</v>
      </c>
      <c r="K62">
        <v>1</v>
      </c>
      <c r="L62">
        <v>22</v>
      </c>
      <c r="M62">
        <v>0.27</v>
      </c>
      <c r="N62">
        <v>642</v>
      </c>
      <c r="O62">
        <v>0.45</v>
      </c>
      <c r="P62">
        <v>11994634</v>
      </c>
    </row>
    <row r="63" spans="1:16" x14ac:dyDescent="0.3">
      <c r="A63" s="1" t="s">
        <v>62</v>
      </c>
      <c r="B63">
        <v>11836</v>
      </c>
      <c r="C63">
        <v>173406</v>
      </c>
      <c r="D63">
        <v>8</v>
      </c>
      <c r="E63">
        <v>254421</v>
      </c>
      <c r="F63">
        <v>263847</v>
      </c>
      <c r="G63">
        <v>9426</v>
      </c>
      <c r="H63">
        <v>4.0999999999999996</v>
      </c>
      <c r="I63">
        <v>8.1</v>
      </c>
      <c r="J63">
        <v>2</v>
      </c>
      <c r="K63">
        <v>0</v>
      </c>
      <c r="L63">
        <v>27</v>
      </c>
      <c r="M63">
        <v>0.67</v>
      </c>
      <c r="N63">
        <v>399</v>
      </c>
      <c r="O63">
        <v>0.41</v>
      </c>
      <c r="P63">
        <v>251543</v>
      </c>
    </row>
    <row r="64" spans="1:16" x14ac:dyDescent="0.3">
      <c r="A64" s="1" t="s">
        <v>63</v>
      </c>
      <c r="B64">
        <v>11840</v>
      </c>
      <c r="C64">
        <v>12000</v>
      </c>
      <c r="D64">
        <v>70</v>
      </c>
      <c r="E64">
        <v>177656</v>
      </c>
      <c r="F64">
        <v>178991</v>
      </c>
      <c r="G64">
        <v>1335</v>
      </c>
      <c r="H64">
        <v>2</v>
      </c>
      <c r="I64">
        <v>1.6</v>
      </c>
      <c r="J64">
        <v>28</v>
      </c>
      <c r="K64">
        <v>0.64</v>
      </c>
      <c r="L64">
        <v>428</v>
      </c>
      <c r="M64">
        <v>0.38</v>
      </c>
      <c r="N64">
        <v>6300</v>
      </c>
      <c r="O64">
        <v>0.47</v>
      </c>
      <c r="P64">
        <v>177765</v>
      </c>
    </row>
    <row r="65" spans="1:16" x14ac:dyDescent="0.3">
      <c r="A65" s="1" t="s">
        <v>64</v>
      </c>
      <c r="B65">
        <v>11889</v>
      </c>
      <c r="C65">
        <v>180000</v>
      </c>
      <c r="D65">
        <v>8</v>
      </c>
      <c r="E65">
        <v>12400000</v>
      </c>
      <c r="F65">
        <v>12516476</v>
      </c>
      <c r="G65">
        <v>116476</v>
      </c>
      <c r="H65">
        <v>3.6</v>
      </c>
      <c r="I65">
        <v>16.2</v>
      </c>
      <c r="J65">
        <v>0</v>
      </c>
      <c r="K65">
        <v>0</v>
      </c>
      <c r="L65">
        <v>18</v>
      </c>
      <c r="M65">
        <v>0.33</v>
      </c>
      <c r="N65">
        <v>563</v>
      </c>
      <c r="O65">
        <v>0.48</v>
      </c>
      <c r="P65">
        <v>12341932</v>
      </c>
    </row>
    <row r="66" spans="1:16" x14ac:dyDescent="0.3">
      <c r="A66" s="1" t="s">
        <v>65</v>
      </c>
      <c r="B66">
        <v>11908</v>
      </c>
      <c r="C66">
        <v>40800</v>
      </c>
      <c r="D66">
        <v>8</v>
      </c>
      <c r="E66">
        <v>42001</v>
      </c>
      <c r="F66">
        <v>42829</v>
      </c>
      <c r="G66">
        <v>828</v>
      </c>
      <c r="H66">
        <v>3</v>
      </c>
      <c r="I66">
        <v>25.7</v>
      </c>
      <c r="J66">
        <v>5</v>
      </c>
      <c r="K66">
        <v>1</v>
      </c>
      <c r="L66">
        <v>24</v>
      </c>
      <c r="M66">
        <v>0.67</v>
      </c>
      <c r="N66">
        <v>455</v>
      </c>
      <c r="O66">
        <v>0.38</v>
      </c>
      <c r="P66">
        <v>46536</v>
      </c>
    </row>
    <row r="67" spans="1:16" x14ac:dyDescent="0.3">
      <c r="A67" s="1" t="s">
        <v>66</v>
      </c>
      <c r="B67">
        <v>12004</v>
      </c>
      <c r="C67">
        <v>50004</v>
      </c>
      <c r="D67">
        <v>70</v>
      </c>
      <c r="E67">
        <v>479347</v>
      </c>
      <c r="F67">
        <v>487298</v>
      </c>
      <c r="G67">
        <v>7951</v>
      </c>
      <c r="H67">
        <v>3.3</v>
      </c>
      <c r="I67">
        <v>5.2</v>
      </c>
      <c r="J67">
        <v>3</v>
      </c>
      <c r="K67">
        <v>0.33</v>
      </c>
      <c r="L67">
        <v>49</v>
      </c>
      <c r="M67">
        <v>0.73</v>
      </c>
      <c r="N67">
        <v>1017</v>
      </c>
      <c r="O67">
        <v>0.51</v>
      </c>
      <c r="P67">
        <v>480553</v>
      </c>
    </row>
    <row r="68" spans="1:16" x14ac:dyDescent="0.3">
      <c r="A68" s="1" t="s">
        <v>67</v>
      </c>
      <c r="B68">
        <v>12490</v>
      </c>
      <c r="C68">
        <v>2400</v>
      </c>
      <c r="D68">
        <v>8</v>
      </c>
      <c r="E68">
        <v>62500</v>
      </c>
      <c r="F68">
        <v>70000</v>
      </c>
      <c r="G68">
        <v>7500</v>
      </c>
      <c r="H68">
        <v>10.4</v>
      </c>
      <c r="I68">
        <v>30.6</v>
      </c>
      <c r="J68">
        <v>0</v>
      </c>
      <c r="K68">
        <v>0</v>
      </c>
      <c r="L68">
        <v>13</v>
      </c>
      <c r="M68">
        <v>0.62</v>
      </c>
      <c r="N68">
        <v>242</v>
      </c>
      <c r="O68">
        <v>0.63</v>
      </c>
      <c r="P68">
        <v>71285</v>
      </c>
    </row>
    <row r="69" spans="1:16" x14ac:dyDescent="0.3">
      <c r="A69" s="1" t="s">
        <v>68</v>
      </c>
      <c r="B69">
        <v>12492</v>
      </c>
      <c r="C69">
        <v>7800</v>
      </c>
      <c r="D69">
        <v>8</v>
      </c>
      <c r="E69">
        <v>239291</v>
      </c>
      <c r="F69">
        <v>238184</v>
      </c>
      <c r="G69">
        <v>-1107</v>
      </c>
      <c r="H69">
        <v>8.1</v>
      </c>
      <c r="I69">
        <v>6.1</v>
      </c>
      <c r="J69">
        <v>3</v>
      </c>
      <c r="K69">
        <v>0.33</v>
      </c>
      <c r="L69">
        <v>35</v>
      </c>
      <c r="M69">
        <v>0.51</v>
      </c>
      <c r="N69">
        <v>561</v>
      </c>
      <c r="O69">
        <v>0.49</v>
      </c>
      <c r="P69">
        <v>228606</v>
      </c>
    </row>
    <row r="70" spans="1:16" x14ac:dyDescent="0.3">
      <c r="A70" s="1" t="s">
        <v>69</v>
      </c>
      <c r="B70">
        <v>12494</v>
      </c>
      <c r="C70">
        <v>3600</v>
      </c>
      <c r="D70">
        <v>8</v>
      </c>
      <c r="E70">
        <v>449846</v>
      </c>
      <c r="F70">
        <v>483000</v>
      </c>
      <c r="G70">
        <v>33154</v>
      </c>
      <c r="H70">
        <v>7.3</v>
      </c>
      <c r="I70">
        <v>6.3</v>
      </c>
      <c r="J70">
        <v>3</v>
      </c>
      <c r="K70">
        <v>0.33</v>
      </c>
      <c r="L70">
        <v>24</v>
      </c>
      <c r="M70">
        <v>0.67</v>
      </c>
      <c r="N70">
        <v>479</v>
      </c>
      <c r="O70">
        <v>0.46</v>
      </c>
      <c r="P70">
        <v>444253</v>
      </c>
    </row>
    <row r="71" spans="1:16" x14ac:dyDescent="0.3">
      <c r="A71" s="1" t="s">
        <v>70</v>
      </c>
      <c r="B71">
        <v>12496</v>
      </c>
      <c r="C71">
        <v>1200</v>
      </c>
      <c r="D71">
        <v>8</v>
      </c>
      <c r="E71">
        <v>81020</v>
      </c>
      <c r="F71">
        <v>93222</v>
      </c>
      <c r="G71">
        <v>12202</v>
      </c>
      <c r="H71">
        <v>2.6</v>
      </c>
      <c r="I71">
        <v>30.5</v>
      </c>
      <c r="J71">
        <v>1</v>
      </c>
      <c r="K71">
        <v>1</v>
      </c>
      <c r="L71">
        <v>22</v>
      </c>
      <c r="M71">
        <v>0.82</v>
      </c>
      <c r="N71">
        <v>360</v>
      </c>
      <c r="O71">
        <v>0.7</v>
      </c>
      <c r="P71">
        <v>89958</v>
      </c>
    </row>
    <row r="72" spans="1:16" x14ac:dyDescent="0.3">
      <c r="A72" s="1" t="s">
        <v>71</v>
      </c>
      <c r="B72">
        <v>12498</v>
      </c>
      <c r="C72">
        <v>2400</v>
      </c>
      <c r="D72">
        <v>8</v>
      </c>
      <c r="E72">
        <v>62007</v>
      </c>
      <c r="F72">
        <v>68998</v>
      </c>
      <c r="G72">
        <v>6991</v>
      </c>
      <c r="H72">
        <v>5</v>
      </c>
      <c r="I72">
        <v>9.4</v>
      </c>
      <c r="J72">
        <v>3</v>
      </c>
      <c r="K72">
        <v>0.67</v>
      </c>
      <c r="L72">
        <v>5</v>
      </c>
      <c r="M72">
        <v>1</v>
      </c>
      <c r="N72">
        <v>216</v>
      </c>
      <c r="O72">
        <v>0.71</v>
      </c>
      <c r="P72">
        <v>72458</v>
      </c>
    </row>
    <row r="73" spans="1:16" x14ac:dyDescent="0.3">
      <c r="A73" s="1" t="s">
        <v>72</v>
      </c>
      <c r="B73">
        <v>12500</v>
      </c>
      <c r="C73">
        <v>7800</v>
      </c>
      <c r="D73">
        <v>8</v>
      </c>
      <c r="E73">
        <v>259256</v>
      </c>
      <c r="F73">
        <v>290671</v>
      </c>
      <c r="G73">
        <v>31415</v>
      </c>
      <c r="H73">
        <v>3.6</v>
      </c>
      <c r="I73">
        <v>3</v>
      </c>
      <c r="J73">
        <v>2</v>
      </c>
      <c r="K73">
        <v>0.5</v>
      </c>
      <c r="L73">
        <v>27</v>
      </c>
      <c r="M73">
        <v>0.52</v>
      </c>
      <c r="N73">
        <v>539</v>
      </c>
      <c r="O73">
        <v>0.44</v>
      </c>
      <c r="P73">
        <v>254875</v>
      </c>
    </row>
    <row r="74" spans="1:16" x14ac:dyDescent="0.3">
      <c r="A74" s="1" t="s">
        <v>73</v>
      </c>
      <c r="B74">
        <v>12502</v>
      </c>
      <c r="C74">
        <v>3600</v>
      </c>
      <c r="D74">
        <v>8</v>
      </c>
      <c r="E74">
        <v>450577</v>
      </c>
      <c r="F74">
        <v>482111</v>
      </c>
      <c r="G74">
        <v>31534</v>
      </c>
      <c r="H74">
        <v>3.4</v>
      </c>
      <c r="I74">
        <v>3</v>
      </c>
      <c r="J74">
        <v>0</v>
      </c>
      <c r="K74">
        <v>0</v>
      </c>
      <c r="L74">
        <v>30</v>
      </c>
      <c r="M74">
        <v>0.3</v>
      </c>
      <c r="N74">
        <v>441</v>
      </c>
      <c r="O74">
        <v>0.53</v>
      </c>
      <c r="P74">
        <v>458295</v>
      </c>
    </row>
    <row r="75" spans="1:16" x14ac:dyDescent="0.3">
      <c r="A75" s="1" t="s">
        <v>74</v>
      </c>
      <c r="B75">
        <v>12504</v>
      </c>
      <c r="C75">
        <v>1200</v>
      </c>
      <c r="D75">
        <v>8</v>
      </c>
      <c r="E75">
        <v>92002</v>
      </c>
      <c r="F75">
        <v>118836</v>
      </c>
      <c r="G75">
        <v>26834</v>
      </c>
      <c r="H75">
        <v>3.9</v>
      </c>
      <c r="I75">
        <v>15.8</v>
      </c>
      <c r="J75">
        <v>2</v>
      </c>
      <c r="K75">
        <v>1</v>
      </c>
      <c r="L75">
        <v>6</v>
      </c>
      <c r="M75">
        <v>0.33</v>
      </c>
      <c r="N75">
        <v>232</v>
      </c>
      <c r="O75">
        <v>0.55000000000000004</v>
      </c>
      <c r="P75">
        <v>135018</v>
      </c>
    </row>
    <row r="76" spans="1:16" x14ac:dyDescent="0.3">
      <c r="A76" s="1" t="s">
        <v>75</v>
      </c>
      <c r="B76">
        <v>12506</v>
      </c>
      <c r="C76">
        <v>2400</v>
      </c>
      <c r="D76">
        <v>8</v>
      </c>
      <c r="E76">
        <v>78200</v>
      </c>
      <c r="F76">
        <v>90930</v>
      </c>
      <c r="G76">
        <v>12730</v>
      </c>
      <c r="H76">
        <v>5</v>
      </c>
      <c r="I76">
        <v>3.8</v>
      </c>
      <c r="J76">
        <v>6</v>
      </c>
      <c r="K76">
        <v>0.83</v>
      </c>
      <c r="L76">
        <v>9</v>
      </c>
      <c r="M76">
        <v>0.33</v>
      </c>
      <c r="N76">
        <v>212</v>
      </c>
      <c r="O76">
        <v>0.68</v>
      </c>
      <c r="P76">
        <v>89098</v>
      </c>
    </row>
    <row r="77" spans="1:16" x14ac:dyDescent="0.3">
      <c r="A77" s="1" t="s">
        <v>76</v>
      </c>
      <c r="B77">
        <v>12508</v>
      </c>
      <c r="C77">
        <v>7800</v>
      </c>
      <c r="D77">
        <v>8</v>
      </c>
      <c r="E77">
        <v>461062</v>
      </c>
      <c r="F77">
        <v>474443</v>
      </c>
      <c r="G77">
        <v>13381</v>
      </c>
      <c r="H77">
        <v>7.6</v>
      </c>
      <c r="I77">
        <v>3.4</v>
      </c>
      <c r="J77">
        <v>6</v>
      </c>
      <c r="K77">
        <v>0.17</v>
      </c>
      <c r="L77">
        <v>16</v>
      </c>
      <c r="M77">
        <v>0.25</v>
      </c>
      <c r="N77">
        <v>402</v>
      </c>
      <c r="O77">
        <v>0.47</v>
      </c>
      <c r="P77">
        <v>432089</v>
      </c>
    </row>
    <row r="78" spans="1:16" x14ac:dyDescent="0.3">
      <c r="A78" s="1" t="s">
        <v>77</v>
      </c>
      <c r="B78">
        <v>12510</v>
      </c>
      <c r="C78">
        <v>3600</v>
      </c>
      <c r="D78">
        <v>8</v>
      </c>
      <c r="E78">
        <v>628884</v>
      </c>
      <c r="F78">
        <v>650393</v>
      </c>
      <c r="G78">
        <v>21509</v>
      </c>
      <c r="H78">
        <v>15.1</v>
      </c>
      <c r="I78">
        <v>3.4</v>
      </c>
      <c r="J78">
        <v>8</v>
      </c>
      <c r="K78">
        <v>0</v>
      </c>
      <c r="L78">
        <v>15</v>
      </c>
      <c r="M78">
        <v>0.47</v>
      </c>
      <c r="N78">
        <v>429</v>
      </c>
      <c r="O78">
        <v>0.51</v>
      </c>
      <c r="P78">
        <v>619532</v>
      </c>
    </row>
    <row r="79" spans="1:16" x14ac:dyDescent="0.3">
      <c r="A79" s="1" t="s">
        <v>78</v>
      </c>
      <c r="B79">
        <v>12512</v>
      </c>
      <c r="C79">
        <v>1200</v>
      </c>
      <c r="D79">
        <v>8</v>
      </c>
      <c r="E79">
        <v>87500</v>
      </c>
      <c r="F79">
        <v>103000</v>
      </c>
      <c r="G79">
        <v>15500</v>
      </c>
      <c r="H79">
        <v>9.8000000000000007</v>
      </c>
      <c r="I79">
        <v>5.3</v>
      </c>
      <c r="J79">
        <v>3</v>
      </c>
      <c r="K79">
        <v>0</v>
      </c>
      <c r="L79">
        <v>17</v>
      </c>
      <c r="M79">
        <v>0.53</v>
      </c>
      <c r="N79">
        <v>341</v>
      </c>
      <c r="O79">
        <v>0.72</v>
      </c>
      <c r="P79">
        <v>101470</v>
      </c>
    </row>
    <row r="80" spans="1:16" x14ac:dyDescent="0.3">
      <c r="A80" s="1" t="s">
        <v>79</v>
      </c>
      <c r="B80">
        <v>12598</v>
      </c>
      <c r="C80">
        <v>1200</v>
      </c>
      <c r="D80">
        <v>4</v>
      </c>
      <c r="E80">
        <v>1536276</v>
      </c>
      <c r="F80">
        <v>1599995</v>
      </c>
      <c r="G80">
        <v>63719</v>
      </c>
      <c r="H80">
        <v>64.2</v>
      </c>
      <c r="I80">
        <v>27.7</v>
      </c>
      <c r="J80">
        <v>0</v>
      </c>
      <c r="K80">
        <v>0</v>
      </c>
      <c r="L80">
        <v>7</v>
      </c>
      <c r="M80">
        <v>0.43</v>
      </c>
      <c r="N80">
        <v>169</v>
      </c>
      <c r="O80">
        <v>0.42</v>
      </c>
      <c r="P80">
        <v>1624287</v>
      </c>
    </row>
    <row r="81" spans="1:16" x14ac:dyDescent="0.3">
      <c r="A81" s="1" t="s">
        <v>80</v>
      </c>
      <c r="B81">
        <v>12821</v>
      </c>
      <c r="C81">
        <v>1200000</v>
      </c>
      <c r="D81">
        <v>8</v>
      </c>
      <c r="E81">
        <v>87000000</v>
      </c>
      <c r="F81">
        <v>87650000</v>
      </c>
      <c r="G81">
        <v>650000</v>
      </c>
      <c r="H81">
        <v>19.399999999999999</v>
      </c>
      <c r="I81">
        <v>2.6</v>
      </c>
      <c r="J81">
        <v>2</v>
      </c>
      <c r="K81">
        <v>0</v>
      </c>
      <c r="L81">
        <v>22</v>
      </c>
      <c r="M81">
        <v>0.41</v>
      </c>
      <c r="N81">
        <v>357</v>
      </c>
      <c r="O81">
        <v>0.53</v>
      </c>
      <c r="P81">
        <v>84059596</v>
      </c>
    </row>
    <row r="82" spans="1:16" x14ac:dyDescent="0.3">
      <c r="A82" s="1" t="s">
        <v>81</v>
      </c>
      <c r="B82">
        <v>12823</v>
      </c>
      <c r="C82">
        <v>450000</v>
      </c>
      <c r="D82">
        <v>5</v>
      </c>
      <c r="E82">
        <v>82226009</v>
      </c>
      <c r="F82">
        <v>80000000</v>
      </c>
      <c r="G82">
        <v>-2226009</v>
      </c>
      <c r="H82">
        <v>2557.4</v>
      </c>
      <c r="I82">
        <v>91.8</v>
      </c>
      <c r="J82">
        <v>0</v>
      </c>
      <c r="K82">
        <v>0</v>
      </c>
      <c r="L82">
        <v>2</v>
      </c>
      <c r="M82">
        <v>0</v>
      </c>
      <c r="N82">
        <v>17</v>
      </c>
      <c r="O82">
        <v>0.28999999999999998</v>
      </c>
      <c r="P82">
        <v>82424625</v>
      </c>
    </row>
    <row r="83" spans="1:16" x14ac:dyDescent="0.3">
      <c r="A83" s="1" t="s">
        <v>82</v>
      </c>
      <c r="B83">
        <v>12825</v>
      </c>
      <c r="C83">
        <v>1200000</v>
      </c>
      <c r="D83">
        <v>8</v>
      </c>
      <c r="E83">
        <v>163050001</v>
      </c>
      <c r="F83">
        <v>164899996</v>
      </c>
      <c r="G83">
        <v>1849995</v>
      </c>
      <c r="H83">
        <v>5.3</v>
      </c>
      <c r="I83">
        <v>18.3</v>
      </c>
      <c r="J83">
        <v>2</v>
      </c>
      <c r="K83">
        <v>1</v>
      </c>
      <c r="L83">
        <v>8</v>
      </c>
      <c r="M83">
        <v>0.38</v>
      </c>
      <c r="N83">
        <v>208</v>
      </c>
      <c r="O83">
        <v>0.43</v>
      </c>
      <c r="P83">
        <v>165284751</v>
      </c>
    </row>
    <row r="84" spans="1:16" x14ac:dyDescent="0.3">
      <c r="A84" s="1" t="s">
        <v>83</v>
      </c>
      <c r="B84">
        <v>12827</v>
      </c>
      <c r="C84">
        <v>450000</v>
      </c>
      <c r="D84">
        <v>5</v>
      </c>
      <c r="E84">
        <v>164000000</v>
      </c>
      <c r="F84">
        <v>164000000</v>
      </c>
      <c r="G84">
        <v>0</v>
      </c>
      <c r="H84">
        <v>141.19999999999999</v>
      </c>
      <c r="I84">
        <v>320.10000000000002</v>
      </c>
      <c r="J84">
        <v>0</v>
      </c>
      <c r="K84">
        <v>0</v>
      </c>
      <c r="L84">
        <v>0</v>
      </c>
      <c r="M84">
        <v>0</v>
      </c>
      <c r="N84">
        <v>12</v>
      </c>
      <c r="O84">
        <v>0.67</v>
      </c>
      <c r="P84">
        <v>172250000</v>
      </c>
    </row>
    <row r="85" spans="1:16" x14ac:dyDescent="0.3">
      <c r="A85" s="1" t="s">
        <v>84</v>
      </c>
      <c r="B85">
        <v>12831</v>
      </c>
      <c r="C85">
        <v>720000</v>
      </c>
      <c r="D85">
        <v>8</v>
      </c>
      <c r="E85">
        <v>718646</v>
      </c>
      <c r="F85">
        <v>735000</v>
      </c>
      <c r="G85">
        <v>16354</v>
      </c>
      <c r="H85">
        <v>5.5</v>
      </c>
      <c r="I85">
        <v>19.600000000000001</v>
      </c>
      <c r="J85">
        <v>1</v>
      </c>
      <c r="K85">
        <v>1</v>
      </c>
      <c r="L85">
        <v>33</v>
      </c>
      <c r="M85">
        <v>0.76</v>
      </c>
      <c r="N85">
        <v>630</v>
      </c>
      <c r="O85">
        <v>0.52</v>
      </c>
      <c r="P85">
        <v>746452</v>
      </c>
    </row>
    <row r="86" spans="1:16" x14ac:dyDescent="0.3">
      <c r="A86" s="1" t="s">
        <v>85</v>
      </c>
      <c r="B86">
        <v>12873</v>
      </c>
      <c r="C86">
        <v>240000</v>
      </c>
      <c r="D86">
        <v>8</v>
      </c>
      <c r="E86">
        <v>2709665</v>
      </c>
      <c r="F86">
        <v>2770000</v>
      </c>
      <c r="G86">
        <v>60335</v>
      </c>
      <c r="H86">
        <v>9.5</v>
      </c>
      <c r="I86">
        <v>2.1</v>
      </c>
      <c r="J86">
        <v>1</v>
      </c>
      <c r="K86">
        <v>0</v>
      </c>
      <c r="L86">
        <v>37</v>
      </c>
      <c r="M86">
        <v>0.68</v>
      </c>
      <c r="N86">
        <v>763</v>
      </c>
      <c r="O86">
        <v>0.59</v>
      </c>
      <c r="P86">
        <v>2542179</v>
      </c>
    </row>
    <row r="87" spans="1:16" x14ac:dyDescent="0.3">
      <c r="A87" s="1" t="s">
        <v>86</v>
      </c>
      <c r="B87">
        <v>12875</v>
      </c>
      <c r="C87">
        <v>240000</v>
      </c>
      <c r="D87">
        <v>8</v>
      </c>
      <c r="E87">
        <v>1077460</v>
      </c>
      <c r="F87">
        <v>1077460</v>
      </c>
      <c r="G87">
        <v>0</v>
      </c>
      <c r="H87">
        <v>2</v>
      </c>
      <c r="I87">
        <v>39</v>
      </c>
      <c r="J87">
        <v>0</v>
      </c>
      <c r="K87">
        <v>0</v>
      </c>
      <c r="L87">
        <v>16</v>
      </c>
      <c r="M87">
        <v>0.94</v>
      </c>
      <c r="N87">
        <v>385</v>
      </c>
      <c r="O87">
        <v>0.64</v>
      </c>
      <c r="P87">
        <v>1032046</v>
      </c>
    </row>
    <row r="88" spans="1:16" x14ac:dyDescent="0.3">
      <c r="A88" s="1" t="s">
        <v>87</v>
      </c>
      <c r="B88">
        <v>12877</v>
      </c>
      <c r="C88">
        <v>240000</v>
      </c>
      <c r="D88">
        <v>8</v>
      </c>
      <c r="E88">
        <v>3044151</v>
      </c>
      <c r="F88">
        <v>3099000</v>
      </c>
      <c r="G88">
        <v>54849</v>
      </c>
      <c r="H88">
        <v>2.6</v>
      </c>
      <c r="I88">
        <v>2.9</v>
      </c>
      <c r="J88">
        <v>5</v>
      </c>
      <c r="K88">
        <v>0.8</v>
      </c>
      <c r="L88">
        <v>139</v>
      </c>
      <c r="M88">
        <v>0.8</v>
      </c>
      <c r="N88">
        <v>2198</v>
      </c>
      <c r="O88">
        <v>0.77</v>
      </c>
      <c r="P88">
        <v>2963529</v>
      </c>
    </row>
    <row r="89" spans="1:16" x14ac:dyDescent="0.3">
      <c r="A89" s="1" t="s">
        <v>88</v>
      </c>
      <c r="B89">
        <v>12879</v>
      </c>
      <c r="C89">
        <v>240000</v>
      </c>
      <c r="D89">
        <v>8</v>
      </c>
      <c r="E89">
        <v>657000</v>
      </c>
      <c r="F89">
        <v>675000</v>
      </c>
      <c r="G89">
        <v>18000</v>
      </c>
      <c r="H89">
        <v>18.100000000000001</v>
      </c>
      <c r="I89">
        <v>13.7</v>
      </c>
      <c r="J89">
        <v>0</v>
      </c>
      <c r="K89">
        <v>0</v>
      </c>
      <c r="L89">
        <v>9</v>
      </c>
      <c r="M89">
        <v>1</v>
      </c>
      <c r="N89">
        <v>122</v>
      </c>
      <c r="O89">
        <v>0.62</v>
      </c>
      <c r="P89">
        <v>699522</v>
      </c>
    </row>
    <row r="90" spans="1:16" x14ac:dyDescent="0.3">
      <c r="A90" s="1" t="s">
        <v>89</v>
      </c>
      <c r="B90">
        <v>12881</v>
      </c>
      <c r="C90">
        <v>120000</v>
      </c>
      <c r="D90">
        <v>8</v>
      </c>
      <c r="E90">
        <v>4302596</v>
      </c>
      <c r="F90">
        <v>4400000</v>
      </c>
      <c r="G90">
        <v>97404</v>
      </c>
      <c r="H90">
        <v>4.3</v>
      </c>
      <c r="I90">
        <v>19</v>
      </c>
      <c r="J90">
        <v>1</v>
      </c>
      <c r="K90">
        <v>1</v>
      </c>
      <c r="L90">
        <v>11</v>
      </c>
      <c r="M90">
        <v>0.55000000000000004</v>
      </c>
      <c r="N90">
        <v>198</v>
      </c>
      <c r="O90">
        <v>0.7</v>
      </c>
      <c r="P90">
        <v>4303344</v>
      </c>
    </row>
    <row r="91" spans="1:16" x14ac:dyDescent="0.3">
      <c r="A91" s="1" t="s">
        <v>90</v>
      </c>
      <c r="B91">
        <v>12883</v>
      </c>
      <c r="C91">
        <v>120000</v>
      </c>
      <c r="D91">
        <v>8</v>
      </c>
      <c r="E91">
        <v>4544533</v>
      </c>
      <c r="F91">
        <v>4544533</v>
      </c>
      <c r="G91">
        <v>0</v>
      </c>
      <c r="H91">
        <v>11.4</v>
      </c>
      <c r="I91">
        <v>11.4</v>
      </c>
      <c r="J91">
        <v>0</v>
      </c>
      <c r="K91">
        <v>0</v>
      </c>
      <c r="L91">
        <v>4</v>
      </c>
      <c r="M91">
        <v>1</v>
      </c>
      <c r="N91">
        <v>162</v>
      </c>
      <c r="O91">
        <v>0.69</v>
      </c>
      <c r="P91">
        <v>4539992</v>
      </c>
    </row>
    <row r="92" spans="1:16" x14ac:dyDescent="0.3">
      <c r="A92" s="1" t="s">
        <v>91</v>
      </c>
      <c r="B92">
        <v>12900</v>
      </c>
      <c r="C92">
        <v>46800</v>
      </c>
      <c r="D92">
        <v>8</v>
      </c>
      <c r="E92">
        <v>2545665</v>
      </c>
      <c r="F92">
        <v>2560000</v>
      </c>
      <c r="G92">
        <v>14335</v>
      </c>
      <c r="H92">
        <v>2.2999999999999998</v>
      </c>
      <c r="I92">
        <v>5.3</v>
      </c>
      <c r="J92">
        <v>3</v>
      </c>
      <c r="K92">
        <v>0</v>
      </c>
      <c r="L92">
        <v>48</v>
      </c>
      <c r="M92">
        <v>0.48</v>
      </c>
      <c r="N92">
        <v>997</v>
      </c>
      <c r="O92">
        <v>0.53</v>
      </c>
      <c r="P92">
        <v>2532811</v>
      </c>
    </row>
    <row r="93" spans="1:16" x14ac:dyDescent="0.3">
      <c r="A93" s="1" t="s">
        <v>92</v>
      </c>
      <c r="B93">
        <v>12902</v>
      </c>
      <c r="C93">
        <v>600003</v>
      </c>
      <c r="D93">
        <v>8</v>
      </c>
      <c r="E93">
        <v>7651240</v>
      </c>
      <c r="F93">
        <v>7830000</v>
      </c>
      <c r="G93">
        <v>178760</v>
      </c>
      <c r="H93">
        <v>6.3</v>
      </c>
      <c r="I93">
        <v>1.8</v>
      </c>
      <c r="J93">
        <v>3</v>
      </c>
      <c r="K93">
        <v>1</v>
      </c>
      <c r="L93">
        <v>39</v>
      </c>
      <c r="M93">
        <v>0.54</v>
      </c>
      <c r="N93">
        <v>818</v>
      </c>
      <c r="O93">
        <v>0.5</v>
      </c>
      <c r="P93">
        <v>8145793</v>
      </c>
    </row>
    <row r="94" spans="1:16" x14ac:dyDescent="0.3">
      <c r="A94" s="1" t="s">
        <v>93</v>
      </c>
      <c r="B94">
        <v>12922</v>
      </c>
      <c r="C94">
        <v>66000</v>
      </c>
      <c r="D94">
        <v>5</v>
      </c>
      <c r="E94">
        <v>2570000</v>
      </c>
      <c r="F94">
        <v>2561549</v>
      </c>
      <c r="G94">
        <v>-8451</v>
      </c>
      <c r="H94">
        <v>117.1</v>
      </c>
      <c r="I94">
        <v>35.9</v>
      </c>
      <c r="J94">
        <v>0</v>
      </c>
      <c r="K94">
        <v>0</v>
      </c>
      <c r="L94">
        <v>0</v>
      </c>
      <c r="M94">
        <v>0</v>
      </c>
      <c r="N94">
        <v>84</v>
      </c>
      <c r="O94">
        <v>0.19</v>
      </c>
      <c r="P94">
        <v>2594354</v>
      </c>
    </row>
    <row r="95" spans="1:16" x14ac:dyDescent="0.3">
      <c r="A95" s="1" t="s">
        <v>94</v>
      </c>
      <c r="B95">
        <v>12924</v>
      </c>
      <c r="C95">
        <v>72000</v>
      </c>
      <c r="D95">
        <v>8</v>
      </c>
      <c r="E95">
        <v>2589195</v>
      </c>
      <c r="F95">
        <v>2598917</v>
      </c>
      <c r="G95">
        <v>9722</v>
      </c>
      <c r="H95">
        <v>1.6</v>
      </c>
      <c r="I95">
        <v>2.1</v>
      </c>
      <c r="J95">
        <v>15</v>
      </c>
      <c r="K95">
        <v>0.4</v>
      </c>
      <c r="L95">
        <v>148</v>
      </c>
      <c r="M95">
        <v>0.48</v>
      </c>
      <c r="N95">
        <v>2819</v>
      </c>
      <c r="O95">
        <v>0.52</v>
      </c>
      <c r="P95">
        <v>2618368</v>
      </c>
    </row>
    <row r="96" spans="1:16" x14ac:dyDescent="0.3">
      <c r="A96" s="1" t="s">
        <v>95</v>
      </c>
      <c r="B96">
        <v>12932</v>
      </c>
      <c r="C96">
        <v>61200</v>
      </c>
      <c r="D96">
        <v>5</v>
      </c>
      <c r="E96">
        <v>2500000</v>
      </c>
      <c r="F96">
        <v>2461994</v>
      </c>
      <c r="G96">
        <v>-38006</v>
      </c>
      <c r="H96">
        <v>66</v>
      </c>
      <c r="I96">
        <v>14.2</v>
      </c>
      <c r="J96">
        <v>0</v>
      </c>
      <c r="K96">
        <v>0</v>
      </c>
      <c r="L96">
        <v>14</v>
      </c>
      <c r="M96">
        <v>0.43</v>
      </c>
      <c r="N96">
        <v>150</v>
      </c>
      <c r="O96">
        <v>0.43</v>
      </c>
      <c r="P96">
        <v>2401183</v>
      </c>
    </row>
    <row r="97" spans="1:16" x14ac:dyDescent="0.3">
      <c r="A97" s="1" t="s">
        <v>96</v>
      </c>
      <c r="B97">
        <v>12934</v>
      </c>
      <c r="C97">
        <v>12</v>
      </c>
      <c r="D97">
        <v>30000</v>
      </c>
      <c r="E97">
        <v>125</v>
      </c>
      <c r="F97">
        <v>130</v>
      </c>
      <c r="G97">
        <v>5</v>
      </c>
      <c r="H97">
        <v>1.4</v>
      </c>
      <c r="I97">
        <v>1.4</v>
      </c>
      <c r="J97">
        <v>144396</v>
      </c>
      <c r="K97">
        <v>0.34</v>
      </c>
      <c r="L97">
        <v>2648154</v>
      </c>
      <c r="M97">
        <v>0.61</v>
      </c>
      <c r="N97">
        <v>41802825</v>
      </c>
      <c r="O97">
        <v>0.73</v>
      </c>
      <c r="P97">
        <v>119</v>
      </c>
    </row>
    <row r="98" spans="1:16" x14ac:dyDescent="0.3">
      <c r="A98" s="1" t="s">
        <v>97</v>
      </c>
      <c r="B98">
        <v>13036</v>
      </c>
      <c r="C98">
        <v>48000</v>
      </c>
      <c r="D98">
        <v>8</v>
      </c>
      <c r="E98">
        <v>12900201</v>
      </c>
      <c r="F98">
        <v>12944742</v>
      </c>
      <c r="G98">
        <v>44541</v>
      </c>
      <c r="H98">
        <v>17.8</v>
      </c>
      <c r="I98">
        <v>87.5</v>
      </c>
      <c r="J98">
        <v>0</v>
      </c>
      <c r="K98">
        <v>0</v>
      </c>
      <c r="L98">
        <v>2</v>
      </c>
      <c r="M98">
        <v>0.5</v>
      </c>
      <c r="N98">
        <v>70</v>
      </c>
      <c r="O98">
        <v>0.6</v>
      </c>
      <c r="P98">
        <v>13070766</v>
      </c>
    </row>
    <row r="99" spans="1:16" x14ac:dyDescent="0.3">
      <c r="A99" s="1" t="s">
        <v>98</v>
      </c>
      <c r="B99">
        <v>13161</v>
      </c>
      <c r="C99">
        <v>5400</v>
      </c>
      <c r="D99">
        <v>8</v>
      </c>
      <c r="E99">
        <v>1695000</v>
      </c>
      <c r="F99">
        <v>1500000</v>
      </c>
      <c r="G99">
        <v>-195000</v>
      </c>
      <c r="H99">
        <v>6.2</v>
      </c>
      <c r="I99">
        <v>21.6</v>
      </c>
      <c r="J99">
        <v>1</v>
      </c>
      <c r="K99">
        <v>1</v>
      </c>
      <c r="L99">
        <v>1</v>
      </c>
      <c r="M99">
        <v>1</v>
      </c>
      <c r="N99">
        <v>23</v>
      </c>
      <c r="O99">
        <v>0.52</v>
      </c>
      <c r="P99">
        <v>1594209</v>
      </c>
    </row>
    <row r="100" spans="1:16" x14ac:dyDescent="0.3">
      <c r="A100" s="1" t="s">
        <v>99</v>
      </c>
      <c r="B100">
        <v>13163</v>
      </c>
      <c r="C100">
        <v>5400</v>
      </c>
      <c r="D100">
        <v>8</v>
      </c>
      <c r="E100">
        <v>1202333</v>
      </c>
      <c r="F100">
        <v>1260000</v>
      </c>
      <c r="G100">
        <v>57667</v>
      </c>
      <c r="H100">
        <v>19</v>
      </c>
      <c r="I100">
        <v>32.700000000000003</v>
      </c>
      <c r="J100">
        <v>0</v>
      </c>
      <c r="K100">
        <v>0</v>
      </c>
      <c r="L100">
        <v>1</v>
      </c>
      <c r="M100">
        <v>1</v>
      </c>
      <c r="N100">
        <v>50</v>
      </c>
      <c r="O100">
        <v>0.74</v>
      </c>
      <c r="P100">
        <v>1250667</v>
      </c>
    </row>
    <row r="101" spans="1:16" x14ac:dyDescent="0.3">
      <c r="A101" s="1" t="s">
        <v>100</v>
      </c>
      <c r="B101">
        <v>13165</v>
      </c>
      <c r="C101">
        <v>5400</v>
      </c>
      <c r="D101">
        <v>8</v>
      </c>
      <c r="E101">
        <v>883880</v>
      </c>
      <c r="F101">
        <v>989632</v>
      </c>
      <c r="G101">
        <v>105752</v>
      </c>
      <c r="H101">
        <v>24.2</v>
      </c>
      <c r="I101">
        <v>18.399999999999999</v>
      </c>
      <c r="J101">
        <v>0</v>
      </c>
      <c r="K101">
        <v>0</v>
      </c>
      <c r="L101">
        <v>3</v>
      </c>
      <c r="M101">
        <v>1</v>
      </c>
      <c r="N101">
        <v>73</v>
      </c>
      <c r="O101">
        <v>0.74</v>
      </c>
      <c r="P101">
        <v>866385</v>
      </c>
    </row>
    <row r="102" spans="1:16" x14ac:dyDescent="0.3">
      <c r="A102" s="1" t="s">
        <v>101</v>
      </c>
      <c r="B102">
        <v>13167</v>
      </c>
      <c r="C102">
        <v>5700</v>
      </c>
      <c r="D102">
        <v>8</v>
      </c>
      <c r="E102">
        <v>930869</v>
      </c>
      <c r="F102">
        <v>1000000</v>
      </c>
      <c r="G102">
        <v>69131</v>
      </c>
      <c r="H102">
        <v>16.8</v>
      </c>
      <c r="I102">
        <v>120.3</v>
      </c>
      <c r="J102">
        <v>0</v>
      </c>
      <c r="K102">
        <v>0</v>
      </c>
      <c r="L102">
        <v>1</v>
      </c>
      <c r="M102">
        <v>1</v>
      </c>
      <c r="N102">
        <v>38</v>
      </c>
      <c r="O102">
        <v>0.74</v>
      </c>
      <c r="P102">
        <v>897915</v>
      </c>
    </row>
    <row r="103" spans="1:16" x14ac:dyDescent="0.3">
      <c r="A103" s="1" t="s">
        <v>102</v>
      </c>
      <c r="B103">
        <v>13169</v>
      </c>
      <c r="C103">
        <v>5700</v>
      </c>
      <c r="D103">
        <v>8</v>
      </c>
      <c r="E103">
        <v>1489185</v>
      </c>
      <c r="F103">
        <v>1600000</v>
      </c>
      <c r="G103">
        <v>110815</v>
      </c>
      <c r="H103">
        <v>14.9</v>
      </c>
      <c r="I103">
        <v>8.6</v>
      </c>
      <c r="J103">
        <v>2</v>
      </c>
      <c r="K103">
        <v>0</v>
      </c>
      <c r="L103">
        <v>4</v>
      </c>
      <c r="M103">
        <v>1</v>
      </c>
      <c r="N103">
        <v>48</v>
      </c>
      <c r="O103">
        <v>0.71</v>
      </c>
      <c r="P103">
        <v>1402839</v>
      </c>
    </row>
    <row r="104" spans="1:16" x14ac:dyDescent="0.3">
      <c r="A104" s="1" t="s">
        <v>103</v>
      </c>
      <c r="B104">
        <v>13171</v>
      </c>
      <c r="C104">
        <v>5700</v>
      </c>
      <c r="D104">
        <v>8</v>
      </c>
      <c r="E104">
        <v>876002</v>
      </c>
      <c r="F104">
        <v>920000</v>
      </c>
      <c r="G104">
        <v>43998</v>
      </c>
      <c r="H104">
        <v>8.9</v>
      </c>
      <c r="I104">
        <v>43.5</v>
      </c>
      <c r="J104">
        <v>1</v>
      </c>
      <c r="K104">
        <v>1</v>
      </c>
      <c r="L104">
        <v>4</v>
      </c>
      <c r="M104">
        <v>0.75</v>
      </c>
      <c r="N104">
        <v>58</v>
      </c>
      <c r="O104">
        <v>0.67</v>
      </c>
      <c r="P104">
        <v>898983</v>
      </c>
    </row>
    <row r="105" spans="1:16" x14ac:dyDescent="0.3">
      <c r="A105" s="1" t="s">
        <v>104</v>
      </c>
      <c r="B105">
        <v>13227</v>
      </c>
      <c r="C105">
        <v>27000</v>
      </c>
      <c r="D105">
        <v>15</v>
      </c>
      <c r="E105">
        <v>1950000</v>
      </c>
      <c r="F105">
        <v>1825000</v>
      </c>
      <c r="G105">
        <v>-125000</v>
      </c>
      <c r="H105">
        <v>126.1</v>
      </c>
      <c r="I105">
        <v>8</v>
      </c>
      <c r="J105">
        <v>1</v>
      </c>
      <c r="K105">
        <v>0</v>
      </c>
      <c r="L105">
        <v>3</v>
      </c>
      <c r="M105">
        <v>0</v>
      </c>
      <c r="N105">
        <v>108</v>
      </c>
      <c r="O105">
        <v>0.3</v>
      </c>
      <c r="P105">
        <v>1987999</v>
      </c>
    </row>
    <row r="106" spans="1:16" x14ac:dyDescent="0.3">
      <c r="A106" s="1" t="s">
        <v>105</v>
      </c>
      <c r="B106">
        <v>13229</v>
      </c>
      <c r="C106">
        <v>27000</v>
      </c>
      <c r="D106">
        <v>15</v>
      </c>
      <c r="E106">
        <v>93082</v>
      </c>
      <c r="F106">
        <v>95094</v>
      </c>
      <c r="G106">
        <v>2012</v>
      </c>
      <c r="H106">
        <v>26.1</v>
      </c>
      <c r="I106">
        <v>10.199999999999999</v>
      </c>
      <c r="J106">
        <v>0</v>
      </c>
      <c r="K106">
        <v>0</v>
      </c>
      <c r="L106">
        <v>8</v>
      </c>
      <c r="M106">
        <v>0</v>
      </c>
      <c r="N106">
        <v>64</v>
      </c>
      <c r="O106">
        <v>0.27</v>
      </c>
      <c r="P106">
        <v>88216</v>
      </c>
    </row>
    <row r="107" spans="1:16" x14ac:dyDescent="0.3">
      <c r="A107" s="1" t="s">
        <v>106</v>
      </c>
      <c r="B107">
        <v>13231</v>
      </c>
      <c r="C107">
        <v>27000</v>
      </c>
      <c r="D107">
        <v>15</v>
      </c>
      <c r="E107">
        <v>24858214</v>
      </c>
      <c r="F107">
        <v>24858213</v>
      </c>
      <c r="G107">
        <v>-1</v>
      </c>
      <c r="H107">
        <v>137.69999999999999</v>
      </c>
      <c r="I107">
        <v>5.3</v>
      </c>
      <c r="J107">
        <v>4</v>
      </c>
      <c r="K107">
        <v>0</v>
      </c>
      <c r="L107">
        <v>7</v>
      </c>
      <c r="M107">
        <v>0</v>
      </c>
      <c r="N107">
        <v>67</v>
      </c>
      <c r="O107">
        <v>0.19</v>
      </c>
      <c r="P107">
        <v>24980946</v>
      </c>
    </row>
    <row r="108" spans="1:16" x14ac:dyDescent="0.3">
      <c r="A108" s="1" t="s">
        <v>107</v>
      </c>
      <c r="B108">
        <v>13235</v>
      </c>
      <c r="C108">
        <v>45000</v>
      </c>
      <c r="D108">
        <v>15</v>
      </c>
      <c r="E108">
        <v>2501000</v>
      </c>
      <c r="F108">
        <v>2529473</v>
      </c>
      <c r="G108">
        <v>28473</v>
      </c>
      <c r="H108">
        <v>6</v>
      </c>
      <c r="I108">
        <v>1.9</v>
      </c>
      <c r="J108">
        <v>4</v>
      </c>
      <c r="K108">
        <v>0.75</v>
      </c>
      <c r="L108">
        <v>62</v>
      </c>
      <c r="M108">
        <v>0.5</v>
      </c>
      <c r="N108">
        <v>1069</v>
      </c>
      <c r="O108">
        <v>0.55000000000000004</v>
      </c>
      <c r="P108">
        <v>2667541</v>
      </c>
    </row>
    <row r="109" spans="1:16" x14ac:dyDescent="0.3">
      <c r="A109" s="1" t="s">
        <v>108</v>
      </c>
      <c r="B109">
        <v>13237</v>
      </c>
      <c r="C109">
        <v>45000</v>
      </c>
      <c r="D109">
        <v>15</v>
      </c>
      <c r="E109">
        <v>40303898</v>
      </c>
      <c r="F109">
        <v>40853000</v>
      </c>
      <c r="G109">
        <v>549102</v>
      </c>
      <c r="H109">
        <v>2.5</v>
      </c>
      <c r="I109">
        <v>1.5</v>
      </c>
      <c r="J109">
        <v>8</v>
      </c>
      <c r="K109">
        <v>0.25</v>
      </c>
      <c r="L109">
        <v>43</v>
      </c>
      <c r="M109">
        <v>0.47</v>
      </c>
      <c r="N109">
        <v>808</v>
      </c>
      <c r="O109">
        <v>0.47</v>
      </c>
      <c r="P109">
        <v>40363824</v>
      </c>
    </row>
    <row r="110" spans="1:16" x14ac:dyDescent="0.3">
      <c r="A110" s="1" t="s">
        <v>109</v>
      </c>
      <c r="B110">
        <v>13239</v>
      </c>
      <c r="C110">
        <v>45000</v>
      </c>
      <c r="D110">
        <v>15</v>
      </c>
      <c r="E110">
        <v>25240893</v>
      </c>
      <c r="F110">
        <v>25448000</v>
      </c>
      <c r="G110">
        <v>207107</v>
      </c>
      <c r="H110">
        <v>3.3</v>
      </c>
      <c r="I110">
        <v>2.1</v>
      </c>
      <c r="J110">
        <v>23</v>
      </c>
      <c r="K110">
        <v>0.43</v>
      </c>
      <c r="L110">
        <v>102</v>
      </c>
      <c r="M110">
        <v>0.41</v>
      </c>
      <c r="N110">
        <v>2612</v>
      </c>
      <c r="O110">
        <v>0.49</v>
      </c>
      <c r="P110">
        <v>25404546</v>
      </c>
    </row>
    <row r="111" spans="1:16" x14ac:dyDescent="0.3">
      <c r="A111" s="1" t="s">
        <v>111</v>
      </c>
      <c r="B111">
        <v>19529</v>
      </c>
      <c r="C111">
        <v>45000</v>
      </c>
      <c r="D111">
        <v>11000</v>
      </c>
      <c r="E111">
        <v>11133333</v>
      </c>
      <c r="F111">
        <v>11197987</v>
      </c>
      <c r="G111">
        <v>64654</v>
      </c>
      <c r="H111">
        <v>317.5</v>
      </c>
      <c r="I111">
        <v>4.7</v>
      </c>
      <c r="J111">
        <v>2</v>
      </c>
      <c r="K111">
        <v>0</v>
      </c>
      <c r="L111">
        <v>8</v>
      </c>
      <c r="M111">
        <v>0</v>
      </c>
      <c r="N111">
        <v>313</v>
      </c>
      <c r="O111">
        <v>0.12</v>
      </c>
      <c r="P111">
        <v>11275015</v>
      </c>
    </row>
    <row r="112" spans="1:16" x14ac:dyDescent="0.3">
      <c r="A112" s="1" t="s">
        <v>112</v>
      </c>
      <c r="B112">
        <v>19544</v>
      </c>
      <c r="C112">
        <v>120600</v>
      </c>
      <c r="D112">
        <v>8</v>
      </c>
      <c r="E112">
        <v>13182199</v>
      </c>
      <c r="F112">
        <v>13383577</v>
      </c>
      <c r="G112">
        <v>201378</v>
      </c>
      <c r="H112">
        <v>4</v>
      </c>
      <c r="I112">
        <v>2.1</v>
      </c>
      <c r="J112">
        <v>5</v>
      </c>
      <c r="K112">
        <v>0.4</v>
      </c>
      <c r="L112">
        <v>52</v>
      </c>
      <c r="M112">
        <v>0.56000000000000005</v>
      </c>
      <c r="N112">
        <v>858</v>
      </c>
      <c r="O112">
        <v>0.57999999999999996</v>
      </c>
      <c r="P112">
        <v>13367657</v>
      </c>
    </row>
    <row r="113" spans="1:16" x14ac:dyDescent="0.3">
      <c r="A113" s="1" t="s">
        <v>113</v>
      </c>
      <c r="B113">
        <v>19547</v>
      </c>
      <c r="C113">
        <v>121200</v>
      </c>
      <c r="D113">
        <v>8</v>
      </c>
      <c r="E113">
        <v>13131000</v>
      </c>
      <c r="F113">
        <v>13385000</v>
      </c>
      <c r="G113">
        <v>254000</v>
      </c>
      <c r="H113">
        <v>2.5</v>
      </c>
      <c r="I113">
        <v>1.5</v>
      </c>
      <c r="J113">
        <v>11</v>
      </c>
      <c r="K113">
        <v>0.55000000000000004</v>
      </c>
      <c r="L113">
        <v>106</v>
      </c>
      <c r="M113">
        <v>0.53</v>
      </c>
      <c r="N113">
        <v>1923</v>
      </c>
      <c r="O113">
        <v>0.52</v>
      </c>
      <c r="P113">
        <v>13355432</v>
      </c>
    </row>
    <row r="114" spans="1:16" x14ac:dyDescent="0.3">
      <c r="A114" s="1" t="s">
        <v>114</v>
      </c>
      <c r="B114">
        <v>19550</v>
      </c>
      <c r="C114">
        <v>120600</v>
      </c>
      <c r="D114">
        <v>8</v>
      </c>
      <c r="E114">
        <v>13064456</v>
      </c>
      <c r="F114">
        <v>13351024</v>
      </c>
      <c r="G114">
        <v>286568</v>
      </c>
      <c r="H114">
        <v>5.5</v>
      </c>
      <c r="I114">
        <v>1.4</v>
      </c>
      <c r="J114">
        <v>8</v>
      </c>
      <c r="K114">
        <v>0.5</v>
      </c>
      <c r="L114">
        <v>35</v>
      </c>
      <c r="M114">
        <v>0.4</v>
      </c>
      <c r="N114">
        <v>706</v>
      </c>
      <c r="O114">
        <v>0.56999999999999995</v>
      </c>
      <c r="P114">
        <v>13443532</v>
      </c>
    </row>
    <row r="115" spans="1:16" x14ac:dyDescent="0.3">
      <c r="A115" s="1" t="s">
        <v>115</v>
      </c>
      <c r="B115">
        <v>19553</v>
      </c>
      <c r="C115">
        <v>121200</v>
      </c>
      <c r="D115">
        <v>8</v>
      </c>
      <c r="E115">
        <v>13052000</v>
      </c>
      <c r="F115">
        <v>13200000</v>
      </c>
      <c r="G115">
        <v>148000</v>
      </c>
      <c r="H115">
        <v>1.4</v>
      </c>
      <c r="I115">
        <v>2.2000000000000002</v>
      </c>
      <c r="J115">
        <v>20</v>
      </c>
      <c r="K115">
        <v>0.65</v>
      </c>
      <c r="L115">
        <v>191</v>
      </c>
      <c r="M115">
        <v>0.49</v>
      </c>
      <c r="N115">
        <v>2772</v>
      </c>
      <c r="O115">
        <v>0.48</v>
      </c>
      <c r="P115">
        <v>13296611</v>
      </c>
    </row>
    <row r="116" spans="1:16" x14ac:dyDescent="0.3">
      <c r="A116" s="1" t="s">
        <v>116</v>
      </c>
      <c r="B116">
        <v>21018</v>
      </c>
      <c r="C116">
        <v>27000</v>
      </c>
      <c r="D116">
        <v>8</v>
      </c>
      <c r="E116">
        <v>9403135</v>
      </c>
      <c r="F116">
        <v>9403135</v>
      </c>
      <c r="G116">
        <v>0</v>
      </c>
      <c r="H116">
        <v>4</v>
      </c>
      <c r="I116">
        <v>4</v>
      </c>
      <c r="J116">
        <v>0</v>
      </c>
      <c r="K116">
        <v>0</v>
      </c>
      <c r="L116">
        <v>27</v>
      </c>
      <c r="M116">
        <v>0.33</v>
      </c>
      <c r="N116">
        <v>427</v>
      </c>
      <c r="O116">
        <v>0.43</v>
      </c>
      <c r="P116">
        <v>9626941</v>
      </c>
    </row>
    <row r="117" spans="1:16" x14ac:dyDescent="0.3">
      <c r="A117" s="1" t="s">
        <v>117</v>
      </c>
      <c r="B117">
        <v>21021</v>
      </c>
      <c r="C117">
        <v>72000</v>
      </c>
      <c r="D117">
        <v>8</v>
      </c>
      <c r="E117">
        <v>68332734</v>
      </c>
      <c r="F117">
        <v>69332000</v>
      </c>
      <c r="G117">
        <v>999266</v>
      </c>
      <c r="H117">
        <v>13.7</v>
      </c>
      <c r="I117">
        <v>2.9</v>
      </c>
      <c r="J117">
        <v>4</v>
      </c>
      <c r="K117">
        <v>0</v>
      </c>
      <c r="L117">
        <v>34</v>
      </c>
      <c r="M117">
        <v>0.26</v>
      </c>
      <c r="N117">
        <v>431</v>
      </c>
      <c r="O117">
        <v>0.44</v>
      </c>
      <c r="P117">
        <v>70723337</v>
      </c>
    </row>
    <row r="118" spans="1:16" x14ac:dyDescent="0.3">
      <c r="A118" s="1" t="s">
        <v>118</v>
      </c>
      <c r="B118">
        <v>21024</v>
      </c>
      <c r="C118">
        <v>48000</v>
      </c>
      <c r="D118">
        <v>8</v>
      </c>
      <c r="E118">
        <v>66300000</v>
      </c>
      <c r="F118">
        <v>66948131</v>
      </c>
      <c r="G118">
        <v>648131</v>
      </c>
      <c r="H118">
        <v>5.5</v>
      </c>
      <c r="I118">
        <v>2.8</v>
      </c>
      <c r="J118">
        <v>5</v>
      </c>
      <c r="K118">
        <v>0.2</v>
      </c>
      <c r="L118">
        <v>26</v>
      </c>
      <c r="M118">
        <v>0.46</v>
      </c>
      <c r="N118">
        <v>408</v>
      </c>
      <c r="O118">
        <v>0.43</v>
      </c>
      <c r="P118">
        <v>67835973</v>
      </c>
    </row>
    <row r="119" spans="1:16" x14ac:dyDescent="0.3">
      <c r="A119" s="1" t="s">
        <v>119</v>
      </c>
      <c r="B119">
        <v>21049</v>
      </c>
      <c r="C119">
        <v>87000</v>
      </c>
      <c r="D119">
        <v>5</v>
      </c>
      <c r="E119">
        <v>144257580</v>
      </c>
      <c r="F119">
        <v>145912000</v>
      </c>
      <c r="G119">
        <v>1654420</v>
      </c>
      <c r="H119">
        <v>50.5</v>
      </c>
      <c r="I119">
        <v>5.8</v>
      </c>
      <c r="J119">
        <v>2</v>
      </c>
      <c r="K119">
        <v>0</v>
      </c>
      <c r="L119">
        <v>6</v>
      </c>
      <c r="M119">
        <v>0.67</v>
      </c>
      <c r="N119">
        <v>89</v>
      </c>
      <c r="O119">
        <v>0.64</v>
      </c>
      <c r="P119">
        <v>149097777</v>
      </c>
    </row>
    <row r="120" spans="1:16" x14ac:dyDescent="0.3">
      <c r="A120" s="1" t="s">
        <v>120</v>
      </c>
      <c r="B120">
        <v>21634</v>
      </c>
      <c r="C120">
        <v>1200000</v>
      </c>
      <c r="D120">
        <v>8</v>
      </c>
      <c r="E120">
        <v>22200000</v>
      </c>
      <c r="F120">
        <v>23149000</v>
      </c>
      <c r="G120">
        <v>949000</v>
      </c>
      <c r="H120">
        <v>13.9</v>
      </c>
      <c r="I120">
        <v>1.4</v>
      </c>
      <c r="J120">
        <v>0</v>
      </c>
      <c r="K120">
        <v>0</v>
      </c>
      <c r="L120">
        <v>8</v>
      </c>
      <c r="M120">
        <v>0.62</v>
      </c>
      <c r="N120">
        <v>124</v>
      </c>
      <c r="O120">
        <v>0.53</v>
      </c>
      <c r="P120">
        <v>21705035</v>
      </c>
    </row>
    <row r="121" spans="1:16" x14ac:dyDescent="0.3">
      <c r="A121" s="1" t="s">
        <v>121</v>
      </c>
      <c r="B121">
        <v>21637</v>
      </c>
      <c r="C121">
        <v>450000</v>
      </c>
      <c r="D121">
        <v>5</v>
      </c>
      <c r="E121">
        <v>22150000</v>
      </c>
      <c r="F121">
        <v>22000000</v>
      </c>
      <c r="G121">
        <v>-150000</v>
      </c>
      <c r="H121">
        <v>1137.4000000000001</v>
      </c>
      <c r="I121">
        <v>373.9</v>
      </c>
      <c r="J121">
        <v>0</v>
      </c>
      <c r="K121">
        <v>0</v>
      </c>
      <c r="L121">
        <v>0</v>
      </c>
      <c r="M121">
        <v>0</v>
      </c>
      <c r="N121">
        <v>3</v>
      </c>
      <c r="O121">
        <v>0.67</v>
      </c>
      <c r="P121">
        <v>20925000</v>
      </c>
    </row>
    <row r="122" spans="1:16" x14ac:dyDescent="0.3">
      <c r="A122" s="1" t="s">
        <v>122</v>
      </c>
      <c r="B122">
        <v>21730</v>
      </c>
      <c r="C122">
        <v>24900</v>
      </c>
      <c r="D122">
        <v>5</v>
      </c>
      <c r="E122">
        <v>2673000</v>
      </c>
      <c r="F122">
        <v>2797000</v>
      </c>
      <c r="G122">
        <v>124000</v>
      </c>
      <c r="H122">
        <v>58.7</v>
      </c>
      <c r="I122">
        <v>12.8</v>
      </c>
      <c r="J122">
        <v>0</v>
      </c>
      <c r="K122">
        <v>0</v>
      </c>
      <c r="L122">
        <v>3</v>
      </c>
      <c r="M122">
        <v>0.33</v>
      </c>
      <c r="N122">
        <v>34</v>
      </c>
      <c r="O122">
        <v>0.18</v>
      </c>
      <c r="P122">
        <v>2706220</v>
      </c>
    </row>
    <row r="123" spans="1:16" x14ac:dyDescent="0.3">
      <c r="A123" s="1" t="s">
        <v>123</v>
      </c>
      <c r="B123">
        <v>21733</v>
      </c>
      <c r="C123">
        <v>183000</v>
      </c>
      <c r="D123">
        <v>8</v>
      </c>
      <c r="E123">
        <v>3222376</v>
      </c>
      <c r="F123">
        <v>3242024</v>
      </c>
      <c r="G123">
        <v>19648</v>
      </c>
      <c r="H123">
        <v>4.4000000000000004</v>
      </c>
      <c r="I123">
        <v>1.7</v>
      </c>
      <c r="J123">
        <v>4</v>
      </c>
      <c r="K123">
        <v>0.5</v>
      </c>
      <c r="L123">
        <v>21</v>
      </c>
      <c r="M123">
        <v>0.56999999999999995</v>
      </c>
      <c r="N123">
        <v>473</v>
      </c>
      <c r="O123">
        <v>0.56000000000000005</v>
      </c>
      <c r="P123">
        <v>3008405</v>
      </c>
    </row>
    <row r="124" spans="1:16" x14ac:dyDescent="0.3">
      <c r="A124" s="1" t="s">
        <v>124</v>
      </c>
      <c r="B124">
        <v>22294</v>
      </c>
      <c r="C124">
        <v>64800</v>
      </c>
      <c r="D124">
        <v>8</v>
      </c>
      <c r="E124">
        <v>6786265</v>
      </c>
      <c r="F124">
        <v>6888599</v>
      </c>
      <c r="G124">
        <v>102334</v>
      </c>
      <c r="H124">
        <v>23.3</v>
      </c>
      <c r="I124">
        <v>7.4</v>
      </c>
      <c r="J124">
        <v>1</v>
      </c>
      <c r="K124">
        <v>0</v>
      </c>
      <c r="L124">
        <v>20</v>
      </c>
      <c r="M124">
        <v>0.45</v>
      </c>
      <c r="N124">
        <v>187</v>
      </c>
      <c r="O124">
        <v>0.56000000000000005</v>
      </c>
      <c r="P124">
        <v>7428705</v>
      </c>
    </row>
    <row r="125" spans="1:16" x14ac:dyDescent="0.3">
      <c r="A125" s="1" t="s">
        <v>125</v>
      </c>
      <c r="B125">
        <v>22326</v>
      </c>
      <c r="C125">
        <v>1200000</v>
      </c>
      <c r="D125">
        <v>8</v>
      </c>
      <c r="E125">
        <v>18452466</v>
      </c>
      <c r="F125">
        <v>18348842</v>
      </c>
      <c r="G125">
        <v>-103624</v>
      </c>
      <c r="H125">
        <v>10.9</v>
      </c>
      <c r="I125">
        <v>10.6</v>
      </c>
      <c r="J125">
        <v>0</v>
      </c>
      <c r="K125">
        <v>0</v>
      </c>
      <c r="L125">
        <v>20</v>
      </c>
      <c r="M125">
        <v>0.3</v>
      </c>
      <c r="N125">
        <v>352</v>
      </c>
      <c r="O125">
        <v>0.41</v>
      </c>
      <c r="P125">
        <v>18422560</v>
      </c>
    </row>
    <row r="126" spans="1:16" x14ac:dyDescent="0.3">
      <c r="A126" s="1" t="s">
        <v>126</v>
      </c>
      <c r="B126">
        <v>22327</v>
      </c>
      <c r="C126">
        <v>3600000</v>
      </c>
      <c r="D126">
        <v>8</v>
      </c>
      <c r="E126">
        <v>10567118</v>
      </c>
      <c r="F126">
        <v>10713293</v>
      </c>
      <c r="G126">
        <v>146175</v>
      </c>
      <c r="H126">
        <v>17.100000000000001</v>
      </c>
      <c r="I126">
        <v>3.2</v>
      </c>
      <c r="J126">
        <v>1</v>
      </c>
      <c r="K126">
        <v>0</v>
      </c>
      <c r="L126">
        <v>22</v>
      </c>
      <c r="M126">
        <v>0.5</v>
      </c>
      <c r="N126">
        <v>325</v>
      </c>
      <c r="O126">
        <v>0.42</v>
      </c>
      <c r="P126">
        <v>11266788</v>
      </c>
    </row>
    <row r="127" spans="1:16" x14ac:dyDescent="0.3">
      <c r="A127" s="1" t="s">
        <v>127</v>
      </c>
      <c r="B127">
        <v>22328</v>
      </c>
      <c r="C127">
        <v>2700000</v>
      </c>
      <c r="D127">
        <v>8</v>
      </c>
      <c r="E127">
        <v>12172590</v>
      </c>
      <c r="F127">
        <v>12441037</v>
      </c>
      <c r="G127">
        <v>268447</v>
      </c>
      <c r="H127">
        <v>16.7</v>
      </c>
      <c r="I127">
        <v>3.3</v>
      </c>
      <c r="J127">
        <v>0</v>
      </c>
      <c r="K127">
        <v>0</v>
      </c>
      <c r="L127">
        <v>14</v>
      </c>
      <c r="M127">
        <v>0.14000000000000001</v>
      </c>
      <c r="N127">
        <v>302</v>
      </c>
      <c r="O127">
        <v>0.41</v>
      </c>
      <c r="P127">
        <v>13070839</v>
      </c>
    </row>
    <row r="128" spans="1:16" x14ac:dyDescent="0.3">
      <c r="A128" s="1" t="s">
        <v>128</v>
      </c>
      <c r="B128">
        <v>22438</v>
      </c>
      <c r="C128">
        <v>87000</v>
      </c>
      <c r="D128">
        <v>5</v>
      </c>
      <c r="E128">
        <v>42078000</v>
      </c>
      <c r="F128">
        <v>42599973</v>
      </c>
      <c r="G128">
        <v>521973</v>
      </c>
      <c r="H128">
        <v>8.4</v>
      </c>
      <c r="I128">
        <v>5.7</v>
      </c>
      <c r="J128">
        <v>3</v>
      </c>
      <c r="K128">
        <v>0.33</v>
      </c>
      <c r="L128">
        <v>5</v>
      </c>
      <c r="M128">
        <v>0.8</v>
      </c>
      <c r="N128">
        <v>311</v>
      </c>
      <c r="O128">
        <v>0.63</v>
      </c>
      <c r="P128">
        <v>43334711</v>
      </c>
    </row>
    <row r="129" spans="1:16" x14ac:dyDescent="0.3">
      <c r="A129" s="1" t="s">
        <v>129</v>
      </c>
      <c r="B129">
        <v>22951</v>
      </c>
      <c r="C129">
        <v>12000</v>
      </c>
      <c r="D129">
        <v>70</v>
      </c>
      <c r="E129">
        <v>734629</v>
      </c>
      <c r="F129">
        <v>742998</v>
      </c>
      <c r="G129">
        <v>8369</v>
      </c>
      <c r="H129">
        <v>4.0999999999999996</v>
      </c>
      <c r="I129">
        <v>1.8</v>
      </c>
      <c r="J129">
        <v>6</v>
      </c>
      <c r="K129">
        <v>0.5</v>
      </c>
      <c r="L129">
        <v>36</v>
      </c>
      <c r="M129">
        <v>0.56000000000000005</v>
      </c>
      <c r="N129">
        <v>841</v>
      </c>
      <c r="O129">
        <v>0.57999999999999996</v>
      </c>
      <c r="P129">
        <v>701078</v>
      </c>
    </row>
    <row r="130" spans="1:16" x14ac:dyDescent="0.3">
      <c r="A130" s="1" t="s">
        <v>130</v>
      </c>
      <c r="B130">
        <v>22954</v>
      </c>
      <c r="C130">
        <v>12000</v>
      </c>
      <c r="D130">
        <v>70</v>
      </c>
      <c r="E130">
        <v>1585983</v>
      </c>
      <c r="F130">
        <v>1725000</v>
      </c>
      <c r="G130">
        <v>139017</v>
      </c>
      <c r="H130">
        <v>39.299999999999997</v>
      </c>
      <c r="I130">
        <v>1.8</v>
      </c>
      <c r="J130">
        <v>0</v>
      </c>
      <c r="K130">
        <v>0</v>
      </c>
      <c r="L130">
        <v>7</v>
      </c>
      <c r="M130">
        <v>0.86</v>
      </c>
      <c r="N130">
        <v>308</v>
      </c>
      <c r="O130">
        <v>0.54</v>
      </c>
      <c r="P130">
        <v>1664251</v>
      </c>
    </row>
    <row r="131" spans="1:16" x14ac:dyDescent="0.3">
      <c r="A131" s="1" t="s">
        <v>131</v>
      </c>
      <c r="B131">
        <v>22957</v>
      </c>
      <c r="C131">
        <v>60000</v>
      </c>
      <c r="D131">
        <v>15</v>
      </c>
      <c r="E131">
        <v>666231</v>
      </c>
      <c r="F131">
        <v>724822</v>
      </c>
      <c r="G131">
        <v>58591</v>
      </c>
      <c r="H131">
        <v>45.3</v>
      </c>
      <c r="I131">
        <v>7.6</v>
      </c>
      <c r="J131">
        <v>4</v>
      </c>
      <c r="K131">
        <v>0</v>
      </c>
      <c r="L131">
        <v>5</v>
      </c>
      <c r="M131">
        <v>0.4</v>
      </c>
      <c r="N131">
        <v>93</v>
      </c>
      <c r="O131">
        <v>0.3</v>
      </c>
      <c r="P131">
        <v>667171</v>
      </c>
    </row>
    <row r="132" spans="1:16" x14ac:dyDescent="0.3">
      <c r="A132" s="1" t="s">
        <v>132</v>
      </c>
      <c r="B132">
        <v>22960</v>
      </c>
      <c r="C132">
        <v>60000</v>
      </c>
      <c r="D132">
        <v>70</v>
      </c>
      <c r="E132">
        <v>58705</v>
      </c>
      <c r="F132">
        <v>61482</v>
      </c>
      <c r="G132">
        <v>2777</v>
      </c>
      <c r="H132">
        <v>257.60000000000002</v>
      </c>
      <c r="I132">
        <v>34</v>
      </c>
      <c r="J132">
        <v>0</v>
      </c>
      <c r="K132">
        <v>0</v>
      </c>
      <c r="L132">
        <v>1</v>
      </c>
      <c r="M132">
        <v>0</v>
      </c>
      <c r="N132">
        <v>55</v>
      </c>
      <c r="O132">
        <v>0.2</v>
      </c>
      <c r="P132">
        <v>63291</v>
      </c>
    </row>
    <row r="133" spans="1:16" x14ac:dyDescent="0.3">
      <c r="A133" s="1" t="s">
        <v>133</v>
      </c>
      <c r="B133">
        <v>22966</v>
      </c>
      <c r="C133">
        <v>90000</v>
      </c>
      <c r="D133">
        <v>15</v>
      </c>
      <c r="E133">
        <v>49200000</v>
      </c>
      <c r="F133">
        <v>49999999</v>
      </c>
      <c r="G133">
        <v>799999</v>
      </c>
      <c r="H133">
        <v>117.5</v>
      </c>
      <c r="I133">
        <v>11.9</v>
      </c>
      <c r="J133">
        <v>0</v>
      </c>
      <c r="K133">
        <v>0</v>
      </c>
      <c r="L133">
        <v>1</v>
      </c>
      <c r="M133">
        <v>0</v>
      </c>
      <c r="N133">
        <v>35</v>
      </c>
      <c r="O133">
        <v>0.09</v>
      </c>
      <c r="P133">
        <v>49613929</v>
      </c>
    </row>
    <row r="134" spans="1:16" x14ac:dyDescent="0.3">
      <c r="A134" s="1" t="s">
        <v>134</v>
      </c>
      <c r="B134">
        <v>22978</v>
      </c>
      <c r="C134">
        <v>180000</v>
      </c>
      <c r="D134">
        <v>8</v>
      </c>
      <c r="E134">
        <v>62208888</v>
      </c>
      <c r="F134">
        <v>62987000</v>
      </c>
      <c r="G134">
        <v>778112</v>
      </c>
      <c r="H134">
        <v>2.9</v>
      </c>
      <c r="I134">
        <v>2.6</v>
      </c>
      <c r="J134">
        <v>2</v>
      </c>
      <c r="K134">
        <v>0</v>
      </c>
      <c r="L134">
        <v>41</v>
      </c>
      <c r="M134">
        <v>0.44</v>
      </c>
      <c r="N134">
        <v>1154</v>
      </c>
      <c r="O134">
        <v>0.5</v>
      </c>
      <c r="P134">
        <v>62847556</v>
      </c>
    </row>
    <row r="135" spans="1:16" x14ac:dyDescent="0.3">
      <c r="A135" s="1" t="s">
        <v>135</v>
      </c>
      <c r="B135">
        <v>23037</v>
      </c>
      <c r="C135">
        <v>120</v>
      </c>
      <c r="D135">
        <v>125</v>
      </c>
      <c r="E135">
        <v>800</v>
      </c>
      <c r="F135">
        <v>8000</v>
      </c>
      <c r="G135">
        <v>7200</v>
      </c>
      <c r="H135">
        <v>13</v>
      </c>
      <c r="I135">
        <v>7.7</v>
      </c>
      <c r="J135">
        <v>34</v>
      </c>
      <c r="K135">
        <v>0</v>
      </c>
      <c r="L135">
        <v>106</v>
      </c>
      <c r="M135">
        <v>0.11</v>
      </c>
      <c r="N135">
        <v>285</v>
      </c>
      <c r="O135">
        <v>0.9</v>
      </c>
      <c r="P135">
        <v>1391</v>
      </c>
    </row>
    <row r="136" spans="1:16" x14ac:dyDescent="0.3">
      <c r="A136" s="1" t="s">
        <v>136</v>
      </c>
      <c r="B136">
        <v>24419</v>
      </c>
      <c r="C136">
        <v>300000</v>
      </c>
      <c r="D136">
        <v>8</v>
      </c>
      <c r="E136">
        <v>67552261</v>
      </c>
      <c r="F136">
        <v>68888777</v>
      </c>
      <c r="G136">
        <v>1336516</v>
      </c>
      <c r="H136">
        <v>161.69999999999999</v>
      </c>
      <c r="I136">
        <v>70.400000000000006</v>
      </c>
      <c r="J136">
        <v>0</v>
      </c>
      <c r="K136">
        <v>0</v>
      </c>
      <c r="L136">
        <v>1</v>
      </c>
      <c r="M136">
        <v>0</v>
      </c>
      <c r="N136">
        <v>74</v>
      </c>
      <c r="O136">
        <v>0.53</v>
      </c>
      <c r="P136">
        <v>67387355</v>
      </c>
    </row>
    <row r="137" spans="1:16" x14ac:dyDescent="0.3">
      <c r="A137" s="1" t="s">
        <v>137</v>
      </c>
      <c r="B137">
        <v>24420</v>
      </c>
      <c r="C137">
        <v>600000</v>
      </c>
      <c r="D137">
        <v>8</v>
      </c>
      <c r="E137">
        <v>88126551</v>
      </c>
      <c r="F137">
        <v>89412778</v>
      </c>
      <c r="G137">
        <v>1286227</v>
      </c>
      <c r="H137">
        <v>148.5</v>
      </c>
      <c r="I137">
        <v>15.1</v>
      </c>
      <c r="J137">
        <v>0</v>
      </c>
      <c r="K137">
        <v>0</v>
      </c>
      <c r="L137">
        <v>2</v>
      </c>
      <c r="M137">
        <v>0</v>
      </c>
      <c r="N137">
        <v>77</v>
      </c>
      <c r="O137">
        <v>0.47</v>
      </c>
      <c r="P137">
        <v>88659163</v>
      </c>
    </row>
    <row r="138" spans="1:16" x14ac:dyDescent="0.3">
      <c r="A138" s="1" t="s">
        <v>138</v>
      </c>
      <c r="B138">
        <v>24421</v>
      </c>
      <c r="C138">
        <v>450000</v>
      </c>
      <c r="D138">
        <v>8</v>
      </c>
      <c r="E138">
        <v>96301012</v>
      </c>
      <c r="F138">
        <v>97889000</v>
      </c>
      <c r="G138">
        <v>1587988</v>
      </c>
      <c r="H138">
        <v>10.5</v>
      </c>
      <c r="I138">
        <v>8.6999999999999993</v>
      </c>
      <c r="J138">
        <v>1</v>
      </c>
      <c r="K138">
        <v>0</v>
      </c>
      <c r="L138">
        <v>1</v>
      </c>
      <c r="M138">
        <v>0</v>
      </c>
      <c r="N138">
        <v>77</v>
      </c>
      <c r="O138">
        <v>0.39</v>
      </c>
      <c r="P138">
        <v>97551517</v>
      </c>
    </row>
    <row r="139" spans="1:16" x14ac:dyDescent="0.3">
      <c r="A139" s="1" t="s">
        <v>139</v>
      </c>
      <c r="B139">
        <v>24488</v>
      </c>
      <c r="C139">
        <v>1</v>
      </c>
      <c r="D139">
        <v>0</v>
      </c>
      <c r="E139">
        <v>252000000</v>
      </c>
      <c r="F139">
        <v>255900000</v>
      </c>
      <c r="G139">
        <v>3900000</v>
      </c>
      <c r="H139">
        <v>33.799999999999997</v>
      </c>
      <c r="I139">
        <v>13.1</v>
      </c>
      <c r="J139">
        <v>0</v>
      </c>
      <c r="K139">
        <v>0</v>
      </c>
      <c r="L139">
        <v>8</v>
      </c>
      <c r="M139">
        <v>0.5</v>
      </c>
      <c r="N139">
        <v>101</v>
      </c>
      <c r="O139">
        <v>0.61</v>
      </c>
      <c r="P139">
        <v>254686752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"/>
  <sheetViews>
    <sheetView tabSelected="1" zoomScale="90" zoomScaleNormal="90" workbookViewId="0">
      <pane ySplit="2" topLeftCell="A15" activePane="bottomLeft" state="frozen"/>
      <selection pane="bottomLeft" activeCell="T13" sqref="T13"/>
    </sheetView>
  </sheetViews>
  <sheetFormatPr defaultRowHeight="14.4" x14ac:dyDescent="0.3"/>
  <cols>
    <col min="1" max="1" width="19.88671875" style="53" customWidth="1"/>
    <col min="2" max="2" width="6" hidden="1" customWidth="1"/>
    <col min="3" max="3" width="7" hidden="1" customWidth="1"/>
    <col min="4" max="4" width="5.77734375" customWidth="1"/>
    <col min="5" max="5" width="13.33203125" customWidth="1"/>
    <col min="6" max="6" width="13.109375" customWidth="1"/>
    <col min="7" max="7" width="11.44140625" customWidth="1"/>
    <col min="8" max="8" width="5.44140625" customWidth="1"/>
    <col min="9" max="9" width="8.5546875" customWidth="1"/>
    <col min="10" max="10" width="4.6640625" style="36" customWidth="1"/>
    <col min="11" max="11" width="4.77734375" style="43" customWidth="1"/>
    <col min="12" max="12" width="8.5546875" style="36" hidden="1" customWidth="1"/>
    <col min="13" max="13" width="8.77734375" style="36" hidden="1" customWidth="1"/>
    <col min="14" max="14" width="7.109375" style="36" customWidth="1"/>
    <col min="15" max="15" width="5.109375" style="43" customWidth="1"/>
    <col min="16" max="16" width="14.5546875" customWidth="1"/>
  </cols>
  <sheetData>
    <row r="1" spans="1:16" s="4" customFormat="1" ht="13.2" hidden="1" customHeight="1" x14ac:dyDescent="0.3">
      <c r="A1" s="22"/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9</v>
      </c>
      <c r="I1" s="23">
        <v>8</v>
      </c>
      <c r="J1" s="30">
        <v>10</v>
      </c>
      <c r="K1" s="37">
        <v>11</v>
      </c>
      <c r="L1" s="30">
        <v>12</v>
      </c>
      <c r="M1" s="30">
        <v>13</v>
      </c>
      <c r="N1" s="30">
        <v>14</v>
      </c>
      <c r="O1" s="37">
        <v>15</v>
      </c>
      <c r="P1" s="23">
        <v>16</v>
      </c>
    </row>
    <row r="2" spans="1:16" s="3" customFormat="1" ht="18.600000000000001" thickBot="1" x14ac:dyDescent="0.4">
      <c r="A2" s="9"/>
      <c r="B2" s="7" t="s">
        <v>155</v>
      </c>
      <c r="C2" s="7" t="s">
        <v>156</v>
      </c>
      <c r="D2" s="8" t="s">
        <v>199</v>
      </c>
      <c r="E2" s="8" t="s">
        <v>200</v>
      </c>
      <c r="F2" s="8" t="s">
        <v>201</v>
      </c>
      <c r="G2" s="8" t="s">
        <v>202</v>
      </c>
      <c r="H2" s="8" t="s">
        <v>180</v>
      </c>
      <c r="I2" s="8" t="s">
        <v>181</v>
      </c>
      <c r="J2" s="31" t="s">
        <v>182</v>
      </c>
      <c r="K2" s="38" t="s">
        <v>183</v>
      </c>
      <c r="L2" s="31" t="s">
        <v>157</v>
      </c>
      <c r="M2" s="31" t="s">
        <v>158</v>
      </c>
      <c r="N2" s="31" t="s">
        <v>184</v>
      </c>
      <c r="O2" s="38" t="s">
        <v>185</v>
      </c>
      <c r="P2" s="8" t="s">
        <v>186</v>
      </c>
    </row>
    <row r="3" spans="1:16" ht="16.2" thickBot="1" x14ac:dyDescent="0.35">
      <c r="A3" s="28" t="s">
        <v>160</v>
      </c>
      <c r="B3" s="16"/>
      <c r="C3" s="16"/>
      <c r="D3" s="24"/>
      <c r="E3" s="25">
        <f>E4-(E4*0.01)-SUM(F5:F6)</f>
        <v>-48719.929999999702</v>
      </c>
      <c r="F3" s="26"/>
      <c r="G3" s="24"/>
      <c r="H3" s="24"/>
      <c r="I3" s="24"/>
      <c r="J3" s="32"/>
      <c r="K3" s="39"/>
      <c r="L3" s="32"/>
      <c r="M3" s="32"/>
      <c r="N3" s="32"/>
      <c r="O3" s="39"/>
      <c r="P3" s="27"/>
    </row>
    <row r="4" spans="1:16" x14ac:dyDescent="0.3">
      <c r="A4" s="12" t="s">
        <v>109</v>
      </c>
      <c r="B4" s="10">
        <f>VLOOKUP($A4,cache[],B$1,0)</f>
        <v>13239</v>
      </c>
      <c r="C4" s="10">
        <f>VLOOKUP($A4,cache[],C$1,0)</f>
        <v>45000</v>
      </c>
      <c r="D4" s="12">
        <f>VLOOKUP($A4,cache[],D$1,0)</f>
        <v>15</v>
      </c>
      <c r="E4" s="19">
        <f>VLOOKUP($A4,cache[],E$1,0)</f>
        <v>25240893</v>
      </c>
      <c r="F4" s="19">
        <f>VLOOKUP($A4,cache[],F$1,0)</f>
        <v>25448000</v>
      </c>
      <c r="G4" s="12">
        <f>VLOOKUP($A4,cache[],G$1,0)</f>
        <v>207107</v>
      </c>
      <c r="H4" s="12">
        <f>VLOOKUP($A4,cache[],H$1,0)</f>
        <v>2.1</v>
      </c>
      <c r="I4" s="12">
        <f>VLOOKUP($A4,cache[],I$1,0)</f>
        <v>3.3</v>
      </c>
      <c r="J4" s="33">
        <f>VLOOKUP($A4,cache[],J$1,0)</f>
        <v>23</v>
      </c>
      <c r="K4" s="40">
        <f>VLOOKUP($A4,cache[],K$1,0)</f>
        <v>0.43</v>
      </c>
      <c r="L4" s="33">
        <f>VLOOKUP($A4,cache[],L$1,0)</f>
        <v>102</v>
      </c>
      <c r="M4" s="33">
        <f>VLOOKUP($A4,cache[],M$1,0)</f>
        <v>0.41</v>
      </c>
      <c r="N4" s="33">
        <f>VLOOKUP($A4,cache[],N$1,0)</f>
        <v>2612</v>
      </c>
      <c r="O4" s="40">
        <f>VLOOKUP($A4,cache[],O$1,0)</f>
        <v>0.49</v>
      </c>
      <c r="P4" s="13">
        <f>VLOOKUP($A4,cache[],P$1,0)</f>
        <v>25404546</v>
      </c>
    </row>
    <row r="5" spans="1:16" x14ac:dyDescent="0.3">
      <c r="A5" s="17" t="s">
        <v>106</v>
      </c>
      <c r="B5" s="10">
        <f>VLOOKUP($A5,cache[],B$1,0)</f>
        <v>13231</v>
      </c>
      <c r="C5" s="10">
        <f>VLOOKUP($A5,cache[],C$1,0)</f>
        <v>27000</v>
      </c>
      <c r="D5" s="17">
        <f>VLOOKUP($A5,cache[],D$1,0)</f>
        <v>15</v>
      </c>
      <c r="E5" s="20">
        <f>VLOOKUP($A5,cache[],E$1,0)</f>
        <v>24858214</v>
      </c>
      <c r="F5" s="20">
        <f>VLOOKUP($A5,cache[],F$1,0)</f>
        <v>24858213</v>
      </c>
      <c r="G5" s="17">
        <f>VLOOKUP($A5,cache[],G$1,0)</f>
        <v>-1</v>
      </c>
      <c r="H5" s="17">
        <f>VLOOKUP($A5,cache[],H$1,0)</f>
        <v>5.3</v>
      </c>
      <c r="I5" s="17">
        <f>VLOOKUP($A5,cache[],I$1,0)</f>
        <v>137.69999999999999</v>
      </c>
      <c r="J5" s="34">
        <f>VLOOKUP($A5,cache[],J$1,0)</f>
        <v>4</v>
      </c>
      <c r="K5" s="41">
        <f>VLOOKUP($A5,cache[],K$1,0)</f>
        <v>0</v>
      </c>
      <c r="L5" s="34">
        <f>VLOOKUP($A5,cache[],L$1,0)</f>
        <v>7</v>
      </c>
      <c r="M5" s="34">
        <f>VLOOKUP($A5,cache[],M$1,0)</f>
        <v>0</v>
      </c>
      <c r="N5" s="34">
        <f>VLOOKUP($A5,cache[],N$1,0)</f>
        <v>67</v>
      </c>
      <c r="O5" s="41">
        <f>VLOOKUP($A5,cache[],O$1,0)</f>
        <v>0.19</v>
      </c>
      <c r="P5" s="18">
        <f>VLOOKUP($A5,cache[],P$1,0)</f>
        <v>24980946</v>
      </c>
    </row>
    <row r="6" spans="1:16" ht="15" thickBot="1" x14ac:dyDescent="0.35">
      <c r="A6" s="14" t="s">
        <v>63</v>
      </c>
      <c r="B6" s="11">
        <f>VLOOKUP($A6,cache[],B$1,0)</f>
        <v>11840</v>
      </c>
      <c r="C6" s="11">
        <f>VLOOKUP($A6,cache[],C$1,0)</f>
        <v>12000</v>
      </c>
      <c r="D6" s="14">
        <f>VLOOKUP($A6,cache[],D$1,0)</f>
        <v>70</v>
      </c>
      <c r="E6" s="21">
        <f>VLOOKUP($A6,cache[],E$1,0)</f>
        <v>177656</v>
      </c>
      <c r="F6" s="21">
        <f>VLOOKUP($A6,cache[],F$1,0)</f>
        <v>178991</v>
      </c>
      <c r="G6" s="14">
        <f>VLOOKUP($A6,cache[],G$1,0)</f>
        <v>1335</v>
      </c>
      <c r="H6" s="14">
        <f>VLOOKUP($A6,cache[],H$1,0)</f>
        <v>1.6</v>
      </c>
      <c r="I6" s="14">
        <f>VLOOKUP($A6,cache[],I$1,0)</f>
        <v>2</v>
      </c>
      <c r="J6" s="35">
        <f>VLOOKUP($A6,cache[],J$1,0)</f>
        <v>28</v>
      </c>
      <c r="K6" s="42">
        <f>VLOOKUP($A6,cache[],K$1,0)</f>
        <v>0.64</v>
      </c>
      <c r="L6" s="35">
        <f>VLOOKUP($A6,cache[],L$1,0)</f>
        <v>428</v>
      </c>
      <c r="M6" s="35">
        <f>VLOOKUP($A6,cache[],M$1,0)</f>
        <v>0.38</v>
      </c>
      <c r="N6" s="35">
        <f>VLOOKUP($A6,cache[],N$1,0)</f>
        <v>6300</v>
      </c>
      <c r="O6" s="42">
        <f>VLOOKUP($A6,cache[],O$1,0)</f>
        <v>0.47</v>
      </c>
      <c r="P6" s="15">
        <f>VLOOKUP($A6,cache[],P$1,0)</f>
        <v>177765</v>
      </c>
    </row>
    <row r="7" spans="1:16" ht="15" customHeight="1" thickBot="1" x14ac:dyDescent="0.4">
      <c r="A7" s="29" t="s">
        <v>159</v>
      </c>
      <c r="B7" s="16"/>
      <c r="C7" s="16"/>
      <c r="D7" s="24"/>
      <c r="E7" s="25">
        <f>E8-(E8*0.01)-SUM(F9:F10)</f>
        <v>-48433</v>
      </c>
      <c r="F7" s="26"/>
      <c r="G7" s="24"/>
      <c r="H7" s="24"/>
      <c r="I7" s="24"/>
      <c r="J7" s="32"/>
      <c r="K7" s="39"/>
      <c r="L7" s="32"/>
      <c r="M7" s="32"/>
      <c r="N7" s="32"/>
      <c r="O7" s="39"/>
      <c r="P7" s="27"/>
    </row>
    <row r="8" spans="1:16" x14ac:dyDescent="0.3">
      <c r="A8" s="12" t="s">
        <v>107</v>
      </c>
      <c r="B8" s="10">
        <f>VLOOKUP($A8,cache[],B$1,0)</f>
        <v>13235</v>
      </c>
      <c r="C8" s="10">
        <f>VLOOKUP($A8,cache[],C$1,0)</f>
        <v>45000</v>
      </c>
      <c r="D8" s="12">
        <f>VLOOKUP($A8,cache[],D$1,0)</f>
        <v>15</v>
      </c>
      <c r="E8" s="19">
        <f>VLOOKUP($A8,cache[],E$1,0)</f>
        <v>2501000</v>
      </c>
      <c r="F8" s="19">
        <f>VLOOKUP($A8,cache[],F$1,0)</f>
        <v>2529473</v>
      </c>
      <c r="G8" s="12">
        <f>VLOOKUP($A8,cache[],G$1,0)</f>
        <v>28473</v>
      </c>
      <c r="H8" s="12">
        <f>VLOOKUP($A8,cache[],H$1,0)</f>
        <v>1.9</v>
      </c>
      <c r="I8" s="12">
        <f>VLOOKUP($A8,cache[],I$1,0)</f>
        <v>6</v>
      </c>
      <c r="J8" s="33">
        <f>VLOOKUP($A8,cache[],J$1,0)</f>
        <v>4</v>
      </c>
      <c r="K8" s="40">
        <f>VLOOKUP($A8,cache[],K$1,0)</f>
        <v>0.75</v>
      </c>
      <c r="L8" s="33">
        <f>VLOOKUP($A8,cache[],L$1,0)</f>
        <v>62</v>
      </c>
      <c r="M8" s="33">
        <f>VLOOKUP($A8,cache[],M$1,0)</f>
        <v>0.5</v>
      </c>
      <c r="N8" s="33">
        <f>VLOOKUP($A8,cache[],N$1,0)</f>
        <v>1069</v>
      </c>
      <c r="O8" s="40">
        <f>VLOOKUP($A8,cache[],O$1,0)</f>
        <v>0.55000000000000004</v>
      </c>
      <c r="P8" s="13">
        <f>VLOOKUP($A8,cache[],P$1,0)</f>
        <v>2667541</v>
      </c>
    </row>
    <row r="9" spans="1:16" x14ac:dyDescent="0.3">
      <c r="A9" s="17" t="s">
        <v>34</v>
      </c>
      <c r="B9" s="10">
        <f>VLOOKUP($A9,cache[],B$1,0)</f>
        <v>6920</v>
      </c>
      <c r="C9" s="10">
        <f>VLOOKUP($A9,cache[],C$1,0)</f>
        <v>7200</v>
      </c>
      <c r="D9" s="17">
        <f>VLOOKUP($A9,cache[],D$1,0)</f>
        <v>125</v>
      </c>
      <c r="E9" s="20">
        <f>VLOOKUP($A9,cache[],E$1,0)</f>
        <v>687105</v>
      </c>
      <c r="F9" s="20">
        <f>VLOOKUP($A9,cache[],F$1,0)</f>
        <v>699423</v>
      </c>
      <c r="G9" s="17">
        <f>VLOOKUP($A9,cache[],G$1,0)</f>
        <v>12318</v>
      </c>
      <c r="H9" s="17">
        <f>VLOOKUP($A9,cache[],H$1,0)</f>
        <v>14.4</v>
      </c>
      <c r="I9" s="17">
        <f>VLOOKUP($A9,cache[],I$1,0)</f>
        <v>8.1999999999999993</v>
      </c>
      <c r="J9" s="34">
        <f>VLOOKUP($A9,cache[],J$1,0)</f>
        <v>1</v>
      </c>
      <c r="K9" s="41">
        <f>VLOOKUP($A9,cache[],K$1,0)</f>
        <v>1</v>
      </c>
      <c r="L9" s="34">
        <f>VLOOKUP($A9,cache[],L$1,0)</f>
        <v>33</v>
      </c>
      <c r="M9" s="34">
        <f>VLOOKUP($A9,cache[],M$1,0)</f>
        <v>0.42</v>
      </c>
      <c r="N9" s="34">
        <f>VLOOKUP($A9,cache[],N$1,0)</f>
        <v>539</v>
      </c>
      <c r="O9" s="41">
        <f>VLOOKUP($A9,cache[],O$1,0)</f>
        <v>0.56000000000000005</v>
      </c>
      <c r="P9" s="18">
        <f>VLOOKUP($A9,cache[],P$1,0)</f>
        <v>690345</v>
      </c>
    </row>
    <row r="10" spans="1:16" ht="15" thickBot="1" x14ac:dyDescent="0.35">
      <c r="A10" s="14" t="s">
        <v>104</v>
      </c>
      <c r="B10" s="11">
        <f>VLOOKUP($A10,cache[],B$1,0)</f>
        <v>13227</v>
      </c>
      <c r="C10" s="11">
        <f>VLOOKUP($A10,cache[],C$1,0)</f>
        <v>27000</v>
      </c>
      <c r="D10" s="14">
        <f>VLOOKUP($A10,cache[],D$1,0)</f>
        <v>15</v>
      </c>
      <c r="E10" s="21">
        <f>VLOOKUP($A10,cache[],E$1,0)</f>
        <v>1950000</v>
      </c>
      <c r="F10" s="21">
        <f>VLOOKUP($A10,cache[],F$1,0)</f>
        <v>1825000</v>
      </c>
      <c r="G10" s="14">
        <f>VLOOKUP($A10,cache[],G$1,0)</f>
        <v>-125000</v>
      </c>
      <c r="H10" s="14">
        <f>VLOOKUP($A10,cache[],H$1,0)</f>
        <v>8</v>
      </c>
      <c r="I10" s="14">
        <f>VLOOKUP($A10,cache[],I$1,0)</f>
        <v>126.1</v>
      </c>
      <c r="J10" s="35">
        <f>VLOOKUP($A10,cache[],J$1,0)</f>
        <v>1</v>
      </c>
      <c r="K10" s="42">
        <f>VLOOKUP($A10,cache[],K$1,0)</f>
        <v>0</v>
      </c>
      <c r="L10" s="35">
        <f>VLOOKUP($A10,cache[],L$1,0)</f>
        <v>3</v>
      </c>
      <c r="M10" s="35">
        <f>VLOOKUP($A10,cache[],M$1,0)</f>
        <v>0</v>
      </c>
      <c r="N10" s="35">
        <f>VLOOKUP($A10,cache[],N$1,0)</f>
        <v>108</v>
      </c>
      <c r="O10" s="42">
        <f>VLOOKUP($A10,cache[],O$1,0)</f>
        <v>0.3</v>
      </c>
      <c r="P10" s="15">
        <f>VLOOKUP($A10,cache[],P$1,0)</f>
        <v>1987999</v>
      </c>
    </row>
    <row r="11" spans="1:16" ht="16.2" thickBot="1" x14ac:dyDescent="0.35">
      <c r="A11" s="28" t="s">
        <v>161</v>
      </c>
      <c r="B11" s="16"/>
      <c r="C11" s="16"/>
      <c r="D11" s="24"/>
      <c r="E11" s="25">
        <f>E12-(E12*0.01)-SUM(F13:F14)</f>
        <v>-1275712.9799999967</v>
      </c>
      <c r="F11" s="26"/>
      <c r="G11" s="24"/>
      <c r="H11" s="24"/>
      <c r="I11" s="24"/>
      <c r="J11" s="32"/>
      <c r="K11" s="39"/>
      <c r="L11" s="32"/>
      <c r="M11" s="32"/>
      <c r="N11" s="32"/>
      <c r="O11" s="39"/>
      <c r="P11" s="27"/>
    </row>
    <row r="12" spans="1:16" x14ac:dyDescent="0.3">
      <c r="A12" s="12" t="s">
        <v>108</v>
      </c>
      <c r="B12" s="10">
        <f>VLOOKUP($A12,cache[],B$1,0)</f>
        <v>13237</v>
      </c>
      <c r="C12" s="10">
        <f>VLOOKUP($A12,cache[],C$1,0)</f>
        <v>45000</v>
      </c>
      <c r="D12" s="12">
        <f>VLOOKUP($A12,cache[],D$1,0)</f>
        <v>15</v>
      </c>
      <c r="E12" s="19">
        <f>VLOOKUP($A12,cache[],E$1,0)</f>
        <v>40303898</v>
      </c>
      <c r="F12" s="19">
        <f>VLOOKUP($A12,cache[],F$1,0)</f>
        <v>40853000</v>
      </c>
      <c r="G12" s="12">
        <f>VLOOKUP($A12,cache[],G$1,0)</f>
        <v>549102</v>
      </c>
      <c r="H12" s="12">
        <f>VLOOKUP($A12,cache[],H$1,0)</f>
        <v>1.5</v>
      </c>
      <c r="I12" s="12">
        <f>VLOOKUP($A12,cache[],I$1,0)</f>
        <v>2.5</v>
      </c>
      <c r="J12" s="33">
        <f>VLOOKUP($A12,cache[],J$1,0)</f>
        <v>8</v>
      </c>
      <c r="K12" s="40">
        <f>VLOOKUP($A12,cache[],K$1,0)</f>
        <v>0.25</v>
      </c>
      <c r="L12" s="33">
        <f>VLOOKUP($A12,cache[],L$1,0)</f>
        <v>43</v>
      </c>
      <c r="M12" s="33">
        <f>VLOOKUP($A12,cache[],M$1,0)</f>
        <v>0.47</v>
      </c>
      <c r="N12" s="33">
        <f>VLOOKUP($A12,cache[],N$1,0)</f>
        <v>808</v>
      </c>
      <c r="O12" s="40">
        <f>VLOOKUP($A12,cache[],O$1,0)</f>
        <v>0.47</v>
      </c>
      <c r="P12" s="13">
        <f>VLOOKUP($A12,cache[],P$1,0)</f>
        <v>40363824</v>
      </c>
    </row>
    <row r="13" spans="1:16" x14ac:dyDescent="0.3">
      <c r="A13" s="17" t="s">
        <v>1</v>
      </c>
      <c r="B13" s="10">
        <f>VLOOKUP($A13,cache[],B$1,0)</f>
        <v>2577</v>
      </c>
      <c r="C13" s="10">
        <f>VLOOKUP($A13,cache[],C$1,0)</f>
        <v>120</v>
      </c>
      <c r="D13" s="17">
        <f>VLOOKUP($A13,cache[],D$1,0)</f>
        <v>8</v>
      </c>
      <c r="E13" s="20">
        <f>VLOOKUP($A13,cache[],E$1,0)</f>
        <v>40140000</v>
      </c>
      <c r="F13" s="20">
        <f>VLOOKUP($A13,cache[],F$1,0)</f>
        <v>41081478</v>
      </c>
      <c r="G13" s="17">
        <f>VLOOKUP($A13,cache[],G$1,0)</f>
        <v>941478</v>
      </c>
      <c r="H13" s="17">
        <f>VLOOKUP($A13,cache[],H$1,0)</f>
        <v>15.3</v>
      </c>
      <c r="I13" s="17">
        <f>VLOOKUP($A13,cache[],I$1,0)</f>
        <v>17.600000000000001</v>
      </c>
      <c r="J13" s="34">
        <f>VLOOKUP($A13,cache[],J$1,0)</f>
        <v>0</v>
      </c>
      <c r="K13" s="41">
        <f>VLOOKUP($A13,cache[],K$1,0)</f>
        <v>0</v>
      </c>
      <c r="L13" s="34">
        <f>VLOOKUP($A13,cache[],L$1,0)</f>
        <v>4</v>
      </c>
      <c r="M13" s="34">
        <f>VLOOKUP($A13,cache[],M$1,0)</f>
        <v>0.5</v>
      </c>
      <c r="N13" s="34">
        <f>VLOOKUP($A13,cache[],N$1,0)</f>
        <v>187</v>
      </c>
      <c r="O13" s="41">
        <f>VLOOKUP($A13,cache[],O$1,0)</f>
        <v>0.5</v>
      </c>
      <c r="P13" s="18">
        <f>VLOOKUP($A13,cache[],P$1,0)</f>
        <v>40336431</v>
      </c>
    </row>
    <row r="14" spans="1:16" ht="15" thickBot="1" x14ac:dyDescent="0.35">
      <c r="A14" s="14" t="s">
        <v>105</v>
      </c>
      <c r="B14" s="11">
        <f>VLOOKUP($A14,cache[],B$1,0)</f>
        <v>13229</v>
      </c>
      <c r="C14" s="11">
        <f>VLOOKUP($A14,cache[],C$1,0)</f>
        <v>27000</v>
      </c>
      <c r="D14" s="14">
        <f>VLOOKUP($A14,cache[],D$1,0)</f>
        <v>15</v>
      </c>
      <c r="E14" s="21">
        <f>VLOOKUP($A14,cache[],E$1,0)</f>
        <v>93082</v>
      </c>
      <c r="F14" s="21">
        <f>VLOOKUP($A14,cache[],F$1,0)</f>
        <v>95094</v>
      </c>
      <c r="G14" s="14">
        <f>VLOOKUP($A14,cache[],G$1,0)</f>
        <v>2012</v>
      </c>
      <c r="H14" s="14">
        <f>VLOOKUP($A14,cache[],H$1,0)</f>
        <v>10.199999999999999</v>
      </c>
      <c r="I14" s="14">
        <f>VLOOKUP($A14,cache[],I$1,0)</f>
        <v>26.1</v>
      </c>
      <c r="J14" s="35">
        <f>VLOOKUP($A14,cache[],J$1,0)</f>
        <v>0</v>
      </c>
      <c r="K14" s="42">
        <f>VLOOKUP($A14,cache[],K$1,0)</f>
        <v>0</v>
      </c>
      <c r="L14" s="35">
        <f>VLOOKUP($A14,cache[],L$1,0)</f>
        <v>8</v>
      </c>
      <c r="M14" s="35">
        <f>VLOOKUP($A14,cache[],M$1,0)</f>
        <v>0</v>
      </c>
      <c r="N14" s="35">
        <f>VLOOKUP($A14,cache[],N$1,0)</f>
        <v>64</v>
      </c>
      <c r="O14" s="42">
        <f>VLOOKUP($A14,cache[],O$1,0)</f>
        <v>0.27</v>
      </c>
      <c r="P14" s="15">
        <f>VLOOKUP($A14,cache[],P$1,0)</f>
        <v>88216</v>
      </c>
    </row>
    <row r="15" spans="1:16" ht="16.2" thickBot="1" x14ac:dyDescent="0.35">
      <c r="A15" s="28" t="s">
        <v>162</v>
      </c>
      <c r="B15" s="16"/>
      <c r="C15" s="16"/>
      <c r="D15" s="24"/>
      <c r="E15" s="25">
        <f>E16-(E16*0.01)-SUM(F17:F18)</f>
        <v>129305.24000000022</v>
      </c>
      <c r="F15" s="26"/>
      <c r="G15" s="24"/>
      <c r="H15" s="24"/>
      <c r="I15" s="24"/>
      <c r="J15" s="32"/>
      <c r="K15" s="39"/>
      <c r="L15" s="32"/>
      <c r="M15" s="32"/>
      <c r="N15" s="32"/>
      <c r="O15" s="39"/>
      <c r="P15" s="27"/>
    </row>
    <row r="16" spans="1:16" x14ac:dyDescent="0.3">
      <c r="A16" s="12" t="s">
        <v>123</v>
      </c>
      <c r="B16" s="10">
        <f>VLOOKUP($A16,cache[],B$1,0)</f>
        <v>21733</v>
      </c>
      <c r="C16" s="10">
        <f>VLOOKUP($A16,cache[],C$1,0)</f>
        <v>183000</v>
      </c>
      <c r="D16" s="12">
        <f>VLOOKUP($A16,cache[],D$1,0)</f>
        <v>8</v>
      </c>
      <c r="E16" s="19">
        <f>VLOOKUP($A16,cache[],E$1,0)</f>
        <v>3222376</v>
      </c>
      <c r="F16" s="19">
        <f>VLOOKUP($A16,cache[],F$1,0)</f>
        <v>3242024</v>
      </c>
      <c r="G16" s="12">
        <f>VLOOKUP($A16,cache[],G$1,0)</f>
        <v>19648</v>
      </c>
      <c r="H16" s="12">
        <f>VLOOKUP($A16,cache[],H$1,0)</f>
        <v>1.7</v>
      </c>
      <c r="I16" s="12">
        <f>VLOOKUP($A16,cache[],I$1,0)</f>
        <v>4.4000000000000004</v>
      </c>
      <c r="J16" s="33">
        <f>VLOOKUP($A16,cache[],J$1,0)</f>
        <v>4</v>
      </c>
      <c r="K16" s="40">
        <f>VLOOKUP($A16,cache[],K$1,0)</f>
        <v>0.5</v>
      </c>
      <c r="L16" s="33">
        <f>VLOOKUP($A16,cache[],L$1,0)</f>
        <v>21</v>
      </c>
      <c r="M16" s="33">
        <f>VLOOKUP($A16,cache[],M$1,0)</f>
        <v>0.56999999999999995</v>
      </c>
      <c r="N16" s="33">
        <f>VLOOKUP($A16,cache[],N$1,0)</f>
        <v>473</v>
      </c>
      <c r="O16" s="40">
        <f>VLOOKUP($A16,cache[],O$1,0)</f>
        <v>0.56000000000000005</v>
      </c>
      <c r="P16" s="13">
        <f>VLOOKUP($A16,cache[],P$1,0)</f>
        <v>3008405</v>
      </c>
    </row>
    <row r="17" spans="1:16" x14ac:dyDescent="0.3">
      <c r="A17" s="17" t="s">
        <v>122</v>
      </c>
      <c r="B17" s="10">
        <f>VLOOKUP($A17,cache[],B$1,0)</f>
        <v>21730</v>
      </c>
      <c r="C17" s="10">
        <f>VLOOKUP($A17,cache[],C$1,0)</f>
        <v>24900</v>
      </c>
      <c r="D17" s="17">
        <f>VLOOKUP($A17,cache[],D$1,0)</f>
        <v>5</v>
      </c>
      <c r="E17" s="20">
        <f>VLOOKUP($A17,cache[],E$1,0)</f>
        <v>2673000</v>
      </c>
      <c r="F17" s="20">
        <f>VLOOKUP($A17,cache[],F$1,0)</f>
        <v>2797000</v>
      </c>
      <c r="G17" s="17">
        <f>VLOOKUP($A17,cache[],G$1,0)</f>
        <v>124000</v>
      </c>
      <c r="H17" s="17">
        <f>VLOOKUP($A17,cache[],H$1,0)</f>
        <v>12.8</v>
      </c>
      <c r="I17" s="17">
        <f>VLOOKUP($A17,cache[],I$1,0)</f>
        <v>58.7</v>
      </c>
      <c r="J17" s="34">
        <f>VLOOKUP($A17,cache[],J$1,0)</f>
        <v>0</v>
      </c>
      <c r="K17" s="41">
        <f>VLOOKUP($A17,cache[],K$1,0)</f>
        <v>0</v>
      </c>
      <c r="L17" s="34">
        <f>VLOOKUP($A17,cache[],L$1,0)</f>
        <v>3</v>
      </c>
      <c r="M17" s="34">
        <f>VLOOKUP($A17,cache[],M$1,0)</f>
        <v>0.33</v>
      </c>
      <c r="N17" s="34">
        <f>VLOOKUP($A17,cache[],N$1,0)</f>
        <v>34</v>
      </c>
      <c r="O17" s="41">
        <f>VLOOKUP($A17,cache[],O$1,0)</f>
        <v>0.18</v>
      </c>
      <c r="P17" s="18">
        <f>VLOOKUP($A17,cache[],P$1,0)</f>
        <v>2706220</v>
      </c>
    </row>
    <row r="18" spans="1:16" ht="15" thickBot="1" x14ac:dyDescent="0.35">
      <c r="A18" s="14" t="s">
        <v>62</v>
      </c>
      <c r="B18" s="11">
        <f>VLOOKUP($A18,cache[],B$1,0)</f>
        <v>11836</v>
      </c>
      <c r="C18" s="11">
        <f>VLOOKUP($A18,cache[],C$1,0)</f>
        <v>173406</v>
      </c>
      <c r="D18" s="14">
        <f>VLOOKUP($A18,cache[],D$1,0)</f>
        <v>8</v>
      </c>
      <c r="E18" s="21">
        <f>VLOOKUP($A18,cache[],E$1,0)</f>
        <v>254421</v>
      </c>
      <c r="F18" s="21">
        <f>VLOOKUP($A18,cache[],F$1,0)</f>
        <v>263847</v>
      </c>
      <c r="G18" s="14">
        <f>VLOOKUP($A18,cache[],G$1,0)</f>
        <v>9426</v>
      </c>
      <c r="H18" s="14">
        <f>VLOOKUP($A18,cache[],H$1,0)</f>
        <v>8.1</v>
      </c>
      <c r="I18" s="14">
        <f>VLOOKUP($A18,cache[],I$1,0)</f>
        <v>4.0999999999999996</v>
      </c>
      <c r="J18" s="35">
        <f>VLOOKUP($A18,cache[],J$1,0)</f>
        <v>2</v>
      </c>
      <c r="K18" s="42">
        <f>VLOOKUP($A18,cache[],K$1,0)</f>
        <v>0</v>
      </c>
      <c r="L18" s="35">
        <f>VLOOKUP($A18,cache[],L$1,0)</f>
        <v>27</v>
      </c>
      <c r="M18" s="35">
        <f>VLOOKUP($A18,cache[],M$1,0)</f>
        <v>0.67</v>
      </c>
      <c r="N18" s="35">
        <f>VLOOKUP($A18,cache[],N$1,0)</f>
        <v>399</v>
      </c>
      <c r="O18" s="42">
        <f>VLOOKUP($A18,cache[],O$1,0)</f>
        <v>0.41</v>
      </c>
      <c r="P18" s="15">
        <f>VLOOKUP($A18,cache[],P$1,0)</f>
        <v>251543</v>
      </c>
    </row>
    <row r="19" spans="1:16" ht="16.2" thickBot="1" x14ac:dyDescent="0.35">
      <c r="A19" s="28" t="s">
        <v>163</v>
      </c>
      <c r="B19" s="16"/>
      <c r="C19" s="16"/>
      <c r="D19" s="24"/>
      <c r="E19" s="25">
        <f>E20-(E20*0.01)-SUM(F21:F22)</f>
        <v>-265568.76</v>
      </c>
      <c r="F19" s="26"/>
      <c r="G19" s="24"/>
      <c r="H19" s="24"/>
      <c r="I19" s="24"/>
      <c r="J19" s="32"/>
      <c r="K19" s="39"/>
      <c r="L19" s="32"/>
      <c r="M19" s="32"/>
      <c r="N19" s="32"/>
      <c r="O19" s="39"/>
      <c r="P19" s="27"/>
    </row>
    <row r="20" spans="1:16" x14ac:dyDescent="0.3">
      <c r="A20" s="12" t="s">
        <v>79</v>
      </c>
      <c r="B20" s="10">
        <f>VLOOKUP($A20,cache[],B$1,0)</f>
        <v>12598</v>
      </c>
      <c r="C20" s="10">
        <f>VLOOKUP($A20,cache[],C$1,0)</f>
        <v>1200</v>
      </c>
      <c r="D20" s="12">
        <f>VLOOKUP($A20,cache[],D$1,0)</f>
        <v>4</v>
      </c>
      <c r="E20" s="19">
        <f>VLOOKUP($A20,cache[],E$1,0)</f>
        <v>1536276</v>
      </c>
      <c r="F20" s="19">
        <f>VLOOKUP($A20,cache[],F$1,0)</f>
        <v>1599995</v>
      </c>
      <c r="G20" s="12">
        <f>VLOOKUP($A20,cache[],G$1,0)</f>
        <v>63719</v>
      </c>
      <c r="H20" s="12">
        <f>VLOOKUP($A20,cache[],H$1,0)</f>
        <v>27.7</v>
      </c>
      <c r="I20" s="12">
        <f>VLOOKUP($A20,cache[],I$1,0)</f>
        <v>64.2</v>
      </c>
      <c r="J20" s="33">
        <f>VLOOKUP($A20,cache[],J$1,0)</f>
        <v>0</v>
      </c>
      <c r="K20" s="40">
        <f>VLOOKUP($A20,cache[],K$1,0)</f>
        <v>0</v>
      </c>
      <c r="L20" s="33">
        <f>VLOOKUP($A20,cache[],L$1,0)</f>
        <v>7</v>
      </c>
      <c r="M20" s="33">
        <f>VLOOKUP($A20,cache[],M$1,0)</f>
        <v>0.43</v>
      </c>
      <c r="N20" s="33">
        <f>VLOOKUP($A20,cache[],N$1,0)</f>
        <v>169</v>
      </c>
      <c r="O20" s="40">
        <f>VLOOKUP($A20,cache[],O$1,0)</f>
        <v>0.42</v>
      </c>
      <c r="P20" s="13">
        <f>VLOOKUP($A20,cache[],P$1,0)</f>
        <v>1624287</v>
      </c>
    </row>
    <row r="21" spans="1:16" x14ac:dyDescent="0.3">
      <c r="A21" s="17" t="s">
        <v>132</v>
      </c>
      <c r="B21" s="10">
        <f>VLOOKUP($A21,cache[],B$1,0)</f>
        <v>22960</v>
      </c>
      <c r="C21" s="10">
        <f>VLOOKUP($A21,cache[],C$1,0)</f>
        <v>60000</v>
      </c>
      <c r="D21" s="17">
        <f>VLOOKUP($A21,cache[],D$1,0)</f>
        <v>70</v>
      </c>
      <c r="E21" s="20">
        <f>VLOOKUP($A21,cache[],E$1,0)</f>
        <v>58705</v>
      </c>
      <c r="F21" s="20">
        <f>VLOOKUP($A21,cache[],F$1,0)</f>
        <v>61482</v>
      </c>
      <c r="G21" s="17">
        <f>VLOOKUP($A21,cache[],G$1,0)</f>
        <v>2777</v>
      </c>
      <c r="H21" s="17">
        <f>VLOOKUP($A21,cache[],H$1,0)</f>
        <v>34</v>
      </c>
      <c r="I21" s="17">
        <f>VLOOKUP($A21,cache[],I$1,0)</f>
        <v>257.60000000000002</v>
      </c>
      <c r="J21" s="34">
        <f>VLOOKUP($A21,cache[],J$1,0)</f>
        <v>0</v>
      </c>
      <c r="K21" s="41">
        <f>VLOOKUP($A21,cache[],K$1,0)</f>
        <v>0</v>
      </c>
      <c r="L21" s="34">
        <f>VLOOKUP($A21,cache[],L$1,0)</f>
        <v>1</v>
      </c>
      <c r="M21" s="34">
        <f>VLOOKUP($A21,cache[],M$1,0)</f>
        <v>0</v>
      </c>
      <c r="N21" s="34">
        <f>VLOOKUP($A21,cache[],N$1,0)</f>
        <v>55</v>
      </c>
      <c r="O21" s="41">
        <f>VLOOKUP($A21,cache[],O$1,0)</f>
        <v>0.2</v>
      </c>
      <c r="P21" s="18">
        <f>VLOOKUP($A21,cache[],P$1,0)</f>
        <v>63291</v>
      </c>
    </row>
    <row r="22" spans="1:16" ht="15" thickBot="1" x14ac:dyDescent="0.35">
      <c r="A22" s="14" t="s">
        <v>130</v>
      </c>
      <c r="B22" s="11">
        <f>VLOOKUP($A22,cache[],B$1,0)</f>
        <v>22954</v>
      </c>
      <c r="C22" s="11">
        <f>VLOOKUP($A22,cache[],C$1,0)</f>
        <v>12000</v>
      </c>
      <c r="D22" s="14">
        <f>VLOOKUP($A22,cache[],D$1,0)</f>
        <v>70</v>
      </c>
      <c r="E22" s="21">
        <f>VLOOKUP($A22,cache[],E$1,0)</f>
        <v>1585983</v>
      </c>
      <c r="F22" s="21">
        <f>VLOOKUP($A22,cache[],F$1,0)</f>
        <v>1725000</v>
      </c>
      <c r="G22" s="14">
        <f>VLOOKUP($A22,cache[],G$1,0)</f>
        <v>139017</v>
      </c>
      <c r="H22" s="14">
        <f>VLOOKUP($A22,cache[],H$1,0)</f>
        <v>1.8</v>
      </c>
      <c r="I22" s="14">
        <f>VLOOKUP($A22,cache[],I$1,0)</f>
        <v>39.299999999999997</v>
      </c>
      <c r="J22" s="35">
        <f>VLOOKUP($A22,cache[],J$1,0)</f>
        <v>0</v>
      </c>
      <c r="K22" s="42">
        <f>VLOOKUP($A22,cache[],K$1,0)</f>
        <v>0</v>
      </c>
      <c r="L22" s="35">
        <f>VLOOKUP($A22,cache[],L$1,0)</f>
        <v>7</v>
      </c>
      <c r="M22" s="35">
        <f>VLOOKUP($A22,cache[],M$1,0)</f>
        <v>0.86</v>
      </c>
      <c r="N22" s="35">
        <f>VLOOKUP($A22,cache[],N$1,0)</f>
        <v>308</v>
      </c>
      <c r="O22" s="42">
        <f>VLOOKUP($A22,cache[],O$1,0)</f>
        <v>0.54</v>
      </c>
      <c r="P22" s="15">
        <f>VLOOKUP($A22,cache[],P$1,0)</f>
        <v>1664251</v>
      </c>
    </row>
    <row r="23" spans="1:16" ht="16.2" thickBot="1" x14ac:dyDescent="0.35">
      <c r="A23" s="28" t="s">
        <v>164</v>
      </c>
      <c r="B23" s="16"/>
      <c r="C23" s="16"/>
      <c r="D23" s="24"/>
      <c r="E23" s="25">
        <f>E24-(E24*0.01)-SUM(F25:F26)</f>
        <v>-5539.2900000000373</v>
      </c>
      <c r="F23" s="26"/>
      <c r="G23" s="24"/>
      <c r="H23" s="24"/>
      <c r="I23" s="24"/>
      <c r="J23" s="32"/>
      <c r="K23" s="39"/>
      <c r="L23" s="32"/>
      <c r="M23" s="32"/>
      <c r="N23" s="32"/>
      <c r="O23" s="39"/>
      <c r="P23" s="27"/>
    </row>
    <row r="24" spans="1:16" x14ac:dyDescent="0.3">
      <c r="A24" s="12" t="s">
        <v>129</v>
      </c>
      <c r="B24" s="10">
        <f>VLOOKUP($A24,cache[],B$1,0)</f>
        <v>22951</v>
      </c>
      <c r="C24" s="10">
        <f>VLOOKUP($A24,cache[],C$1,0)</f>
        <v>12000</v>
      </c>
      <c r="D24" s="12">
        <f>VLOOKUP($A24,cache[],D$1,0)</f>
        <v>70</v>
      </c>
      <c r="E24" s="19">
        <f>VLOOKUP($A24,cache[],E$1,0)</f>
        <v>734629</v>
      </c>
      <c r="F24" s="19">
        <f>VLOOKUP($A24,cache[],F$1,0)</f>
        <v>742998</v>
      </c>
      <c r="G24" s="12">
        <f>VLOOKUP($A24,cache[],G$1,0)</f>
        <v>8369</v>
      </c>
      <c r="H24" s="12">
        <f>VLOOKUP($A24,cache[],H$1,0)</f>
        <v>1.8</v>
      </c>
      <c r="I24" s="12">
        <f>VLOOKUP($A24,cache[],I$1,0)</f>
        <v>4.0999999999999996</v>
      </c>
      <c r="J24" s="33">
        <f>VLOOKUP($A24,cache[],J$1,0)</f>
        <v>6</v>
      </c>
      <c r="K24" s="40">
        <f>VLOOKUP($A24,cache[],K$1,0)</f>
        <v>0.5</v>
      </c>
      <c r="L24" s="33">
        <f>VLOOKUP($A24,cache[],L$1,0)</f>
        <v>36</v>
      </c>
      <c r="M24" s="33">
        <f>VLOOKUP($A24,cache[],M$1,0)</f>
        <v>0.56000000000000005</v>
      </c>
      <c r="N24" s="33">
        <f>VLOOKUP($A24,cache[],N$1,0)</f>
        <v>841</v>
      </c>
      <c r="O24" s="40">
        <f>VLOOKUP($A24,cache[],O$1,0)</f>
        <v>0.57999999999999996</v>
      </c>
      <c r="P24" s="13">
        <f>VLOOKUP($A24,cache[],P$1,0)</f>
        <v>701078</v>
      </c>
    </row>
    <row r="25" spans="1:16" x14ac:dyDescent="0.3">
      <c r="A25" s="17" t="s">
        <v>131</v>
      </c>
      <c r="B25" s="10">
        <f>VLOOKUP($A25,cache[],B$1,0)</f>
        <v>22957</v>
      </c>
      <c r="C25" s="10">
        <f>VLOOKUP($A25,cache[],C$1,0)</f>
        <v>60000</v>
      </c>
      <c r="D25" s="17">
        <f>VLOOKUP($A25,cache[],D$1,0)</f>
        <v>15</v>
      </c>
      <c r="E25" s="20">
        <f>VLOOKUP($A25,cache[],E$1,0)</f>
        <v>666231</v>
      </c>
      <c r="F25" s="20">
        <f>VLOOKUP($A25,cache[],F$1,0)</f>
        <v>724822</v>
      </c>
      <c r="G25" s="17">
        <f>VLOOKUP($A25,cache[],G$1,0)</f>
        <v>58591</v>
      </c>
      <c r="H25" s="17">
        <f>VLOOKUP($A25,cache[],H$1,0)</f>
        <v>7.6</v>
      </c>
      <c r="I25" s="17">
        <f>VLOOKUP($A25,cache[],I$1,0)</f>
        <v>45.3</v>
      </c>
      <c r="J25" s="34">
        <f>VLOOKUP($A25,cache[],J$1,0)</f>
        <v>4</v>
      </c>
      <c r="K25" s="41">
        <f>VLOOKUP($A25,cache[],K$1,0)</f>
        <v>0</v>
      </c>
      <c r="L25" s="34">
        <f>VLOOKUP($A25,cache[],L$1,0)</f>
        <v>5</v>
      </c>
      <c r="M25" s="34">
        <f>VLOOKUP($A25,cache[],M$1,0)</f>
        <v>0.4</v>
      </c>
      <c r="N25" s="34">
        <f>VLOOKUP($A25,cache[],N$1,0)</f>
        <v>93</v>
      </c>
      <c r="O25" s="41">
        <f>VLOOKUP($A25,cache[],O$1,0)</f>
        <v>0.3</v>
      </c>
      <c r="P25" s="18">
        <f>VLOOKUP($A25,cache[],P$1,0)</f>
        <v>667171</v>
      </c>
    </row>
    <row r="26" spans="1:16" x14ac:dyDescent="0.3">
      <c r="A26" s="14" t="s">
        <v>135</v>
      </c>
      <c r="B26" s="11">
        <f>VLOOKUP($A26,cache[],B$1,0)</f>
        <v>23037</v>
      </c>
      <c r="C26" s="11">
        <f>VLOOKUP($A26,cache[],C$1,0)</f>
        <v>120</v>
      </c>
      <c r="D26" s="14">
        <f>VLOOKUP($A26,cache[],D$1,0)</f>
        <v>125</v>
      </c>
      <c r="E26" s="21">
        <f>VLOOKUP($A26,cache[],E$1,0)</f>
        <v>800</v>
      </c>
      <c r="F26" s="21">
        <f>VLOOKUP($A26,cache[],F$1,0)</f>
        <v>8000</v>
      </c>
      <c r="G26" s="14">
        <f>VLOOKUP($A26,cache[],G$1,0)</f>
        <v>7200</v>
      </c>
      <c r="H26" s="14">
        <f>VLOOKUP($A26,cache[],H$1,0)</f>
        <v>7.7</v>
      </c>
      <c r="I26" s="14">
        <f>VLOOKUP($A26,cache[],I$1,0)</f>
        <v>13</v>
      </c>
      <c r="J26" s="35">
        <f>VLOOKUP($A26,cache[],J$1,0)</f>
        <v>34</v>
      </c>
      <c r="K26" s="42">
        <f>VLOOKUP($A26,cache[],K$1,0)</f>
        <v>0</v>
      </c>
      <c r="L26" s="35">
        <f>VLOOKUP($A26,cache[],L$1,0)</f>
        <v>106</v>
      </c>
      <c r="M26" s="35">
        <f>VLOOKUP($A26,cache[],M$1,0)</f>
        <v>0.11</v>
      </c>
      <c r="N26" s="35">
        <f>VLOOKUP($A26,cache[],N$1,0)</f>
        <v>285</v>
      </c>
      <c r="O26" s="42">
        <f>VLOOKUP($A26,cache[],O$1,0)</f>
        <v>0.9</v>
      </c>
      <c r="P26" s="15">
        <f>VLOOKUP($A26,cache[],P$1,0)</f>
        <v>1391</v>
      </c>
    </row>
    <row r="27" spans="1:16" x14ac:dyDescent="0.3">
      <c r="A27" s="2"/>
      <c r="E27" s="2"/>
      <c r="F27" s="2"/>
    </row>
    <row r="28" spans="1:16" ht="15" thickBot="1" x14ac:dyDescent="0.35">
      <c r="A28" s="2"/>
      <c r="E28" s="2" t="s">
        <v>203</v>
      </c>
      <c r="F28" s="2" t="s">
        <v>204</v>
      </c>
      <c r="G28" s="2" t="s">
        <v>205</v>
      </c>
    </row>
    <row r="29" spans="1:16" ht="16.2" thickBot="1" x14ac:dyDescent="0.35">
      <c r="A29" s="28" t="s">
        <v>165</v>
      </c>
      <c r="B29" s="16"/>
      <c r="C29" s="16"/>
      <c r="D29" s="24"/>
      <c r="E29" s="25">
        <f>E31-(E31*0.01)-(300000+F30)</f>
        <v>-272998</v>
      </c>
      <c r="F29" s="25">
        <f>E30-(E30*0.01)-F31</f>
        <v>-400347.1400000006</v>
      </c>
      <c r="G29" s="25">
        <f>E33-(E33*0.01)-SUM(F31:F32)</f>
        <v>-929675.88000000268</v>
      </c>
      <c r="H29" s="24"/>
      <c r="I29" s="24"/>
      <c r="J29" s="32"/>
      <c r="K29" s="39"/>
      <c r="L29" s="32"/>
      <c r="M29" s="32"/>
      <c r="N29" s="32"/>
      <c r="O29" s="39"/>
      <c r="P29" s="27"/>
    </row>
    <row r="30" spans="1:16" x14ac:dyDescent="0.3">
      <c r="A30" s="12" t="s">
        <v>61</v>
      </c>
      <c r="B30" s="10">
        <f>VLOOKUP($A30,cache[],B$1,0)</f>
        <v>11824</v>
      </c>
      <c r="C30" s="10">
        <f>VLOOKUP($A30,cache[],C$1,0)</f>
        <v>60003</v>
      </c>
      <c r="D30" s="12">
        <f>VLOOKUP($A30,cache[],D$1,0)</f>
        <v>8</v>
      </c>
      <c r="E30" s="19">
        <f>VLOOKUP($A30,cache[],E$1,0)</f>
        <v>12238514</v>
      </c>
      <c r="F30" s="19">
        <f>VLOOKUP($A30,cache[],F$1,0)</f>
        <v>12248998</v>
      </c>
      <c r="G30" s="12">
        <f>VLOOKUP($A30,cache[],G$1,0)</f>
        <v>10484</v>
      </c>
      <c r="H30" s="12">
        <f>VLOOKUP($A30,cache[],H$1,0)</f>
        <v>1.7</v>
      </c>
      <c r="I30" s="12">
        <f>VLOOKUP($A30,cache[],I$1,0)</f>
        <v>8</v>
      </c>
      <c r="J30" s="33">
        <f>VLOOKUP($A30,cache[],J$1,0)</f>
        <v>1</v>
      </c>
      <c r="K30" s="40">
        <f>VLOOKUP($A30,cache[],K$1,0)</f>
        <v>1</v>
      </c>
      <c r="L30" s="33">
        <f>VLOOKUP($A30,cache[],L$1,0)</f>
        <v>22</v>
      </c>
      <c r="M30" s="33">
        <f>VLOOKUP($A30,cache[],M$1,0)</f>
        <v>0.27</v>
      </c>
      <c r="N30" s="33">
        <f>VLOOKUP($A30,cache[],N$1,0)</f>
        <v>642</v>
      </c>
      <c r="O30" s="40">
        <f>VLOOKUP($A30,cache[],O$1,0)</f>
        <v>0.45</v>
      </c>
      <c r="P30" s="13">
        <f>VLOOKUP($A30,cache[],P$1,0)</f>
        <v>11994634</v>
      </c>
    </row>
    <row r="31" spans="1:16" x14ac:dyDescent="0.3">
      <c r="A31" s="17" t="s">
        <v>64</v>
      </c>
      <c r="B31" s="10">
        <f>VLOOKUP($A31,cache[],B$1,0)</f>
        <v>11889</v>
      </c>
      <c r="C31" s="10">
        <f>VLOOKUP($A31,cache[],C$1,0)</f>
        <v>180000</v>
      </c>
      <c r="D31" s="17">
        <f>VLOOKUP($A31,cache[],D$1,0)</f>
        <v>8</v>
      </c>
      <c r="E31" s="20">
        <f>VLOOKUP($A31,cache[],E$1,0)</f>
        <v>12400000</v>
      </c>
      <c r="F31" s="20">
        <f>VLOOKUP($A31,cache[],F$1,0)</f>
        <v>12516476</v>
      </c>
      <c r="G31" s="17">
        <f>VLOOKUP($A31,cache[],G$1,0)</f>
        <v>116476</v>
      </c>
      <c r="H31" s="17">
        <f>VLOOKUP($A31,cache[],H$1,0)</f>
        <v>16.2</v>
      </c>
      <c r="I31" s="17">
        <f>VLOOKUP($A31,cache[],I$1,0)</f>
        <v>3.6</v>
      </c>
      <c r="J31" s="34">
        <f>VLOOKUP($A31,cache[],J$1,0)</f>
        <v>0</v>
      </c>
      <c r="K31" s="41">
        <f>VLOOKUP($A31,cache[],K$1,0)</f>
        <v>0</v>
      </c>
      <c r="L31" s="34">
        <f>VLOOKUP($A31,cache[],L$1,0)</f>
        <v>18</v>
      </c>
      <c r="M31" s="34">
        <f>VLOOKUP($A31,cache[],M$1,0)</f>
        <v>0.33</v>
      </c>
      <c r="N31" s="34">
        <f>VLOOKUP($A31,cache[],N$1,0)</f>
        <v>563</v>
      </c>
      <c r="O31" s="41">
        <f>VLOOKUP($A31,cache[],O$1,0)</f>
        <v>0.48</v>
      </c>
      <c r="P31" s="18">
        <f>VLOOKUP($A31,cache[],P$1,0)</f>
        <v>12341932</v>
      </c>
    </row>
    <row r="32" spans="1:16" x14ac:dyDescent="0.3">
      <c r="A32" s="12" t="s">
        <v>133</v>
      </c>
      <c r="B32" s="10">
        <f>VLOOKUP($A32,cache[],B$1,0)</f>
        <v>22966</v>
      </c>
      <c r="C32" s="10">
        <f>VLOOKUP($A32,cache[],C$1,0)</f>
        <v>90000</v>
      </c>
      <c r="D32" s="12">
        <f>VLOOKUP($A32,cache[],D$1,0)</f>
        <v>15</v>
      </c>
      <c r="E32" s="19">
        <f>VLOOKUP($A32,cache[],E$1,0)</f>
        <v>49200000</v>
      </c>
      <c r="F32" s="19">
        <f>VLOOKUP($A32,cache[],F$1,0)</f>
        <v>49999999</v>
      </c>
      <c r="G32" s="12">
        <f>VLOOKUP($A32,cache[],G$1,0)</f>
        <v>799999</v>
      </c>
      <c r="H32" s="12">
        <f>VLOOKUP($A32,cache[],H$1,0)</f>
        <v>11.9</v>
      </c>
      <c r="I32" s="12">
        <f>VLOOKUP($A32,cache[],I$1,0)</f>
        <v>117.5</v>
      </c>
      <c r="J32" s="33">
        <f>VLOOKUP($A32,cache[],J$1,0)</f>
        <v>0</v>
      </c>
      <c r="K32" s="40">
        <f>VLOOKUP($A32,cache[],K$1,0)</f>
        <v>0</v>
      </c>
      <c r="L32" s="33">
        <f>VLOOKUP($A32,cache[],L$1,0)</f>
        <v>1</v>
      </c>
      <c r="M32" s="33">
        <f>VLOOKUP($A32,cache[],M$1,0)</f>
        <v>0</v>
      </c>
      <c r="N32" s="33">
        <f>VLOOKUP($A32,cache[],N$1,0)</f>
        <v>35</v>
      </c>
      <c r="O32" s="40">
        <f>VLOOKUP($A32,cache[],O$1,0)</f>
        <v>0.09</v>
      </c>
      <c r="P32" s="13">
        <f>VLOOKUP($A32,cache[],P$1,0)</f>
        <v>49613929</v>
      </c>
    </row>
    <row r="33" spans="1:16" x14ac:dyDescent="0.3">
      <c r="A33" s="17" t="s">
        <v>134</v>
      </c>
      <c r="B33" s="10">
        <f>VLOOKUP($A33,cache[],B$1,0)</f>
        <v>22978</v>
      </c>
      <c r="C33" s="10">
        <f>VLOOKUP($A33,cache[],C$1,0)</f>
        <v>180000</v>
      </c>
      <c r="D33" s="17">
        <f>VLOOKUP($A33,cache[],D$1,0)</f>
        <v>8</v>
      </c>
      <c r="E33" s="20">
        <f>VLOOKUP($A33,cache[],E$1,0)</f>
        <v>62208888</v>
      </c>
      <c r="F33" s="20">
        <f>VLOOKUP($A33,cache[],F$1,0)</f>
        <v>62987000</v>
      </c>
      <c r="G33" s="17">
        <f>VLOOKUP($A33,cache[],G$1,0)</f>
        <v>778112</v>
      </c>
      <c r="H33" s="17">
        <f>VLOOKUP($A33,cache[],H$1,0)</f>
        <v>2.6</v>
      </c>
      <c r="I33" s="17">
        <f>VLOOKUP($A33,cache[],I$1,0)</f>
        <v>2.9</v>
      </c>
      <c r="J33" s="34">
        <f>VLOOKUP($A33,cache[],J$1,0)</f>
        <v>2</v>
      </c>
      <c r="K33" s="41">
        <f>VLOOKUP($A33,cache[],K$1,0)</f>
        <v>0</v>
      </c>
      <c r="L33" s="34">
        <f>VLOOKUP($A33,cache[],L$1,0)</f>
        <v>41</v>
      </c>
      <c r="M33" s="34">
        <f>VLOOKUP($A33,cache[],M$1,0)</f>
        <v>0.44</v>
      </c>
      <c r="N33" s="34">
        <f>VLOOKUP($A33,cache[],N$1,0)</f>
        <v>1154</v>
      </c>
      <c r="O33" s="41">
        <f>VLOOKUP($A33,cache[],O$1,0)</f>
        <v>0.5</v>
      </c>
      <c r="P33" s="18">
        <f>VLOOKUP($A33,cache[],P$1,0)</f>
        <v>62847556</v>
      </c>
    </row>
    <row r="34" spans="1:16" x14ac:dyDescent="0.3">
      <c r="A34" s="2"/>
      <c r="E34" s="2"/>
      <c r="F34" s="2"/>
    </row>
    <row r="35" spans="1:16" ht="15" thickBot="1" x14ac:dyDescent="0.35">
      <c r="A35" s="2"/>
      <c r="E35" s="2" t="s">
        <v>206</v>
      </c>
      <c r="F35" s="2" t="s">
        <v>207</v>
      </c>
    </row>
    <row r="36" spans="1:16" ht="16.2" thickBot="1" x14ac:dyDescent="0.35">
      <c r="A36" s="28" t="s">
        <v>166</v>
      </c>
      <c r="B36" s="16"/>
      <c r="C36" s="16"/>
      <c r="D36" s="24"/>
      <c r="E36" s="25">
        <f>E37-(E37*0.01)-SUM(F38:F40)</f>
        <v>-2868261.8000000119</v>
      </c>
      <c r="F36" s="25">
        <f>SUM(E38:E40)-(SUM(E38:E40)*0.01)-F37</f>
        <v>-3316489.6899999976</v>
      </c>
      <c r="G36" s="24"/>
      <c r="H36" s="24"/>
      <c r="I36" s="24"/>
      <c r="J36" s="32"/>
      <c r="K36" s="39"/>
      <c r="L36" s="32"/>
      <c r="M36" s="32"/>
      <c r="N36" s="32"/>
      <c r="O36" s="39"/>
      <c r="P36" s="27"/>
    </row>
    <row r="37" spans="1:16" x14ac:dyDescent="0.3">
      <c r="A37" s="12" t="s">
        <v>119</v>
      </c>
      <c r="B37" s="10"/>
      <c r="C37" s="10"/>
      <c r="D37" s="12">
        <f>VLOOKUP($A37,cache[],D$1,0)</f>
        <v>5</v>
      </c>
      <c r="E37" s="19">
        <f>VLOOKUP($A37,cache[],E$1,0)</f>
        <v>144257580</v>
      </c>
      <c r="F37" s="19">
        <f>VLOOKUP($A37,cache[],F$1,0)</f>
        <v>145912000</v>
      </c>
      <c r="G37" s="12">
        <f>VLOOKUP($A37,cache[],G$1,0)</f>
        <v>1654420</v>
      </c>
      <c r="H37" s="12">
        <f>VLOOKUP($A37,cache[],H$1,0)</f>
        <v>5.8</v>
      </c>
      <c r="I37" s="12">
        <f>VLOOKUP($A37,cache[],I$1,0)</f>
        <v>50.5</v>
      </c>
      <c r="J37" s="33">
        <f>VLOOKUP($A37,cache[],J$1,0)</f>
        <v>2</v>
      </c>
      <c r="K37" s="40">
        <f>VLOOKUP($A37,cache[],K$1,0)</f>
        <v>0</v>
      </c>
      <c r="L37" s="33">
        <f>VLOOKUP($A37,cache[],L$1,0)</f>
        <v>6</v>
      </c>
      <c r="M37" s="33">
        <f>VLOOKUP($A37,cache[],M$1,0)</f>
        <v>0.67</v>
      </c>
      <c r="N37" s="33">
        <f>VLOOKUP($A37,cache[],N$1,0)</f>
        <v>89</v>
      </c>
      <c r="O37" s="40">
        <f>VLOOKUP($A37,cache[],O$1,0)</f>
        <v>0.64</v>
      </c>
      <c r="P37" s="13">
        <f>VLOOKUP($A37,cache[],P$1,0)</f>
        <v>149097777</v>
      </c>
    </row>
    <row r="38" spans="1:16" x14ac:dyDescent="0.3">
      <c r="A38" s="17" t="s">
        <v>116</v>
      </c>
      <c r="B38" s="10"/>
      <c r="C38" s="10"/>
      <c r="D38" s="17">
        <f>VLOOKUP($A38,cache[],D$1,0)</f>
        <v>8</v>
      </c>
      <c r="E38" s="20">
        <f>VLOOKUP($A38,cache[],E$1,0)</f>
        <v>9403135</v>
      </c>
      <c r="F38" s="20">
        <f>VLOOKUP($A38,cache[],F$1,0)</f>
        <v>9403135</v>
      </c>
      <c r="G38" s="17">
        <f>VLOOKUP($A38,cache[],G$1,0)</f>
        <v>0</v>
      </c>
      <c r="H38" s="17">
        <f>VLOOKUP($A38,cache[],H$1,0)</f>
        <v>4</v>
      </c>
      <c r="I38" s="17">
        <f>VLOOKUP($A38,cache[],I$1,0)</f>
        <v>4</v>
      </c>
      <c r="J38" s="34">
        <f>VLOOKUP($A38,cache[],J$1,0)</f>
        <v>0</v>
      </c>
      <c r="K38" s="41">
        <f>VLOOKUP($A38,cache[],K$1,0)</f>
        <v>0</v>
      </c>
      <c r="L38" s="34">
        <f>VLOOKUP($A38,cache[],L$1,0)</f>
        <v>27</v>
      </c>
      <c r="M38" s="34">
        <f>VLOOKUP($A38,cache[],M$1,0)</f>
        <v>0.33</v>
      </c>
      <c r="N38" s="34">
        <f>VLOOKUP($A38,cache[],N$1,0)</f>
        <v>427</v>
      </c>
      <c r="O38" s="41">
        <f>VLOOKUP($A38,cache[],O$1,0)</f>
        <v>0.43</v>
      </c>
      <c r="P38" s="18">
        <f>VLOOKUP($A38,cache[],P$1,0)</f>
        <v>9626941</v>
      </c>
    </row>
    <row r="39" spans="1:16" x14ac:dyDescent="0.3">
      <c r="A39" s="12" t="s">
        <v>117</v>
      </c>
      <c r="B39" s="10"/>
      <c r="C39" s="10"/>
      <c r="D39" s="12">
        <f>VLOOKUP($A39,cache[],D$1,0)</f>
        <v>8</v>
      </c>
      <c r="E39" s="19">
        <f>VLOOKUP($A39,cache[],E$1,0)</f>
        <v>68332734</v>
      </c>
      <c r="F39" s="19">
        <f>VLOOKUP($A39,cache[],F$1,0)</f>
        <v>69332000</v>
      </c>
      <c r="G39" s="12">
        <f>VLOOKUP($A39,cache[],G$1,0)</f>
        <v>999266</v>
      </c>
      <c r="H39" s="12">
        <f>VLOOKUP($A39,cache[],H$1,0)</f>
        <v>2.9</v>
      </c>
      <c r="I39" s="12">
        <f>VLOOKUP($A39,cache[],I$1,0)</f>
        <v>13.7</v>
      </c>
      <c r="J39" s="33">
        <f>VLOOKUP($A39,cache[],J$1,0)</f>
        <v>4</v>
      </c>
      <c r="K39" s="40">
        <f>VLOOKUP($A39,cache[],K$1,0)</f>
        <v>0</v>
      </c>
      <c r="L39" s="33">
        <f>VLOOKUP($A39,cache[],L$1,0)</f>
        <v>34</v>
      </c>
      <c r="M39" s="33">
        <f>VLOOKUP($A39,cache[],M$1,0)</f>
        <v>0.26</v>
      </c>
      <c r="N39" s="33">
        <f>VLOOKUP($A39,cache[],N$1,0)</f>
        <v>431</v>
      </c>
      <c r="O39" s="40">
        <f>VLOOKUP($A39,cache[],O$1,0)</f>
        <v>0.44</v>
      </c>
      <c r="P39" s="13">
        <f>VLOOKUP($A39,cache[],P$1,0)</f>
        <v>70723337</v>
      </c>
    </row>
    <row r="40" spans="1:16" ht="15" thickBot="1" x14ac:dyDescent="0.35">
      <c r="A40" s="17" t="s">
        <v>118</v>
      </c>
      <c r="B40" s="10"/>
      <c r="C40" s="10"/>
      <c r="D40" s="17">
        <f>VLOOKUP($A40,cache[],D$1,0)</f>
        <v>8</v>
      </c>
      <c r="E40" s="20">
        <f>VLOOKUP($A40,cache[],E$1,0)</f>
        <v>66300000</v>
      </c>
      <c r="F40" s="20">
        <f>VLOOKUP($A40,cache[],F$1,0)</f>
        <v>66948131</v>
      </c>
      <c r="G40" s="17">
        <f>VLOOKUP($A40,cache[],G$1,0)</f>
        <v>648131</v>
      </c>
      <c r="H40" s="17">
        <f>VLOOKUP($A40,cache[],H$1,0)</f>
        <v>2.8</v>
      </c>
      <c r="I40" s="17">
        <f>VLOOKUP($A40,cache[],I$1,0)</f>
        <v>5.5</v>
      </c>
      <c r="J40" s="34">
        <f>VLOOKUP($A40,cache[],J$1,0)</f>
        <v>5</v>
      </c>
      <c r="K40" s="41">
        <f>VLOOKUP($A40,cache[],K$1,0)</f>
        <v>0.2</v>
      </c>
      <c r="L40" s="34">
        <f>VLOOKUP($A40,cache[],L$1,0)</f>
        <v>26</v>
      </c>
      <c r="M40" s="34">
        <f>VLOOKUP($A40,cache[],M$1,0)</f>
        <v>0.46</v>
      </c>
      <c r="N40" s="34">
        <f>VLOOKUP($A40,cache[],N$1,0)</f>
        <v>408</v>
      </c>
      <c r="O40" s="41">
        <f>VLOOKUP($A40,cache[],O$1,0)</f>
        <v>0.43</v>
      </c>
      <c r="P40" s="18">
        <f>VLOOKUP($A40,cache[],P$1,0)</f>
        <v>67835973</v>
      </c>
    </row>
    <row r="41" spans="1:16" ht="16.2" thickBot="1" x14ac:dyDescent="0.35">
      <c r="A41" s="28" t="s">
        <v>167</v>
      </c>
      <c r="B41" s="16"/>
      <c r="C41" s="16"/>
      <c r="D41" s="24"/>
      <c r="E41" s="25">
        <f>E42-(E42*0.01)-SUM(F43:F45)</f>
        <v>154048</v>
      </c>
      <c r="F41" s="25">
        <f>SUM(E43:E45)-(SUM(E43:E45)*0.01)-F42</f>
        <v>-1819720.7400000021</v>
      </c>
      <c r="G41" s="24"/>
      <c r="H41" s="24"/>
      <c r="I41" s="24"/>
      <c r="J41" s="32"/>
      <c r="K41" s="39"/>
      <c r="L41" s="32"/>
      <c r="M41" s="32"/>
      <c r="N41" s="32"/>
      <c r="O41" s="39"/>
      <c r="P41" s="27"/>
    </row>
    <row r="42" spans="1:16" x14ac:dyDescent="0.3">
      <c r="A42" s="12" t="s">
        <v>128</v>
      </c>
      <c r="B42" s="10"/>
      <c r="C42" s="10"/>
      <c r="D42" s="12">
        <f>VLOOKUP($A42,cache[],D$1,0)</f>
        <v>5</v>
      </c>
      <c r="E42" s="19">
        <f>VLOOKUP($A42,cache[],E$1,0)</f>
        <v>42078000</v>
      </c>
      <c r="F42" s="19">
        <f>VLOOKUP($A42,cache[],F$1,0)</f>
        <v>42599973</v>
      </c>
      <c r="G42" s="12">
        <f>VLOOKUP($A42,cache[],G$1,0)</f>
        <v>521973</v>
      </c>
      <c r="H42" s="12">
        <f>VLOOKUP($A42,cache[],H$1,0)</f>
        <v>5.7</v>
      </c>
      <c r="I42" s="12">
        <f>VLOOKUP($A42,cache[],I$1,0)</f>
        <v>8.4</v>
      </c>
      <c r="J42" s="33">
        <f>VLOOKUP($A42,cache[],J$1,0)</f>
        <v>3</v>
      </c>
      <c r="K42" s="40">
        <f>VLOOKUP($A42,cache[],K$1,0)</f>
        <v>0.33</v>
      </c>
      <c r="L42" s="33">
        <f>VLOOKUP($A42,cache[],L$1,0)</f>
        <v>5</v>
      </c>
      <c r="M42" s="33">
        <f>VLOOKUP($A42,cache[],M$1,0)</f>
        <v>0.8</v>
      </c>
      <c r="N42" s="33">
        <f>VLOOKUP($A42,cache[],N$1,0)</f>
        <v>311</v>
      </c>
      <c r="O42" s="40">
        <f>VLOOKUP($A42,cache[],O$1,0)</f>
        <v>0.63</v>
      </c>
      <c r="P42" s="13">
        <f>VLOOKUP($A42,cache[],P$1,0)</f>
        <v>43334711</v>
      </c>
    </row>
    <row r="43" spans="1:16" x14ac:dyDescent="0.3">
      <c r="A43" s="17" t="s">
        <v>125</v>
      </c>
      <c r="B43" s="10"/>
      <c r="C43" s="10"/>
      <c r="D43" s="17">
        <f>VLOOKUP($A43,cache[],D$1,0)</f>
        <v>8</v>
      </c>
      <c r="E43" s="20">
        <f>VLOOKUP($A43,cache[],E$1,0)</f>
        <v>18452466</v>
      </c>
      <c r="F43" s="20">
        <f>VLOOKUP($A43,cache[],F$1,0)</f>
        <v>18348842</v>
      </c>
      <c r="G43" s="17">
        <f>VLOOKUP($A43,cache[],G$1,0)</f>
        <v>-103624</v>
      </c>
      <c r="H43" s="17">
        <f>VLOOKUP($A43,cache[],H$1,0)</f>
        <v>10.6</v>
      </c>
      <c r="I43" s="17">
        <f>VLOOKUP($A43,cache[],I$1,0)</f>
        <v>10.9</v>
      </c>
      <c r="J43" s="34">
        <f>VLOOKUP($A43,cache[],J$1,0)</f>
        <v>0</v>
      </c>
      <c r="K43" s="41">
        <f>VLOOKUP($A43,cache[],K$1,0)</f>
        <v>0</v>
      </c>
      <c r="L43" s="34">
        <f>VLOOKUP($A43,cache[],L$1,0)</f>
        <v>20</v>
      </c>
      <c r="M43" s="34">
        <f>VLOOKUP($A43,cache[],M$1,0)</f>
        <v>0.3</v>
      </c>
      <c r="N43" s="34">
        <f>VLOOKUP($A43,cache[],N$1,0)</f>
        <v>352</v>
      </c>
      <c r="O43" s="41">
        <f>VLOOKUP($A43,cache[],O$1,0)</f>
        <v>0.41</v>
      </c>
      <c r="P43" s="18">
        <f>VLOOKUP($A43,cache[],P$1,0)</f>
        <v>18422560</v>
      </c>
    </row>
    <row r="44" spans="1:16" x14ac:dyDescent="0.3">
      <c r="A44" s="12" t="s">
        <v>126</v>
      </c>
      <c r="B44" s="10"/>
      <c r="C44" s="10"/>
      <c r="D44" s="12">
        <f>VLOOKUP($A44,cache[],D$1,0)</f>
        <v>8</v>
      </c>
      <c r="E44" s="19">
        <f>VLOOKUP($A44,cache[],E$1,0)</f>
        <v>10567118</v>
      </c>
      <c r="F44" s="19">
        <f>VLOOKUP($A44,cache[],F$1,0)</f>
        <v>10713293</v>
      </c>
      <c r="G44" s="12">
        <f>VLOOKUP($A44,cache[],G$1,0)</f>
        <v>146175</v>
      </c>
      <c r="H44" s="12">
        <f>VLOOKUP($A44,cache[],H$1,0)</f>
        <v>3.2</v>
      </c>
      <c r="I44" s="12">
        <f>VLOOKUP($A44,cache[],I$1,0)</f>
        <v>17.100000000000001</v>
      </c>
      <c r="J44" s="33">
        <f>VLOOKUP($A44,cache[],J$1,0)</f>
        <v>1</v>
      </c>
      <c r="K44" s="40">
        <f>VLOOKUP($A44,cache[],K$1,0)</f>
        <v>0</v>
      </c>
      <c r="L44" s="33">
        <f>VLOOKUP($A44,cache[],L$1,0)</f>
        <v>22</v>
      </c>
      <c r="M44" s="33">
        <f>VLOOKUP($A44,cache[],M$1,0)</f>
        <v>0.5</v>
      </c>
      <c r="N44" s="33">
        <f>VLOOKUP($A44,cache[],N$1,0)</f>
        <v>325</v>
      </c>
      <c r="O44" s="40">
        <f>VLOOKUP($A44,cache[],O$1,0)</f>
        <v>0.42</v>
      </c>
      <c r="P44" s="13">
        <f>VLOOKUP($A44,cache[],P$1,0)</f>
        <v>11266788</v>
      </c>
    </row>
    <row r="45" spans="1:16" ht="15" thickBot="1" x14ac:dyDescent="0.35">
      <c r="A45" s="17" t="s">
        <v>127</v>
      </c>
      <c r="B45" s="10"/>
      <c r="C45" s="10"/>
      <c r="D45" s="17">
        <f>VLOOKUP($A45,cache[],D$1,0)</f>
        <v>8</v>
      </c>
      <c r="E45" s="20">
        <f>VLOOKUP($A45,cache[],E$1,0)</f>
        <v>12172590</v>
      </c>
      <c r="F45" s="20">
        <f>VLOOKUP($A45,cache[],F$1,0)</f>
        <v>12441037</v>
      </c>
      <c r="G45" s="17">
        <f>VLOOKUP($A45,cache[],G$1,0)</f>
        <v>268447</v>
      </c>
      <c r="H45" s="17">
        <f>VLOOKUP($A45,cache[],H$1,0)</f>
        <v>3.3</v>
      </c>
      <c r="I45" s="17">
        <f>VLOOKUP($A45,cache[],I$1,0)</f>
        <v>16.7</v>
      </c>
      <c r="J45" s="34">
        <f>VLOOKUP($A45,cache[],J$1,0)</f>
        <v>0</v>
      </c>
      <c r="K45" s="41">
        <f>VLOOKUP($A45,cache[],K$1,0)</f>
        <v>0</v>
      </c>
      <c r="L45" s="34">
        <f>VLOOKUP($A45,cache[],L$1,0)</f>
        <v>14</v>
      </c>
      <c r="M45" s="34">
        <f>VLOOKUP($A45,cache[],M$1,0)</f>
        <v>0.14000000000000001</v>
      </c>
      <c r="N45" s="34">
        <f>VLOOKUP($A45,cache[],N$1,0)</f>
        <v>302</v>
      </c>
      <c r="O45" s="41">
        <f>VLOOKUP($A45,cache[],O$1,0)</f>
        <v>0.41</v>
      </c>
      <c r="P45" s="18">
        <f>VLOOKUP($A45,cache[],P$1,0)</f>
        <v>13070839</v>
      </c>
    </row>
    <row r="46" spans="1:16" ht="16.2" thickBot="1" x14ac:dyDescent="0.35">
      <c r="A46" s="28" t="s">
        <v>178</v>
      </c>
      <c r="B46" s="16"/>
      <c r="C46" s="16"/>
      <c r="D46" s="24"/>
      <c r="E46" s="25">
        <f>E47-(E47*0.01)-SUM(F48:F50)</f>
        <v>-6710555</v>
      </c>
      <c r="F46" s="25">
        <f>SUM(E48:E50)-(SUM(E48:E50)*0.01)-F47</f>
        <v>-6439974.2400000095</v>
      </c>
      <c r="G46" s="24"/>
      <c r="H46" s="24"/>
      <c r="I46" s="24"/>
      <c r="J46" s="32"/>
      <c r="K46" s="39"/>
      <c r="L46" s="32"/>
      <c r="M46" s="32"/>
      <c r="N46" s="32"/>
      <c r="O46" s="39"/>
      <c r="P46" s="27"/>
    </row>
    <row r="47" spans="1:16" x14ac:dyDescent="0.3">
      <c r="A47" s="12" t="s">
        <v>139</v>
      </c>
      <c r="B47" s="10"/>
      <c r="C47" s="10"/>
      <c r="D47" s="12">
        <f>VLOOKUP($A47,cache[],D$1,0)</f>
        <v>0</v>
      </c>
      <c r="E47" s="19">
        <f>VLOOKUP($A47,cache[],E$1,0)</f>
        <v>252000000</v>
      </c>
      <c r="F47" s="19">
        <f>VLOOKUP($A47,cache[],F$1,0)</f>
        <v>255900000</v>
      </c>
      <c r="G47" s="12">
        <f>VLOOKUP($A47,cache[],G$1,0)</f>
        <v>3900000</v>
      </c>
      <c r="H47" s="12">
        <f>VLOOKUP($A47,cache[],H$1,0)</f>
        <v>13.1</v>
      </c>
      <c r="I47" s="12">
        <f>VLOOKUP($A47,cache[],I$1,0)</f>
        <v>33.799999999999997</v>
      </c>
      <c r="J47" s="33">
        <f>VLOOKUP($A47,cache[],J$1,0)</f>
        <v>0</v>
      </c>
      <c r="K47" s="40">
        <f>VLOOKUP($A47,cache[],K$1,0)</f>
        <v>0</v>
      </c>
      <c r="L47" s="33">
        <f>VLOOKUP($A47,cache[],L$1,0)</f>
        <v>8</v>
      </c>
      <c r="M47" s="33">
        <f>VLOOKUP($A47,cache[],M$1,0)</f>
        <v>0.5</v>
      </c>
      <c r="N47" s="33">
        <f>VLOOKUP($A47,cache[],N$1,0)</f>
        <v>101</v>
      </c>
      <c r="O47" s="40">
        <f>VLOOKUP($A47,cache[],O$1,0)</f>
        <v>0.61</v>
      </c>
      <c r="P47" s="13">
        <f>VLOOKUP($A47,cache[],P$1,0)</f>
        <v>254686752</v>
      </c>
    </row>
    <row r="48" spans="1:16" x14ac:dyDescent="0.3">
      <c r="A48" s="17" t="s">
        <v>136</v>
      </c>
      <c r="B48" s="10"/>
      <c r="C48" s="10"/>
      <c r="D48" s="17">
        <f>VLOOKUP($A48,cache[],D$1,0)</f>
        <v>8</v>
      </c>
      <c r="E48" s="20">
        <f>VLOOKUP($A48,cache[],E$1,0)</f>
        <v>67552261</v>
      </c>
      <c r="F48" s="20">
        <f>VLOOKUP($A48,cache[],F$1,0)</f>
        <v>68888777</v>
      </c>
      <c r="G48" s="17">
        <f>VLOOKUP($A48,cache[],G$1,0)</f>
        <v>1336516</v>
      </c>
      <c r="H48" s="17">
        <f>VLOOKUP($A48,cache[],H$1,0)</f>
        <v>70.400000000000006</v>
      </c>
      <c r="I48" s="17">
        <f>VLOOKUP($A48,cache[],I$1,0)</f>
        <v>161.69999999999999</v>
      </c>
      <c r="J48" s="34">
        <f>VLOOKUP($A48,cache[],J$1,0)</f>
        <v>0</v>
      </c>
      <c r="K48" s="41">
        <f>VLOOKUP($A48,cache[],K$1,0)</f>
        <v>0</v>
      </c>
      <c r="L48" s="34">
        <f>VLOOKUP($A48,cache[],L$1,0)</f>
        <v>1</v>
      </c>
      <c r="M48" s="34">
        <f>VLOOKUP($A48,cache[],M$1,0)</f>
        <v>0</v>
      </c>
      <c r="N48" s="34">
        <f>VLOOKUP($A48,cache[],N$1,0)</f>
        <v>74</v>
      </c>
      <c r="O48" s="41">
        <f>VLOOKUP($A48,cache[],O$1,0)</f>
        <v>0.53</v>
      </c>
      <c r="P48" s="18">
        <f>VLOOKUP($A48,cache[],P$1,0)</f>
        <v>67387355</v>
      </c>
    </row>
    <row r="49" spans="1:16" x14ac:dyDescent="0.3">
      <c r="A49" s="12" t="s">
        <v>137</v>
      </c>
      <c r="B49" s="10"/>
      <c r="C49" s="10"/>
      <c r="D49" s="12">
        <f>VLOOKUP($A49,cache[],D$1,0)</f>
        <v>8</v>
      </c>
      <c r="E49" s="19">
        <f>VLOOKUP($A49,cache[],E$1,0)</f>
        <v>88126551</v>
      </c>
      <c r="F49" s="19">
        <f>VLOOKUP($A49,cache[],F$1,0)</f>
        <v>89412778</v>
      </c>
      <c r="G49" s="12">
        <f>VLOOKUP($A49,cache[],G$1,0)</f>
        <v>1286227</v>
      </c>
      <c r="H49" s="12">
        <f>VLOOKUP($A49,cache[],H$1,0)</f>
        <v>15.1</v>
      </c>
      <c r="I49" s="12">
        <f>VLOOKUP($A49,cache[],I$1,0)</f>
        <v>148.5</v>
      </c>
      <c r="J49" s="33">
        <f>VLOOKUP($A49,cache[],J$1,0)</f>
        <v>0</v>
      </c>
      <c r="K49" s="40">
        <f>VLOOKUP($A49,cache[],K$1,0)</f>
        <v>0</v>
      </c>
      <c r="L49" s="33">
        <f>VLOOKUP($A49,cache[],L$1,0)</f>
        <v>2</v>
      </c>
      <c r="M49" s="33">
        <f>VLOOKUP($A49,cache[],M$1,0)</f>
        <v>0</v>
      </c>
      <c r="N49" s="33">
        <f>VLOOKUP($A49,cache[],N$1,0)</f>
        <v>77</v>
      </c>
      <c r="O49" s="40">
        <f>VLOOKUP($A49,cache[],O$1,0)</f>
        <v>0.47</v>
      </c>
      <c r="P49" s="13">
        <f>VLOOKUP($A49,cache[],P$1,0)</f>
        <v>88659163</v>
      </c>
    </row>
    <row r="50" spans="1:16" ht="15" thickBot="1" x14ac:dyDescent="0.35">
      <c r="A50" s="17" t="s">
        <v>138</v>
      </c>
      <c r="B50" s="10"/>
      <c r="C50" s="10"/>
      <c r="D50" s="17">
        <f>VLOOKUP($A50,cache[],D$1,0)</f>
        <v>8</v>
      </c>
      <c r="E50" s="20">
        <f>VLOOKUP($A50,cache[],E$1,0)</f>
        <v>96301012</v>
      </c>
      <c r="F50" s="20">
        <f>VLOOKUP($A50,cache[],F$1,0)</f>
        <v>97889000</v>
      </c>
      <c r="G50" s="17">
        <f>VLOOKUP($A50,cache[],G$1,0)</f>
        <v>1587988</v>
      </c>
      <c r="H50" s="17">
        <f>VLOOKUP($A50,cache[],H$1,0)</f>
        <v>8.6999999999999993</v>
      </c>
      <c r="I50" s="17">
        <f>VLOOKUP($A50,cache[],I$1,0)</f>
        <v>10.5</v>
      </c>
      <c r="J50" s="34">
        <f>VLOOKUP($A50,cache[],J$1,0)</f>
        <v>1</v>
      </c>
      <c r="K50" s="41">
        <f>VLOOKUP($A50,cache[],K$1,0)</f>
        <v>0</v>
      </c>
      <c r="L50" s="34">
        <f>VLOOKUP($A50,cache[],L$1,0)</f>
        <v>1</v>
      </c>
      <c r="M50" s="34">
        <f>VLOOKUP($A50,cache[],M$1,0)</f>
        <v>0</v>
      </c>
      <c r="N50" s="34">
        <f>VLOOKUP($A50,cache[],N$1,0)</f>
        <v>77</v>
      </c>
      <c r="O50" s="41">
        <f>VLOOKUP($A50,cache[],O$1,0)</f>
        <v>0.39</v>
      </c>
      <c r="P50" s="18">
        <f>VLOOKUP($A50,cache[],P$1,0)</f>
        <v>97551517</v>
      </c>
    </row>
    <row r="51" spans="1:16" ht="16.2" thickBot="1" x14ac:dyDescent="0.35">
      <c r="A51" s="28" t="s">
        <v>179</v>
      </c>
      <c r="B51" s="16"/>
      <c r="C51" s="16"/>
      <c r="D51" s="24"/>
      <c r="E51" s="25">
        <f>E52-(E52*0.01)-SUM(F53:F56)</f>
        <v>-176218.00999999978</v>
      </c>
      <c r="F51" s="25">
        <f>SUM(E53:E56)-(SUM(E53:E56)*0.01)-F52</f>
        <v>-482380.43999999948</v>
      </c>
      <c r="G51" s="24"/>
      <c r="H51" s="24"/>
      <c r="I51" s="24"/>
      <c r="J51" s="32"/>
      <c r="K51" s="39"/>
      <c r="L51" s="32"/>
      <c r="M51" s="32"/>
      <c r="N51" s="32"/>
      <c r="O51" s="39"/>
      <c r="P51" s="27"/>
    </row>
    <row r="52" spans="1:16" x14ac:dyDescent="0.3">
      <c r="A52" s="12" t="s">
        <v>97</v>
      </c>
      <c r="B52" s="10"/>
      <c r="C52" s="10"/>
      <c r="D52" s="12">
        <f>VLOOKUP($A52,cache[],D$1,0)</f>
        <v>8</v>
      </c>
      <c r="E52" s="19">
        <f>VLOOKUP($A52,cache[],E$1,0)</f>
        <v>12900201</v>
      </c>
      <c r="F52" s="19">
        <f>VLOOKUP($A52,cache[],F$1,0)</f>
        <v>12944742</v>
      </c>
      <c r="G52" s="12">
        <f>VLOOKUP($A52,cache[],G$1,0)</f>
        <v>44541</v>
      </c>
      <c r="H52" s="12">
        <f>VLOOKUP($A52,cache[],H$1,0)</f>
        <v>87.5</v>
      </c>
      <c r="I52" s="12">
        <f>VLOOKUP($A52,cache[],I$1,0)</f>
        <v>17.8</v>
      </c>
      <c r="J52" s="33">
        <f>VLOOKUP($A52,cache[],J$1,0)</f>
        <v>0</v>
      </c>
      <c r="K52" s="40">
        <f>VLOOKUP($A52,cache[],K$1,0)</f>
        <v>0</v>
      </c>
      <c r="L52" s="33">
        <f>VLOOKUP($A52,cache[],L$1,0)</f>
        <v>2</v>
      </c>
      <c r="M52" s="33">
        <f>VLOOKUP($A52,cache[],M$1,0)</f>
        <v>0.5</v>
      </c>
      <c r="N52" s="33">
        <f>VLOOKUP($A52,cache[],N$1,0)</f>
        <v>70</v>
      </c>
      <c r="O52" s="40">
        <f>VLOOKUP($A52,cache[],O$1,0)</f>
        <v>0.6</v>
      </c>
      <c r="P52" s="13">
        <f>VLOOKUP($A52,cache[],P$1,0)</f>
        <v>13070766</v>
      </c>
    </row>
    <row r="53" spans="1:16" x14ac:dyDescent="0.3">
      <c r="A53" s="17" t="s">
        <v>4</v>
      </c>
      <c r="B53" s="10"/>
      <c r="C53" s="10"/>
      <c r="D53" s="17">
        <f>VLOOKUP($A53,cache[],D$1,0)</f>
        <v>8</v>
      </c>
      <c r="E53" s="20">
        <f>VLOOKUP($A53,cache[],E$1,0)</f>
        <v>2742000</v>
      </c>
      <c r="F53" s="20">
        <f>VLOOKUP($A53,cache[],F$1,0)</f>
        <v>2854500</v>
      </c>
      <c r="G53" s="17">
        <f>VLOOKUP($A53,cache[],G$1,0)</f>
        <v>112500</v>
      </c>
      <c r="H53" s="17">
        <f>VLOOKUP($A53,cache[],H$1,0)</f>
        <v>39.200000000000003</v>
      </c>
      <c r="I53" s="17">
        <f>VLOOKUP($A53,cache[],I$1,0)</f>
        <v>43.6</v>
      </c>
      <c r="J53" s="34">
        <f>VLOOKUP($A53,cache[],J$1,0)</f>
        <v>0</v>
      </c>
      <c r="K53" s="41">
        <f>VLOOKUP($A53,cache[],K$1,0)</f>
        <v>0</v>
      </c>
      <c r="L53" s="34">
        <f>VLOOKUP($A53,cache[],L$1,0)</f>
        <v>7</v>
      </c>
      <c r="M53" s="34">
        <f>VLOOKUP($A53,cache[],M$1,0)</f>
        <v>0.56999999999999995</v>
      </c>
      <c r="N53" s="34">
        <f>VLOOKUP($A53,cache[],N$1,0)</f>
        <v>32</v>
      </c>
      <c r="O53" s="41">
        <f>VLOOKUP($A53,cache[],O$1,0)</f>
        <v>0.25</v>
      </c>
      <c r="P53" s="18">
        <f>VLOOKUP($A53,cache[],P$1,0)</f>
        <v>2837820</v>
      </c>
    </row>
    <row r="54" spans="1:16" x14ac:dyDescent="0.3">
      <c r="A54" s="12" t="s">
        <v>2</v>
      </c>
      <c r="B54" s="10"/>
      <c r="C54" s="10"/>
      <c r="D54" s="12">
        <f>VLOOKUP($A54,cache[],D$1,0)</f>
        <v>8</v>
      </c>
      <c r="E54" s="19">
        <f>VLOOKUP($A54,cache[],E$1,0)</f>
        <v>3400000</v>
      </c>
      <c r="F54" s="19">
        <f>VLOOKUP($A54,cache[],F$1,0)</f>
        <v>3444828</v>
      </c>
      <c r="G54" s="12">
        <f>VLOOKUP($A54,cache[],G$1,0)</f>
        <v>44828</v>
      </c>
      <c r="H54" s="12">
        <f>VLOOKUP($A54,cache[],H$1,0)</f>
        <v>2.2000000000000002</v>
      </c>
      <c r="I54" s="12">
        <f>VLOOKUP($A54,cache[],I$1,0)</f>
        <v>14.1</v>
      </c>
      <c r="J54" s="33">
        <f>VLOOKUP($A54,cache[],J$1,0)</f>
        <v>0</v>
      </c>
      <c r="K54" s="40">
        <f>VLOOKUP($A54,cache[],K$1,0)</f>
        <v>0</v>
      </c>
      <c r="L54" s="33">
        <f>VLOOKUP($A54,cache[],L$1,0)</f>
        <v>1</v>
      </c>
      <c r="M54" s="33">
        <f>VLOOKUP($A54,cache[],M$1,0)</f>
        <v>1</v>
      </c>
      <c r="N54" s="33">
        <f>VLOOKUP($A54,cache[],N$1,0)</f>
        <v>56</v>
      </c>
      <c r="O54" s="40">
        <f>VLOOKUP($A54,cache[],O$1,0)</f>
        <v>0.46</v>
      </c>
      <c r="P54" s="13">
        <f>VLOOKUP($A54,cache[],P$1,0)</f>
        <v>3488482</v>
      </c>
    </row>
    <row r="55" spans="1:16" x14ac:dyDescent="0.3">
      <c r="A55" s="17" t="s">
        <v>3</v>
      </c>
      <c r="B55" s="10"/>
      <c r="C55" s="10"/>
      <c r="D55" s="17">
        <f>VLOOKUP($A55,cache[],D$1,0)</f>
        <v>8</v>
      </c>
      <c r="E55" s="20">
        <f>VLOOKUP($A55,cache[],E$1,0)</f>
        <v>3596244</v>
      </c>
      <c r="F55" s="20">
        <f>VLOOKUP($A55,cache[],F$1,0)</f>
        <v>3725000</v>
      </c>
      <c r="G55" s="17">
        <f>VLOOKUP($A55,cache[],G$1,0)</f>
        <v>128756</v>
      </c>
      <c r="H55" s="17">
        <f>VLOOKUP($A55,cache[],H$1,0)</f>
        <v>1.6</v>
      </c>
      <c r="I55" s="17">
        <f>VLOOKUP($A55,cache[],I$1,0)</f>
        <v>13.9</v>
      </c>
      <c r="J55" s="34">
        <f>VLOOKUP($A55,cache[],J$1,0)</f>
        <v>0</v>
      </c>
      <c r="K55" s="41">
        <f>VLOOKUP($A55,cache[],K$1,0)</f>
        <v>0</v>
      </c>
      <c r="L55" s="34">
        <f>VLOOKUP($A55,cache[],L$1,0)</f>
        <v>3</v>
      </c>
      <c r="M55" s="34">
        <f>VLOOKUP($A55,cache[],M$1,0)</f>
        <v>0.67</v>
      </c>
      <c r="N55" s="34">
        <f>VLOOKUP($A55,cache[],N$1,0)</f>
        <v>57</v>
      </c>
      <c r="O55" s="41">
        <f>VLOOKUP($A55,cache[],O$1,0)</f>
        <v>0.4</v>
      </c>
      <c r="P55" s="18">
        <f>VLOOKUP($A55,cache[],P$1,0)</f>
        <v>3689845</v>
      </c>
    </row>
    <row r="56" spans="1:16" x14ac:dyDescent="0.3">
      <c r="A56" s="12" t="s">
        <v>5</v>
      </c>
      <c r="B56" s="10"/>
      <c r="C56" s="10"/>
      <c r="D56" s="12">
        <f>VLOOKUP($A56,cache[],D$1,0)</f>
        <v>8</v>
      </c>
      <c r="E56" s="19">
        <f>VLOOKUP($A56,cache[],E$1,0)</f>
        <v>2850000</v>
      </c>
      <c r="F56" s="19">
        <f>VLOOKUP($A56,cache[],F$1,0)</f>
        <v>2923089</v>
      </c>
      <c r="G56" s="12">
        <f>VLOOKUP($A56,cache[],G$1,0)</f>
        <v>73089</v>
      </c>
      <c r="H56" s="12">
        <f>VLOOKUP($A56,cache[],H$1,0)</f>
        <v>182.1</v>
      </c>
      <c r="I56" s="12">
        <f>VLOOKUP($A56,cache[],I$1,0)</f>
        <v>70.900000000000006</v>
      </c>
      <c r="J56" s="33">
        <f>VLOOKUP($A56,cache[],J$1,0)</f>
        <v>0</v>
      </c>
      <c r="K56" s="40">
        <f>VLOOKUP($A56,cache[],K$1,0)</f>
        <v>0</v>
      </c>
      <c r="L56" s="33">
        <f>VLOOKUP($A56,cache[],L$1,0)</f>
        <v>1</v>
      </c>
      <c r="M56" s="33">
        <f>VLOOKUP($A56,cache[],M$1,0)</f>
        <v>1</v>
      </c>
      <c r="N56" s="33">
        <f>VLOOKUP($A56,cache[],N$1,0)</f>
        <v>35</v>
      </c>
      <c r="O56" s="40">
        <f>VLOOKUP($A56,cache[],O$1,0)</f>
        <v>0.37</v>
      </c>
      <c r="P56" s="13">
        <f>VLOOKUP($A56,cache[],P$1,0)</f>
        <v>2979079</v>
      </c>
    </row>
    <row r="57" spans="1:16" x14ac:dyDescent="0.3">
      <c r="A57" s="2"/>
      <c r="E57" s="2"/>
      <c r="F57" s="2"/>
    </row>
    <row r="58" spans="1:16" ht="15" thickBot="1" x14ac:dyDescent="0.35">
      <c r="A58" s="2"/>
      <c r="E58" s="2"/>
      <c r="F58" s="2"/>
    </row>
    <row r="59" spans="1:16" ht="16.2" thickBot="1" x14ac:dyDescent="0.35">
      <c r="A59" s="28" t="s">
        <v>168</v>
      </c>
      <c r="B59" s="16"/>
      <c r="C59" s="16"/>
      <c r="D59" s="24"/>
      <c r="E59" s="25">
        <f>E60-(E60*0.01)-SUM(F61:F64)</f>
        <v>-74510.509999999776</v>
      </c>
      <c r="F59" s="25">
        <f>SUM(E61:E64)-(SUM(E61:E64)*0.01)-F60</f>
        <v>-134999.39999999991</v>
      </c>
      <c r="G59" s="24"/>
      <c r="H59" s="24"/>
      <c r="I59" s="24"/>
      <c r="J59" s="32"/>
      <c r="K59" s="39"/>
      <c r="L59" s="32"/>
      <c r="M59" s="32"/>
      <c r="N59" s="32"/>
      <c r="O59" s="39"/>
      <c r="P59" s="27"/>
    </row>
    <row r="60" spans="1:16" x14ac:dyDescent="0.3">
      <c r="A60" s="12" t="s">
        <v>87</v>
      </c>
      <c r="B60" s="10"/>
      <c r="C60" s="10"/>
      <c r="D60" s="12">
        <f>VLOOKUP($A60,cache[],D$1,0)</f>
        <v>8</v>
      </c>
      <c r="E60" s="19">
        <f>VLOOKUP($A60,cache[],E$1,0)</f>
        <v>3044151</v>
      </c>
      <c r="F60" s="19">
        <f>VLOOKUP($A60,cache[],F$1,0)</f>
        <v>3099000</v>
      </c>
      <c r="G60" s="12">
        <f>VLOOKUP($A60,cache[],G$1,0)</f>
        <v>54849</v>
      </c>
      <c r="H60" s="12">
        <f>VLOOKUP($A60,cache[],H$1,0)</f>
        <v>2.9</v>
      </c>
      <c r="I60" s="12">
        <f>VLOOKUP($A60,cache[],I$1,0)</f>
        <v>2.6</v>
      </c>
      <c r="J60" s="33">
        <f>VLOOKUP($A60,cache[],J$1,0)</f>
        <v>5</v>
      </c>
      <c r="K60" s="40">
        <f>VLOOKUP($A60,cache[],K$1,0)</f>
        <v>0.8</v>
      </c>
      <c r="L60" s="33">
        <f>VLOOKUP($A60,cache[],L$1,0)</f>
        <v>139</v>
      </c>
      <c r="M60" s="33">
        <f>VLOOKUP($A60,cache[],M$1,0)</f>
        <v>0.8</v>
      </c>
      <c r="N60" s="33">
        <f>VLOOKUP($A60,cache[],N$1,0)</f>
        <v>2198</v>
      </c>
      <c r="O60" s="40">
        <f>VLOOKUP($A60,cache[],O$1,0)</f>
        <v>0.77</v>
      </c>
      <c r="P60" s="13">
        <f>VLOOKUP($A60,cache[],P$1,0)</f>
        <v>2963529</v>
      </c>
    </row>
    <row r="61" spans="1:16" x14ac:dyDescent="0.3">
      <c r="A61" s="17" t="s">
        <v>10</v>
      </c>
      <c r="B61" s="10"/>
      <c r="C61" s="10"/>
      <c r="D61" s="17">
        <f>VLOOKUP($A61,cache[],D$1,0)</f>
        <v>15</v>
      </c>
      <c r="E61" s="20">
        <f>VLOOKUP($A61,cache[],E$1,0)</f>
        <v>221000</v>
      </c>
      <c r="F61" s="20">
        <f>VLOOKUP($A61,cache[],F$1,0)</f>
        <v>221928</v>
      </c>
      <c r="G61" s="17">
        <f>VLOOKUP($A61,cache[],G$1,0)</f>
        <v>928</v>
      </c>
      <c r="H61" s="17">
        <f>VLOOKUP($A61,cache[],H$1,0)</f>
        <v>4.4000000000000004</v>
      </c>
      <c r="I61" s="17">
        <f>VLOOKUP($A61,cache[],I$1,0)</f>
        <v>24.1</v>
      </c>
      <c r="J61" s="34">
        <f>VLOOKUP($A61,cache[],J$1,0)</f>
        <v>1</v>
      </c>
      <c r="K61" s="41">
        <f>VLOOKUP($A61,cache[],K$1,0)</f>
        <v>0</v>
      </c>
      <c r="L61" s="34">
        <f>VLOOKUP($A61,cache[],L$1,0)</f>
        <v>15</v>
      </c>
      <c r="M61" s="34">
        <f>VLOOKUP($A61,cache[],M$1,0)</f>
        <v>0.27</v>
      </c>
      <c r="N61" s="34">
        <f>VLOOKUP($A61,cache[],N$1,0)</f>
        <v>504</v>
      </c>
      <c r="O61" s="41">
        <f>VLOOKUP($A61,cache[],O$1,0)</f>
        <v>0.49</v>
      </c>
      <c r="P61" s="18">
        <f>VLOOKUP($A61,cache[],P$1,0)</f>
        <v>203405</v>
      </c>
    </row>
    <row r="62" spans="1:16" x14ac:dyDescent="0.3">
      <c r="A62" s="12" t="s">
        <v>12</v>
      </c>
      <c r="B62" s="10"/>
      <c r="C62" s="10"/>
      <c r="D62" s="12">
        <f>VLOOKUP($A62,cache[],D$1,0)</f>
        <v>15</v>
      </c>
      <c r="E62" s="19">
        <f>VLOOKUP($A62,cache[],E$1,0)</f>
        <v>801007</v>
      </c>
      <c r="F62" s="19">
        <f>VLOOKUP($A62,cache[],F$1,0)</f>
        <v>810372</v>
      </c>
      <c r="G62" s="12">
        <f>VLOOKUP($A62,cache[],G$1,0)</f>
        <v>9365</v>
      </c>
      <c r="H62" s="12">
        <f>VLOOKUP($A62,cache[],H$1,0)</f>
        <v>4.4000000000000004</v>
      </c>
      <c r="I62" s="12">
        <f>VLOOKUP($A62,cache[],I$1,0)</f>
        <v>24.2</v>
      </c>
      <c r="J62" s="33">
        <f>VLOOKUP($A62,cache[],J$1,0)</f>
        <v>1</v>
      </c>
      <c r="K62" s="40">
        <f>VLOOKUP($A62,cache[],K$1,0)</f>
        <v>0</v>
      </c>
      <c r="L62" s="33">
        <f>VLOOKUP($A62,cache[],L$1,0)</f>
        <v>19</v>
      </c>
      <c r="M62" s="33">
        <f>VLOOKUP($A62,cache[],M$1,0)</f>
        <v>0.26</v>
      </c>
      <c r="N62" s="33">
        <f>VLOOKUP($A62,cache[],N$1,0)</f>
        <v>573</v>
      </c>
      <c r="O62" s="40">
        <f>VLOOKUP($A62,cache[],O$1,0)</f>
        <v>0.36</v>
      </c>
      <c r="P62" s="13">
        <f>VLOOKUP($A62,cache[],P$1,0)</f>
        <v>824962</v>
      </c>
    </row>
    <row r="63" spans="1:16" x14ac:dyDescent="0.3">
      <c r="A63" s="17" t="s">
        <v>13</v>
      </c>
      <c r="B63" s="10"/>
      <c r="C63" s="10"/>
      <c r="D63" s="17">
        <f>VLOOKUP($A63,cache[],D$1,0)</f>
        <v>15</v>
      </c>
      <c r="E63" s="20">
        <f>VLOOKUP($A63,cache[],E$1,0)</f>
        <v>1110000</v>
      </c>
      <c r="F63" s="20">
        <f>VLOOKUP($A63,cache[],F$1,0)</f>
        <v>1117880</v>
      </c>
      <c r="G63" s="17">
        <f>VLOOKUP($A63,cache[],G$1,0)</f>
        <v>7880</v>
      </c>
      <c r="H63" s="17">
        <f>VLOOKUP($A63,cache[],H$1,0)</f>
        <v>4.3</v>
      </c>
      <c r="I63" s="17">
        <f>VLOOKUP($A63,cache[],I$1,0)</f>
        <v>4.7</v>
      </c>
      <c r="J63" s="34">
        <f>VLOOKUP($A63,cache[],J$1,0)</f>
        <v>1</v>
      </c>
      <c r="K63" s="41">
        <f>VLOOKUP($A63,cache[],K$1,0)</f>
        <v>1</v>
      </c>
      <c r="L63" s="34">
        <f>VLOOKUP($A63,cache[],L$1,0)</f>
        <v>19</v>
      </c>
      <c r="M63" s="34">
        <f>VLOOKUP($A63,cache[],M$1,0)</f>
        <v>0.26</v>
      </c>
      <c r="N63" s="34">
        <f>VLOOKUP($A63,cache[],N$1,0)</f>
        <v>534</v>
      </c>
      <c r="O63" s="41">
        <f>VLOOKUP($A63,cache[],O$1,0)</f>
        <v>0.38</v>
      </c>
      <c r="P63" s="18">
        <f>VLOOKUP($A63,cache[],P$1,0)</f>
        <v>1142354</v>
      </c>
    </row>
    <row r="64" spans="1:16" ht="15" thickBot="1" x14ac:dyDescent="0.35">
      <c r="A64" s="12" t="s">
        <v>11</v>
      </c>
      <c r="B64" s="10"/>
      <c r="C64" s="10"/>
      <c r="D64" s="12">
        <f>VLOOKUP($A64,cache[],D$1,0)</f>
        <v>15</v>
      </c>
      <c r="E64" s="19">
        <f>VLOOKUP($A64,cache[],E$1,0)</f>
        <v>861933</v>
      </c>
      <c r="F64" s="19">
        <f>VLOOKUP($A64,cache[],F$1,0)</f>
        <v>938040</v>
      </c>
      <c r="G64" s="12">
        <f>VLOOKUP($A64,cache[],G$1,0)</f>
        <v>76107</v>
      </c>
      <c r="H64" s="12">
        <f>VLOOKUP($A64,cache[],H$1,0)</f>
        <v>4.5</v>
      </c>
      <c r="I64" s="12">
        <f>VLOOKUP($A64,cache[],I$1,0)</f>
        <v>36.6</v>
      </c>
      <c r="J64" s="33">
        <f>VLOOKUP($A64,cache[],J$1,0)</f>
        <v>2</v>
      </c>
      <c r="K64" s="40">
        <f>VLOOKUP($A64,cache[],K$1,0)</f>
        <v>0</v>
      </c>
      <c r="L64" s="33">
        <f>VLOOKUP($A64,cache[],L$1,0)</f>
        <v>16</v>
      </c>
      <c r="M64" s="33">
        <f>VLOOKUP($A64,cache[],M$1,0)</f>
        <v>0.06</v>
      </c>
      <c r="N64" s="33">
        <f>VLOOKUP($A64,cache[],N$1,0)</f>
        <v>552</v>
      </c>
      <c r="O64" s="40">
        <f>VLOOKUP($A64,cache[],O$1,0)</f>
        <v>0.39</v>
      </c>
      <c r="P64" s="13">
        <f>VLOOKUP($A64,cache[],P$1,0)</f>
        <v>765326</v>
      </c>
    </row>
    <row r="65" spans="1:16" ht="16.2" thickBot="1" x14ac:dyDescent="0.35">
      <c r="A65" s="28" t="s">
        <v>169</v>
      </c>
      <c r="B65" s="16"/>
      <c r="C65" s="16"/>
      <c r="D65" s="24"/>
      <c r="E65" s="25">
        <f>E66-(E66*0.01)-SUM(F67:F70)</f>
        <v>11546</v>
      </c>
      <c r="F65" s="25">
        <f>SUM(E67:E70)-(SUM(E67:E70)*0.01)-F66</f>
        <v>-53825.489999999991</v>
      </c>
      <c r="G65" s="24"/>
      <c r="H65" s="24"/>
      <c r="I65" s="24"/>
      <c r="J65" s="32"/>
      <c r="K65" s="39"/>
      <c r="L65" s="32"/>
      <c r="M65" s="32"/>
      <c r="N65" s="32"/>
      <c r="O65" s="39"/>
      <c r="P65" s="27"/>
    </row>
    <row r="66" spans="1:16" x14ac:dyDescent="0.3">
      <c r="A66" s="12" t="s">
        <v>88</v>
      </c>
      <c r="B66" s="10"/>
      <c r="C66" s="10"/>
      <c r="D66" s="12">
        <f>VLOOKUP($A66,cache[],D$1,0)</f>
        <v>8</v>
      </c>
      <c r="E66" s="19">
        <f>VLOOKUP($A66,cache[],E$1,0)</f>
        <v>657000</v>
      </c>
      <c r="F66" s="19">
        <f>VLOOKUP($A66,cache[],F$1,0)</f>
        <v>675000</v>
      </c>
      <c r="G66" s="12">
        <f>VLOOKUP($A66,cache[],G$1,0)</f>
        <v>18000</v>
      </c>
      <c r="H66" s="12">
        <f>VLOOKUP($A66,cache[],H$1,0)</f>
        <v>13.7</v>
      </c>
      <c r="I66" s="12">
        <f>VLOOKUP($A66,cache[],I$1,0)</f>
        <v>18.100000000000001</v>
      </c>
      <c r="J66" s="33">
        <f>VLOOKUP($A66,cache[],J$1,0)</f>
        <v>0</v>
      </c>
      <c r="K66" s="40">
        <f>VLOOKUP($A66,cache[],K$1,0)</f>
        <v>0</v>
      </c>
      <c r="L66" s="33">
        <f>VLOOKUP($A66,cache[],L$1,0)</f>
        <v>9</v>
      </c>
      <c r="M66" s="33">
        <f>VLOOKUP($A66,cache[],M$1,0)</f>
        <v>1</v>
      </c>
      <c r="N66" s="33">
        <f>VLOOKUP($A66,cache[],N$1,0)</f>
        <v>122</v>
      </c>
      <c r="O66" s="40">
        <f>VLOOKUP($A66,cache[],O$1,0)</f>
        <v>0.62</v>
      </c>
      <c r="P66" s="13">
        <f>VLOOKUP($A66,cache[],P$1,0)</f>
        <v>699522</v>
      </c>
    </row>
    <row r="67" spans="1:16" x14ac:dyDescent="0.3">
      <c r="A67" s="17" t="s">
        <v>22</v>
      </c>
      <c r="B67" s="10"/>
      <c r="C67" s="10"/>
      <c r="D67" s="17">
        <f>VLOOKUP($A67,cache[],D$1,0)</f>
        <v>15</v>
      </c>
      <c r="E67" s="20">
        <f>VLOOKUP($A67,cache[],E$1,0)</f>
        <v>106500</v>
      </c>
      <c r="F67" s="20">
        <f>VLOOKUP($A67,cache[],F$1,0)</f>
        <v>112039</v>
      </c>
      <c r="G67" s="17">
        <f>VLOOKUP($A67,cache[],G$1,0)</f>
        <v>5539</v>
      </c>
      <c r="H67" s="17">
        <f>VLOOKUP($A67,cache[],H$1,0)</f>
        <v>13.6</v>
      </c>
      <c r="I67" s="17">
        <f>VLOOKUP($A67,cache[],I$1,0)</f>
        <v>15.9</v>
      </c>
      <c r="J67" s="34">
        <f>VLOOKUP($A67,cache[],J$1,0)</f>
        <v>0</v>
      </c>
      <c r="K67" s="41">
        <f>VLOOKUP($A67,cache[],K$1,0)</f>
        <v>0</v>
      </c>
      <c r="L67" s="34">
        <f>VLOOKUP($A67,cache[],L$1,0)</f>
        <v>22</v>
      </c>
      <c r="M67" s="34">
        <f>VLOOKUP($A67,cache[],M$1,0)</f>
        <v>0.27</v>
      </c>
      <c r="N67" s="34">
        <f>VLOOKUP($A67,cache[],N$1,0)</f>
        <v>255</v>
      </c>
      <c r="O67" s="41">
        <f>VLOOKUP($A67,cache[],O$1,0)</f>
        <v>0.48</v>
      </c>
      <c r="P67" s="18">
        <f>VLOOKUP($A67,cache[],P$1,0)</f>
        <v>113372</v>
      </c>
    </row>
    <row r="68" spans="1:16" x14ac:dyDescent="0.3">
      <c r="A68" s="12" t="s">
        <v>24</v>
      </c>
      <c r="B68" s="10"/>
      <c r="C68" s="10"/>
      <c r="D68" s="12">
        <f>VLOOKUP($A68,cache[],D$1,0)</f>
        <v>15</v>
      </c>
      <c r="E68" s="19">
        <f>VLOOKUP($A68,cache[],E$1,0)</f>
        <v>212829</v>
      </c>
      <c r="F68" s="19">
        <f>VLOOKUP($A68,cache[],F$1,0)</f>
        <v>207000</v>
      </c>
      <c r="G68" s="12">
        <f>VLOOKUP($A68,cache[],G$1,0)</f>
        <v>-5829</v>
      </c>
      <c r="H68" s="12">
        <f>VLOOKUP($A68,cache[],H$1,0)</f>
        <v>3.6</v>
      </c>
      <c r="I68" s="12">
        <f>VLOOKUP($A68,cache[],I$1,0)</f>
        <v>14.2</v>
      </c>
      <c r="J68" s="33">
        <f>VLOOKUP($A68,cache[],J$1,0)</f>
        <v>1</v>
      </c>
      <c r="K68" s="40">
        <f>VLOOKUP($A68,cache[],K$1,0)</f>
        <v>0</v>
      </c>
      <c r="L68" s="33">
        <f>VLOOKUP($A68,cache[],L$1,0)</f>
        <v>24</v>
      </c>
      <c r="M68" s="33">
        <f>VLOOKUP($A68,cache[],M$1,0)</f>
        <v>0.62</v>
      </c>
      <c r="N68" s="33">
        <f>VLOOKUP($A68,cache[],N$1,0)</f>
        <v>404</v>
      </c>
      <c r="O68" s="40">
        <f>VLOOKUP($A68,cache[],O$1,0)</f>
        <v>0.54</v>
      </c>
      <c r="P68" s="13">
        <f>VLOOKUP($A68,cache[],P$1,0)</f>
        <v>207102</v>
      </c>
    </row>
    <row r="69" spans="1:16" x14ac:dyDescent="0.3">
      <c r="A69" s="17" t="s">
        <v>25</v>
      </c>
      <c r="B69" s="10"/>
      <c r="C69" s="10"/>
      <c r="D69" s="17">
        <f>VLOOKUP($A69,cache[],D$1,0)</f>
        <v>15</v>
      </c>
      <c r="E69" s="20">
        <f>VLOOKUP($A69,cache[],E$1,0)</f>
        <v>209113</v>
      </c>
      <c r="F69" s="20">
        <f>VLOOKUP($A69,cache[],F$1,0)</f>
        <v>218832</v>
      </c>
      <c r="G69" s="17">
        <f>VLOOKUP($A69,cache[],G$1,0)</f>
        <v>9719</v>
      </c>
      <c r="H69" s="17">
        <f>VLOOKUP($A69,cache[],H$1,0)</f>
        <v>7.2</v>
      </c>
      <c r="I69" s="17">
        <f>VLOOKUP($A69,cache[],I$1,0)</f>
        <v>8.4</v>
      </c>
      <c r="J69" s="34">
        <f>VLOOKUP($A69,cache[],J$1,0)</f>
        <v>4</v>
      </c>
      <c r="K69" s="41">
        <f>VLOOKUP($A69,cache[],K$1,0)</f>
        <v>0.25</v>
      </c>
      <c r="L69" s="34">
        <f>VLOOKUP($A69,cache[],L$1,0)</f>
        <v>37</v>
      </c>
      <c r="M69" s="34">
        <f>VLOOKUP($A69,cache[],M$1,0)</f>
        <v>0.7</v>
      </c>
      <c r="N69" s="34">
        <f>VLOOKUP($A69,cache[],N$1,0)</f>
        <v>888</v>
      </c>
      <c r="O69" s="41">
        <f>VLOOKUP($A69,cache[],O$1,0)</f>
        <v>0.66</v>
      </c>
      <c r="P69" s="18">
        <f>VLOOKUP($A69,cache[],P$1,0)</f>
        <v>217592</v>
      </c>
    </row>
    <row r="70" spans="1:16" ht="15" thickBot="1" x14ac:dyDescent="0.35">
      <c r="A70" s="12" t="s">
        <v>23</v>
      </c>
      <c r="B70" s="10"/>
      <c r="C70" s="10"/>
      <c r="D70" s="12">
        <f>VLOOKUP($A70,cache[],D$1,0)</f>
        <v>15</v>
      </c>
      <c r="E70" s="19">
        <f>VLOOKUP($A70,cache[],E$1,0)</f>
        <v>99007</v>
      </c>
      <c r="F70" s="19">
        <f>VLOOKUP($A70,cache[],F$1,0)</f>
        <v>101013</v>
      </c>
      <c r="G70" s="12">
        <f>VLOOKUP($A70,cache[],G$1,0)</f>
        <v>2006</v>
      </c>
      <c r="H70" s="12">
        <f>VLOOKUP($A70,cache[],H$1,0)</f>
        <v>15.9</v>
      </c>
      <c r="I70" s="12">
        <f>VLOOKUP($A70,cache[],I$1,0)</f>
        <v>60.5</v>
      </c>
      <c r="J70" s="33">
        <f>VLOOKUP($A70,cache[],J$1,0)</f>
        <v>0</v>
      </c>
      <c r="K70" s="40">
        <f>VLOOKUP($A70,cache[],K$1,0)</f>
        <v>0</v>
      </c>
      <c r="L70" s="33">
        <f>VLOOKUP($A70,cache[],L$1,0)</f>
        <v>5</v>
      </c>
      <c r="M70" s="33">
        <f>VLOOKUP($A70,cache[],M$1,0)</f>
        <v>0.4</v>
      </c>
      <c r="N70" s="33">
        <f>VLOOKUP($A70,cache[],N$1,0)</f>
        <v>86</v>
      </c>
      <c r="O70" s="40">
        <f>VLOOKUP($A70,cache[],O$1,0)</f>
        <v>0.15</v>
      </c>
      <c r="P70" s="13">
        <f>VLOOKUP($A70,cache[],P$1,0)</f>
        <v>104246</v>
      </c>
    </row>
    <row r="71" spans="1:16" ht="16.2" thickBot="1" x14ac:dyDescent="0.35">
      <c r="A71" s="28" t="s">
        <v>170</v>
      </c>
      <c r="B71" s="16"/>
      <c r="C71" s="16"/>
      <c r="D71" s="24"/>
      <c r="E71" s="25">
        <f>E72-(E72*0.01)-SUM(F73:F76)</f>
        <v>-318909.33000000007</v>
      </c>
      <c r="F71" s="25">
        <f>SUM(E73:E76)-(SUM(E73:E76)*0.01)-F72</f>
        <v>148354.09999999963</v>
      </c>
      <c r="G71" s="24"/>
      <c r="H71" s="24"/>
      <c r="I71" s="24"/>
      <c r="J71" s="32"/>
      <c r="K71" s="39"/>
      <c r="L71" s="32"/>
      <c r="M71" s="32"/>
      <c r="N71" s="32"/>
      <c r="O71" s="39"/>
      <c r="P71" s="27"/>
    </row>
    <row r="72" spans="1:16" x14ac:dyDescent="0.3">
      <c r="A72" s="12" t="s">
        <v>90</v>
      </c>
      <c r="B72" s="10"/>
      <c r="C72" s="10"/>
      <c r="D72" s="12">
        <f>VLOOKUP($A72,cache[],D$1,0)</f>
        <v>8</v>
      </c>
      <c r="E72" s="19">
        <f>VLOOKUP($A72,cache[],E$1,0)</f>
        <v>4544533</v>
      </c>
      <c r="F72" s="19">
        <f>VLOOKUP($A72,cache[],F$1,0)</f>
        <v>4544533</v>
      </c>
      <c r="G72" s="12">
        <f>VLOOKUP($A72,cache[],G$1,0)</f>
        <v>0</v>
      </c>
      <c r="H72" s="12">
        <f>VLOOKUP($A72,cache[],H$1,0)</f>
        <v>11.4</v>
      </c>
      <c r="I72" s="12">
        <f>VLOOKUP($A72,cache[],I$1,0)</f>
        <v>11.4</v>
      </c>
      <c r="J72" s="33">
        <f>VLOOKUP($A72,cache[],J$1,0)</f>
        <v>0</v>
      </c>
      <c r="K72" s="40">
        <f>VLOOKUP($A72,cache[],K$1,0)</f>
        <v>0</v>
      </c>
      <c r="L72" s="33">
        <f>VLOOKUP($A72,cache[],L$1,0)</f>
        <v>4</v>
      </c>
      <c r="M72" s="33">
        <f>VLOOKUP($A72,cache[],M$1,0)</f>
        <v>1</v>
      </c>
      <c r="N72" s="33">
        <f>VLOOKUP($A72,cache[],N$1,0)</f>
        <v>162</v>
      </c>
      <c r="O72" s="40">
        <f>VLOOKUP($A72,cache[],O$1,0)</f>
        <v>0.69</v>
      </c>
      <c r="P72" s="13">
        <f>VLOOKUP($A72,cache[],P$1,0)</f>
        <v>4539992</v>
      </c>
    </row>
    <row r="73" spans="1:16" x14ac:dyDescent="0.3">
      <c r="A73" s="17" t="s">
        <v>18</v>
      </c>
      <c r="B73" s="10"/>
      <c r="C73" s="10"/>
      <c r="D73" s="17">
        <f>VLOOKUP($A73,cache[],D$1,0)</f>
        <v>15</v>
      </c>
      <c r="E73" s="20">
        <f>VLOOKUP($A73,cache[],E$1,0)</f>
        <v>43001</v>
      </c>
      <c r="F73" s="20">
        <f>VLOOKUP($A73,cache[],F$1,0)</f>
        <v>57275</v>
      </c>
      <c r="G73" s="17">
        <f>VLOOKUP($A73,cache[],G$1,0)</f>
        <v>14274</v>
      </c>
      <c r="H73" s="17">
        <f>VLOOKUP($A73,cache[],H$1,0)</f>
        <v>107.2</v>
      </c>
      <c r="I73" s="17">
        <f>VLOOKUP($A73,cache[],I$1,0)</f>
        <v>4.2</v>
      </c>
      <c r="J73" s="34">
        <f>VLOOKUP($A73,cache[],J$1,0)</f>
        <v>3</v>
      </c>
      <c r="K73" s="41">
        <f>VLOOKUP($A73,cache[],K$1,0)</f>
        <v>1</v>
      </c>
      <c r="L73" s="34">
        <f>VLOOKUP($A73,cache[],L$1,0)</f>
        <v>34</v>
      </c>
      <c r="M73" s="34">
        <f>VLOOKUP($A73,cache[],M$1,0)</f>
        <v>1</v>
      </c>
      <c r="N73" s="34">
        <f>VLOOKUP($A73,cache[],N$1,0)</f>
        <v>857</v>
      </c>
      <c r="O73" s="41">
        <f>VLOOKUP($A73,cache[],O$1,0)</f>
        <v>0.76</v>
      </c>
      <c r="P73" s="18">
        <f>VLOOKUP($A73,cache[],P$1,0)</f>
        <v>54916</v>
      </c>
    </row>
    <row r="74" spans="1:16" x14ac:dyDescent="0.3">
      <c r="A74" s="12" t="s">
        <v>20</v>
      </c>
      <c r="B74" s="10"/>
      <c r="C74" s="10"/>
      <c r="D74" s="12">
        <f>VLOOKUP($A74,cache[],D$1,0)</f>
        <v>15</v>
      </c>
      <c r="E74" s="19">
        <f>VLOOKUP($A74,cache[],E$1,0)</f>
        <v>3742789</v>
      </c>
      <c r="F74" s="19">
        <f>VLOOKUP($A74,cache[],F$1,0)</f>
        <v>3794531</v>
      </c>
      <c r="G74" s="12">
        <f>VLOOKUP($A74,cache[],G$1,0)</f>
        <v>51742</v>
      </c>
      <c r="H74" s="12">
        <f>VLOOKUP($A74,cache[],H$1,0)</f>
        <v>2.1</v>
      </c>
      <c r="I74" s="12">
        <f>VLOOKUP($A74,cache[],I$1,0)</f>
        <v>2.2999999999999998</v>
      </c>
      <c r="J74" s="33">
        <f>VLOOKUP($A74,cache[],J$1,0)</f>
        <v>11</v>
      </c>
      <c r="K74" s="40">
        <f>VLOOKUP($A74,cache[],K$1,0)</f>
        <v>0.45</v>
      </c>
      <c r="L74" s="33">
        <f>VLOOKUP($A74,cache[],L$1,0)</f>
        <v>88</v>
      </c>
      <c r="M74" s="33">
        <f>VLOOKUP($A74,cache[],M$1,0)</f>
        <v>0.5</v>
      </c>
      <c r="N74" s="33">
        <f>VLOOKUP($A74,cache[],N$1,0)</f>
        <v>1467</v>
      </c>
      <c r="O74" s="40">
        <f>VLOOKUP($A74,cache[],O$1,0)</f>
        <v>0.52</v>
      </c>
      <c r="P74" s="13">
        <f>VLOOKUP($A74,cache[],P$1,0)</f>
        <v>3479652</v>
      </c>
    </row>
    <row r="75" spans="1:16" x14ac:dyDescent="0.3">
      <c r="A75" s="17" t="s">
        <v>21</v>
      </c>
      <c r="B75" s="10"/>
      <c r="C75" s="10"/>
      <c r="D75" s="17">
        <f>VLOOKUP($A75,cache[],D$1,0)</f>
        <v>15</v>
      </c>
      <c r="E75" s="20">
        <f>VLOOKUP($A75,cache[],E$1,0)</f>
        <v>860000</v>
      </c>
      <c r="F75" s="20">
        <f>VLOOKUP($A75,cache[],F$1,0)</f>
        <v>869455</v>
      </c>
      <c r="G75" s="17">
        <f>VLOOKUP($A75,cache[],G$1,0)</f>
        <v>9455</v>
      </c>
      <c r="H75" s="17">
        <f>VLOOKUP($A75,cache[],H$1,0)</f>
        <v>1.9</v>
      </c>
      <c r="I75" s="17">
        <f>VLOOKUP($A75,cache[],I$1,0)</f>
        <v>3.9</v>
      </c>
      <c r="J75" s="34">
        <f>VLOOKUP($A75,cache[],J$1,0)</f>
        <v>1</v>
      </c>
      <c r="K75" s="41">
        <f>VLOOKUP($A75,cache[],K$1,0)</f>
        <v>0</v>
      </c>
      <c r="L75" s="34">
        <f>VLOOKUP($A75,cache[],L$1,0)</f>
        <v>57</v>
      </c>
      <c r="M75" s="34">
        <f>VLOOKUP($A75,cache[],M$1,0)</f>
        <v>0.65</v>
      </c>
      <c r="N75" s="34">
        <f>VLOOKUP($A75,cache[],N$1,0)</f>
        <v>1042</v>
      </c>
      <c r="O75" s="41">
        <f>VLOOKUP($A75,cache[],O$1,0)</f>
        <v>0.53</v>
      </c>
      <c r="P75" s="18">
        <f>VLOOKUP($A75,cache[],P$1,0)</f>
        <v>886118</v>
      </c>
    </row>
    <row r="76" spans="1:16" ht="15" thickBot="1" x14ac:dyDescent="0.35">
      <c r="A76" s="12" t="s">
        <v>19</v>
      </c>
      <c r="B76" s="10"/>
      <c r="C76" s="10"/>
      <c r="D76" s="12">
        <f>VLOOKUP($A76,cache[],D$1,0)</f>
        <v>15</v>
      </c>
      <c r="E76" s="19">
        <f>VLOOKUP($A76,cache[],E$1,0)</f>
        <v>94500</v>
      </c>
      <c r="F76" s="19">
        <f>VLOOKUP($A76,cache[],F$1,0)</f>
        <v>96736</v>
      </c>
      <c r="G76" s="12">
        <f>VLOOKUP($A76,cache[],G$1,0)</f>
        <v>2236</v>
      </c>
      <c r="H76" s="12">
        <f>VLOOKUP($A76,cache[],H$1,0)</f>
        <v>7.1</v>
      </c>
      <c r="I76" s="12">
        <f>VLOOKUP($A76,cache[],I$1,0)</f>
        <v>17.7</v>
      </c>
      <c r="J76" s="33">
        <f>VLOOKUP($A76,cache[],J$1,0)</f>
        <v>5</v>
      </c>
      <c r="K76" s="40">
        <f>VLOOKUP($A76,cache[],K$1,0)</f>
        <v>0</v>
      </c>
      <c r="L76" s="33">
        <f>VLOOKUP($A76,cache[],L$1,0)</f>
        <v>17</v>
      </c>
      <c r="M76" s="33">
        <f>VLOOKUP($A76,cache[],M$1,0)</f>
        <v>0.47</v>
      </c>
      <c r="N76" s="33">
        <f>VLOOKUP($A76,cache[],N$1,0)</f>
        <v>223</v>
      </c>
      <c r="O76" s="40">
        <f>VLOOKUP($A76,cache[],O$1,0)</f>
        <v>0.59</v>
      </c>
      <c r="P76" s="13">
        <f>VLOOKUP($A76,cache[],P$1,0)</f>
        <v>106074</v>
      </c>
    </row>
    <row r="77" spans="1:16" ht="16.2" thickBot="1" x14ac:dyDescent="0.35">
      <c r="A77" s="28" t="s">
        <v>171</v>
      </c>
      <c r="B77" s="16"/>
      <c r="C77" s="16"/>
      <c r="D77" s="24"/>
      <c r="E77" s="25">
        <f>E78-(E78*0.01)-SUM(F79:F82)</f>
        <v>-76729.959999999963</v>
      </c>
      <c r="F77" s="25">
        <f>SUM(E79:E82)-(SUM(E79:E82)*0.01)-F78</f>
        <v>-154888.91000000015</v>
      </c>
      <c r="G77" s="24"/>
      <c r="H77" s="24"/>
      <c r="I77" s="24"/>
      <c r="J77" s="32"/>
      <c r="K77" s="39"/>
      <c r="L77" s="32"/>
      <c r="M77" s="32"/>
      <c r="N77" s="32"/>
      <c r="O77" s="39"/>
      <c r="P77" s="27"/>
    </row>
    <row r="78" spans="1:16" x14ac:dyDescent="0.3">
      <c r="A78" s="12" t="s">
        <v>89</v>
      </c>
      <c r="B78" s="10"/>
      <c r="C78" s="10"/>
      <c r="D78" s="12">
        <f>VLOOKUP($A78,cache[],D$1,0)</f>
        <v>8</v>
      </c>
      <c r="E78" s="19">
        <f>VLOOKUP($A78,cache[],E$1,0)</f>
        <v>4302596</v>
      </c>
      <c r="F78" s="19">
        <f>VLOOKUP($A78,cache[],F$1,0)</f>
        <v>4400000</v>
      </c>
      <c r="G78" s="12">
        <f>VLOOKUP($A78,cache[],G$1,0)</f>
        <v>97404</v>
      </c>
      <c r="H78" s="12">
        <f>VLOOKUP($A78,cache[],H$1,0)</f>
        <v>19</v>
      </c>
      <c r="I78" s="12">
        <f>VLOOKUP($A78,cache[],I$1,0)</f>
        <v>4.3</v>
      </c>
      <c r="J78" s="33">
        <f>VLOOKUP($A78,cache[],J$1,0)</f>
        <v>1</v>
      </c>
      <c r="K78" s="40">
        <f>VLOOKUP($A78,cache[],K$1,0)</f>
        <v>1</v>
      </c>
      <c r="L78" s="33">
        <f>VLOOKUP($A78,cache[],L$1,0)</f>
        <v>11</v>
      </c>
      <c r="M78" s="33">
        <f>VLOOKUP($A78,cache[],M$1,0)</f>
        <v>0.55000000000000004</v>
      </c>
      <c r="N78" s="33">
        <f>VLOOKUP($A78,cache[],N$1,0)</f>
        <v>198</v>
      </c>
      <c r="O78" s="40">
        <f>VLOOKUP($A78,cache[],O$1,0)</f>
        <v>0.7</v>
      </c>
      <c r="P78" s="13">
        <f>VLOOKUP($A78,cache[],P$1,0)</f>
        <v>4303344</v>
      </c>
    </row>
    <row r="79" spans="1:16" x14ac:dyDescent="0.3">
      <c r="A79" s="17" t="s">
        <v>6</v>
      </c>
      <c r="B79" s="10"/>
      <c r="C79" s="10"/>
      <c r="D79" s="17">
        <f>VLOOKUP($A79,cache[],D$1,0)</f>
        <v>15</v>
      </c>
      <c r="E79" s="20">
        <f>VLOOKUP($A79,cache[],E$1,0)</f>
        <v>62548</v>
      </c>
      <c r="F79" s="20">
        <f>VLOOKUP($A79,cache[],F$1,0)</f>
        <v>69972</v>
      </c>
      <c r="G79" s="17">
        <f>VLOOKUP($A79,cache[],G$1,0)</f>
        <v>7424</v>
      </c>
      <c r="H79" s="17">
        <f>VLOOKUP($A79,cache[],H$1,0)</f>
        <v>4</v>
      </c>
      <c r="I79" s="17">
        <f>VLOOKUP($A79,cache[],I$1,0)</f>
        <v>3.3</v>
      </c>
      <c r="J79" s="34">
        <f>VLOOKUP($A79,cache[],J$1,0)</f>
        <v>2</v>
      </c>
      <c r="K79" s="41">
        <f>VLOOKUP($A79,cache[],K$1,0)</f>
        <v>1</v>
      </c>
      <c r="L79" s="34">
        <f>VLOOKUP($A79,cache[],L$1,0)</f>
        <v>17</v>
      </c>
      <c r="M79" s="34">
        <f>VLOOKUP($A79,cache[],M$1,0)</f>
        <v>0.82</v>
      </c>
      <c r="N79" s="34">
        <f>VLOOKUP($A79,cache[],N$1,0)</f>
        <v>451</v>
      </c>
      <c r="O79" s="41">
        <f>VLOOKUP($A79,cache[],O$1,0)</f>
        <v>0.49</v>
      </c>
      <c r="P79" s="18">
        <f>VLOOKUP($A79,cache[],P$1,0)</f>
        <v>74699</v>
      </c>
    </row>
    <row r="80" spans="1:16" x14ac:dyDescent="0.3">
      <c r="A80" s="12" t="s">
        <v>8</v>
      </c>
      <c r="B80" s="10"/>
      <c r="C80" s="10"/>
      <c r="D80" s="12">
        <f>VLOOKUP($A80,cache[],D$1,0)</f>
        <v>15</v>
      </c>
      <c r="E80" s="19">
        <f>VLOOKUP($A80,cache[],E$1,0)</f>
        <v>2132767</v>
      </c>
      <c r="F80" s="19">
        <f>VLOOKUP($A80,cache[],F$1,0)</f>
        <v>2167563</v>
      </c>
      <c r="G80" s="12">
        <f>VLOOKUP($A80,cache[],G$1,0)</f>
        <v>34796</v>
      </c>
      <c r="H80" s="12">
        <f>VLOOKUP($A80,cache[],H$1,0)</f>
        <v>7.5</v>
      </c>
      <c r="I80" s="12">
        <f>VLOOKUP($A80,cache[],I$1,0)</f>
        <v>2.2999999999999998</v>
      </c>
      <c r="J80" s="33">
        <f>VLOOKUP($A80,cache[],J$1,0)</f>
        <v>2</v>
      </c>
      <c r="K80" s="40">
        <f>VLOOKUP($A80,cache[],K$1,0)</f>
        <v>0.5</v>
      </c>
      <c r="L80" s="33">
        <f>VLOOKUP($A80,cache[],L$1,0)</f>
        <v>63</v>
      </c>
      <c r="M80" s="33">
        <f>VLOOKUP($A80,cache[],M$1,0)</f>
        <v>0.65</v>
      </c>
      <c r="N80" s="33">
        <f>VLOOKUP($A80,cache[],N$1,0)</f>
        <v>1176</v>
      </c>
      <c r="O80" s="40">
        <f>VLOOKUP($A80,cache[],O$1,0)</f>
        <v>0.55000000000000004</v>
      </c>
      <c r="P80" s="13">
        <f>VLOOKUP($A80,cache[],P$1,0)</f>
        <v>2088428</v>
      </c>
    </row>
    <row r="81" spans="1:16" x14ac:dyDescent="0.3">
      <c r="A81" s="17" t="s">
        <v>9</v>
      </c>
      <c r="B81" s="10"/>
      <c r="C81" s="10"/>
      <c r="D81" s="17">
        <f>VLOOKUP($A81,cache[],D$1,0)</f>
        <v>15</v>
      </c>
      <c r="E81" s="20">
        <f>VLOOKUP($A81,cache[],E$1,0)</f>
        <v>1955720</v>
      </c>
      <c r="F81" s="20">
        <f>VLOOKUP($A81,cache[],F$1,0)</f>
        <v>1955720</v>
      </c>
      <c r="G81" s="17">
        <f>VLOOKUP($A81,cache[],G$1,0)</f>
        <v>0</v>
      </c>
      <c r="H81" s="17">
        <f>VLOOKUP($A81,cache[],H$1,0)</f>
        <v>2.2000000000000002</v>
      </c>
      <c r="I81" s="17">
        <f>VLOOKUP($A81,cache[],I$1,0)</f>
        <v>2.2000000000000002</v>
      </c>
      <c r="J81" s="34">
        <f>VLOOKUP($A81,cache[],J$1,0)</f>
        <v>4</v>
      </c>
      <c r="K81" s="41">
        <f>VLOOKUP($A81,cache[],K$1,0)</f>
        <v>0.25</v>
      </c>
      <c r="L81" s="34">
        <f>VLOOKUP($A81,cache[],L$1,0)</f>
        <v>62</v>
      </c>
      <c r="M81" s="34">
        <f>VLOOKUP($A81,cache[],M$1,0)</f>
        <v>0.53</v>
      </c>
      <c r="N81" s="34">
        <f>VLOOKUP($A81,cache[],N$1,0)</f>
        <v>1235</v>
      </c>
      <c r="O81" s="41">
        <f>VLOOKUP($A81,cache[],O$1,0)</f>
        <v>0.54</v>
      </c>
      <c r="P81" s="18">
        <f>VLOOKUP($A81,cache[],P$1,0)</f>
        <v>1811676</v>
      </c>
    </row>
    <row r="82" spans="1:16" ht="15" thickBot="1" x14ac:dyDescent="0.35">
      <c r="A82" s="12" t="s">
        <v>7</v>
      </c>
      <c r="B82" s="10"/>
      <c r="C82" s="10"/>
      <c r="D82" s="12">
        <f>VLOOKUP($A82,cache[],D$1,0)</f>
        <v>15</v>
      </c>
      <c r="E82" s="19">
        <f>VLOOKUP($A82,cache[],E$1,0)</f>
        <v>136956</v>
      </c>
      <c r="F82" s="19">
        <f>VLOOKUP($A82,cache[],F$1,0)</f>
        <v>143045</v>
      </c>
      <c r="G82" s="12">
        <f>VLOOKUP($A82,cache[],G$1,0)</f>
        <v>6089</v>
      </c>
      <c r="H82" s="12">
        <f>VLOOKUP($A82,cache[],H$1,0)</f>
        <v>4</v>
      </c>
      <c r="I82" s="12">
        <f>VLOOKUP($A82,cache[],I$1,0)</f>
        <v>1.9</v>
      </c>
      <c r="J82" s="33">
        <f>VLOOKUP($A82,cache[],J$1,0)</f>
        <v>13</v>
      </c>
      <c r="K82" s="40">
        <f>VLOOKUP($A82,cache[],K$1,0)</f>
        <v>0.85</v>
      </c>
      <c r="L82" s="33">
        <f>VLOOKUP($A82,cache[],L$1,0)</f>
        <v>83</v>
      </c>
      <c r="M82" s="33">
        <f>VLOOKUP($A82,cache[],M$1,0)</f>
        <v>0.52</v>
      </c>
      <c r="N82" s="33">
        <f>VLOOKUP($A82,cache[],N$1,0)</f>
        <v>1168</v>
      </c>
      <c r="O82" s="40">
        <f>VLOOKUP($A82,cache[],O$1,0)</f>
        <v>0.75</v>
      </c>
      <c r="P82" s="13">
        <f>VLOOKUP($A82,cache[],P$1,0)</f>
        <v>136951</v>
      </c>
    </row>
    <row r="83" spans="1:16" ht="16.2" thickBot="1" x14ac:dyDescent="0.35">
      <c r="A83" s="28" t="s">
        <v>172</v>
      </c>
      <c r="B83" s="16"/>
      <c r="C83" s="16"/>
      <c r="D83" s="24"/>
      <c r="E83" s="25">
        <f>E84-(E84*0.01)-SUM(F85:F88)</f>
        <v>-165431.64999999991</v>
      </c>
      <c r="F83" s="25">
        <f>SUM(E85:E88)-(SUM(E85:E88)*0.01)-F84</f>
        <v>-80936.259999999776</v>
      </c>
      <c r="G83" s="24"/>
      <c r="H83" s="24"/>
      <c r="I83" s="24"/>
      <c r="J83" s="32"/>
      <c r="K83" s="39"/>
      <c r="L83" s="32"/>
      <c r="M83" s="32"/>
      <c r="N83" s="32"/>
      <c r="O83" s="39"/>
      <c r="P83" s="27"/>
    </row>
    <row r="84" spans="1:16" x14ac:dyDescent="0.3">
      <c r="A84" s="12" t="s">
        <v>85</v>
      </c>
      <c r="B84" s="10"/>
      <c r="C84" s="10"/>
      <c r="D84" s="12">
        <f>VLOOKUP($A84,cache[],D$1,0)</f>
        <v>8</v>
      </c>
      <c r="E84" s="19">
        <f>VLOOKUP($A84,cache[],E$1,0)</f>
        <v>2709665</v>
      </c>
      <c r="F84" s="19">
        <f>VLOOKUP($A84,cache[],F$1,0)</f>
        <v>2770000</v>
      </c>
      <c r="G84" s="12">
        <f>VLOOKUP($A84,cache[],G$1,0)</f>
        <v>60335</v>
      </c>
      <c r="H84" s="12">
        <f>VLOOKUP($A84,cache[],H$1,0)</f>
        <v>2.1</v>
      </c>
      <c r="I84" s="12">
        <f>VLOOKUP($A84,cache[],I$1,0)</f>
        <v>9.5</v>
      </c>
      <c r="J84" s="33">
        <f>VLOOKUP($A84,cache[],J$1,0)</f>
        <v>1</v>
      </c>
      <c r="K84" s="40">
        <f>VLOOKUP($A84,cache[],K$1,0)</f>
        <v>0</v>
      </c>
      <c r="L84" s="33">
        <f>VLOOKUP($A84,cache[],L$1,0)</f>
        <v>37</v>
      </c>
      <c r="M84" s="33">
        <f>VLOOKUP($A84,cache[],M$1,0)</f>
        <v>0.68</v>
      </c>
      <c r="N84" s="33">
        <f>VLOOKUP($A84,cache[],N$1,0)</f>
        <v>763</v>
      </c>
      <c r="O84" s="40">
        <f>VLOOKUP($A84,cache[],O$1,0)</f>
        <v>0.59</v>
      </c>
      <c r="P84" s="13">
        <f>VLOOKUP($A84,cache[],P$1,0)</f>
        <v>2542179</v>
      </c>
    </row>
    <row r="85" spans="1:16" x14ac:dyDescent="0.3">
      <c r="A85" s="17" t="s">
        <v>14</v>
      </c>
      <c r="B85" s="10"/>
      <c r="C85" s="10"/>
      <c r="D85" s="17">
        <f>VLOOKUP($A85,cache[],D$1,0)</f>
        <v>15</v>
      </c>
      <c r="E85" s="20">
        <f>VLOOKUP($A85,cache[],E$1,0)</f>
        <v>712161</v>
      </c>
      <c r="F85" s="20">
        <f>VLOOKUP($A85,cache[],F$1,0)</f>
        <v>820000</v>
      </c>
      <c r="G85" s="17">
        <f>VLOOKUP($A85,cache[],G$1,0)</f>
        <v>107839</v>
      </c>
      <c r="H85" s="17">
        <f>VLOOKUP($A85,cache[],H$1,0)</f>
        <v>38</v>
      </c>
      <c r="I85" s="17">
        <f>VLOOKUP($A85,cache[],I$1,0)</f>
        <v>34.200000000000003</v>
      </c>
      <c r="J85" s="34">
        <f>VLOOKUP($A85,cache[],J$1,0)</f>
        <v>0</v>
      </c>
      <c r="K85" s="41">
        <f>VLOOKUP($A85,cache[],K$1,0)</f>
        <v>0</v>
      </c>
      <c r="L85" s="34">
        <f>VLOOKUP($A85,cache[],L$1,0)</f>
        <v>15</v>
      </c>
      <c r="M85" s="34">
        <f>VLOOKUP($A85,cache[],M$1,0)</f>
        <v>0.2</v>
      </c>
      <c r="N85" s="34">
        <f>VLOOKUP($A85,cache[],N$1,0)</f>
        <v>270</v>
      </c>
      <c r="O85" s="41">
        <f>VLOOKUP($A85,cache[],O$1,0)</f>
        <v>0.27</v>
      </c>
      <c r="P85" s="18">
        <f>VLOOKUP($A85,cache[],P$1,0)</f>
        <v>581773</v>
      </c>
    </row>
    <row r="86" spans="1:16" x14ac:dyDescent="0.3">
      <c r="A86" s="12" t="s">
        <v>16</v>
      </c>
      <c r="B86" s="10"/>
      <c r="C86" s="10"/>
      <c r="D86" s="12">
        <f>VLOOKUP($A86,cache[],D$1,0)</f>
        <v>15</v>
      </c>
      <c r="E86" s="19">
        <f>VLOOKUP($A86,cache[],E$1,0)</f>
        <v>713865</v>
      </c>
      <c r="F86" s="19">
        <f>VLOOKUP($A86,cache[],F$1,0)</f>
        <v>710000</v>
      </c>
      <c r="G86" s="12">
        <f>VLOOKUP($A86,cache[],G$1,0)</f>
        <v>-3865</v>
      </c>
      <c r="H86" s="12">
        <f>VLOOKUP($A86,cache[],H$1,0)</f>
        <v>3</v>
      </c>
      <c r="I86" s="12">
        <f>VLOOKUP($A86,cache[],I$1,0)</f>
        <v>40.1</v>
      </c>
      <c r="J86" s="33">
        <f>VLOOKUP($A86,cache[],J$1,0)</f>
        <v>0</v>
      </c>
      <c r="K86" s="40">
        <f>VLOOKUP($A86,cache[],K$1,0)</f>
        <v>0</v>
      </c>
      <c r="L86" s="33">
        <f>VLOOKUP($A86,cache[],L$1,0)</f>
        <v>14</v>
      </c>
      <c r="M86" s="33">
        <f>VLOOKUP($A86,cache[],M$1,0)</f>
        <v>0.43</v>
      </c>
      <c r="N86" s="33">
        <f>VLOOKUP($A86,cache[],N$1,0)</f>
        <v>286</v>
      </c>
      <c r="O86" s="40">
        <f>VLOOKUP($A86,cache[],O$1,0)</f>
        <v>0.31</v>
      </c>
      <c r="P86" s="13">
        <f>VLOOKUP($A86,cache[],P$1,0)</f>
        <v>660420</v>
      </c>
    </row>
    <row r="87" spans="1:16" x14ac:dyDescent="0.3">
      <c r="A87" s="17" t="s">
        <v>17</v>
      </c>
      <c r="B87" s="10"/>
      <c r="C87" s="10"/>
      <c r="D87" s="17">
        <f>VLOOKUP($A87,cache[],D$1,0)</f>
        <v>15</v>
      </c>
      <c r="E87" s="20">
        <f>VLOOKUP($A87,cache[],E$1,0)</f>
        <v>708772</v>
      </c>
      <c r="F87" s="20">
        <f>VLOOKUP($A87,cache[],F$1,0)</f>
        <v>718000</v>
      </c>
      <c r="G87" s="17">
        <f>VLOOKUP($A87,cache[],G$1,0)</f>
        <v>9228</v>
      </c>
      <c r="H87" s="17">
        <f>VLOOKUP($A87,cache[],H$1,0)</f>
        <v>3.1</v>
      </c>
      <c r="I87" s="17">
        <f>VLOOKUP($A87,cache[],I$1,0)</f>
        <v>41.8</v>
      </c>
      <c r="J87" s="34">
        <f>VLOOKUP($A87,cache[],J$1,0)</f>
        <v>0</v>
      </c>
      <c r="K87" s="41">
        <f>VLOOKUP($A87,cache[],K$1,0)</f>
        <v>0</v>
      </c>
      <c r="L87" s="34">
        <f>VLOOKUP($A87,cache[],L$1,0)</f>
        <v>14</v>
      </c>
      <c r="M87" s="34">
        <f>VLOOKUP($A87,cache[],M$1,0)</f>
        <v>0.56999999999999995</v>
      </c>
      <c r="N87" s="34">
        <f>VLOOKUP($A87,cache[],N$1,0)</f>
        <v>268</v>
      </c>
      <c r="O87" s="41">
        <f>VLOOKUP($A87,cache[],O$1,0)</f>
        <v>0.33</v>
      </c>
      <c r="P87" s="18">
        <f>VLOOKUP($A87,cache[],P$1,0)</f>
        <v>670140</v>
      </c>
    </row>
    <row r="88" spans="1:16" ht="15" thickBot="1" x14ac:dyDescent="0.35">
      <c r="A88" s="12" t="s">
        <v>15</v>
      </c>
      <c r="B88" s="10"/>
      <c r="C88" s="10"/>
      <c r="D88" s="12">
        <f>VLOOKUP($A88,cache[],D$1,0)</f>
        <v>15</v>
      </c>
      <c r="E88" s="19">
        <f>VLOOKUP($A88,cache[],E$1,0)</f>
        <v>581428</v>
      </c>
      <c r="F88" s="19">
        <f>VLOOKUP($A88,cache[],F$1,0)</f>
        <v>600000</v>
      </c>
      <c r="G88" s="12">
        <f>VLOOKUP($A88,cache[],G$1,0)</f>
        <v>18572</v>
      </c>
      <c r="H88" s="12">
        <f>VLOOKUP($A88,cache[],H$1,0)</f>
        <v>32.9</v>
      </c>
      <c r="I88" s="12">
        <f>VLOOKUP($A88,cache[],I$1,0)</f>
        <v>38.9</v>
      </c>
      <c r="J88" s="33">
        <f>VLOOKUP($A88,cache[],J$1,0)</f>
        <v>0</v>
      </c>
      <c r="K88" s="40">
        <f>VLOOKUP($A88,cache[],K$1,0)</f>
        <v>0</v>
      </c>
      <c r="L88" s="33">
        <f>VLOOKUP($A88,cache[],L$1,0)</f>
        <v>21</v>
      </c>
      <c r="M88" s="33">
        <f>VLOOKUP($A88,cache[],M$1,0)</f>
        <v>0.76</v>
      </c>
      <c r="N88" s="33">
        <f>VLOOKUP($A88,cache[],N$1,0)</f>
        <v>268</v>
      </c>
      <c r="O88" s="40">
        <f>VLOOKUP($A88,cache[],O$1,0)</f>
        <v>0.24</v>
      </c>
      <c r="P88" s="13">
        <f>VLOOKUP($A88,cache[],P$1,0)</f>
        <v>565654</v>
      </c>
    </row>
    <row r="89" spans="1:16" ht="16.2" thickBot="1" x14ac:dyDescent="0.35">
      <c r="A89" s="28" t="s">
        <v>173</v>
      </c>
      <c r="B89" s="16"/>
      <c r="C89" s="16"/>
      <c r="D89" s="24"/>
      <c r="E89" s="25">
        <f>E90-(E90*0.01)-SUM(F91:F94)</f>
        <v>138793.39999999991</v>
      </c>
      <c r="F89" s="25">
        <f>SUM(E91:E94)-(SUM(E91:E94)*0.01)-F90</f>
        <v>-208510.27000000002</v>
      </c>
      <c r="G89" s="24"/>
      <c r="H89" s="24"/>
      <c r="I89" s="24"/>
      <c r="J89" s="32"/>
      <c r="K89" s="39"/>
      <c r="L89" s="32"/>
      <c r="M89" s="32"/>
      <c r="N89" s="32"/>
      <c r="O89" s="39"/>
      <c r="P89" s="27"/>
    </row>
    <row r="90" spans="1:16" x14ac:dyDescent="0.3">
      <c r="A90" s="12" t="s">
        <v>86</v>
      </c>
      <c r="B90" s="10"/>
      <c r="C90" s="10"/>
      <c r="D90" s="12">
        <f>VLOOKUP($A90,cache[],D$1,0)</f>
        <v>8</v>
      </c>
      <c r="E90" s="19">
        <f>VLOOKUP($A90,cache[],E$1,0)</f>
        <v>1077460</v>
      </c>
      <c r="F90" s="19">
        <f>VLOOKUP($A90,cache[],F$1,0)</f>
        <v>1077460</v>
      </c>
      <c r="G90" s="12">
        <f>VLOOKUP($A90,cache[],G$1,0)</f>
        <v>0</v>
      </c>
      <c r="H90" s="12">
        <f>VLOOKUP($A90,cache[],H$1,0)</f>
        <v>39</v>
      </c>
      <c r="I90" s="12">
        <f>VLOOKUP($A90,cache[],I$1,0)</f>
        <v>2</v>
      </c>
      <c r="J90" s="33">
        <f>VLOOKUP($A90,cache[],J$1,0)</f>
        <v>0</v>
      </c>
      <c r="K90" s="40">
        <f>VLOOKUP($A90,cache[],K$1,0)</f>
        <v>0</v>
      </c>
      <c r="L90" s="33">
        <f>VLOOKUP($A90,cache[],L$1,0)</f>
        <v>16</v>
      </c>
      <c r="M90" s="33">
        <f>VLOOKUP($A90,cache[],M$1,0)</f>
        <v>0.94</v>
      </c>
      <c r="N90" s="33">
        <f>VLOOKUP($A90,cache[],N$1,0)</f>
        <v>385</v>
      </c>
      <c r="O90" s="40">
        <f>VLOOKUP($A90,cache[],O$1,0)</f>
        <v>0.64</v>
      </c>
      <c r="P90" s="13">
        <f>VLOOKUP($A90,cache[],P$1,0)</f>
        <v>1032046</v>
      </c>
    </row>
    <row r="91" spans="1:16" x14ac:dyDescent="0.3">
      <c r="A91" s="17" t="s">
        <v>26</v>
      </c>
      <c r="B91" s="10"/>
      <c r="C91" s="10"/>
      <c r="D91" s="17">
        <f>VLOOKUP($A91,cache[],D$1,0)</f>
        <v>15</v>
      </c>
      <c r="E91" s="20">
        <f>VLOOKUP($A91,cache[],E$1,0)</f>
        <v>135678</v>
      </c>
      <c r="F91" s="20">
        <f>VLOOKUP($A91,cache[],F$1,0)</f>
        <v>145118</v>
      </c>
      <c r="G91" s="17">
        <f>VLOOKUP($A91,cache[],G$1,0)</f>
        <v>9440</v>
      </c>
      <c r="H91" s="17">
        <f>VLOOKUP($A91,cache[],H$1,0)</f>
        <v>2</v>
      </c>
      <c r="I91" s="17">
        <f>VLOOKUP($A91,cache[],I$1,0)</f>
        <v>5.9</v>
      </c>
      <c r="J91" s="34">
        <f>VLOOKUP($A91,cache[],J$1,0)</f>
        <v>2</v>
      </c>
      <c r="K91" s="41">
        <f>VLOOKUP($A91,cache[],K$1,0)</f>
        <v>0.5</v>
      </c>
      <c r="L91" s="34">
        <f>VLOOKUP($A91,cache[],L$1,0)</f>
        <v>28</v>
      </c>
      <c r="M91" s="34">
        <f>VLOOKUP($A91,cache[],M$1,0)</f>
        <v>0.5</v>
      </c>
      <c r="N91" s="34">
        <f>VLOOKUP($A91,cache[],N$1,0)</f>
        <v>758</v>
      </c>
      <c r="O91" s="41">
        <f>VLOOKUP($A91,cache[],O$1,0)</f>
        <v>0.56000000000000005</v>
      </c>
      <c r="P91" s="18">
        <f>VLOOKUP($A91,cache[],P$1,0)</f>
        <v>145144</v>
      </c>
    </row>
    <row r="92" spans="1:16" x14ac:dyDescent="0.3">
      <c r="A92" s="12" t="s">
        <v>28</v>
      </c>
      <c r="B92" s="10"/>
      <c r="C92" s="10"/>
      <c r="D92" s="12">
        <f>VLOOKUP($A92,cache[],D$1,0)</f>
        <v>15</v>
      </c>
      <c r="E92" s="19">
        <f>VLOOKUP($A92,cache[],E$1,0)</f>
        <v>206507</v>
      </c>
      <c r="F92" s="19">
        <f>VLOOKUP($A92,cache[],F$1,0)</f>
        <v>230000</v>
      </c>
      <c r="G92" s="12">
        <f>VLOOKUP($A92,cache[],G$1,0)</f>
        <v>23493</v>
      </c>
      <c r="H92" s="12">
        <f>VLOOKUP($A92,cache[],H$1,0)</f>
        <v>7.2</v>
      </c>
      <c r="I92" s="12">
        <f>VLOOKUP($A92,cache[],I$1,0)</f>
        <v>12.2</v>
      </c>
      <c r="J92" s="33">
        <f>VLOOKUP($A92,cache[],J$1,0)</f>
        <v>1</v>
      </c>
      <c r="K92" s="40">
        <f>VLOOKUP($A92,cache[],K$1,0)</f>
        <v>0</v>
      </c>
      <c r="L92" s="33">
        <f>VLOOKUP($A92,cache[],L$1,0)</f>
        <v>18</v>
      </c>
      <c r="M92" s="33">
        <f>VLOOKUP($A92,cache[],M$1,0)</f>
        <v>0.56000000000000005</v>
      </c>
      <c r="N92" s="33">
        <f>VLOOKUP($A92,cache[],N$1,0)</f>
        <v>261</v>
      </c>
      <c r="O92" s="40">
        <f>VLOOKUP($A92,cache[],O$1,0)</f>
        <v>0.53</v>
      </c>
      <c r="P92" s="13">
        <f>VLOOKUP($A92,cache[],P$1,0)</f>
        <v>227334</v>
      </c>
    </row>
    <row r="93" spans="1:16" x14ac:dyDescent="0.3">
      <c r="A93" s="17" t="s">
        <v>29</v>
      </c>
      <c r="B93" s="10"/>
      <c r="C93" s="10"/>
      <c r="D93" s="17">
        <f>VLOOKUP($A93,cache[],D$1,0)</f>
        <v>15</v>
      </c>
      <c r="E93" s="20">
        <f>VLOOKUP($A93,cache[],E$1,0)</f>
        <v>384727</v>
      </c>
      <c r="F93" s="20">
        <f>VLOOKUP($A93,cache[],F$1,0)</f>
        <v>392774</v>
      </c>
      <c r="G93" s="17">
        <f>VLOOKUP($A93,cache[],G$1,0)</f>
        <v>8047</v>
      </c>
      <c r="H93" s="17">
        <f>VLOOKUP($A93,cache[],H$1,0)</f>
        <v>2.1</v>
      </c>
      <c r="I93" s="17">
        <f>VLOOKUP($A93,cache[],I$1,0)</f>
        <v>5.6</v>
      </c>
      <c r="J93" s="34">
        <f>VLOOKUP($A93,cache[],J$1,0)</f>
        <v>7</v>
      </c>
      <c r="K93" s="41">
        <f>VLOOKUP($A93,cache[],K$1,0)</f>
        <v>0.86</v>
      </c>
      <c r="L93" s="34">
        <f>VLOOKUP($A93,cache[],L$1,0)</f>
        <v>79</v>
      </c>
      <c r="M93" s="34">
        <f>VLOOKUP($A93,cache[],M$1,0)</f>
        <v>0.66</v>
      </c>
      <c r="N93" s="34">
        <f>VLOOKUP($A93,cache[],N$1,0)</f>
        <v>1073</v>
      </c>
      <c r="O93" s="41">
        <f>VLOOKUP($A93,cache[],O$1,0)</f>
        <v>0.54</v>
      </c>
      <c r="P93" s="18">
        <f>VLOOKUP($A93,cache[],P$1,0)</f>
        <v>414084</v>
      </c>
    </row>
    <row r="94" spans="1:16" x14ac:dyDescent="0.3">
      <c r="A94" s="12" t="s">
        <v>27</v>
      </c>
      <c r="B94" s="10"/>
      <c r="C94" s="10"/>
      <c r="D94" s="12">
        <f>VLOOKUP($A94,cache[],D$1,0)</f>
        <v>15</v>
      </c>
      <c r="E94" s="19">
        <f>VLOOKUP($A94,cache[],E$1,0)</f>
        <v>150815</v>
      </c>
      <c r="F94" s="19">
        <f>VLOOKUP($A94,cache[],F$1,0)</f>
        <v>160000</v>
      </c>
      <c r="G94" s="12">
        <f>VLOOKUP($A94,cache[],G$1,0)</f>
        <v>9185</v>
      </c>
      <c r="H94" s="12">
        <f>VLOOKUP($A94,cache[],H$1,0)</f>
        <v>37.200000000000003</v>
      </c>
      <c r="I94" s="12">
        <f>VLOOKUP($A94,cache[],I$1,0)</f>
        <v>17.7</v>
      </c>
      <c r="J94" s="33">
        <f>VLOOKUP($A94,cache[],J$1,0)</f>
        <v>0</v>
      </c>
      <c r="K94" s="40">
        <f>VLOOKUP($A94,cache[],K$1,0)</f>
        <v>0</v>
      </c>
      <c r="L94" s="33">
        <f>VLOOKUP($A94,cache[],L$1,0)</f>
        <v>13</v>
      </c>
      <c r="M94" s="33">
        <f>VLOOKUP($A94,cache[],M$1,0)</f>
        <v>0.38</v>
      </c>
      <c r="N94" s="33">
        <f>VLOOKUP($A94,cache[],N$1,0)</f>
        <v>218</v>
      </c>
      <c r="O94" s="40">
        <f>VLOOKUP($A94,cache[],O$1,0)</f>
        <v>0.5</v>
      </c>
      <c r="P94" s="13">
        <f>VLOOKUP($A94,cache[],P$1,0)</f>
        <v>179361</v>
      </c>
    </row>
    <row r="95" spans="1:16" x14ac:dyDescent="0.3">
      <c r="A95" s="2"/>
      <c r="E95" s="2"/>
      <c r="F95" s="2"/>
    </row>
    <row r="96" spans="1:16" ht="15" thickBot="1" x14ac:dyDescent="0.35">
      <c r="A96" s="2"/>
      <c r="E96" s="2"/>
      <c r="F96" s="2"/>
    </row>
    <row r="97" spans="1:16" ht="16.2" thickBot="1" x14ac:dyDescent="0.35">
      <c r="A97" s="28" t="s">
        <v>174</v>
      </c>
      <c r="B97" s="16"/>
      <c r="C97" s="16"/>
      <c r="D97" s="24"/>
      <c r="E97" s="25">
        <f>E98-(E98*0.01)-SUM(F99:F100)</f>
        <v>-3315499.0099999905</v>
      </c>
      <c r="F97" s="24"/>
      <c r="G97" s="24"/>
      <c r="H97" s="24"/>
      <c r="I97" s="24"/>
      <c r="J97" s="32"/>
      <c r="K97" s="39"/>
      <c r="L97" s="32"/>
      <c r="M97" s="32"/>
      <c r="N97" s="32"/>
      <c r="O97" s="39"/>
      <c r="P97" s="27"/>
    </row>
    <row r="98" spans="1:16" x14ac:dyDescent="0.3">
      <c r="A98" s="12" t="s">
        <v>82</v>
      </c>
      <c r="B98" s="10"/>
      <c r="C98" s="10"/>
      <c r="D98" s="12">
        <f>VLOOKUP($A98,cache[],D$1,0)</f>
        <v>8</v>
      </c>
      <c r="E98" s="19">
        <f>VLOOKUP($A98,cache[],E$1,0)</f>
        <v>163050001</v>
      </c>
      <c r="F98" s="19">
        <f>VLOOKUP($A98,cache[],F$1,0)</f>
        <v>164899996</v>
      </c>
      <c r="G98" s="12">
        <f>VLOOKUP($A98,cache[],G$1,0)</f>
        <v>1849995</v>
      </c>
      <c r="H98" s="12">
        <f>VLOOKUP($A98,cache[],H$1,0)</f>
        <v>18.3</v>
      </c>
      <c r="I98" s="12">
        <f>VLOOKUP($A98,cache[],I$1,0)</f>
        <v>5.3</v>
      </c>
      <c r="J98" s="33">
        <f>VLOOKUP($A98,cache[],J$1,0)</f>
        <v>2</v>
      </c>
      <c r="K98" s="40">
        <f>VLOOKUP($A98,cache[],K$1,0)</f>
        <v>1</v>
      </c>
      <c r="L98" s="33">
        <f>VLOOKUP($A98,cache[],L$1,0)</f>
        <v>8</v>
      </c>
      <c r="M98" s="33">
        <f>VLOOKUP($A98,cache[],M$1,0)</f>
        <v>0.38</v>
      </c>
      <c r="N98" s="33">
        <f>VLOOKUP($A98,cache[],N$1,0)</f>
        <v>208</v>
      </c>
      <c r="O98" s="40">
        <f>VLOOKUP($A98,cache[],O$1,0)</f>
        <v>0.43</v>
      </c>
      <c r="P98" s="13">
        <f>VLOOKUP($A98,cache[],P$1,0)</f>
        <v>165284751</v>
      </c>
    </row>
    <row r="99" spans="1:16" x14ac:dyDescent="0.3">
      <c r="A99" s="17" t="s">
        <v>83</v>
      </c>
      <c r="B99" s="10"/>
      <c r="C99" s="10"/>
      <c r="D99" s="17">
        <f>VLOOKUP($A99,cache[],D$1,0)</f>
        <v>5</v>
      </c>
      <c r="E99" s="20">
        <f>VLOOKUP($A99,cache[],E$1,0)</f>
        <v>164000000</v>
      </c>
      <c r="F99" s="20">
        <f>VLOOKUP($A99,cache[],F$1,0)</f>
        <v>164000000</v>
      </c>
      <c r="G99" s="17">
        <f>VLOOKUP($A99,cache[],G$1,0)</f>
        <v>0</v>
      </c>
      <c r="H99" s="17">
        <f>VLOOKUP($A99,cache[],H$1,0)</f>
        <v>320.10000000000002</v>
      </c>
      <c r="I99" s="17">
        <f>VLOOKUP($A99,cache[],I$1,0)</f>
        <v>141.19999999999999</v>
      </c>
      <c r="J99" s="34">
        <f>VLOOKUP($A99,cache[],J$1,0)</f>
        <v>0</v>
      </c>
      <c r="K99" s="41">
        <f>VLOOKUP($A99,cache[],K$1,0)</f>
        <v>0</v>
      </c>
      <c r="L99" s="34">
        <f>VLOOKUP($A99,cache[],L$1,0)</f>
        <v>0</v>
      </c>
      <c r="M99" s="34">
        <f>VLOOKUP($A99,cache[],M$1,0)</f>
        <v>0</v>
      </c>
      <c r="N99" s="34">
        <f>VLOOKUP($A99,cache[],N$1,0)</f>
        <v>12</v>
      </c>
      <c r="O99" s="41">
        <f>VLOOKUP($A99,cache[],O$1,0)</f>
        <v>0.67</v>
      </c>
      <c r="P99" s="18">
        <f>VLOOKUP($A99,cache[],P$1,0)</f>
        <v>172250000</v>
      </c>
    </row>
    <row r="100" spans="1:16" ht="15" thickBot="1" x14ac:dyDescent="0.35">
      <c r="A100" s="12" t="s">
        <v>84</v>
      </c>
      <c r="B100" s="10"/>
      <c r="C100" s="10"/>
      <c r="D100" s="12">
        <f>VLOOKUP($A100,cache[],D$1,0)</f>
        <v>8</v>
      </c>
      <c r="E100" s="19">
        <f>VLOOKUP($A100,cache[],E$1,0)</f>
        <v>718646</v>
      </c>
      <c r="F100" s="19">
        <f>VLOOKUP($A100,cache[],F$1,0)</f>
        <v>735000</v>
      </c>
      <c r="G100" s="12">
        <f>VLOOKUP($A100,cache[],G$1,0)</f>
        <v>16354</v>
      </c>
      <c r="H100" s="12">
        <f>VLOOKUP($A100,cache[],H$1,0)</f>
        <v>19.600000000000001</v>
      </c>
      <c r="I100" s="12">
        <f>VLOOKUP($A100,cache[],I$1,0)</f>
        <v>5.5</v>
      </c>
      <c r="J100" s="33">
        <f>VLOOKUP($A100,cache[],J$1,0)</f>
        <v>1</v>
      </c>
      <c r="K100" s="40">
        <f>VLOOKUP($A100,cache[],K$1,0)</f>
        <v>1</v>
      </c>
      <c r="L100" s="33">
        <f>VLOOKUP($A100,cache[],L$1,0)</f>
        <v>33</v>
      </c>
      <c r="M100" s="33">
        <f>VLOOKUP($A100,cache[],M$1,0)</f>
        <v>0.76</v>
      </c>
      <c r="N100" s="33">
        <f>VLOOKUP($A100,cache[],N$1,0)</f>
        <v>630</v>
      </c>
      <c r="O100" s="40">
        <f>VLOOKUP($A100,cache[],O$1,0)</f>
        <v>0.52</v>
      </c>
      <c r="P100" s="13">
        <f>VLOOKUP($A100,cache[],P$1,0)</f>
        <v>746452</v>
      </c>
    </row>
    <row r="101" spans="1:16" ht="16.2" thickBot="1" x14ac:dyDescent="0.35">
      <c r="A101" s="28" t="s">
        <v>175</v>
      </c>
      <c r="B101" s="16"/>
      <c r="C101" s="16"/>
      <c r="D101" s="24"/>
      <c r="E101" s="25">
        <f>E102-(E102*0.01)-SUM(F103:F104)</f>
        <v>5395000</v>
      </c>
      <c r="F101" s="24"/>
      <c r="G101" s="24"/>
      <c r="H101" s="24"/>
      <c r="I101" s="24"/>
      <c r="J101" s="32"/>
      <c r="K101" s="39"/>
      <c r="L101" s="32"/>
      <c r="M101" s="32"/>
      <c r="N101" s="32"/>
      <c r="O101" s="39"/>
      <c r="P101" s="27"/>
    </row>
    <row r="102" spans="1:16" x14ac:dyDescent="0.3">
      <c r="A102" s="12" t="s">
        <v>80</v>
      </c>
      <c r="B102" s="10"/>
      <c r="C102" s="10"/>
      <c r="D102" s="12">
        <f>VLOOKUP($A102,cache[],D$1,0)</f>
        <v>8</v>
      </c>
      <c r="E102" s="19">
        <f>VLOOKUP($A102,cache[],E$1,0)</f>
        <v>87000000</v>
      </c>
      <c r="F102" s="19">
        <f>VLOOKUP($A102,cache[],F$1,0)</f>
        <v>87650000</v>
      </c>
      <c r="G102" s="12">
        <f>VLOOKUP($A102,cache[],G$1,0)</f>
        <v>650000</v>
      </c>
      <c r="H102" s="12">
        <f>VLOOKUP($A102,cache[],H$1,0)</f>
        <v>2.6</v>
      </c>
      <c r="I102" s="12">
        <f>VLOOKUP($A102,cache[],I$1,0)</f>
        <v>19.399999999999999</v>
      </c>
      <c r="J102" s="33">
        <f>VLOOKUP($A102,cache[],J$1,0)</f>
        <v>2</v>
      </c>
      <c r="K102" s="40">
        <f>VLOOKUP($A102,cache[],K$1,0)</f>
        <v>0</v>
      </c>
      <c r="L102" s="33">
        <f>VLOOKUP($A102,cache[],L$1,0)</f>
        <v>22</v>
      </c>
      <c r="M102" s="33">
        <f>VLOOKUP($A102,cache[],M$1,0)</f>
        <v>0.41</v>
      </c>
      <c r="N102" s="33">
        <f>VLOOKUP($A102,cache[],N$1,0)</f>
        <v>357</v>
      </c>
      <c r="O102" s="40">
        <f>VLOOKUP($A102,cache[],O$1,0)</f>
        <v>0.53</v>
      </c>
      <c r="P102" s="13">
        <f>VLOOKUP($A102,cache[],P$1,0)</f>
        <v>84059596</v>
      </c>
    </row>
    <row r="103" spans="1:16" x14ac:dyDescent="0.3">
      <c r="A103" s="17" t="s">
        <v>81</v>
      </c>
      <c r="B103" s="10"/>
      <c r="C103" s="10"/>
      <c r="D103" s="17">
        <f>VLOOKUP($A103,cache[],D$1,0)</f>
        <v>5</v>
      </c>
      <c r="E103" s="20">
        <f>VLOOKUP($A103,cache[],E$1,0)</f>
        <v>82226009</v>
      </c>
      <c r="F103" s="20">
        <f>VLOOKUP($A103,cache[],F$1,0)</f>
        <v>80000000</v>
      </c>
      <c r="G103" s="17">
        <f>VLOOKUP($A103,cache[],G$1,0)</f>
        <v>-2226009</v>
      </c>
      <c r="H103" s="17">
        <f>VLOOKUP($A103,cache[],H$1,0)</f>
        <v>91.8</v>
      </c>
      <c r="I103" s="17">
        <f>VLOOKUP($A103,cache[],I$1,0)</f>
        <v>2557.4</v>
      </c>
      <c r="J103" s="34">
        <f>VLOOKUP($A103,cache[],J$1,0)</f>
        <v>0</v>
      </c>
      <c r="K103" s="41">
        <f>VLOOKUP($A103,cache[],K$1,0)</f>
        <v>0</v>
      </c>
      <c r="L103" s="34">
        <f>VLOOKUP($A103,cache[],L$1,0)</f>
        <v>2</v>
      </c>
      <c r="M103" s="34">
        <f>VLOOKUP($A103,cache[],M$1,0)</f>
        <v>0</v>
      </c>
      <c r="N103" s="34">
        <f>VLOOKUP($A103,cache[],N$1,0)</f>
        <v>17</v>
      </c>
      <c r="O103" s="41">
        <f>VLOOKUP($A103,cache[],O$1,0)</f>
        <v>0.28999999999999998</v>
      </c>
      <c r="P103" s="18">
        <f>VLOOKUP($A103,cache[],P$1,0)</f>
        <v>82424625</v>
      </c>
    </row>
    <row r="104" spans="1:16" ht="15" thickBot="1" x14ac:dyDescent="0.35">
      <c r="A104" s="12" t="s">
        <v>84</v>
      </c>
      <c r="B104" s="10"/>
      <c r="C104" s="10"/>
      <c r="D104" s="12">
        <f>VLOOKUP($A104,cache[],D$1,0)</f>
        <v>8</v>
      </c>
      <c r="E104" s="19">
        <f>VLOOKUP($A104,cache[],E$1,0)</f>
        <v>718646</v>
      </c>
      <c r="F104" s="19">
        <f>VLOOKUP($A104,cache[],F$1,0)</f>
        <v>735000</v>
      </c>
      <c r="G104" s="12">
        <f>VLOOKUP($A104,cache[],G$1,0)</f>
        <v>16354</v>
      </c>
      <c r="H104" s="12">
        <f>VLOOKUP($A104,cache[],H$1,0)</f>
        <v>19.600000000000001</v>
      </c>
      <c r="I104" s="12">
        <f>VLOOKUP($A104,cache[],I$1,0)</f>
        <v>5.5</v>
      </c>
      <c r="J104" s="33">
        <f>VLOOKUP($A104,cache[],J$1,0)</f>
        <v>1</v>
      </c>
      <c r="K104" s="40">
        <f>VLOOKUP($A104,cache[],K$1,0)</f>
        <v>1</v>
      </c>
      <c r="L104" s="33">
        <f>VLOOKUP($A104,cache[],L$1,0)</f>
        <v>33</v>
      </c>
      <c r="M104" s="33">
        <f>VLOOKUP($A104,cache[],M$1,0)</f>
        <v>0.76</v>
      </c>
      <c r="N104" s="33">
        <f>VLOOKUP($A104,cache[],N$1,0)</f>
        <v>630</v>
      </c>
      <c r="O104" s="40">
        <f>VLOOKUP($A104,cache[],O$1,0)</f>
        <v>0.52</v>
      </c>
      <c r="P104" s="13">
        <f>VLOOKUP($A104,cache[],P$1,0)</f>
        <v>746452</v>
      </c>
    </row>
    <row r="105" spans="1:16" ht="16.2" thickBot="1" x14ac:dyDescent="0.35">
      <c r="A105" s="28" t="s">
        <v>176</v>
      </c>
      <c r="B105" s="16"/>
      <c r="C105" s="16"/>
      <c r="D105" s="24"/>
      <c r="E105" s="25">
        <f>E106-(E106*0.01)-F107</f>
        <v>-22000</v>
      </c>
      <c r="F105" s="24"/>
      <c r="G105" s="24"/>
      <c r="H105" s="24"/>
      <c r="I105" s="24"/>
      <c r="J105" s="32"/>
      <c r="K105" s="39"/>
      <c r="L105" s="32"/>
      <c r="M105" s="32"/>
      <c r="N105" s="32"/>
      <c r="O105" s="39"/>
      <c r="P105" s="27"/>
    </row>
    <row r="106" spans="1:16" x14ac:dyDescent="0.3">
      <c r="A106" s="12" t="s">
        <v>120</v>
      </c>
      <c r="B106" s="10"/>
      <c r="C106" s="10"/>
      <c r="D106" s="12">
        <f>VLOOKUP($A106,cache[],D$1,0)</f>
        <v>8</v>
      </c>
      <c r="E106" s="19">
        <f>VLOOKUP($A106,cache[],E$1,0)</f>
        <v>22200000</v>
      </c>
      <c r="F106" s="19">
        <f>VLOOKUP($A106,cache[],F$1,0)</f>
        <v>23149000</v>
      </c>
      <c r="G106" s="12">
        <f>VLOOKUP($A106,cache[],G$1,0)</f>
        <v>949000</v>
      </c>
      <c r="H106" s="12">
        <f>VLOOKUP($A106,cache[],H$1,0)</f>
        <v>1.4</v>
      </c>
      <c r="I106" s="12">
        <f>VLOOKUP($A106,cache[],I$1,0)</f>
        <v>13.9</v>
      </c>
      <c r="J106" s="33">
        <f>VLOOKUP($A106,cache[],J$1,0)</f>
        <v>0</v>
      </c>
      <c r="K106" s="40">
        <f>VLOOKUP($A106,cache[],K$1,0)</f>
        <v>0</v>
      </c>
      <c r="L106" s="33">
        <f>VLOOKUP($A106,cache[],L$1,0)</f>
        <v>8</v>
      </c>
      <c r="M106" s="33">
        <f>VLOOKUP($A106,cache[],M$1,0)</f>
        <v>0.62</v>
      </c>
      <c r="N106" s="33">
        <f>VLOOKUP($A106,cache[],N$1,0)</f>
        <v>124</v>
      </c>
      <c r="O106" s="40">
        <f>VLOOKUP($A106,cache[],O$1,0)</f>
        <v>0.53</v>
      </c>
      <c r="P106" s="13">
        <f>VLOOKUP($A106,cache[],P$1,0)</f>
        <v>21705035</v>
      </c>
    </row>
    <row r="107" spans="1:16" ht="15" thickBot="1" x14ac:dyDescent="0.35">
      <c r="A107" s="17" t="s">
        <v>121</v>
      </c>
      <c r="B107" s="10"/>
      <c r="C107" s="10"/>
      <c r="D107" s="17">
        <f>VLOOKUP($A107,cache[],D$1,0)</f>
        <v>5</v>
      </c>
      <c r="E107" s="20">
        <f>VLOOKUP($A107,cache[],E$1,0)</f>
        <v>22150000</v>
      </c>
      <c r="F107" s="20">
        <f>VLOOKUP($A107,cache[],F$1,0)</f>
        <v>22000000</v>
      </c>
      <c r="G107" s="17">
        <f>VLOOKUP($A107,cache[],G$1,0)</f>
        <v>-150000</v>
      </c>
      <c r="H107" s="17">
        <f>VLOOKUP($A107,cache[],H$1,0)</f>
        <v>373.9</v>
      </c>
      <c r="I107" s="17">
        <f>VLOOKUP($A107,cache[],I$1,0)</f>
        <v>1137.4000000000001</v>
      </c>
      <c r="J107" s="34">
        <f>VLOOKUP($A107,cache[],J$1,0)</f>
        <v>0</v>
      </c>
      <c r="K107" s="41">
        <f>VLOOKUP($A107,cache[],K$1,0)</f>
        <v>0</v>
      </c>
      <c r="L107" s="34">
        <f>VLOOKUP($A107,cache[],L$1,0)</f>
        <v>0</v>
      </c>
      <c r="M107" s="34">
        <f>VLOOKUP($A107,cache[],M$1,0)</f>
        <v>0</v>
      </c>
      <c r="N107" s="34">
        <f>VLOOKUP($A107,cache[],N$1,0)</f>
        <v>3</v>
      </c>
      <c r="O107" s="41">
        <f>VLOOKUP($A107,cache[],O$1,0)</f>
        <v>0.67</v>
      </c>
      <c r="P107" s="18">
        <f>VLOOKUP($A107,cache[],P$1,0)</f>
        <v>20925000</v>
      </c>
    </row>
    <row r="108" spans="1:16" ht="16.2" thickBot="1" x14ac:dyDescent="0.35">
      <c r="A108" s="28" t="s">
        <v>177</v>
      </c>
      <c r="B108" s="16"/>
      <c r="C108" s="16"/>
      <c r="D108" s="24"/>
      <c r="E108" s="25">
        <f>E109-(E109*0.01)-SUM(F109:F110)</f>
        <v>-3791083.83</v>
      </c>
      <c r="F108" s="24"/>
      <c r="G108" s="24"/>
      <c r="H108" s="24"/>
      <c r="I108" s="24"/>
      <c r="J108" s="32"/>
      <c r="K108" s="39"/>
      <c r="L108" s="32"/>
      <c r="M108" s="32"/>
      <c r="N108" s="32"/>
      <c r="O108" s="39"/>
      <c r="P108" s="27"/>
    </row>
    <row r="109" spans="1:16" x14ac:dyDescent="0.3">
      <c r="A109" s="12" t="s">
        <v>49</v>
      </c>
      <c r="B109" s="10"/>
      <c r="C109" s="10"/>
      <c r="D109" s="12">
        <f>VLOOKUP($A109,cache[],D$1,0)</f>
        <v>8</v>
      </c>
      <c r="E109" s="19">
        <f>VLOOKUP($A109,cache[],E$1,0)</f>
        <v>3750783</v>
      </c>
      <c r="F109" s="19">
        <f>VLOOKUP($A109,cache[],F$1,0)</f>
        <v>3796359</v>
      </c>
      <c r="G109" s="12">
        <f>VLOOKUP($A109,cache[],G$1,0)</f>
        <v>45576</v>
      </c>
      <c r="H109" s="12">
        <f>VLOOKUP($A109,cache[],H$1,0)</f>
        <v>2.1</v>
      </c>
      <c r="I109" s="12">
        <f>VLOOKUP($A109,cache[],I$1,0)</f>
        <v>3.2</v>
      </c>
      <c r="J109" s="33">
        <f>VLOOKUP($A109,cache[],J$1,0)</f>
        <v>7</v>
      </c>
      <c r="K109" s="40">
        <f>VLOOKUP($A109,cache[],K$1,0)</f>
        <v>0.56999999999999995</v>
      </c>
      <c r="L109" s="33">
        <f>VLOOKUP($A109,cache[],L$1,0)</f>
        <v>94</v>
      </c>
      <c r="M109" s="33">
        <f>VLOOKUP($A109,cache[],M$1,0)</f>
        <v>0.53</v>
      </c>
      <c r="N109" s="33">
        <f>VLOOKUP($A109,cache[],N$1,0)</f>
        <v>1517</v>
      </c>
      <c r="O109" s="40">
        <f>VLOOKUP($A109,cache[],O$1,0)</f>
        <v>0.51</v>
      </c>
      <c r="P109" s="13">
        <f>VLOOKUP($A109,cache[],P$1,0)</f>
        <v>3759152</v>
      </c>
    </row>
    <row r="110" spans="1:16" x14ac:dyDescent="0.3">
      <c r="A110" s="17" t="s">
        <v>50</v>
      </c>
      <c r="B110" s="10"/>
      <c r="C110" s="10"/>
      <c r="D110" s="17">
        <f>VLOOKUP($A110,cache[],D$1,0)</f>
        <v>5</v>
      </c>
      <c r="E110" s="20">
        <f>VLOOKUP($A110,cache[],E$1,0)</f>
        <v>3680000</v>
      </c>
      <c r="F110" s="20">
        <f>VLOOKUP($A110,cache[],F$1,0)</f>
        <v>3708000</v>
      </c>
      <c r="G110" s="17">
        <f>VLOOKUP($A110,cache[],G$1,0)</f>
        <v>28000</v>
      </c>
      <c r="H110" s="17">
        <f>VLOOKUP($A110,cache[],H$1,0)</f>
        <v>27.9</v>
      </c>
      <c r="I110" s="17">
        <f>VLOOKUP($A110,cache[],I$1,0)</f>
        <v>233.2</v>
      </c>
      <c r="J110" s="34">
        <f>VLOOKUP($A110,cache[],J$1,0)</f>
        <v>0</v>
      </c>
      <c r="K110" s="41">
        <f>VLOOKUP($A110,cache[],K$1,0)</f>
        <v>0</v>
      </c>
      <c r="L110" s="34">
        <f>VLOOKUP($A110,cache[],L$1,0)</f>
        <v>7</v>
      </c>
      <c r="M110" s="34">
        <f>VLOOKUP($A110,cache[],M$1,0)</f>
        <v>0</v>
      </c>
      <c r="N110" s="34">
        <f>VLOOKUP($A110,cache[],N$1,0)</f>
        <v>89</v>
      </c>
      <c r="O110" s="41">
        <f>VLOOKUP($A110,cache[],O$1,0)</f>
        <v>0.03</v>
      </c>
      <c r="P110" s="18">
        <f>VLOOKUP($A110,cache[],P$1,0)</f>
        <v>3694803</v>
      </c>
    </row>
    <row r="111" spans="1:16" x14ac:dyDescent="0.3">
      <c r="A111"/>
      <c r="E111" s="2"/>
      <c r="F111" s="2"/>
    </row>
    <row r="112" spans="1:16" ht="15" thickBot="1" x14ac:dyDescent="0.35">
      <c r="A112"/>
      <c r="E112" s="2" t="s">
        <v>206</v>
      </c>
      <c r="F112" s="2" t="s">
        <v>207</v>
      </c>
    </row>
    <row r="113" spans="1:16" ht="16.2" thickBot="1" x14ac:dyDescent="0.35">
      <c r="A113" s="28" t="s">
        <v>187</v>
      </c>
      <c r="B113" s="16"/>
      <c r="C113" s="16"/>
      <c r="D113" s="24"/>
      <c r="E113" s="25">
        <f>E114-(E114*0.01)-SUM(F115:F118)</f>
        <v>18795.199999999953</v>
      </c>
      <c r="F113" s="25">
        <f>SUM(E115:E118)-(SUM(E115:E118) * 0.01) - F114</f>
        <v>-171969.21999999997</v>
      </c>
      <c r="G113" s="24"/>
      <c r="H113" s="24"/>
      <c r="I113" s="24"/>
      <c r="J113" s="32"/>
      <c r="K113" s="39"/>
      <c r="L113" s="32"/>
      <c r="M113" s="32"/>
      <c r="N113" s="32"/>
      <c r="O113" s="39"/>
      <c r="P113" s="27"/>
    </row>
    <row r="114" spans="1:16" x14ac:dyDescent="0.3">
      <c r="A114" s="12" t="s">
        <v>100</v>
      </c>
      <c r="B114" s="10"/>
      <c r="C114" s="10"/>
      <c r="D114" s="12">
        <f>VLOOKUP($A114,cache[],D$1,0)</f>
        <v>8</v>
      </c>
      <c r="E114" s="19">
        <f>VLOOKUP($A114,cache[],E$1,0)</f>
        <v>883880</v>
      </c>
      <c r="F114" s="19">
        <f>VLOOKUP($A114,cache[],F$1,0)</f>
        <v>989632</v>
      </c>
      <c r="G114" s="12">
        <f>VLOOKUP($A114,cache[],G$1,0)</f>
        <v>105752</v>
      </c>
      <c r="H114" s="12">
        <f>VLOOKUP($A114,cache[],H$1,0)</f>
        <v>18.399999999999999</v>
      </c>
      <c r="I114" s="12">
        <f>VLOOKUP($A114,cache[],I$1,0)</f>
        <v>24.2</v>
      </c>
      <c r="J114" s="33">
        <f>VLOOKUP($A114,cache[],J$1,0)</f>
        <v>0</v>
      </c>
      <c r="K114" s="40">
        <f>VLOOKUP($A114,cache[],K$1,0)</f>
        <v>0</v>
      </c>
      <c r="L114" s="33">
        <f>VLOOKUP($A114,cache[],L$1,0)</f>
        <v>3</v>
      </c>
      <c r="M114" s="33">
        <f>VLOOKUP($A114,cache[],M$1,0)</f>
        <v>1</v>
      </c>
      <c r="N114" s="33">
        <f>VLOOKUP($A114,cache[],N$1,0)</f>
        <v>73</v>
      </c>
      <c r="O114" s="40">
        <f>VLOOKUP($A114,cache[],O$1,0)</f>
        <v>0.74</v>
      </c>
      <c r="P114" s="13">
        <f>VLOOKUP($A114,cache[],P$1,0)</f>
        <v>866385</v>
      </c>
    </row>
    <row r="115" spans="1:16" x14ac:dyDescent="0.3">
      <c r="A115" s="17" t="s">
        <v>39</v>
      </c>
      <c r="B115" s="10"/>
      <c r="C115" s="10"/>
      <c r="D115" s="17">
        <f>VLOOKUP($A115,cache[],D$1,0)</f>
        <v>8</v>
      </c>
      <c r="E115" s="20">
        <f>VLOOKUP($A115,cache[],E$1,0)</f>
        <v>14812</v>
      </c>
      <c r="F115" s="20">
        <f>VLOOKUP($A115,cache[],F$1,0)</f>
        <v>15231</v>
      </c>
      <c r="G115" s="17">
        <f>VLOOKUP($A115,cache[],G$1,0)</f>
        <v>419</v>
      </c>
      <c r="H115" s="17">
        <f>VLOOKUP($A115,cache[],H$1,0)</f>
        <v>4.9000000000000004</v>
      </c>
      <c r="I115" s="17">
        <f>VLOOKUP($A115,cache[],I$1,0)</f>
        <v>2.6</v>
      </c>
      <c r="J115" s="34">
        <f>VLOOKUP($A115,cache[],J$1,0)</f>
        <v>2</v>
      </c>
      <c r="K115" s="41">
        <f>VLOOKUP($A115,cache[],K$1,0)</f>
        <v>0.5</v>
      </c>
      <c r="L115" s="34">
        <f>VLOOKUP($A115,cache[],L$1,0)</f>
        <v>10</v>
      </c>
      <c r="M115" s="34">
        <f>VLOOKUP($A115,cache[],M$1,0)</f>
        <v>1</v>
      </c>
      <c r="N115" s="34">
        <f>VLOOKUP($A115,cache[],N$1,0)</f>
        <v>181</v>
      </c>
      <c r="O115" s="41">
        <f>VLOOKUP($A115,cache[],O$1,0)</f>
        <v>0.72</v>
      </c>
      <c r="P115" s="18">
        <f>VLOOKUP($A115,cache[],P$1,0)</f>
        <v>18000</v>
      </c>
    </row>
    <row r="116" spans="1:16" x14ac:dyDescent="0.3">
      <c r="A116" s="12" t="s">
        <v>42</v>
      </c>
      <c r="B116" s="10"/>
      <c r="C116" s="10"/>
      <c r="D116" s="12">
        <f>VLOOKUP($A116,cache[],D$1,0)</f>
        <v>8</v>
      </c>
      <c r="E116" s="19">
        <f>VLOOKUP($A116,cache[],E$1,0)</f>
        <v>98403</v>
      </c>
      <c r="F116" s="19">
        <f>VLOOKUP($A116,cache[],F$1,0)</f>
        <v>98403</v>
      </c>
      <c r="G116" s="12">
        <f>VLOOKUP($A116,cache[],G$1,0)</f>
        <v>0</v>
      </c>
      <c r="H116" s="12">
        <f>VLOOKUP($A116,cache[],H$1,0)</f>
        <v>7.7</v>
      </c>
      <c r="I116" s="12">
        <f>VLOOKUP($A116,cache[],I$1,0)</f>
        <v>7.7</v>
      </c>
      <c r="J116" s="33">
        <f>VLOOKUP($A116,cache[],J$1,0)</f>
        <v>6</v>
      </c>
      <c r="K116" s="40">
        <f>VLOOKUP($A116,cache[],K$1,0)</f>
        <v>0.83</v>
      </c>
      <c r="L116" s="33">
        <f>VLOOKUP($A116,cache[],L$1,0)</f>
        <v>16</v>
      </c>
      <c r="M116" s="33">
        <f>VLOOKUP($A116,cache[],M$1,0)</f>
        <v>0.75</v>
      </c>
      <c r="N116" s="33">
        <f>VLOOKUP($A116,cache[],N$1,0)</f>
        <v>400</v>
      </c>
      <c r="O116" s="40">
        <f>VLOOKUP($A116,cache[],O$1,0)</f>
        <v>0.53</v>
      </c>
      <c r="P116" s="13">
        <f>VLOOKUP($A116,cache[],P$1,0)</f>
        <v>87874</v>
      </c>
    </row>
    <row r="117" spans="1:16" x14ac:dyDescent="0.3">
      <c r="A117" s="17" t="s">
        <v>40</v>
      </c>
      <c r="B117" s="10"/>
      <c r="C117" s="10"/>
      <c r="D117" s="17">
        <f>VLOOKUP($A117,cache[],D$1,0)</f>
        <v>8</v>
      </c>
      <c r="E117" s="20">
        <f>VLOOKUP($A117,cache[],E$1,0)</f>
        <v>248299</v>
      </c>
      <c r="F117" s="20">
        <f>VLOOKUP($A117,cache[],F$1,0)</f>
        <v>269995</v>
      </c>
      <c r="G117" s="17">
        <f>VLOOKUP($A117,cache[],G$1,0)</f>
        <v>21696</v>
      </c>
      <c r="H117" s="17">
        <f>VLOOKUP($A117,cache[],H$1,0)</f>
        <v>1.7</v>
      </c>
      <c r="I117" s="17">
        <f>VLOOKUP($A117,cache[],I$1,0)</f>
        <v>2.1</v>
      </c>
      <c r="J117" s="34">
        <f>VLOOKUP($A117,cache[],J$1,0)</f>
        <v>1</v>
      </c>
      <c r="K117" s="41">
        <f>VLOOKUP($A117,cache[],K$1,0)</f>
        <v>1</v>
      </c>
      <c r="L117" s="34">
        <f>VLOOKUP($A117,cache[],L$1,0)</f>
        <v>29</v>
      </c>
      <c r="M117" s="34">
        <f>VLOOKUP($A117,cache[],M$1,0)</f>
        <v>0.52</v>
      </c>
      <c r="N117" s="34">
        <f>VLOOKUP($A117,cache[],N$1,0)</f>
        <v>513</v>
      </c>
      <c r="O117" s="41">
        <f>VLOOKUP($A117,cache[],O$1,0)</f>
        <v>0.44</v>
      </c>
      <c r="P117" s="18">
        <f>VLOOKUP($A117,cache[],P$1,0)</f>
        <v>265477</v>
      </c>
    </row>
    <row r="118" spans="1:16" ht="15" thickBot="1" x14ac:dyDescent="0.35">
      <c r="A118" s="12" t="s">
        <v>41</v>
      </c>
      <c r="B118" s="10"/>
      <c r="C118" s="10"/>
      <c r="D118" s="12">
        <f>VLOOKUP($A118,cache[],D$1,0)</f>
        <v>8</v>
      </c>
      <c r="E118" s="19">
        <f>VLOOKUP($A118,cache[],E$1,0)</f>
        <v>464408</v>
      </c>
      <c r="F118" s="19">
        <f>VLOOKUP($A118,cache[],F$1,0)</f>
        <v>472617</v>
      </c>
      <c r="G118" s="12">
        <f>VLOOKUP($A118,cache[],G$1,0)</f>
        <v>8209</v>
      </c>
      <c r="H118" s="12">
        <f>VLOOKUP($A118,cache[],H$1,0)</f>
        <v>2.8</v>
      </c>
      <c r="I118" s="12">
        <f>VLOOKUP($A118,cache[],I$1,0)</f>
        <v>1.7</v>
      </c>
      <c r="J118" s="33">
        <f>VLOOKUP($A118,cache[],J$1,0)</f>
        <v>3</v>
      </c>
      <c r="K118" s="40">
        <f>VLOOKUP($A118,cache[],K$1,0)</f>
        <v>0.67</v>
      </c>
      <c r="L118" s="33">
        <f>VLOOKUP($A118,cache[],L$1,0)</f>
        <v>24</v>
      </c>
      <c r="M118" s="33">
        <f>VLOOKUP($A118,cache[],M$1,0)</f>
        <v>0.54</v>
      </c>
      <c r="N118" s="33">
        <f>VLOOKUP($A118,cache[],N$1,0)</f>
        <v>461</v>
      </c>
      <c r="O118" s="40">
        <f>VLOOKUP($A118,cache[],O$1,0)</f>
        <v>0.47</v>
      </c>
      <c r="P118" s="13">
        <f>VLOOKUP($A118,cache[],P$1,0)</f>
        <v>491666</v>
      </c>
    </row>
    <row r="119" spans="1:16" ht="16.2" thickBot="1" x14ac:dyDescent="0.35">
      <c r="A119" s="28" t="s">
        <v>192</v>
      </c>
      <c r="B119" s="16"/>
      <c r="C119" s="16"/>
      <c r="D119" s="24"/>
      <c r="E119" s="25">
        <f>E120-(E120*0.01)-SUM(F121:F124)</f>
        <v>-99914.330000000075</v>
      </c>
      <c r="F119" s="25">
        <f>SUM(E121:E124)-(SUM(E121:E124) * 0.01) - F120</f>
        <v>-43712.729999999981</v>
      </c>
      <c r="G119" s="24"/>
      <c r="H119" s="24"/>
      <c r="I119" s="24"/>
      <c r="J119" s="32"/>
      <c r="K119" s="39"/>
      <c r="L119" s="32"/>
      <c r="M119" s="32"/>
      <c r="N119" s="32"/>
      <c r="O119" s="39"/>
      <c r="P119" s="27"/>
    </row>
    <row r="120" spans="1:16" x14ac:dyDescent="0.3">
      <c r="A120" s="12" t="s">
        <v>99</v>
      </c>
      <c r="B120" s="10"/>
      <c r="C120" s="10"/>
      <c r="D120" s="12">
        <f>VLOOKUP($A120,cache[],D$1,0)</f>
        <v>8</v>
      </c>
      <c r="E120" s="19">
        <f>VLOOKUP($A120,cache[],E$1,0)</f>
        <v>1202333</v>
      </c>
      <c r="F120" s="19">
        <f>VLOOKUP($A120,cache[],F$1,0)</f>
        <v>1260000</v>
      </c>
      <c r="G120" s="12">
        <f>VLOOKUP($A120,cache[],G$1,0)</f>
        <v>57667</v>
      </c>
      <c r="H120" s="12">
        <f>VLOOKUP($A120,cache[],H$1,0)</f>
        <v>32.700000000000003</v>
      </c>
      <c r="I120" s="12">
        <f>VLOOKUP($A120,cache[],I$1,0)</f>
        <v>19</v>
      </c>
      <c r="J120" s="33">
        <f>VLOOKUP($A120,cache[],J$1,0)</f>
        <v>0</v>
      </c>
      <c r="K120" s="40">
        <f>VLOOKUP($A120,cache[],K$1,0)</f>
        <v>0</v>
      </c>
      <c r="L120" s="33">
        <f>VLOOKUP($A120,cache[],L$1,0)</f>
        <v>1</v>
      </c>
      <c r="M120" s="33">
        <f>VLOOKUP($A120,cache[],M$1,0)</f>
        <v>1</v>
      </c>
      <c r="N120" s="33">
        <f>VLOOKUP($A120,cache[],N$1,0)</f>
        <v>50</v>
      </c>
      <c r="O120" s="40">
        <f>VLOOKUP($A120,cache[],O$1,0)</f>
        <v>0.74</v>
      </c>
      <c r="P120" s="13">
        <f>VLOOKUP($A120,cache[],P$1,0)</f>
        <v>1250667</v>
      </c>
    </row>
    <row r="121" spans="1:16" x14ac:dyDescent="0.3">
      <c r="A121" s="17" t="s">
        <v>43</v>
      </c>
      <c r="B121" s="10"/>
      <c r="C121" s="10"/>
      <c r="D121" s="17">
        <f>VLOOKUP($A121,cache[],D$1,0)</f>
        <v>8</v>
      </c>
      <c r="E121" s="20">
        <f>VLOOKUP($A121,cache[],E$1,0)</f>
        <v>70979</v>
      </c>
      <c r="F121" s="20">
        <f>VLOOKUP($A121,cache[],F$1,0)</f>
        <v>70979</v>
      </c>
      <c r="G121" s="17">
        <f>VLOOKUP($A121,cache[],G$1,0)</f>
        <v>0</v>
      </c>
      <c r="H121" s="17">
        <f>VLOOKUP($A121,cache[],H$1,0)</f>
        <v>7.2</v>
      </c>
      <c r="I121" s="17">
        <f>VLOOKUP($A121,cache[],I$1,0)</f>
        <v>7.5</v>
      </c>
      <c r="J121" s="34">
        <f>VLOOKUP($A121,cache[],J$1,0)</f>
        <v>2</v>
      </c>
      <c r="K121" s="41">
        <f>VLOOKUP($A121,cache[],K$1,0)</f>
        <v>0.5</v>
      </c>
      <c r="L121" s="34">
        <f>VLOOKUP($A121,cache[],L$1,0)</f>
        <v>22</v>
      </c>
      <c r="M121" s="34">
        <f>VLOOKUP($A121,cache[],M$1,0)</f>
        <v>0.59</v>
      </c>
      <c r="N121" s="34">
        <f>VLOOKUP($A121,cache[],N$1,0)</f>
        <v>182</v>
      </c>
      <c r="O121" s="41">
        <f>VLOOKUP($A121,cache[],O$1,0)</f>
        <v>0.68</v>
      </c>
      <c r="P121" s="18">
        <f>VLOOKUP($A121,cache[],P$1,0)</f>
        <v>71467</v>
      </c>
    </row>
    <row r="122" spans="1:16" x14ac:dyDescent="0.3">
      <c r="A122" s="12" t="s">
        <v>46</v>
      </c>
      <c r="B122" s="10"/>
      <c r="C122" s="10"/>
      <c r="D122" s="12">
        <f>VLOOKUP($A122,cache[],D$1,0)</f>
        <v>8</v>
      </c>
      <c r="E122" s="19">
        <f>VLOOKUP($A122,cache[],E$1,0)</f>
        <v>91000</v>
      </c>
      <c r="F122" s="19">
        <f>VLOOKUP($A122,cache[],F$1,0)</f>
        <v>97989</v>
      </c>
      <c r="G122" s="12">
        <f>VLOOKUP($A122,cache[],G$1,0)</f>
        <v>6989</v>
      </c>
      <c r="H122" s="12">
        <f>VLOOKUP($A122,cache[],H$1,0)</f>
        <v>1.8</v>
      </c>
      <c r="I122" s="12">
        <f>VLOOKUP($A122,cache[],I$1,0)</f>
        <v>12.4</v>
      </c>
      <c r="J122" s="33">
        <f>VLOOKUP($A122,cache[],J$1,0)</f>
        <v>3</v>
      </c>
      <c r="K122" s="40">
        <f>VLOOKUP($A122,cache[],K$1,0)</f>
        <v>0</v>
      </c>
      <c r="L122" s="33">
        <f>VLOOKUP($A122,cache[],L$1,0)</f>
        <v>14</v>
      </c>
      <c r="M122" s="33">
        <f>VLOOKUP($A122,cache[],M$1,0)</f>
        <v>0.56999999999999995</v>
      </c>
      <c r="N122" s="33">
        <f>VLOOKUP($A122,cache[],N$1,0)</f>
        <v>395</v>
      </c>
      <c r="O122" s="40">
        <f>VLOOKUP($A122,cache[],O$1,0)</f>
        <v>0.69</v>
      </c>
      <c r="P122" s="13">
        <f>VLOOKUP($A122,cache[],P$1,0)</f>
        <v>77865</v>
      </c>
    </row>
    <row r="123" spans="1:16" x14ac:dyDescent="0.3">
      <c r="A123" s="17" t="s">
        <v>44</v>
      </c>
      <c r="B123" s="10"/>
      <c r="C123" s="10"/>
      <c r="D123" s="17">
        <f>VLOOKUP($A123,cache[],D$1,0)</f>
        <v>8</v>
      </c>
      <c r="E123" s="20">
        <f>VLOOKUP($A123,cache[],E$1,0)</f>
        <v>423452</v>
      </c>
      <c r="F123" s="20">
        <f>VLOOKUP($A123,cache[],F$1,0)</f>
        <v>439277</v>
      </c>
      <c r="G123" s="17">
        <f>VLOOKUP($A123,cache[],G$1,0)</f>
        <v>15825</v>
      </c>
      <c r="H123" s="17">
        <f>VLOOKUP($A123,cache[],H$1,0)</f>
        <v>2.8</v>
      </c>
      <c r="I123" s="17">
        <f>VLOOKUP($A123,cache[],I$1,0)</f>
        <v>1.4</v>
      </c>
      <c r="J123" s="34">
        <f>VLOOKUP($A123,cache[],J$1,0)</f>
        <v>0</v>
      </c>
      <c r="K123" s="41">
        <f>VLOOKUP($A123,cache[],K$1,0)</f>
        <v>0</v>
      </c>
      <c r="L123" s="34">
        <f>VLOOKUP($A123,cache[],L$1,0)</f>
        <v>37</v>
      </c>
      <c r="M123" s="34">
        <f>VLOOKUP($A123,cache[],M$1,0)</f>
        <v>0.62</v>
      </c>
      <c r="N123" s="34">
        <f>VLOOKUP($A123,cache[],N$1,0)</f>
        <v>454</v>
      </c>
      <c r="O123" s="41">
        <f>VLOOKUP($A123,cache[],O$1,0)</f>
        <v>0.59</v>
      </c>
      <c r="P123" s="18">
        <f>VLOOKUP($A123,cache[],P$1,0)</f>
        <v>448025</v>
      </c>
    </row>
    <row r="124" spans="1:16" ht="15" thickBot="1" x14ac:dyDescent="0.35">
      <c r="A124" s="12" t="s">
        <v>45</v>
      </c>
      <c r="B124" s="10"/>
      <c r="C124" s="10"/>
      <c r="D124" s="12">
        <f>VLOOKUP($A124,cache[],D$1,0)</f>
        <v>8</v>
      </c>
      <c r="E124" s="19">
        <f>VLOOKUP($A124,cache[],E$1,0)</f>
        <v>643142</v>
      </c>
      <c r="F124" s="19">
        <f>VLOOKUP($A124,cache[],F$1,0)</f>
        <v>681979</v>
      </c>
      <c r="G124" s="12">
        <f>VLOOKUP($A124,cache[],G$1,0)</f>
        <v>38837</v>
      </c>
      <c r="H124" s="12">
        <f>VLOOKUP($A124,cache[],H$1,0)</f>
        <v>2.6</v>
      </c>
      <c r="I124" s="12">
        <f>VLOOKUP($A124,cache[],I$1,0)</f>
        <v>1.6</v>
      </c>
      <c r="J124" s="33">
        <f>VLOOKUP($A124,cache[],J$1,0)</f>
        <v>1</v>
      </c>
      <c r="K124" s="40">
        <f>VLOOKUP($A124,cache[],K$1,0)</f>
        <v>0</v>
      </c>
      <c r="L124" s="33">
        <f>VLOOKUP($A124,cache[],L$1,0)</f>
        <v>30</v>
      </c>
      <c r="M124" s="33">
        <f>VLOOKUP($A124,cache[],M$1,0)</f>
        <v>0.6</v>
      </c>
      <c r="N124" s="33">
        <f>VLOOKUP($A124,cache[],N$1,0)</f>
        <v>497</v>
      </c>
      <c r="O124" s="40">
        <f>VLOOKUP($A124,cache[],O$1,0)</f>
        <v>0.63</v>
      </c>
      <c r="P124" s="13">
        <f>VLOOKUP($A124,cache[],P$1,0)</f>
        <v>562014</v>
      </c>
    </row>
    <row r="125" spans="1:16" ht="16.2" thickBot="1" x14ac:dyDescent="0.35">
      <c r="A125" s="28" t="s">
        <v>188</v>
      </c>
      <c r="B125" s="16"/>
      <c r="C125" s="16"/>
      <c r="D125" s="24"/>
      <c r="E125" s="25">
        <f>E126-(E126*0.01)-SUM(F127:F130)</f>
        <v>227788</v>
      </c>
      <c r="F125" s="25">
        <f>SUM(E127:E130)-(SUM(E127:E130) * 0.01) - F126</f>
        <v>-104579.15999999992</v>
      </c>
      <c r="G125" s="24"/>
      <c r="H125" s="24"/>
      <c r="I125" s="24"/>
      <c r="J125" s="32"/>
      <c r="K125" s="39"/>
      <c r="L125" s="32"/>
      <c r="M125" s="32"/>
      <c r="N125" s="32"/>
      <c r="O125" s="39"/>
      <c r="P125" s="27"/>
    </row>
    <row r="126" spans="1:16" x14ac:dyDescent="0.3">
      <c r="A126" s="12" t="s">
        <v>98</v>
      </c>
      <c r="B126" s="10"/>
      <c r="C126" s="10"/>
      <c r="D126" s="12">
        <f>VLOOKUP($A126,cache[],D$1,0)</f>
        <v>8</v>
      </c>
      <c r="E126" s="19">
        <f>VLOOKUP($A126,cache[],E$1,0)</f>
        <v>1695000</v>
      </c>
      <c r="F126" s="19">
        <f>VLOOKUP($A126,cache[],F$1,0)</f>
        <v>1500000</v>
      </c>
      <c r="G126" s="12">
        <f>VLOOKUP($A126,cache[],G$1,0)</f>
        <v>-195000</v>
      </c>
      <c r="H126" s="12">
        <f>VLOOKUP($A126,cache[],H$1,0)</f>
        <v>21.6</v>
      </c>
      <c r="I126" s="12">
        <f>VLOOKUP($A126,cache[],I$1,0)</f>
        <v>6.2</v>
      </c>
      <c r="J126" s="33">
        <f>VLOOKUP($A126,cache[],J$1,0)</f>
        <v>1</v>
      </c>
      <c r="K126" s="40">
        <f>VLOOKUP($A126,cache[],K$1,0)</f>
        <v>1</v>
      </c>
      <c r="L126" s="33">
        <f>VLOOKUP($A126,cache[],L$1,0)</f>
        <v>1</v>
      </c>
      <c r="M126" s="33">
        <f>VLOOKUP($A126,cache[],M$1,0)</f>
        <v>1</v>
      </c>
      <c r="N126" s="33">
        <f>VLOOKUP($A126,cache[],N$1,0)</f>
        <v>23</v>
      </c>
      <c r="O126" s="40">
        <f>VLOOKUP($A126,cache[],O$1,0)</f>
        <v>0.52</v>
      </c>
      <c r="P126" s="13">
        <f>VLOOKUP($A126,cache[],P$1,0)</f>
        <v>1594209</v>
      </c>
    </row>
    <row r="127" spans="1:16" x14ac:dyDescent="0.3">
      <c r="A127" s="17" t="s">
        <v>35</v>
      </c>
      <c r="B127" s="10"/>
      <c r="C127" s="10"/>
      <c r="D127" s="17">
        <f>VLOOKUP($A127,cache[],D$1,0)</f>
        <v>8</v>
      </c>
      <c r="E127" s="20">
        <f>VLOOKUP($A127,cache[],E$1,0)</f>
        <v>83018</v>
      </c>
      <c r="F127" s="20">
        <f>VLOOKUP($A127,cache[],F$1,0)</f>
        <v>87200</v>
      </c>
      <c r="G127" s="17">
        <f>VLOOKUP($A127,cache[],G$1,0)</f>
        <v>4182</v>
      </c>
      <c r="H127" s="17">
        <f>VLOOKUP($A127,cache[],H$1,0)</f>
        <v>13.7</v>
      </c>
      <c r="I127" s="17">
        <f>VLOOKUP($A127,cache[],I$1,0)</f>
        <v>32.799999999999997</v>
      </c>
      <c r="J127" s="34">
        <f>VLOOKUP($A127,cache[],J$1,0)</f>
        <v>0</v>
      </c>
      <c r="K127" s="41">
        <f>VLOOKUP($A127,cache[],K$1,0)</f>
        <v>0</v>
      </c>
      <c r="L127" s="34">
        <f>VLOOKUP($A127,cache[],L$1,0)</f>
        <v>12</v>
      </c>
      <c r="M127" s="34">
        <f>VLOOKUP($A127,cache[],M$1,0)</f>
        <v>0.57999999999999996</v>
      </c>
      <c r="N127" s="34">
        <f>VLOOKUP($A127,cache[],N$1,0)</f>
        <v>204</v>
      </c>
      <c r="O127" s="41">
        <f>VLOOKUP($A127,cache[],O$1,0)</f>
        <v>0.69</v>
      </c>
      <c r="P127" s="18">
        <f>VLOOKUP($A127,cache[],P$1,0)</f>
        <v>97862</v>
      </c>
    </row>
    <row r="128" spans="1:16" x14ac:dyDescent="0.3">
      <c r="A128" s="12" t="s">
        <v>38</v>
      </c>
      <c r="B128" s="10"/>
      <c r="C128" s="10"/>
      <c r="D128" s="12">
        <f>VLOOKUP($A128,cache[],D$1,0)</f>
        <v>8</v>
      </c>
      <c r="E128" s="19">
        <f>VLOOKUP($A128,cache[],E$1,0)</f>
        <v>64128</v>
      </c>
      <c r="F128" s="19">
        <f>VLOOKUP($A128,cache[],F$1,0)</f>
        <v>78323</v>
      </c>
      <c r="G128" s="12">
        <f>VLOOKUP($A128,cache[],G$1,0)</f>
        <v>14195</v>
      </c>
      <c r="H128" s="12">
        <f>VLOOKUP($A128,cache[],H$1,0)</f>
        <v>5</v>
      </c>
      <c r="I128" s="12">
        <f>VLOOKUP($A128,cache[],I$1,0)</f>
        <v>4.5</v>
      </c>
      <c r="J128" s="33">
        <f>VLOOKUP($A128,cache[],J$1,0)</f>
        <v>4</v>
      </c>
      <c r="K128" s="40">
        <f>VLOOKUP($A128,cache[],K$1,0)</f>
        <v>0.75</v>
      </c>
      <c r="L128" s="33">
        <f>VLOOKUP($A128,cache[],L$1,0)</f>
        <v>21</v>
      </c>
      <c r="M128" s="33">
        <f>VLOOKUP($A128,cache[],M$1,0)</f>
        <v>0.9</v>
      </c>
      <c r="N128" s="33">
        <f>VLOOKUP($A128,cache[],N$1,0)</f>
        <v>309</v>
      </c>
      <c r="O128" s="40">
        <f>VLOOKUP($A128,cache[],O$1,0)</f>
        <v>0.65</v>
      </c>
      <c r="P128" s="13">
        <f>VLOOKUP($A128,cache[],P$1,0)</f>
        <v>80699</v>
      </c>
    </row>
    <row r="129" spans="1:16" x14ac:dyDescent="0.3">
      <c r="A129" s="17" t="s">
        <v>36</v>
      </c>
      <c r="B129" s="10"/>
      <c r="C129" s="10"/>
      <c r="D129" s="17">
        <f>VLOOKUP($A129,cache[],D$1,0)</f>
        <v>8</v>
      </c>
      <c r="E129" s="20">
        <f>VLOOKUP($A129,cache[],E$1,0)</f>
        <v>634370</v>
      </c>
      <c r="F129" s="20">
        <f>VLOOKUP($A129,cache[],F$1,0)</f>
        <v>646158</v>
      </c>
      <c r="G129" s="17">
        <f>VLOOKUP($A129,cache[],G$1,0)</f>
        <v>11788</v>
      </c>
      <c r="H129" s="17">
        <f>VLOOKUP($A129,cache[],H$1,0)</f>
        <v>22</v>
      </c>
      <c r="I129" s="17">
        <f>VLOOKUP($A129,cache[],I$1,0)</f>
        <v>3.1</v>
      </c>
      <c r="J129" s="34">
        <f>VLOOKUP($A129,cache[],J$1,0)</f>
        <v>3</v>
      </c>
      <c r="K129" s="41">
        <f>VLOOKUP($A129,cache[],K$1,0)</f>
        <v>1</v>
      </c>
      <c r="L129" s="34">
        <f>VLOOKUP($A129,cache[],L$1,0)</f>
        <v>22</v>
      </c>
      <c r="M129" s="34">
        <f>VLOOKUP($A129,cache[],M$1,0)</f>
        <v>0.36</v>
      </c>
      <c r="N129" s="34">
        <f>VLOOKUP($A129,cache[],N$1,0)</f>
        <v>488</v>
      </c>
      <c r="O129" s="41">
        <f>VLOOKUP($A129,cache[],O$1,0)</f>
        <v>0.49</v>
      </c>
      <c r="P129" s="18">
        <f>VLOOKUP($A129,cache[],P$1,0)</f>
        <v>634551</v>
      </c>
    </row>
    <row r="130" spans="1:16" ht="15" thickBot="1" x14ac:dyDescent="0.35">
      <c r="A130" s="12" t="s">
        <v>37</v>
      </c>
      <c r="B130" s="10"/>
      <c r="C130" s="10"/>
      <c r="D130" s="12">
        <f>VLOOKUP($A130,cache[],D$1,0)</f>
        <v>8</v>
      </c>
      <c r="E130" s="19">
        <f>VLOOKUP($A130,cache[],E$1,0)</f>
        <v>628000</v>
      </c>
      <c r="F130" s="19">
        <f>VLOOKUP($A130,cache[],F$1,0)</f>
        <v>638581</v>
      </c>
      <c r="G130" s="12">
        <f>VLOOKUP($A130,cache[],G$1,0)</f>
        <v>10581</v>
      </c>
      <c r="H130" s="12">
        <f>VLOOKUP($A130,cache[],H$1,0)</f>
        <v>15.1</v>
      </c>
      <c r="I130" s="12">
        <f>VLOOKUP($A130,cache[],I$1,0)</f>
        <v>3.9</v>
      </c>
      <c r="J130" s="33">
        <f>VLOOKUP($A130,cache[],J$1,0)</f>
        <v>0</v>
      </c>
      <c r="K130" s="40">
        <f>VLOOKUP($A130,cache[],K$1,0)</f>
        <v>0</v>
      </c>
      <c r="L130" s="33">
        <f>VLOOKUP($A130,cache[],L$1,0)</f>
        <v>30</v>
      </c>
      <c r="M130" s="33">
        <f>VLOOKUP($A130,cache[],M$1,0)</f>
        <v>0.43</v>
      </c>
      <c r="N130" s="33">
        <f>VLOOKUP($A130,cache[],N$1,0)</f>
        <v>507</v>
      </c>
      <c r="O130" s="40">
        <f>VLOOKUP($A130,cache[],O$1,0)</f>
        <v>0.53</v>
      </c>
      <c r="P130" s="13">
        <f>VLOOKUP($A130,cache[],P$1,0)</f>
        <v>646084</v>
      </c>
    </row>
    <row r="131" spans="1:16" ht="16.2" thickBot="1" x14ac:dyDescent="0.35">
      <c r="A131" s="28" t="s">
        <v>189</v>
      </c>
      <c r="B131" s="16"/>
      <c r="C131" s="16"/>
      <c r="D131" s="24"/>
      <c r="E131" s="25">
        <f>E132-(E132*0.01)-SUM(F133:F136)</f>
        <v>-17164.020000000019</v>
      </c>
      <c r="F131" s="25">
        <f>SUM(E133:E136)-(SUM(E133:E136) * 0.01) - F132</f>
        <v>-95669.569999999949</v>
      </c>
      <c r="G131" s="24"/>
      <c r="H131" s="24"/>
      <c r="I131" s="24"/>
      <c r="J131" s="32"/>
      <c r="K131" s="39"/>
      <c r="L131" s="32"/>
      <c r="M131" s="32"/>
      <c r="N131" s="32"/>
      <c r="O131" s="39"/>
      <c r="P131" s="27"/>
    </row>
    <row r="132" spans="1:16" x14ac:dyDescent="0.3">
      <c r="A132" s="12" t="s">
        <v>103</v>
      </c>
      <c r="B132" s="10"/>
      <c r="C132" s="10"/>
      <c r="D132" s="12">
        <f>VLOOKUP($A132,cache[],D$1,0)</f>
        <v>8</v>
      </c>
      <c r="E132" s="19">
        <f>VLOOKUP($A132,cache[],E$1,0)</f>
        <v>876002</v>
      </c>
      <c r="F132" s="19">
        <f>VLOOKUP($A132,cache[],F$1,0)</f>
        <v>920000</v>
      </c>
      <c r="G132" s="12">
        <f>VLOOKUP($A132,cache[],G$1,0)</f>
        <v>43998</v>
      </c>
      <c r="H132" s="12">
        <f>VLOOKUP($A132,cache[],H$1,0)</f>
        <v>43.5</v>
      </c>
      <c r="I132" s="12">
        <f>VLOOKUP($A132,cache[],I$1,0)</f>
        <v>8.9</v>
      </c>
      <c r="J132" s="33">
        <f>VLOOKUP($A132,cache[],J$1,0)</f>
        <v>1</v>
      </c>
      <c r="K132" s="40">
        <f>VLOOKUP($A132,cache[],K$1,0)</f>
        <v>1</v>
      </c>
      <c r="L132" s="33">
        <f>VLOOKUP($A132,cache[],L$1,0)</f>
        <v>4</v>
      </c>
      <c r="M132" s="33">
        <f>VLOOKUP($A132,cache[],M$1,0)</f>
        <v>0.75</v>
      </c>
      <c r="N132" s="33">
        <f>VLOOKUP($A132,cache[],N$1,0)</f>
        <v>58</v>
      </c>
      <c r="O132" s="40">
        <f>VLOOKUP($A132,cache[],O$1,0)</f>
        <v>0.67</v>
      </c>
      <c r="P132" s="13">
        <f>VLOOKUP($A132,cache[],P$1,0)</f>
        <v>898983</v>
      </c>
    </row>
    <row r="133" spans="1:16" x14ac:dyDescent="0.3">
      <c r="A133" s="17" t="s">
        <v>67</v>
      </c>
      <c r="B133" s="10"/>
      <c r="C133" s="10"/>
      <c r="D133" s="17">
        <f>VLOOKUP($A133,cache[],D$1,0)</f>
        <v>8</v>
      </c>
      <c r="E133" s="20">
        <f>VLOOKUP($A133,cache[],E$1,0)</f>
        <v>62500</v>
      </c>
      <c r="F133" s="20">
        <f>VLOOKUP($A133,cache[],F$1,0)</f>
        <v>70000</v>
      </c>
      <c r="G133" s="17">
        <f>VLOOKUP($A133,cache[],G$1,0)</f>
        <v>7500</v>
      </c>
      <c r="H133" s="17">
        <f>VLOOKUP($A133,cache[],H$1,0)</f>
        <v>30.6</v>
      </c>
      <c r="I133" s="17">
        <f>VLOOKUP($A133,cache[],I$1,0)</f>
        <v>10.4</v>
      </c>
      <c r="J133" s="34">
        <f>VLOOKUP($A133,cache[],J$1,0)</f>
        <v>0</v>
      </c>
      <c r="K133" s="41">
        <f>VLOOKUP($A133,cache[],K$1,0)</f>
        <v>0</v>
      </c>
      <c r="L133" s="34">
        <f>VLOOKUP($A133,cache[],L$1,0)</f>
        <v>13</v>
      </c>
      <c r="M133" s="34">
        <f>VLOOKUP($A133,cache[],M$1,0)</f>
        <v>0.62</v>
      </c>
      <c r="N133" s="34">
        <f>VLOOKUP($A133,cache[],N$1,0)</f>
        <v>242</v>
      </c>
      <c r="O133" s="41">
        <f>VLOOKUP($A133,cache[],O$1,0)</f>
        <v>0.63</v>
      </c>
      <c r="P133" s="18">
        <f>VLOOKUP($A133,cache[],P$1,0)</f>
        <v>71285</v>
      </c>
    </row>
    <row r="134" spans="1:16" x14ac:dyDescent="0.3">
      <c r="A134" s="12" t="s">
        <v>70</v>
      </c>
      <c r="B134" s="10"/>
      <c r="C134" s="10"/>
      <c r="D134" s="12">
        <f>VLOOKUP($A134,cache[],D$1,0)</f>
        <v>8</v>
      </c>
      <c r="E134" s="19">
        <f>VLOOKUP($A134,cache[],E$1,0)</f>
        <v>81020</v>
      </c>
      <c r="F134" s="19">
        <f>VLOOKUP($A134,cache[],F$1,0)</f>
        <v>93222</v>
      </c>
      <c r="G134" s="12">
        <f>VLOOKUP($A134,cache[],G$1,0)</f>
        <v>12202</v>
      </c>
      <c r="H134" s="12">
        <f>VLOOKUP($A134,cache[],H$1,0)</f>
        <v>30.5</v>
      </c>
      <c r="I134" s="12">
        <f>VLOOKUP($A134,cache[],I$1,0)</f>
        <v>2.6</v>
      </c>
      <c r="J134" s="33">
        <f>VLOOKUP($A134,cache[],J$1,0)</f>
        <v>1</v>
      </c>
      <c r="K134" s="40">
        <f>VLOOKUP($A134,cache[],K$1,0)</f>
        <v>1</v>
      </c>
      <c r="L134" s="33">
        <f>VLOOKUP($A134,cache[],L$1,0)</f>
        <v>22</v>
      </c>
      <c r="M134" s="33">
        <f>VLOOKUP($A134,cache[],M$1,0)</f>
        <v>0.82</v>
      </c>
      <c r="N134" s="33">
        <f>VLOOKUP($A134,cache[],N$1,0)</f>
        <v>360</v>
      </c>
      <c r="O134" s="40">
        <f>VLOOKUP($A134,cache[],O$1,0)</f>
        <v>0.7</v>
      </c>
      <c r="P134" s="13">
        <f>VLOOKUP($A134,cache[],P$1,0)</f>
        <v>89958</v>
      </c>
    </row>
    <row r="135" spans="1:16" x14ac:dyDescent="0.3">
      <c r="A135" s="17" t="s">
        <v>68</v>
      </c>
      <c r="B135" s="10"/>
      <c r="C135" s="10"/>
      <c r="D135" s="17">
        <f>VLOOKUP($A135,cache[],D$1,0)</f>
        <v>8</v>
      </c>
      <c r="E135" s="20">
        <f>VLOOKUP($A135,cache[],E$1,0)</f>
        <v>239291</v>
      </c>
      <c r="F135" s="20">
        <f>VLOOKUP($A135,cache[],F$1,0)</f>
        <v>238184</v>
      </c>
      <c r="G135" s="17">
        <f>VLOOKUP($A135,cache[],G$1,0)</f>
        <v>-1107</v>
      </c>
      <c r="H135" s="17">
        <f>VLOOKUP($A135,cache[],H$1,0)</f>
        <v>6.1</v>
      </c>
      <c r="I135" s="17">
        <f>VLOOKUP($A135,cache[],I$1,0)</f>
        <v>8.1</v>
      </c>
      <c r="J135" s="34">
        <f>VLOOKUP($A135,cache[],J$1,0)</f>
        <v>3</v>
      </c>
      <c r="K135" s="41">
        <f>VLOOKUP($A135,cache[],K$1,0)</f>
        <v>0.33</v>
      </c>
      <c r="L135" s="34">
        <f>VLOOKUP($A135,cache[],L$1,0)</f>
        <v>35</v>
      </c>
      <c r="M135" s="34">
        <f>VLOOKUP($A135,cache[],M$1,0)</f>
        <v>0.51</v>
      </c>
      <c r="N135" s="34">
        <f>VLOOKUP($A135,cache[],N$1,0)</f>
        <v>561</v>
      </c>
      <c r="O135" s="41">
        <f>VLOOKUP($A135,cache[],O$1,0)</f>
        <v>0.49</v>
      </c>
      <c r="P135" s="18">
        <f>VLOOKUP($A135,cache[],P$1,0)</f>
        <v>228606</v>
      </c>
    </row>
    <row r="136" spans="1:16" ht="15" thickBot="1" x14ac:dyDescent="0.35">
      <c r="A136" s="12" t="s">
        <v>69</v>
      </c>
      <c r="B136" s="10"/>
      <c r="C136" s="10"/>
      <c r="D136" s="12">
        <f>VLOOKUP($A136,cache[],D$1,0)</f>
        <v>8</v>
      </c>
      <c r="E136" s="19">
        <f>VLOOKUP($A136,cache[],E$1,0)</f>
        <v>449846</v>
      </c>
      <c r="F136" s="19">
        <f>VLOOKUP($A136,cache[],F$1,0)</f>
        <v>483000</v>
      </c>
      <c r="G136" s="12">
        <f>VLOOKUP($A136,cache[],G$1,0)</f>
        <v>33154</v>
      </c>
      <c r="H136" s="12">
        <f>VLOOKUP($A136,cache[],H$1,0)</f>
        <v>6.3</v>
      </c>
      <c r="I136" s="12">
        <f>VLOOKUP($A136,cache[],I$1,0)</f>
        <v>7.3</v>
      </c>
      <c r="J136" s="33">
        <f>VLOOKUP($A136,cache[],J$1,0)</f>
        <v>3</v>
      </c>
      <c r="K136" s="40">
        <f>VLOOKUP($A136,cache[],K$1,0)</f>
        <v>0.33</v>
      </c>
      <c r="L136" s="33">
        <f>VLOOKUP($A136,cache[],L$1,0)</f>
        <v>24</v>
      </c>
      <c r="M136" s="33">
        <f>VLOOKUP($A136,cache[],M$1,0)</f>
        <v>0.67</v>
      </c>
      <c r="N136" s="33">
        <f>VLOOKUP($A136,cache[],N$1,0)</f>
        <v>479</v>
      </c>
      <c r="O136" s="40">
        <f>VLOOKUP($A136,cache[],O$1,0)</f>
        <v>0.46</v>
      </c>
      <c r="P136" s="13">
        <f>VLOOKUP($A136,cache[],P$1,0)</f>
        <v>444253</v>
      </c>
    </row>
    <row r="137" spans="1:16" ht="16.2" thickBot="1" x14ac:dyDescent="0.35">
      <c r="A137" s="28" t="s">
        <v>190</v>
      </c>
      <c r="B137" s="16"/>
      <c r="C137" s="16"/>
      <c r="D137" s="24"/>
      <c r="E137" s="25">
        <f>E138-(E138*0.01)-SUM(F139:F142)</f>
        <v>155527.14999999991</v>
      </c>
      <c r="F137" s="25">
        <f>SUM(E139:E142)-(SUM(E139:E142) * 0.01) - F138</f>
        <v>-356910.45999999996</v>
      </c>
      <c r="G137" s="24"/>
      <c r="H137" s="24"/>
      <c r="I137" s="24"/>
      <c r="J137" s="32"/>
      <c r="K137" s="39"/>
      <c r="L137" s="32"/>
      <c r="M137" s="32"/>
      <c r="N137" s="32"/>
      <c r="O137" s="39"/>
      <c r="P137" s="27"/>
    </row>
    <row r="138" spans="1:16" x14ac:dyDescent="0.3">
      <c r="A138" s="12" t="s">
        <v>102</v>
      </c>
      <c r="B138" s="10"/>
      <c r="C138" s="10"/>
      <c r="D138" s="12">
        <f>VLOOKUP($A138,cache[],D$1,0)</f>
        <v>8</v>
      </c>
      <c r="E138" s="19">
        <f>VLOOKUP($A138,cache[],E$1,0)</f>
        <v>1489185</v>
      </c>
      <c r="F138" s="19">
        <f>VLOOKUP($A138,cache[],F$1,0)</f>
        <v>1600000</v>
      </c>
      <c r="G138" s="12">
        <f>VLOOKUP($A138,cache[],G$1,0)</f>
        <v>110815</v>
      </c>
      <c r="H138" s="12">
        <f>VLOOKUP($A138,cache[],H$1,0)</f>
        <v>8.6</v>
      </c>
      <c r="I138" s="12">
        <f>VLOOKUP($A138,cache[],I$1,0)</f>
        <v>14.9</v>
      </c>
      <c r="J138" s="33">
        <f>VLOOKUP($A138,cache[],J$1,0)</f>
        <v>2</v>
      </c>
      <c r="K138" s="40">
        <f>VLOOKUP($A138,cache[],K$1,0)</f>
        <v>0</v>
      </c>
      <c r="L138" s="33">
        <f>VLOOKUP($A138,cache[],L$1,0)</f>
        <v>4</v>
      </c>
      <c r="M138" s="33">
        <f>VLOOKUP($A138,cache[],M$1,0)</f>
        <v>1</v>
      </c>
      <c r="N138" s="33">
        <f>VLOOKUP($A138,cache[],N$1,0)</f>
        <v>48</v>
      </c>
      <c r="O138" s="40">
        <f>VLOOKUP($A138,cache[],O$1,0)</f>
        <v>0.71</v>
      </c>
      <c r="P138" s="13">
        <f>VLOOKUP($A138,cache[],P$1,0)</f>
        <v>1402839</v>
      </c>
    </row>
    <row r="139" spans="1:16" x14ac:dyDescent="0.3">
      <c r="A139" s="17" t="s">
        <v>75</v>
      </c>
      <c r="B139" s="10"/>
      <c r="C139" s="10"/>
      <c r="D139" s="17">
        <f>VLOOKUP($A139,cache[],D$1,0)</f>
        <v>8</v>
      </c>
      <c r="E139" s="20">
        <f>VLOOKUP($A139,cache[],E$1,0)</f>
        <v>78200</v>
      </c>
      <c r="F139" s="20">
        <f>VLOOKUP($A139,cache[],F$1,0)</f>
        <v>90930</v>
      </c>
      <c r="G139" s="17">
        <f>VLOOKUP($A139,cache[],G$1,0)</f>
        <v>12730</v>
      </c>
      <c r="H139" s="17">
        <f>VLOOKUP($A139,cache[],H$1,0)</f>
        <v>3.8</v>
      </c>
      <c r="I139" s="17">
        <f>VLOOKUP($A139,cache[],I$1,0)</f>
        <v>5</v>
      </c>
      <c r="J139" s="34">
        <f>VLOOKUP($A139,cache[],J$1,0)</f>
        <v>6</v>
      </c>
      <c r="K139" s="41">
        <f>VLOOKUP($A139,cache[],K$1,0)</f>
        <v>0.83</v>
      </c>
      <c r="L139" s="34">
        <f>VLOOKUP($A139,cache[],L$1,0)</f>
        <v>9</v>
      </c>
      <c r="M139" s="34">
        <f>VLOOKUP($A139,cache[],M$1,0)</f>
        <v>0.33</v>
      </c>
      <c r="N139" s="34">
        <f>VLOOKUP($A139,cache[],N$1,0)</f>
        <v>212</v>
      </c>
      <c r="O139" s="41">
        <f>VLOOKUP($A139,cache[],O$1,0)</f>
        <v>0.68</v>
      </c>
      <c r="P139" s="18">
        <f>VLOOKUP($A139,cache[],P$1,0)</f>
        <v>89098</v>
      </c>
    </row>
    <row r="140" spans="1:16" x14ac:dyDescent="0.3">
      <c r="A140" s="12" t="s">
        <v>78</v>
      </c>
      <c r="B140" s="10"/>
      <c r="C140" s="10"/>
      <c r="D140" s="12">
        <f>VLOOKUP($A140,cache[],D$1,0)</f>
        <v>8</v>
      </c>
      <c r="E140" s="19">
        <f>VLOOKUP($A140,cache[],E$1,0)</f>
        <v>87500</v>
      </c>
      <c r="F140" s="19">
        <f>VLOOKUP($A140,cache[],F$1,0)</f>
        <v>103000</v>
      </c>
      <c r="G140" s="12">
        <f>VLOOKUP($A140,cache[],G$1,0)</f>
        <v>15500</v>
      </c>
      <c r="H140" s="12">
        <f>VLOOKUP($A140,cache[],H$1,0)</f>
        <v>5.3</v>
      </c>
      <c r="I140" s="12">
        <f>VLOOKUP($A140,cache[],I$1,0)</f>
        <v>9.8000000000000007</v>
      </c>
      <c r="J140" s="33">
        <f>VLOOKUP($A140,cache[],J$1,0)</f>
        <v>3</v>
      </c>
      <c r="K140" s="40">
        <f>VLOOKUP($A140,cache[],K$1,0)</f>
        <v>0</v>
      </c>
      <c r="L140" s="33">
        <f>VLOOKUP($A140,cache[],L$1,0)</f>
        <v>17</v>
      </c>
      <c r="M140" s="33">
        <f>VLOOKUP($A140,cache[],M$1,0)</f>
        <v>0.53</v>
      </c>
      <c r="N140" s="33">
        <f>VLOOKUP($A140,cache[],N$1,0)</f>
        <v>341</v>
      </c>
      <c r="O140" s="40">
        <f>VLOOKUP($A140,cache[],O$1,0)</f>
        <v>0.72</v>
      </c>
      <c r="P140" s="13">
        <f>VLOOKUP($A140,cache[],P$1,0)</f>
        <v>101470</v>
      </c>
    </row>
    <row r="141" spans="1:16" x14ac:dyDescent="0.3">
      <c r="A141" s="17" t="s">
        <v>76</v>
      </c>
      <c r="B141" s="10"/>
      <c r="C141" s="10"/>
      <c r="D141" s="17">
        <f>VLOOKUP($A141,cache[],D$1,0)</f>
        <v>8</v>
      </c>
      <c r="E141" s="20">
        <f>VLOOKUP($A141,cache[],E$1,0)</f>
        <v>461062</v>
      </c>
      <c r="F141" s="20">
        <f>VLOOKUP($A141,cache[],F$1,0)</f>
        <v>474443</v>
      </c>
      <c r="G141" s="17">
        <f>VLOOKUP($A141,cache[],G$1,0)</f>
        <v>13381</v>
      </c>
      <c r="H141" s="17">
        <f>VLOOKUP($A141,cache[],H$1,0)</f>
        <v>3.4</v>
      </c>
      <c r="I141" s="17">
        <f>VLOOKUP($A141,cache[],I$1,0)</f>
        <v>7.6</v>
      </c>
      <c r="J141" s="34">
        <f>VLOOKUP($A141,cache[],J$1,0)</f>
        <v>6</v>
      </c>
      <c r="K141" s="41">
        <f>VLOOKUP($A141,cache[],K$1,0)</f>
        <v>0.17</v>
      </c>
      <c r="L141" s="34">
        <f>VLOOKUP($A141,cache[],L$1,0)</f>
        <v>16</v>
      </c>
      <c r="M141" s="34">
        <f>VLOOKUP($A141,cache[],M$1,0)</f>
        <v>0.25</v>
      </c>
      <c r="N141" s="34">
        <f>VLOOKUP($A141,cache[],N$1,0)</f>
        <v>402</v>
      </c>
      <c r="O141" s="41">
        <f>VLOOKUP($A141,cache[],O$1,0)</f>
        <v>0.47</v>
      </c>
      <c r="P141" s="18">
        <f>VLOOKUP($A141,cache[],P$1,0)</f>
        <v>432089</v>
      </c>
    </row>
    <row r="142" spans="1:16" ht="15" thickBot="1" x14ac:dyDescent="0.35">
      <c r="A142" s="12" t="s">
        <v>77</v>
      </c>
      <c r="B142" s="10"/>
      <c r="C142" s="10"/>
      <c r="D142" s="12">
        <f>VLOOKUP($A142,cache[],D$1,0)</f>
        <v>8</v>
      </c>
      <c r="E142" s="19">
        <f>VLOOKUP($A142,cache[],E$1,0)</f>
        <v>628884</v>
      </c>
      <c r="F142" s="19">
        <f>VLOOKUP($A142,cache[],F$1,0)</f>
        <v>650393</v>
      </c>
      <c r="G142" s="12">
        <f>VLOOKUP($A142,cache[],G$1,0)</f>
        <v>21509</v>
      </c>
      <c r="H142" s="12">
        <f>VLOOKUP($A142,cache[],H$1,0)</f>
        <v>3.4</v>
      </c>
      <c r="I142" s="12">
        <f>VLOOKUP($A142,cache[],I$1,0)</f>
        <v>15.1</v>
      </c>
      <c r="J142" s="33">
        <f>VLOOKUP($A142,cache[],J$1,0)</f>
        <v>8</v>
      </c>
      <c r="K142" s="40">
        <f>VLOOKUP($A142,cache[],K$1,0)</f>
        <v>0</v>
      </c>
      <c r="L142" s="33">
        <f>VLOOKUP($A142,cache[],L$1,0)</f>
        <v>15</v>
      </c>
      <c r="M142" s="33">
        <f>VLOOKUP($A142,cache[],M$1,0)</f>
        <v>0.47</v>
      </c>
      <c r="N142" s="33">
        <f>VLOOKUP($A142,cache[],N$1,0)</f>
        <v>429</v>
      </c>
      <c r="O142" s="40">
        <f>VLOOKUP($A142,cache[],O$1,0)</f>
        <v>0.51</v>
      </c>
      <c r="P142" s="13">
        <f>VLOOKUP($A142,cache[],P$1,0)</f>
        <v>619532</v>
      </c>
    </row>
    <row r="143" spans="1:16" ht="16.2" thickBot="1" x14ac:dyDescent="0.35">
      <c r="A143" s="28" t="s">
        <v>191</v>
      </c>
      <c r="B143" s="16"/>
      <c r="C143" s="16"/>
      <c r="D143" s="24"/>
      <c r="E143" s="25">
        <f>E144-(E144*0.01)-SUM(F145:F148)</f>
        <v>-39055.689999999944</v>
      </c>
      <c r="F143" s="25">
        <f>SUM(E145:E148)-(SUM(E145:E148) * 0.01) - F144</f>
        <v>-144796.42000000004</v>
      </c>
      <c r="G143" s="24"/>
      <c r="H143" s="24"/>
      <c r="I143" s="24"/>
      <c r="J143" s="32"/>
      <c r="K143" s="39"/>
      <c r="L143" s="32"/>
      <c r="M143" s="32"/>
      <c r="N143" s="32"/>
      <c r="O143" s="39"/>
      <c r="P143" s="27"/>
    </row>
    <row r="144" spans="1:16" x14ac:dyDescent="0.3">
      <c r="A144" s="12" t="s">
        <v>101</v>
      </c>
      <c r="B144" s="10"/>
      <c r="C144" s="10"/>
      <c r="D144" s="12">
        <f>VLOOKUP($A144,cache[],D$1,0)</f>
        <v>8</v>
      </c>
      <c r="E144" s="19">
        <f>VLOOKUP($A144,cache[],E$1,0)</f>
        <v>930869</v>
      </c>
      <c r="F144" s="19">
        <f>VLOOKUP($A144,cache[],F$1,0)</f>
        <v>1000000</v>
      </c>
      <c r="G144" s="12">
        <f>VLOOKUP($A144,cache[],G$1,0)</f>
        <v>69131</v>
      </c>
      <c r="H144" s="12">
        <f>VLOOKUP($A144,cache[],H$1,0)</f>
        <v>120.3</v>
      </c>
      <c r="I144" s="12">
        <f>VLOOKUP($A144,cache[],I$1,0)</f>
        <v>16.8</v>
      </c>
      <c r="J144" s="33">
        <f>VLOOKUP($A144,cache[],J$1,0)</f>
        <v>0</v>
      </c>
      <c r="K144" s="40">
        <f>VLOOKUP($A144,cache[],K$1,0)</f>
        <v>0</v>
      </c>
      <c r="L144" s="33">
        <f>VLOOKUP($A144,cache[],L$1,0)</f>
        <v>1</v>
      </c>
      <c r="M144" s="33">
        <f>VLOOKUP($A144,cache[],M$1,0)</f>
        <v>1</v>
      </c>
      <c r="N144" s="33">
        <f>VLOOKUP($A144,cache[],N$1,0)</f>
        <v>38</v>
      </c>
      <c r="O144" s="40">
        <f>VLOOKUP($A144,cache[],O$1,0)</f>
        <v>0.74</v>
      </c>
      <c r="P144" s="13">
        <f>VLOOKUP($A144,cache[],P$1,0)</f>
        <v>897915</v>
      </c>
    </row>
    <row r="145" spans="1:16" x14ac:dyDescent="0.3">
      <c r="A145" s="17" t="s">
        <v>71</v>
      </c>
      <c r="B145" s="10"/>
      <c r="C145" s="10"/>
      <c r="D145" s="17">
        <f>VLOOKUP($A145,cache[],D$1,0)</f>
        <v>8</v>
      </c>
      <c r="E145" s="20">
        <f>VLOOKUP($A145,cache[],E$1,0)</f>
        <v>62007</v>
      </c>
      <c r="F145" s="20">
        <f>VLOOKUP($A145,cache[],F$1,0)</f>
        <v>68998</v>
      </c>
      <c r="G145" s="17">
        <f>VLOOKUP($A145,cache[],G$1,0)</f>
        <v>6991</v>
      </c>
      <c r="H145" s="17">
        <f>VLOOKUP($A145,cache[],H$1,0)</f>
        <v>9.4</v>
      </c>
      <c r="I145" s="17">
        <f>VLOOKUP($A145,cache[],I$1,0)</f>
        <v>5</v>
      </c>
      <c r="J145" s="34">
        <f>VLOOKUP($A145,cache[],J$1,0)</f>
        <v>3</v>
      </c>
      <c r="K145" s="41">
        <f>VLOOKUP($A145,cache[],K$1,0)</f>
        <v>0.67</v>
      </c>
      <c r="L145" s="34">
        <f>VLOOKUP($A145,cache[],L$1,0)</f>
        <v>5</v>
      </c>
      <c r="M145" s="34">
        <f>VLOOKUP($A145,cache[],M$1,0)</f>
        <v>1</v>
      </c>
      <c r="N145" s="34">
        <f>VLOOKUP($A145,cache[],N$1,0)</f>
        <v>216</v>
      </c>
      <c r="O145" s="41">
        <f>VLOOKUP($A145,cache[],O$1,0)</f>
        <v>0.71</v>
      </c>
      <c r="P145" s="18">
        <f>VLOOKUP($A145,cache[],P$1,0)</f>
        <v>72458</v>
      </c>
    </row>
    <row r="146" spans="1:16" x14ac:dyDescent="0.3">
      <c r="A146" s="12" t="s">
        <v>74</v>
      </c>
      <c r="B146" s="10"/>
      <c r="C146" s="10"/>
      <c r="D146" s="12">
        <f>VLOOKUP($A146,cache[],D$1,0)</f>
        <v>8</v>
      </c>
      <c r="E146" s="19">
        <f>VLOOKUP($A146,cache[],E$1,0)</f>
        <v>92002</v>
      </c>
      <c r="F146" s="19">
        <f>VLOOKUP($A146,cache[],F$1,0)</f>
        <v>118836</v>
      </c>
      <c r="G146" s="12">
        <f>VLOOKUP($A146,cache[],G$1,0)</f>
        <v>26834</v>
      </c>
      <c r="H146" s="12">
        <f>VLOOKUP($A146,cache[],H$1,0)</f>
        <v>15.8</v>
      </c>
      <c r="I146" s="12">
        <f>VLOOKUP($A146,cache[],I$1,0)</f>
        <v>3.9</v>
      </c>
      <c r="J146" s="33">
        <f>VLOOKUP($A146,cache[],J$1,0)</f>
        <v>2</v>
      </c>
      <c r="K146" s="40">
        <f>VLOOKUP($A146,cache[],K$1,0)</f>
        <v>1</v>
      </c>
      <c r="L146" s="33">
        <f>VLOOKUP($A146,cache[],L$1,0)</f>
        <v>6</v>
      </c>
      <c r="M146" s="33">
        <f>VLOOKUP($A146,cache[],M$1,0)</f>
        <v>0.33</v>
      </c>
      <c r="N146" s="33">
        <f>VLOOKUP($A146,cache[],N$1,0)</f>
        <v>232</v>
      </c>
      <c r="O146" s="40">
        <f>VLOOKUP($A146,cache[],O$1,0)</f>
        <v>0.55000000000000004</v>
      </c>
      <c r="P146" s="13">
        <f>VLOOKUP($A146,cache[],P$1,0)</f>
        <v>135018</v>
      </c>
    </row>
    <row r="147" spans="1:16" x14ac:dyDescent="0.3">
      <c r="A147" s="17" t="s">
        <v>72</v>
      </c>
      <c r="B147" s="10"/>
      <c r="C147" s="10"/>
      <c r="D147" s="17">
        <f>VLOOKUP($A147,cache[],D$1,0)</f>
        <v>8</v>
      </c>
      <c r="E147" s="20">
        <f>VLOOKUP($A147,cache[],E$1,0)</f>
        <v>259256</v>
      </c>
      <c r="F147" s="20">
        <f>VLOOKUP($A147,cache[],F$1,0)</f>
        <v>290671</v>
      </c>
      <c r="G147" s="17">
        <f>VLOOKUP($A147,cache[],G$1,0)</f>
        <v>31415</v>
      </c>
      <c r="H147" s="17">
        <f>VLOOKUP($A147,cache[],H$1,0)</f>
        <v>3</v>
      </c>
      <c r="I147" s="17">
        <f>VLOOKUP($A147,cache[],I$1,0)</f>
        <v>3.6</v>
      </c>
      <c r="J147" s="34">
        <f>VLOOKUP($A147,cache[],J$1,0)</f>
        <v>2</v>
      </c>
      <c r="K147" s="41">
        <f>VLOOKUP($A147,cache[],K$1,0)</f>
        <v>0.5</v>
      </c>
      <c r="L147" s="34">
        <f>VLOOKUP($A147,cache[],L$1,0)</f>
        <v>27</v>
      </c>
      <c r="M147" s="34">
        <f>VLOOKUP($A147,cache[],M$1,0)</f>
        <v>0.52</v>
      </c>
      <c r="N147" s="34">
        <f>VLOOKUP($A147,cache[],N$1,0)</f>
        <v>539</v>
      </c>
      <c r="O147" s="41">
        <f>VLOOKUP($A147,cache[],O$1,0)</f>
        <v>0.44</v>
      </c>
      <c r="P147" s="18">
        <f>VLOOKUP($A147,cache[],P$1,0)</f>
        <v>254875</v>
      </c>
    </row>
    <row r="148" spans="1:16" x14ac:dyDescent="0.3">
      <c r="A148" s="12" t="s">
        <v>73</v>
      </c>
      <c r="B148" s="10"/>
      <c r="C148" s="10"/>
      <c r="D148" s="12">
        <f>VLOOKUP($A148,cache[],D$1,0)</f>
        <v>8</v>
      </c>
      <c r="E148" s="19">
        <f>VLOOKUP($A148,cache[],E$1,0)</f>
        <v>450577</v>
      </c>
      <c r="F148" s="19">
        <f>VLOOKUP($A148,cache[],F$1,0)</f>
        <v>482111</v>
      </c>
      <c r="G148" s="12">
        <f>VLOOKUP($A148,cache[],G$1,0)</f>
        <v>31534</v>
      </c>
      <c r="H148" s="12">
        <f>VLOOKUP($A148,cache[],H$1,0)</f>
        <v>3</v>
      </c>
      <c r="I148" s="12">
        <f>VLOOKUP($A148,cache[],I$1,0)</f>
        <v>3.4</v>
      </c>
      <c r="J148" s="33">
        <f>VLOOKUP($A148,cache[],J$1,0)</f>
        <v>0</v>
      </c>
      <c r="K148" s="40">
        <f>VLOOKUP($A148,cache[],K$1,0)</f>
        <v>0</v>
      </c>
      <c r="L148" s="33">
        <f>VLOOKUP($A148,cache[],L$1,0)</f>
        <v>30</v>
      </c>
      <c r="M148" s="33">
        <f>VLOOKUP($A148,cache[],M$1,0)</f>
        <v>0.3</v>
      </c>
      <c r="N148" s="33">
        <f>VLOOKUP($A148,cache[],N$1,0)</f>
        <v>441</v>
      </c>
      <c r="O148" s="40">
        <f>VLOOKUP($A148,cache[],O$1,0)</f>
        <v>0.53</v>
      </c>
      <c r="P148" s="13">
        <f>VLOOKUP($A148,cache[],P$1,0)</f>
        <v>458295</v>
      </c>
    </row>
    <row r="149" spans="1:16" x14ac:dyDescent="0.3">
      <c r="A149" s="2"/>
      <c r="E149" s="2"/>
      <c r="F149" s="2"/>
    </row>
    <row r="150" spans="1:16" ht="15" thickBot="1" x14ac:dyDescent="0.35">
      <c r="A150" s="2"/>
      <c r="E150" s="2"/>
      <c r="F150" s="2"/>
    </row>
    <row r="151" spans="1:16" ht="16.2" thickBot="1" x14ac:dyDescent="0.35">
      <c r="A151" s="28" t="s">
        <v>194</v>
      </c>
      <c r="B151" s="16"/>
      <c r="C151" s="16"/>
      <c r="D151" s="24"/>
      <c r="E151" s="25">
        <f>E152-(E152*0.01)-SUM(F153:F154)</f>
        <v>-87285.169999999925</v>
      </c>
      <c r="F151" s="24"/>
      <c r="G151" s="24"/>
      <c r="H151" s="24"/>
      <c r="I151" s="24"/>
      <c r="J151" s="32"/>
      <c r="K151" s="39"/>
      <c r="L151" s="32"/>
      <c r="M151" s="32"/>
      <c r="N151" s="32"/>
      <c r="O151" s="39"/>
      <c r="P151" s="27"/>
    </row>
    <row r="152" spans="1:16" x14ac:dyDescent="0.3">
      <c r="A152" s="12" t="s">
        <v>54</v>
      </c>
      <c r="B152" s="10"/>
      <c r="C152" s="10"/>
      <c r="D152" s="12">
        <f>VLOOKUP($A152,cache[],D$1,0)</f>
        <v>8</v>
      </c>
      <c r="E152" s="19">
        <f>VLOOKUP($A152,cache[],E$1,0)</f>
        <v>11777917</v>
      </c>
      <c r="F152" s="19">
        <f>VLOOKUP($A152,cache[],F$1,0)</f>
        <v>11949510</v>
      </c>
      <c r="G152" s="12">
        <f>VLOOKUP($A152,cache[],G$1,0)</f>
        <v>171593</v>
      </c>
      <c r="H152" s="12">
        <f>VLOOKUP($A152,cache[],H$1,0)</f>
        <v>1.6</v>
      </c>
      <c r="I152" s="12">
        <f>VLOOKUP($A152,cache[],I$1,0)</f>
        <v>4.4000000000000004</v>
      </c>
      <c r="J152" s="33">
        <f>VLOOKUP($A152,cache[],J$1,0)</f>
        <v>12</v>
      </c>
      <c r="K152" s="40">
        <f>VLOOKUP($A152,cache[],K$1,0)</f>
        <v>0.67</v>
      </c>
      <c r="L152" s="33">
        <f>VLOOKUP($A152,cache[],L$1,0)</f>
        <v>86</v>
      </c>
      <c r="M152" s="33">
        <f>VLOOKUP($A152,cache[],M$1,0)</f>
        <v>0.34</v>
      </c>
      <c r="N152" s="33">
        <f>VLOOKUP($A152,cache[],N$1,0)</f>
        <v>1872</v>
      </c>
      <c r="O152" s="40">
        <f>VLOOKUP($A152,cache[],O$1,0)</f>
        <v>0.49</v>
      </c>
      <c r="P152" s="13">
        <f>VLOOKUP($A152,cache[],P$1,0)</f>
        <v>12154764</v>
      </c>
    </row>
    <row r="153" spans="1:16" x14ac:dyDescent="0.3">
      <c r="A153" s="17" t="s">
        <v>58</v>
      </c>
      <c r="B153" s="10"/>
      <c r="C153" s="10"/>
      <c r="D153" s="17">
        <f>VLOOKUP($A153,cache[],D$1,0)</f>
        <v>10000</v>
      </c>
      <c r="E153" s="20">
        <f>VLOOKUP($A153,cache[],E$1,0)</f>
        <v>11111000</v>
      </c>
      <c r="F153" s="20">
        <f>VLOOKUP($A153,cache[],F$1,0)</f>
        <v>11250000</v>
      </c>
      <c r="G153" s="17">
        <f>VLOOKUP($A153,cache[],G$1,0)</f>
        <v>139000</v>
      </c>
      <c r="H153" s="17">
        <f>VLOOKUP($A153,cache[],H$1,0)</f>
        <v>15.4</v>
      </c>
      <c r="I153" s="17">
        <f>VLOOKUP($A153,cache[],I$1,0)</f>
        <v>1283.4000000000001</v>
      </c>
      <c r="J153" s="34">
        <f>VLOOKUP($A153,cache[],J$1,0)</f>
        <v>0</v>
      </c>
      <c r="K153" s="41">
        <f>VLOOKUP($A153,cache[],K$1,0)</f>
        <v>0</v>
      </c>
      <c r="L153" s="34">
        <f>VLOOKUP($A153,cache[],L$1,0)</f>
        <v>1</v>
      </c>
      <c r="M153" s="34">
        <f>VLOOKUP($A153,cache[],M$1,0)</f>
        <v>0</v>
      </c>
      <c r="N153" s="34">
        <f>VLOOKUP($A153,cache[],N$1,0)</f>
        <v>80</v>
      </c>
      <c r="O153" s="41">
        <f>VLOOKUP($A153,cache[],O$1,0)</f>
        <v>0.09</v>
      </c>
      <c r="P153" s="18">
        <f>VLOOKUP($A153,cache[],P$1,0)</f>
        <v>11744083</v>
      </c>
    </row>
    <row r="154" spans="1:16" ht="15" thickBot="1" x14ac:dyDescent="0.35">
      <c r="A154" s="12" t="s">
        <v>52</v>
      </c>
      <c r="B154" s="10"/>
      <c r="C154" s="10"/>
      <c r="D154" s="12">
        <f>VLOOKUP($A154,cache[],D$1,0)</f>
        <v>10000</v>
      </c>
      <c r="E154" s="19">
        <f>VLOOKUP($A154,cache[],E$1,0)</f>
        <v>498670</v>
      </c>
      <c r="F154" s="19">
        <f>VLOOKUP($A154,cache[],F$1,0)</f>
        <v>497423</v>
      </c>
      <c r="G154" s="12">
        <f>VLOOKUP($A154,cache[],G$1,0)</f>
        <v>-1247</v>
      </c>
      <c r="H154" s="12">
        <f>VLOOKUP($A154,cache[],H$1,0)</f>
        <v>14.9</v>
      </c>
      <c r="I154" s="12">
        <f>VLOOKUP($A154,cache[],I$1,0)</f>
        <v>19.100000000000001</v>
      </c>
      <c r="J154" s="33">
        <f>VLOOKUP($A154,cache[],J$1,0)</f>
        <v>0</v>
      </c>
      <c r="K154" s="40">
        <f>VLOOKUP($A154,cache[],K$1,0)</f>
        <v>0</v>
      </c>
      <c r="L154" s="33">
        <f>VLOOKUP($A154,cache[],L$1,0)</f>
        <v>0</v>
      </c>
      <c r="M154" s="33">
        <f>VLOOKUP($A154,cache[],M$1,0)</f>
        <v>0</v>
      </c>
      <c r="N154" s="33">
        <f>VLOOKUP($A154,cache[],N$1,0)</f>
        <v>44</v>
      </c>
      <c r="O154" s="40">
        <f>VLOOKUP($A154,cache[],O$1,0)</f>
        <v>0.82</v>
      </c>
      <c r="P154" s="13">
        <f>VLOOKUP($A154,cache[],P$1,0)</f>
        <v>494705</v>
      </c>
    </row>
    <row r="155" spans="1:16" ht="16.2" thickBot="1" x14ac:dyDescent="0.35">
      <c r="A155" s="28" t="s">
        <v>195</v>
      </c>
      <c r="B155" s="16"/>
      <c r="C155" s="16"/>
      <c r="D155" s="24"/>
      <c r="E155" s="25">
        <f>E156-(E156*0.01)-SUM(F157:F158)</f>
        <v>963042.37000000011</v>
      </c>
      <c r="F155" s="24"/>
      <c r="G155" s="24"/>
      <c r="H155" s="24"/>
      <c r="I155" s="24"/>
      <c r="J155" s="32"/>
      <c r="K155" s="39"/>
      <c r="L155" s="32"/>
      <c r="M155" s="32"/>
      <c r="N155" s="32"/>
      <c r="O155" s="39"/>
      <c r="P155" s="27"/>
    </row>
    <row r="156" spans="1:16" x14ac:dyDescent="0.3">
      <c r="A156" s="12" t="s">
        <v>56</v>
      </c>
      <c r="B156" s="10"/>
      <c r="C156" s="10"/>
      <c r="D156" s="12">
        <f>VLOOKUP($A156,cache[],D$1,0)</f>
        <v>8</v>
      </c>
      <c r="E156" s="19">
        <f>VLOOKUP($A156,cache[],E$1,0)</f>
        <v>4186163</v>
      </c>
      <c r="F156" s="19">
        <f>VLOOKUP($A156,cache[],F$1,0)</f>
        <v>4248029</v>
      </c>
      <c r="G156" s="12">
        <f>VLOOKUP($A156,cache[],G$1,0)</f>
        <v>61866</v>
      </c>
      <c r="H156" s="12">
        <f>VLOOKUP($A156,cache[],H$1,0)</f>
        <v>9.6999999999999993</v>
      </c>
      <c r="I156" s="12">
        <f>VLOOKUP($A156,cache[],I$1,0)</f>
        <v>4.0999999999999996</v>
      </c>
      <c r="J156" s="33">
        <f>VLOOKUP($A156,cache[],J$1,0)</f>
        <v>1</v>
      </c>
      <c r="K156" s="40">
        <f>VLOOKUP($A156,cache[],K$1,0)</f>
        <v>1</v>
      </c>
      <c r="L156" s="33">
        <f>VLOOKUP($A156,cache[],L$1,0)</f>
        <v>24</v>
      </c>
      <c r="M156" s="33">
        <f>VLOOKUP($A156,cache[],M$1,0)</f>
        <v>0.42</v>
      </c>
      <c r="N156" s="33">
        <f>VLOOKUP($A156,cache[],N$1,0)</f>
        <v>497</v>
      </c>
      <c r="O156" s="40">
        <f>VLOOKUP($A156,cache[],O$1,0)</f>
        <v>0.52</v>
      </c>
      <c r="P156" s="13">
        <f>VLOOKUP($A156,cache[],P$1,0)</f>
        <v>3926197</v>
      </c>
    </row>
    <row r="157" spans="1:16" x14ac:dyDescent="0.3">
      <c r="A157" s="17" t="s">
        <v>60</v>
      </c>
      <c r="B157" s="10"/>
      <c r="C157" s="10"/>
      <c r="D157" s="17">
        <f>VLOOKUP($A157,cache[],D$1,0)</f>
        <v>10000</v>
      </c>
      <c r="E157" s="20">
        <f>VLOOKUP($A157,cache[],E$1,0)</f>
        <v>3209009</v>
      </c>
      <c r="F157" s="20">
        <f>VLOOKUP($A157,cache[],F$1,0)</f>
        <v>2683836</v>
      </c>
      <c r="G157" s="17">
        <f>VLOOKUP($A157,cache[],G$1,0)</f>
        <v>-525173</v>
      </c>
      <c r="H157" s="17">
        <f>VLOOKUP($A157,cache[],H$1,0)</f>
        <v>31.5</v>
      </c>
      <c r="I157" s="17">
        <f>VLOOKUP($A157,cache[],I$1,0)</f>
        <v>7761.7</v>
      </c>
      <c r="J157" s="34">
        <f>VLOOKUP($A157,cache[],J$1,0)</f>
        <v>0</v>
      </c>
      <c r="K157" s="41">
        <f>VLOOKUP($A157,cache[],K$1,0)</f>
        <v>0</v>
      </c>
      <c r="L157" s="34">
        <f>VLOOKUP($A157,cache[],L$1,0)</f>
        <v>0</v>
      </c>
      <c r="M157" s="34">
        <f>VLOOKUP($A157,cache[],M$1,0)</f>
        <v>0</v>
      </c>
      <c r="N157" s="34">
        <f>VLOOKUP($A157,cache[],N$1,0)</f>
        <v>23</v>
      </c>
      <c r="O157" s="41">
        <f>VLOOKUP($A157,cache[],O$1,0)</f>
        <v>0</v>
      </c>
      <c r="P157" s="18">
        <f>VLOOKUP($A157,cache[],P$1,0)</f>
        <v>0</v>
      </c>
    </row>
    <row r="158" spans="1:16" ht="15" thickBot="1" x14ac:dyDescent="0.35">
      <c r="A158" s="12" t="s">
        <v>52</v>
      </c>
      <c r="B158" s="10"/>
      <c r="C158" s="10"/>
      <c r="D158" s="12">
        <f>VLOOKUP($A158,cache[],D$1,0)</f>
        <v>10000</v>
      </c>
      <c r="E158" s="19">
        <f>VLOOKUP($A158,cache[],E$1,0)</f>
        <v>498670</v>
      </c>
      <c r="F158" s="19">
        <f>VLOOKUP($A158,cache[],F$1,0)</f>
        <v>497423</v>
      </c>
      <c r="G158" s="12">
        <f>VLOOKUP($A158,cache[],G$1,0)</f>
        <v>-1247</v>
      </c>
      <c r="H158" s="12">
        <f>VLOOKUP($A158,cache[],H$1,0)</f>
        <v>14.9</v>
      </c>
      <c r="I158" s="12">
        <f>VLOOKUP($A158,cache[],I$1,0)</f>
        <v>19.100000000000001</v>
      </c>
      <c r="J158" s="33">
        <f>VLOOKUP($A158,cache[],J$1,0)</f>
        <v>0</v>
      </c>
      <c r="K158" s="40">
        <f>VLOOKUP($A158,cache[],K$1,0)</f>
        <v>0</v>
      </c>
      <c r="L158" s="33">
        <f>VLOOKUP($A158,cache[],L$1,0)</f>
        <v>0</v>
      </c>
      <c r="M158" s="33">
        <f>VLOOKUP($A158,cache[],M$1,0)</f>
        <v>0</v>
      </c>
      <c r="N158" s="33">
        <f>VLOOKUP($A158,cache[],N$1,0)</f>
        <v>44</v>
      </c>
      <c r="O158" s="40">
        <f>VLOOKUP($A158,cache[],O$1,0)</f>
        <v>0.82</v>
      </c>
      <c r="P158" s="13">
        <f>VLOOKUP($A158,cache[],P$1,0)</f>
        <v>494705</v>
      </c>
    </row>
    <row r="159" spans="1:16" ht="16.2" thickBot="1" x14ac:dyDescent="0.35">
      <c r="A159" s="28" t="s">
        <v>196</v>
      </c>
      <c r="B159" s="16"/>
      <c r="C159" s="16"/>
      <c r="D159" s="24"/>
      <c r="E159" s="25">
        <f>E160-(E160*0.01)-SUM(F161:F162)</f>
        <v>367536.55000000075</v>
      </c>
      <c r="F159" s="24"/>
      <c r="G159" s="24"/>
      <c r="H159" s="24"/>
      <c r="I159" s="24"/>
      <c r="J159" s="32"/>
      <c r="K159" s="39"/>
      <c r="L159" s="32"/>
      <c r="M159" s="32"/>
      <c r="N159" s="32"/>
      <c r="O159" s="39"/>
      <c r="P159" s="27"/>
    </row>
    <row r="160" spans="1:16" x14ac:dyDescent="0.3">
      <c r="A160" s="12" t="s">
        <v>53</v>
      </c>
      <c r="B160" s="10"/>
      <c r="C160" s="10"/>
      <c r="D160" s="12">
        <f>VLOOKUP($A160,cache[],D$1,0)</f>
        <v>8</v>
      </c>
      <c r="E160" s="19">
        <f>VLOOKUP($A160,cache[],E$1,0)</f>
        <v>10116245</v>
      </c>
      <c r="F160" s="19">
        <f>VLOOKUP($A160,cache[],F$1,0)</f>
        <v>10246411</v>
      </c>
      <c r="G160" s="12">
        <f>VLOOKUP($A160,cache[],G$1,0)</f>
        <v>130166</v>
      </c>
      <c r="H160" s="12">
        <f>VLOOKUP($A160,cache[],H$1,0)</f>
        <v>1.7</v>
      </c>
      <c r="I160" s="12">
        <f>VLOOKUP($A160,cache[],I$1,0)</f>
        <v>3</v>
      </c>
      <c r="J160" s="33">
        <f>VLOOKUP($A160,cache[],J$1,0)</f>
        <v>16</v>
      </c>
      <c r="K160" s="40">
        <f>VLOOKUP($A160,cache[],K$1,0)</f>
        <v>0.38</v>
      </c>
      <c r="L160" s="33">
        <f>VLOOKUP($A160,cache[],L$1,0)</f>
        <v>174</v>
      </c>
      <c r="M160" s="33">
        <f>VLOOKUP($A160,cache[],M$1,0)</f>
        <v>0.42</v>
      </c>
      <c r="N160" s="33">
        <f>VLOOKUP($A160,cache[],N$1,0)</f>
        <v>2772</v>
      </c>
      <c r="O160" s="40">
        <f>VLOOKUP($A160,cache[],O$1,0)</f>
        <v>0.49</v>
      </c>
      <c r="P160" s="13">
        <f>VLOOKUP($A160,cache[],P$1,0)</f>
        <v>9836478</v>
      </c>
    </row>
    <row r="161" spans="1:16" x14ac:dyDescent="0.3">
      <c r="A161" s="17" t="s">
        <v>57</v>
      </c>
      <c r="B161" s="10"/>
      <c r="C161" s="10"/>
      <c r="D161" s="17">
        <f>VLOOKUP($A161,cache[],D$1,0)</f>
        <v>10000</v>
      </c>
      <c r="E161" s="20">
        <f>VLOOKUP($A161,cache[],E$1,0)</f>
        <v>9405551</v>
      </c>
      <c r="F161" s="20">
        <f>VLOOKUP($A161,cache[],F$1,0)</f>
        <v>9150123</v>
      </c>
      <c r="G161" s="17">
        <f>VLOOKUP($A161,cache[],G$1,0)</f>
        <v>-255428</v>
      </c>
      <c r="H161" s="17">
        <f>VLOOKUP($A161,cache[],H$1,0)</f>
        <v>96.3</v>
      </c>
      <c r="I161" s="17">
        <f>VLOOKUP($A161,cache[],I$1,0)</f>
        <v>1010.1</v>
      </c>
      <c r="J161" s="34">
        <f>VLOOKUP($A161,cache[],J$1,0)</f>
        <v>0</v>
      </c>
      <c r="K161" s="41">
        <f>VLOOKUP($A161,cache[],K$1,0)</f>
        <v>0</v>
      </c>
      <c r="L161" s="34">
        <f>VLOOKUP($A161,cache[],L$1,0)</f>
        <v>3</v>
      </c>
      <c r="M161" s="34">
        <f>VLOOKUP($A161,cache[],M$1,0)</f>
        <v>0</v>
      </c>
      <c r="N161" s="34">
        <f>VLOOKUP($A161,cache[],N$1,0)</f>
        <v>27</v>
      </c>
      <c r="O161" s="41">
        <f>VLOOKUP($A161,cache[],O$1,0)</f>
        <v>0.04</v>
      </c>
      <c r="P161" s="18">
        <f>VLOOKUP($A161,cache[],P$1,0)</f>
        <v>8700000</v>
      </c>
    </row>
    <row r="162" spans="1:16" ht="15" thickBot="1" x14ac:dyDescent="0.35">
      <c r="A162" s="12" t="s">
        <v>52</v>
      </c>
      <c r="B162" s="10"/>
      <c r="C162" s="10"/>
      <c r="D162" s="12">
        <f>VLOOKUP($A162,cache[],D$1,0)</f>
        <v>10000</v>
      </c>
      <c r="E162" s="19">
        <f>VLOOKUP($A162,cache[],E$1,0)</f>
        <v>498670</v>
      </c>
      <c r="F162" s="19">
        <f>VLOOKUP($A162,cache[],F$1,0)</f>
        <v>497423</v>
      </c>
      <c r="G162" s="12">
        <f>VLOOKUP($A162,cache[],G$1,0)</f>
        <v>-1247</v>
      </c>
      <c r="H162" s="12">
        <f>VLOOKUP($A162,cache[],H$1,0)</f>
        <v>14.9</v>
      </c>
      <c r="I162" s="12">
        <f>VLOOKUP($A162,cache[],I$1,0)</f>
        <v>19.100000000000001</v>
      </c>
      <c r="J162" s="33">
        <f>VLOOKUP($A162,cache[],J$1,0)</f>
        <v>0</v>
      </c>
      <c r="K162" s="40">
        <f>VLOOKUP($A162,cache[],K$1,0)</f>
        <v>0</v>
      </c>
      <c r="L162" s="33">
        <f>VLOOKUP($A162,cache[],L$1,0)</f>
        <v>0</v>
      </c>
      <c r="M162" s="33">
        <f>VLOOKUP($A162,cache[],M$1,0)</f>
        <v>0</v>
      </c>
      <c r="N162" s="33">
        <f>VLOOKUP($A162,cache[],N$1,0)</f>
        <v>44</v>
      </c>
      <c r="O162" s="40">
        <f>VLOOKUP($A162,cache[],O$1,0)</f>
        <v>0.82</v>
      </c>
      <c r="P162" s="13">
        <f>VLOOKUP($A162,cache[],P$1,0)</f>
        <v>494705</v>
      </c>
    </row>
    <row r="163" spans="1:16" ht="16.2" thickBot="1" x14ac:dyDescent="0.35">
      <c r="A163" s="28" t="s">
        <v>193</v>
      </c>
      <c r="B163" s="16"/>
      <c r="C163" s="16"/>
      <c r="D163" s="24"/>
      <c r="E163" s="25">
        <f>E164-(E164*0.01)-SUM(F165:F166)</f>
        <v>-601371.71999999881</v>
      </c>
      <c r="F163" s="24"/>
      <c r="G163" s="24"/>
      <c r="H163" s="24"/>
      <c r="I163" s="24"/>
      <c r="J163" s="32"/>
      <c r="K163" s="39"/>
      <c r="L163" s="32"/>
      <c r="M163" s="32"/>
      <c r="N163" s="32"/>
      <c r="O163" s="39"/>
      <c r="P163" s="27"/>
    </row>
    <row r="164" spans="1:16" x14ac:dyDescent="0.3">
      <c r="A164" s="12" t="s">
        <v>55</v>
      </c>
      <c r="B164" s="10"/>
      <c r="C164" s="10"/>
      <c r="D164" s="12">
        <f>VLOOKUP($A164,cache[],D$1,0)</f>
        <v>8</v>
      </c>
      <c r="E164" s="19">
        <f>VLOOKUP($A164,cache[],E$1,0)</f>
        <v>22602072</v>
      </c>
      <c r="F164" s="19">
        <f>VLOOKUP($A164,cache[],F$1,0)</f>
        <v>23065000</v>
      </c>
      <c r="G164" s="12">
        <f>VLOOKUP($A164,cache[],G$1,0)</f>
        <v>462928</v>
      </c>
      <c r="H164" s="12">
        <f>VLOOKUP($A164,cache[],H$1,0)</f>
        <v>1.9</v>
      </c>
      <c r="I164" s="12">
        <f>VLOOKUP($A164,cache[],I$1,0)</f>
        <v>3.9</v>
      </c>
      <c r="J164" s="33">
        <f>VLOOKUP($A164,cache[],J$1,0)</f>
        <v>3</v>
      </c>
      <c r="K164" s="40">
        <f>VLOOKUP($A164,cache[],K$1,0)</f>
        <v>0.33</v>
      </c>
      <c r="L164" s="33">
        <f>VLOOKUP($A164,cache[],L$1,0)</f>
        <v>22</v>
      </c>
      <c r="M164" s="33">
        <f>VLOOKUP($A164,cache[],M$1,0)</f>
        <v>0.55000000000000004</v>
      </c>
      <c r="N164" s="33">
        <f>VLOOKUP($A164,cache[],N$1,0)</f>
        <v>608</v>
      </c>
      <c r="O164" s="40">
        <f>VLOOKUP($A164,cache[],O$1,0)</f>
        <v>0.52</v>
      </c>
      <c r="P164" s="13">
        <f>VLOOKUP($A164,cache[],P$1,0)</f>
        <v>23646928</v>
      </c>
    </row>
    <row r="165" spans="1:16" x14ac:dyDescent="0.3">
      <c r="A165" s="17" t="s">
        <v>59</v>
      </c>
      <c r="B165" s="10"/>
      <c r="C165" s="10"/>
      <c r="D165" s="17">
        <f>VLOOKUP($A165,cache[],D$1,0)</f>
        <v>10000</v>
      </c>
      <c r="E165" s="20">
        <f>VLOOKUP($A165,cache[],E$1,0)</f>
        <v>21956006</v>
      </c>
      <c r="F165" s="20">
        <f>VLOOKUP($A165,cache[],F$1,0)</f>
        <v>22480000</v>
      </c>
      <c r="G165" s="17">
        <f>VLOOKUP($A165,cache[],G$1,0)</f>
        <v>523994</v>
      </c>
      <c r="H165" s="17">
        <f>VLOOKUP($A165,cache[],H$1,0)</f>
        <v>22.8</v>
      </c>
      <c r="I165" s="17">
        <f>VLOOKUP($A165,cache[],I$1,0)</f>
        <v>210.7</v>
      </c>
      <c r="J165" s="34">
        <f>VLOOKUP($A165,cache[],J$1,0)</f>
        <v>0</v>
      </c>
      <c r="K165" s="41">
        <f>VLOOKUP($A165,cache[],K$1,0)</f>
        <v>0</v>
      </c>
      <c r="L165" s="34">
        <f>VLOOKUP($A165,cache[],L$1,0)</f>
        <v>0</v>
      </c>
      <c r="M165" s="34">
        <f>VLOOKUP($A165,cache[],M$1,0)</f>
        <v>0</v>
      </c>
      <c r="N165" s="34">
        <f>VLOOKUP($A165,cache[],N$1,0)</f>
        <v>26</v>
      </c>
      <c r="O165" s="41">
        <f>VLOOKUP($A165,cache[],O$1,0)</f>
        <v>0.04</v>
      </c>
      <c r="P165" s="18">
        <f>VLOOKUP($A165,cache[],P$1,0)</f>
        <v>23000000</v>
      </c>
    </row>
    <row r="166" spans="1:16" x14ac:dyDescent="0.3">
      <c r="A166" s="12" t="s">
        <v>52</v>
      </c>
      <c r="B166" s="10"/>
      <c r="C166" s="10"/>
      <c r="D166" s="12">
        <f>VLOOKUP($A166,cache[],D$1,0)</f>
        <v>10000</v>
      </c>
      <c r="E166" s="19">
        <f>VLOOKUP($A166,cache[],E$1,0)</f>
        <v>498670</v>
      </c>
      <c r="F166" s="19">
        <f>VLOOKUP($A166,cache[],F$1,0)</f>
        <v>497423</v>
      </c>
      <c r="G166" s="12">
        <f>VLOOKUP($A166,cache[],G$1,0)</f>
        <v>-1247</v>
      </c>
      <c r="H166" s="12">
        <f>VLOOKUP($A166,cache[],H$1,0)</f>
        <v>14.9</v>
      </c>
      <c r="I166" s="12">
        <f>VLOOKUP($A166,cache[],I$1,0)</f>
        <v>19.100000000000001</v>
      </c>
      <c r="J166" s="33">
        <f>VLOOKUP($A166,cache[],J$1,0)</f>
        <v>0</v>
      </c>
      <c r="K166" s="40">
        <f>VLOOKUP($A166,cache[],K$1,0)</f>
        <v>0</v>
      </c>
      <c r="L166" s="33">
        <f>VLOOKUP($A166,cache[],L$1,0)</f>
        <v>0</v>
      </c>
      <c r="M166" s="33">
        <f>VLOOKUP($A166,cache[],M$1,0)</f>
        <v>0</v>
      </c>
      <c r="N166" s="33">
        <f>VLOOKUP($A166,cache[],N$1,0)</f>
        <v>44</v>
      </c>
      <c r="O166" s="40">
        <f>VLOOKUP($A166,cache[],O$1,0)</f>
        <v>0.82</v>
      </c>
      <c r="P166" s="13">
        <f>VLOOKUP($A166,cache[],P$1,0)</f>
        <v>494705</v>
      </c>
    </row>
    <row r="167" spans="1:16" x14ac:dyDescent="0.3">
      <c r="A167" s="2"/>
      <c r="E167" s="2"/>
      <c r="F167" s="2"/>
    </row>
    <row r="168" spans="1:16" x14ac:dyDescent="0.3">
      <c r="A168"/>
    </row>
    <row r="169" spans="1:16" x14ac:dyDescent="0.3">
      <c r="A169"/>
    </row>
    <row r="170" spans="1:16" ht="16.2" thickBot="1" x14ac:dyDescent="0.35">
      <c r="A170" s="28" t="s">
        <v>197</v>
      </c>
      <c r="B170" s="16"/>
      <c r="C170" s="16"/>
      <c r="D170" s="45"/>
      <c r="E170" s="47" t="s">
        <v>214</v>
      </c>
      <c r="F170" s="44"/>
      <c r="G170" s="47" t="s">
        <v>210</v>
      </c>
      <c r="H170" s="45"/>
      <c r="I170" s="49" t="s">
        <v>215</v>
      </c>
      <c r="J170" s="48"/>
      <c r="K170" s="45"/>
      <c r="L170" s="45"/>
      <c r="M170" s="45"/>
      <c r="N170" s="45"/>
      <c r="O170" s="45"/>
      <c r="P170" s="45"/>
    </row>
    <row r="171" spans="1:16" ht="16.2" thickBot="1" x14ac:dyDescent="0.35">
      <c r="A171" s="46" t="s">
        <v>217</v>
      </c>
      <c r="B171" s="46"/>
      <c r="C171" s="46"/>
      <c r="D171" s="46" t="s">
        <v>208</v>
      </c>
      <c r="E171" s="25">
        <f>A172-(A172*0.01)-F176</f>
        <v>13006</v>
      </c>
      <c r="F171" s="46" t="s">
        <v>212</v>
      </c>
      <c r="G171" s="25">
        <f>E179-(E179*0.01)-SUM(F176,F180)</f>
        <v>15385.350000000093</v>
      </c>
      <c r="H171" s="46" t="s">
        <v>212</v>
      </c>
      <c r="I171" s="51">
        <f>SUM(E176,E180)-(SUM(E176,E180,)*0.01)-F179</f>
        <v>-43419.009999999776</v>
      </c>
      <c r="J171" s="52"/>
      <c r="K171" s="46"/>
      <c r="L171" s="46"/>
      <c r="M171" s="46"/>
      <c r="N171" s="46"/>
      <c r="O171" s="46"/>
      <c r="P171" s="46"/>
    </row>
    <row r="172" spans="1:16" ht="16.2" thickBot="1" x14ac:dyDescent="0.35">
      <c r="A172" s="50">
        <f>E175*20000</f>
        <v>2500000</v>
      </c>
      <c r="B172" s="46"/>
      <c r="C172" s="46"/>
      <c r="D172" s="46" t="s">
        <v>209</v>
      </c>
      <c r="E172" s="25">
        <f>A172-(A172*0.01)-F177</f>
        <v>-86549</v>
      </c>
      <c r="F172" s="46" t="s">
        <v>211</v>
      </c>
      <c r="G172" s="25">
        <f>E178-(E178*0.01)-F177</f>
        <v>1754.0499999998137</v>
      </c>
      <c r="H172" s="46" t="s">
        <v>216</v>
      </c>
      <c r="I172" s="51">
        <f>SUM(E176,E181)-(SUM(E176,E181)*0.01)-F182</f>
        <v>-121194.71999999974</v>
      </c>
      <c r="J172" s="52"/>
      <c r="K172" s="46"/>
      <c r="L172" s="46"/>
      <c r="M172" s="46"/>
      <c r="N172" s="46"/>
      <c r="O172" s="46"/>
      <c r="P172" s="46"/>
    </row>
    <row r="173" spans="1:16" ht="16.2" thickBot="1" x14ac:dyDescent="0.35">
      <c r="A173" s="46" t="s">
        <v>218</v>
      </c>
      <c r="B173" s="46"/>
      <c r="C173" s="46"/>
      <c r="D173" s="46" t="s">
        <v>211</v>
      </c>
      <c r="E173" s="25">
        <f>A172-(A172*0.01)-F178</f>
        <v>-123917</v>
      </c>
      <c r="F173" s="46" t="s">
        <v>213</v>
      </c>
      <c r="G173" s="25">
        <f>E182-(E182*0.01)-SUM(F181,F176)</f>
        <v>-250765.40000000037</v>
      </c>
      <c r="H173" s="46"/>
      <c r="I173" s="6"/>
      <c r="J173" s="6"/>
      <c r="K173" s="46"/>
      <c r="L173" s="46"/>
      <c r="M173" s="46"/>
      <c r="N173" s="46"/>
      <c r="O173" s="46"/>
      <c r="P173" s="46"/>
    </row>
    <row r="174" spans="1:16" ht="16.2" thickBot="1" x14ac:dyDescent="0.35">
      <c r="A174" s="46">
        <f>F175*20000</f>
        <v>2600000</v>
      </c>
      <c r="B174" s="46"/>
      <c r="C174" s="46"/>
      <c r="D174" s="46"/>
      <c r="E174" s="46"/>
      <c r="F174" s="46" t="s">
        <v>219</v>
      </c>
      <c r="G174" s="25">
        <f>E184-(E184*0.01)-(F183*10)-F179</f>
        <v>-714577.65000000037</v>
      </c>
      <c r="H174" s="46"/>
      <c r="I174" s="6"/>
      <c r="J174" s="6"/>
      <c r="K174" s="46"/>
      <c r="L174" s="46"/>
      <c r="M174" s="46"/>
      <c r="N174" s="46"/>
      <c r="O174" s="46"/>
      <c r="P174" s="46"/>
    </row>
    <row r="175" spans="1:16" x14ac:dyDescent="0.3">
      <c r="A175" s="12" t="s">
        <v>96</v>
      </c>
      <c r="B175" s="10"/>
      <c r="C175" s="10"/>
      <c r="D175" s="12">
        <f>VLOOKUP($A175,cache[],D$1,0)</f>
        <v>30000</v>
      </c>
      <c r="E175" s="19">
        <f>VLOOKUP($A175,cache[],E$1,0)</f>
        <v>125</v>
      </c>
      <c r="F175" s="19">
        <f>VLOOKUP($A175,cache[],F$1,0)</f>
        <v>130</v>
      </c>
      <c r="G175" s="12">
        <f>VLOOKUP($A175,cache[],G$1,0)</f>
        <v>5</v>
      </c>
      <c r="H175" s="12">
        <f>VLOOKUP($A175,cache[],H$1,0)</f>
        <v>1.4</v>
      </c>
      <c r="I175" s="12">
        <f>VLOOKUP($A175,cache[],I$1,0)</f>
        <v>1.4</v>
      </c>
      <c r="J175" s="33">
        <f>VLOOKUP($A175,cache[],J$1,0)</f>
        <v>144396</v>
      </c>
      <c r="K175" s="40">
        <f>VLOOKUP($A175,cache[],K$1,0)</f>
        <v>0.34</v>
      </c>
      <c r="L175" s="33">
        <f>VLOOKUP($A175,cache[],L$1,0)</f>
        <v>2648154</v>
      </c>
      <c r="M175" s="33">
        <f>VLOOKUP($A175,cache[],M$1,0)</f>
        <v>0.61</v>
      </c>
      <c r="N175" s="33">
        <f>VLOOKUP($A175,cache[],N$1,0)</f>
        <v>41802825</v>
      </c>
      <c r="O175" s="40">
        <f>VLOOKUP($A175,cache[],O$1,0)</f>
        <v>0.73</v>
      </c>
      <c r="P175" s="13">
        <f>VLOOKUP($A175,cache[],P$1,0)</f>
        <v>119</v>
      </c>
    </row>
    <row r="176" spans="1:16" x14ac:dyDescent="0.3">
      <c r="A176" s="17" t="s">
        <v>95</v>
      </c>
      <c r="B176" s="10"/>
      <c r="C176" s="10"/>
      <c r="D176" s="17">
        <f>VLOOKUP($A176,cache[],D$1,0)</f>
        <v>5</v>
      </c>
      <c r="E176" s="20">
        <f>VLOOKUP($A176,cache[],E$1,0)</f>
        <v>2500000</v>
      </c>
      <c r="F176" s="20">
        <f>VLOOKUP($A176,cache[],F$1,0)</f>
        <v>2461994</v>
      </c>
      <c r="G176" s="17">
        <f>VLOOKUP($A176,cache[],G$1,0)</f>
        <v>-38006</v>
      </c>
      <c r="H176" s="17">
        <f>VLOOKUP($A176,cache[],H$1,0)</f>
        <v>14.2</v>
      </c>
      <c r="I176" s="17">
        <f>VLOOKUP($A176,cache[],I$1,0)</f>
        <v>66</v>
      </c>
      <c r="J176" s="34">
        <f>VLOOKUP($A176,cache[],J$1,0)</f>
        <v>0</v>
      </c>
      <c r="K176" s="41">
        <f>VLOOKUP($A176,cache[],K$1,0)</f>
        <v>0</v>
      </c>
      <c r="L176" s="34">
        <f>VLOOKUP($A176,cache[],L$1,0)</f>
        <v>14</v>
      </c>
      <c r="M176" s="34">
        <f>VLOOKUP($A176,cache[],M$1,0)</f>
        <v>0.43</v>
      </c>
      <c r="N176" s="34">
        <f>VLOOKUP($A176,cache[],N$1,0)</f>
        <v>150</v>
      </c>
      <c r="O176" s="41">
        <f>VLOOKUP($A176,cache[],O$1,0)</f>
        <v>0.43</v>
      </c>
      <c r="P176" s="18">
        <f>VLOOKUP($A176,cache[],P$1,0)</f>
        <v>2401183</v>
      </c>
    </row>
    <row r="177" spans="1:16" x14ac:dyDescent="0.3">
      <c r="A177" s="12" t="s">
        <v>93</v>
      </c>
      <c r="B177" s="10"/>
      <c r="C177" s="10"/>
      <c r="D177" s="12">
        <f>VLOOKUP($A177,cache[],D$1,0)</f>
        <v>5</v>
      </c>
      <c r="E177" s="19">
        <f>VLOOKUP($A177,cache[],E$1,0)</f>
        <v>2570000</v>
      </c>
      <c r="F177" s="19">
        <f>VLOOKUP($A177,cache[],F$1,0)</f>
        <v>2561549</v>
      </c>
      <c r="G177" s="12">
        <f>VLOOKUP($A177,cache[],G$1,0)</f>
        <v>-8451</v>
      </c>
      <c r="H177" s="12">
        <f>VLOOKUP($A177,cache[],H$1,0)</f>
        <v>35.9</v>
      </c>
      <c r="I177" s="12">
        <f>VLOOKUP($A177,cache[],I$1,0)</f>
        <v>117.1</v>
      </c>
      <c r="J177" s="33">
        <f>VLOOKUP($A177,cache[],J$1,0)</f>
        <v>0</v>
      </c>
      <c r="K177" s="40">
        <f>VLOOKUP($A177,cache[],K$1,0)</f>
        <v>0</v>
      </c>
      <c r="L177" s="33">
        <f>VLOOKUP($A177,cache[],L$1,0)</f>
        <v>0</v>
      </c>
      <c r="M177" s="33">
        <f>VLOOKUP($A177,cache[],M$1,0)</f>
        <v>0</v>
      </c>
      <c r="N177" s="33">
        <f>VLOOKUP($A177,cache[],N$1,0)</f>
        <v>84</v>
      </c>
      <c r="O177" s="40">
        <f>VLOOKUP($A177,cache[],O$1,0)</f>
        <v>0.19</v>
      </c>
      <c r="P177" s="13">
        <f>VLOOKUP($A177,cache[],P$1,0)</f>
        <v>2594354</v>
      </c>
    </row>
    <row r="178" spans="1:16" x14ac:dyDescent="0.3">
      <c r="A178" s="17" t="s">
        <v>94</v>
      </c>
      <c r="B178" s="10"/>
      <c r="C178" s="10"/>
      <c r="D178" s="17">
        <f>VLOOKUP($A178,cache[],D$1,0)</f>
        <v>8</v>
      </c>
      <c r="E178" s="20">
        <f>VLOOKUP($A178,cache[],E$1,0)</f>
        <v>2589195</v>
      </c>
      <c r="F178" s="20">
        <f>VLOOKUP($A178,cache[],F$1,0)</f>
        <v>2598917</v>
      </c>
      <c r="G178" s="17">
        <f>VLOOKUP($A178,cache[],G$1,0)</f>
        <v>9722</v>
      </c>
      <c r="H178" s="17">
        <f>VLOOKUP($A178,cache[],H$1,0)</f>
        <v>2.1</v>
      </c>
      <c r="I178" s="17">
        <f>VLOOKUP($A178,cache[],I$1,0)</f>
        <v>1.6</v>
      </c>
      <c r="J178" s="34">
        <f>VLOOKUP($A178,cache[],J$1,0)</f>
        <v>15</v>
      </c>
      <c r="K178" s="41">
        <f>VLOOKUP($A178,cache[],K$1,0)</f>
        <v>0.4</v>
      </c>
      <c r="L178" s="34">
        <f>VLOOKUP($A178,cache[],L$1,0)</f>
        <v>148</v>
      </c>
      <c r="M178" s="34">
        <f>VLOOKUP($A178,cache[],M$1,0)</f>
        <v>0.48</v>
      </c>
      <c r="N178" s="34">
        <f>VLOOKUP($A178,cache[],N$1,0)</f>
        <v>2819</v>
      </c>
      <c r="O178" s="41">
        <f>VLOOKUP($A178,cache[],O$1,0)</f>
        <v>0.52</v>
      </c>
      <c r="P178" s="18">
        <f>VLOOKUP($A178,cache[],P$1,0)</f>
        <v>2618368</v>
      </c>
    </row>
    <row r="179" spans="1:16" x14ac:dyDescent="0.3">
      <c r="A179" s="12" t="s">
        <v>91</v>
      </c>
      <c r="B179" s="10"/>
      <c r="C179" s="10"/>
      <c r="D179" s="12">
        <f>VLOOKUP($A179,cache[],D$1,0)</f>
        <v>8</v>
      </c>
      <c r="E179" s="19">
        <f>VLOOKUP($A179,cache[],E$1,0)</f>
        <v>2545665</v>
      </c>
      <c r="F179" s="19">
        <f>VLOOKUP($A179,cache[],F$1,0)</f>
        <v>2560000</v>
      </c>
      <c r="G179" s="12">
        <f>VLOOKUP($A179,cache[],G$1,0)</f>
        <v>14335</v>
      </c>
      <c r="H179" s="12">
        <f>VLOOKUP($A179,cache[],H$1,0)</f>
        <v>5.3</v>
      </c>
      <c r="I179" s="12">
        <f>VLOOKUP($A179,cache[],I$1,0)</f>
        <v>2.2999999999999998</v>
      </c>
      <c r="J179" s="33">
        <f>VLOOKUP($A179,cache[],J$1,0)</f>
        <v>3</v>
      </c>
      <c r="K179" s="40">
        <f>VLOOKUP($A179,cache[],K$1,0)</f>
        <v>0</v>
      </c>
      <c r="L179" s="33">
        <f>VLOOKUP($A179,cache[],L$1,0)</f>
        <v>48</v>
      </c>
      <c r="M179" s="33">
        <f>VLOOKUP($A179,cache[],M$1,0)</f>
        <v>0.48</v>
      </c>
      <c r="N179" s="33">
        <f>VLOOKUP($A179,cache[],N$1,0)</f>
        <v>997</v>
      </c>
      <c r="O179" s="40">
        <f>VLOOKUP($A179,cache[],O$1,0)</f>
        <v>0.53</v>
      </c>
      <c r="P179" s="13">
        <f>VLOOKUP($A179,cache[],P$1,0)</f>
        <v>2532811</v>
      </c>
    </row>
    <row r="180" spans="1:16" x14ac:dyDescent="0.3">
      <c r="A180" s="17" t="s">
        <v>65</v>
      </c>
      <c r="B180" s="10"/>
      <c r="C180" s="10"/>
      <c r="D180" s="17">
        <f>VLOOKUP($A180,cache[],D$1,0)</f>
        <v>8</v>
      </c>
      <c r="E180" s="20">
        <f>VLOOKUP($A180,cache[],E$1,0)</f>
        <v>42001</v>
      </c>
      <c r="F180" s="20">
        <f>VLOOKUP($A180,cache[],F$1,0)</f>
        <v>42829</v>
      </c>
      <c r="G180" s="17">
        <f>VLOOKUP($A180,cache[],G$1,0)</f>
        <v>828</v>
      </c>
      <c r="H180" s="17">
        <f>VLOOKUP($A180,cache[],H$1,0)</f>
        <v>25.7</v>
      </c>
      <c r="I180" s="17">
        <f>VLOOKUP($A180,cache[],I$1,0)</f>
        <v>3</v>
      </c>
      <c r="J180" s="34">
        <f>VLOOKUP($A180,cache[],J$1,0)</f>
        <v>5</v>
      </c>
      <c r="K180" s="41">
        <f>VLOOKUP($A180,cache[],K$1,0)</f>
        <v>1</v>
      </c>
      <c r="L180" s="34">
        <f>VLOOKUP($A180,cache[],L$1,0)</f>
        <v>24</v>
      </c>
      <c r="M180" s="34">
        <f>VLOOKUP($A180,cache[],M$1,0)</f>
        <v>0.67</v>
      </c>
      <c r="N180" s="34">
        <f>VLOOKUP($A180,cache[],N$1,0)</f>
        <v>455</v>
      </c>
      <c r="O180" s="41">
        <f>VLOOKUP($A180,cache[],O$1,0)</f>
        <v>0.38</v>
      </c>
      <c r="P180" s="18">
        <f>VLOOKUP($A180,cache[],P$1,0)</f>
        <v>46536</v>
      </c>
    </row>
    <row r="181" spans="1:16" x14ac:dyDescent="0.3">
      <c r="A181" s="12" t="s">
        <v>51</v>
      </c>
      <c r="B181" s="10"/>
      <c r="C181" s="10"/>
      <c r="D181" s="12">
        <f>VLOOKUP($A181,cache[],D$1,0)</f>
        <v>8</v>
      </c>
      <c r="E181" s="19">
        <f>VLOOKUP($A181,cache[],E$1,0)</f>
        <v>5286672</v>
      </c>
      <c r="F181" s="19">
        <f>VLOOKUP($A181,cache[],F$1,0)</f>
        <v>5363499</v>
      </c>
      <c r="G181" s="12">
        <f>VLOOKUP($A181,cache[],G$1,0)</f>
        <v>76827</v>
      </c>
      <c r="H181" s="12">
        <f>VLOOKUP($A181,cache[],H$1,0)</f>
        <v>6.4</v>
      </c>
      <c r="I181" s="12">
        <f>VLOOKUP($A181,cache[],I$1,0)</f>
        <v>20.5</v>
      </c>
      <c r="J181" s="33">
        <f>VLOOKUP($A181,cache[],J$1,0)</f>
        <v>1</v>
      </c>
      <c r="K181" s="40">
        <f>VLOOKUP($A181,cache[],K$1,0)</f>
        <v>0</v>
      </c>
      <c r="L181" s="33">
        <f>VLOOKUP($A181,cache[],L$1,0)</f>
        <v>6</v>
      </c>
      <c r="M181" s="33">
        <f>VLOOKUP($A181,cache[],M$1,0)</f>
        <v>0.5</v>
      </c>
      <c r="N181" s="33">
        <f>VLOOKUP($A181,cache[],N$1,0)</f>
        <v>204</v>
      </c>
      <c r="O181" s="40">
        <f>VLOOKUP($A181,cache[],O$1,0)</f>
        <v>0.51</v>
      </c>
      <c r="P181" s="13">
        <f>VLOOKUP($A181,cache[],P$1,0)</f>
        <v>5707180</v>
      </c>
    </row>
    <row r="182" spans="1:16" x14ac:dyDescent="0.3">
      <c r="A182" s="17" t="s">
        <v>92</v>
      </c>
      <c r="B182" s="10"/>
      <c r="C182" s="10"/>
      <c r="D182" s="17">
        <f>VLOOKUP($A182,cache[],D$1,0)</f>
        <v>8</v>
      </c>
      <c r="E182" s="20">
        <f>VLOOKUP($A182,cache[],E$1,0)</f>
        <v>7651240</v>
      </c>
      <c r="F182" s="20">
        <f>VLOOKUP($A182,cache[],F$1,0)</f>
        <v>7830000</v>
      </c>
      <c r="G182" s="17">
        <f>VLOOKUP($A182,cache[],G$1,0)</f>
        <v>178760</v>
      </c>
      <c r="H182" s="17">
        <f>VLOOKUP($A182,cache[],H$1,0)</f>
        <v>1.8</v>
      </c>
      <c r="I182" s="17">
        <f>VLOOKUP($A182,cache[],I$1,0)</f>
        <v>6.3</v>
      </c>
      <c r="J182" s="34">
        <f>VLOOKUP($A182,cache[],J$1,0)</f>
        <v>3</v>
      </c>
      <c r="K182" s="41">
        <f>VLOOKUP($A182,cache[],K$1,0)</f>
        <v>1</v>
      </c>
      <c r="L182" s="34">
        <f>VLOOKUP($A182,cache[],L$1,0)</f>
        <v>39</v>
      </c>
      <c r="M182" s="34">
        <f>VLOOKUP($A182,cache[],M$1,0)</f>
        <v>0.54</v>
      </c>
      <c r="N182" s="34">
        <f>VLOOKUP($A182,cache[],N$1,0)</f>
        <v>818</v>
      </c>
      <c r="O182" s="41">
        <f>VLOOKUP($A182,cache[],O$1,0)</f>
        <v>0.5</v>
      </c>
      <c r="P182" s="18">
        <f>VLOOKUP($A182,cache[],P$1,0)</f>
        <v>8145793</v>
      </c>
    </row>
    <row r="183" spans="1:16" x14ac:dyDescent="0.3">
      <c r="A183" s="12" t="s">
        <v>66</v>
      </c>
      <c r="B183" s="10"/>
      <c r="C183" s="10"/>
      <c r="D183" s="12">
        <f>VLOOKUP($A183,cache[],D$1,0)</f>
        <v>70</v>
      </c>
      <c r="E183" s="19">
        <f>VLOOKUP($A183,cache[],E$1,0)</f>
        <v>479347</v>
      </c>
      <c r="F183" s="19">
        <f>VLOOKUP($A183,cache[],F$1,0)</f>
        <v>487298</v>
      </c>
      <c r="G183" s="12">
        <f>VLOOKUP($A183,cache[],G$1,0)</f>
        <v>7951</v>
      </c>
      <c r="H183" s="12">
        <f>VLOOKUP($A183,cache[],H$1,0)</f>
        <v>5.2</v>
      </c>
      <c r="I183" s="12">
        <f>VLOOKUP($A183,cache[],I$1,0)</f>
        <v>3.3</v>
      </c>
      <c r="J183" s="33">
        <f>VLOOKUP($A183,cache[],J$1,0)</f>
        <v>3</v>
      </c>
      <c r="K183" s="40">
        <f>VLOOKUP($A183,cache[],K$1,0)</f>
        <v>0.33</v>
      </c>
      <c r="L183" s="33">
        <f>VLOOKUP($A183,cache[],L$1,0)</f>
        <v>49</v>
      </c>
      <c r="M183" s="33">
        <f>VLOOKUP($A183,cache[],M$1,0)</f>
        <v>0.73</v>
      </c>
      <c r="N183" s="33">
        <f>VLOOKUP($A183,cache[],N$1,0)</f>
        <v>1017</v>
      </c>
      <c r="O183" s="40">
        <f>VLOOKUP($A183,cache[],O$1,0)</f>
        <v>0.51</v>
      </c>
      <c r="P183" s="13">
        <f>VLOOKUP($A183,cache[],P$1,0)</f>
        <v>480553</v>
      </c>
    </row>
    <row r="184" spans="1:16" x14ac:dyDescent="0.3">
      <c r="A184" s="17" t="s">
        <v>124</v>
      </c>
      <c r="B184" s="10"/>
      <c r="C184" s="10"/>
      <c r="D184" s="17">
        <f>VLOOKUP($A184,cache[],D$1,0)</f>
        <v>8</v>
      </c>
      <c r="E184" s="20">
        <f>VLOOKUP($A184,cache[],E$1,0)</f>
        <v>6786265</v>
      </c>
      <c r="F184" s="20">
        <f>VLOOKUP($A184,cache[],F$1,0)</f>
        <v>6888599</v>
      </c>
      <c r="G184" s="17">
        <f>VLOOKUP($A184,cache[],G$1,0)</f>
        <v>102334</v>
      </c>
      <c r="H184" s="17">
        <f>VLOOKUP($A184,cache[],H$1,0)</f>
        <v>7.4</v>
      </c>
      <c r="I184" s="17">
        <f>VLOOKUP($A184,cache[],I$1,0)</f>
        <v>23.3</v>
      </c>
      <c r="J184" s="34">
        <f>VLOOKUP($A184,cache[],J$1,0)</f>
        <v>1</v>
      </c>
      <c r="K184" s="41">
        <f>VLOOKUP($A184,cache[],K$1,0)</f>
        <v>0</v>
      </c>
      <c r="L184" s="34">
        <f>VLOOKUP($A184,cache[],L$1,0)</f>
        <v>20</v>
      </c>
      <c r="M184" s="34">
        <f>VLOOKUP($A184,cache[],M$1,0)</f>
        <v>0.45</v>
      </c>
      <c r="N184" s="34">
        <f>VLOOKUP($A184,cache[],N$1,0)</f>
        <v>187</v>
      </c>
      <c r="O184" s="41">
        <f>VLOOKUP($A184,cache[],O$1,0)</f>
        <v>0.56000000000000005</v>
      </c>
      <c r="P184" s="18">
        <f>VLOOKUP($A184,cache[],P$1,0)</f>
        <v>7428705</v>
      </c>
    </row>
    <row r="185" spans="1:16" x14ac:dyDescent="0.3">
      <c r="A185" s="2"/>
      <c r="E185" s="2"/>
      <c r="F185" s="2"/>
    </row>
    <row r="186" spans="1:16" ht="16.2" thickBot="1" x14ac:dyDescent="0.35">
      <c r="A186" s="28" t="s">
        <v>31</v>
      </c>
      <c r="B186" s="16"/>
      <c r="C186" s="16"/>
      <c r="D186" s="24"/>
      <c r="E186" s="24" t="s">
        <v>224</v>
      </c>
      <c r="F186" s="24" t="s">
        <v>225</v>
      </c>
      <c r="G186" s="24" t="s">
        <v>226</v>
      </c>
      <c r="H186" s="24" t="s">
        <v>227</v>
      </c>
      <c r="I186" s="24"/>
      <c r="J186" s="32"/>
      <c r="K186" s="39"/>
      <c r="L186" s="32"/>
      <c r="M186" s="32"/>
      <c r="N186" s="32"/>
      <c r="O186" s="39"/>
      <c r="P186" s="27"/>
    </row>
    <row r="187" spans="1:16" ht="16.2" thickBot="1" x14ac:dyDescent="0.35">
      <c r="A187" s="5"/>
      <c r="B187" s="6"/>
      <c r="C187" s="6"/>
      <c r="D187" s="6"/>
      <c r="E187" s="25">
        <v>2</v>
      </c>
      <c r="F187" s="25">
        <f>E192-(E192*0.01)-F188</f>
        <v>-136296.71999999997</v>
      </c>
      <c r="G187" s="25">
        <f>E193-(E193*0.01)-F188</f>
        <v>-173277.17999999993</v>
      </c>
      <c r="H187" s="56">
        <f>E194-(E194*0.01)-F188</f>
        <v>-1091208.1499999999</v>
      </c>
      <c r="I187" s="57">
        <v>5</v>
      </c>
      <c r="J187" s="54"/>
      <c r="K187" s="55"/>
      <c r="L187" s="54"/>
      <c r="M187" s="54"/>
      <c r="N187" s="54"/>
      <c r="O187" s="55"/>
      <c r="P187" s="6"/>
    </row>
    <row r="188" spans="1:16" x14ac:dyDescent="0.3">
      <c r="A188" s="12" t="s">
        <v>30</v>
      </c>
      <c r="B188" s="10"/>
      <c r="C188" s="10"/>
      <c r="D188" s="12">
        <f>VLOOKUP($A188,cache[],D$1,0)</f>
        <v>11000</v>
      </c>
      <c r="E188" s="19">
        <f>VLOOKUP($A188,cache[],E$1,0)</f>
        <v>1788000</v>
      </c>
      <c r="F188" s="19">
        <f>VLOOKUP($A188,cache[],F$1,0)</f>
        <v>1883223</v>
      </c>
      <c r="G188" s="12">
        <f>VLOOKUP($A188,cache[],G$1,0)</f>
        <v>95223</v>
      </c>
      <c r="H188" s="12">
        <f>VLOOKUP($A188,cache[],H$1,0)</f>
        <v>82.8</v>
      </c>
      <c r="I188" s="12">
        <f>VLOOKUP($A188,cache[],I$1,0)</f>
        <v>194.8</v>
      </c>
      <c r="J188" s="33">
        <f>VLOOKUP($A188,cache[],J$1,0)</f>
        <v>0</v>
      </c>
      <c r="K188" s="40">
        <f>VLOOKUP($A188,cache[],K$1,0)</f>
        <v>0</v>
      </c>
      <c r="L188" s="33">
        <f>VLOOKUP($A188,cache[],L$1,0)</f>
        <v>1</v>
      </c>
      <c r="M188" s="33">
        <f>VLOOKUP($A188,cache[],M$1,0)</f>
        <v>0</v>
      </c>
      <c r="N188" s="33">
        <f>VLOOKUP($A188,cache[],N$1,0)</f>
        <v>358</v>
      </c>
      <c r="O188" s="40">
        <f>VLOOKUP($A188,cache[],O$1,0)</f>
        <v>0.27</v>
      </c>
      <c r="P188" s="13">
        <f>VLOOKUP($A188,cache[],P$1,0)</f>
        <v>1786578</v>
      </c>
    </row>
    <row r="189" spans="1:16" x14ac:dyDescent="0.3">
      <c r="A189" s="17" t="s">
        <v>31</v>
      </c>
      <c r="B189" s="10"/>
      <c r="C189" s="10"/>
      <c r="D189" s="17">
        <f>VLOOKUP($A189,cache[],D$1,0)</f>
        <v>11000</v>
      </c>
      <c r="E189" s="20">
        <f>VLOOKUP($A189,cache[],E$1,0)</f>
        <v>1766424</v>
      </c>
      <c r="F189" s="20">
        <f>VLOOKUP($A189,cache[],F$1,0)</f>
        <v>1849998</v>
      </c>
      <c r="G189" s="17">
        <f>VLOOKUP($A189,cache[],G$1,0)</f>
        <v>83574</v>
      </c>
      <c r="H189" s="17">
        <f>VLOOKUP($A189,cache[],H$1,0)</f>
        <v>10</v>
      </c>
      <c r="I189" s="17">
        <f>VLOOKUP($A189,cache[],I$1,0)</f>
        <v>57.6</v>
      </c>
      <c r="J189" s="34">
        <f>VLOOKUP($A189,cache[],J$1,0)</f>
        <v>0</v>
      </c>
      <c r="K189" s="41">
        <f>VLOOKUP($A189,cache[],K$1,0)</f>
        <v>0</v>
      </c>
      <c r="L189" s="34">
        <f>VLOOKUP($A189,cache[],L$1,0)</f>
        <v>8</v>
      </c>
      <c r="M189" s="34">
        <f>VLOOKUP($A189,cache[],M$1,0)</f>
        <v>0.88</v>
      </c>
      <c r="N189" s="34">
        <f>VLOOKUP($A189,cache[],N$1,0)</f>
        <v>215</v>
      </c>
      <c r="O189" s="41">
        <f>VLOOKUP($A189,cache[],O$1,0)</f>
        <v>0.55000000000000004</v>
      </c>
      <c r="P189" s="18">
        <f>VLOOKUP($A189,cache[],P$1,0)</f>
        <v>1803410</v>
      </c>
    </row>
    <row r="190" spans="1:16" ht="15.6" x14ac:dyDescent="0.3">
      <c r="A190" s="28" t="s">
        <v>198</v>
      </c>
      <c r="B190" s="16"/>
      <c r="C190" s="16"/>
      <c r="D190" s="24"/>
      <c r="E190" s="24"/>
      <c r="F190" s="24"/>
      <c r="G190" s="24"/>
      <c r="H190" s="24"/>
      <c r="I190" s="24"/>
      <c r="J190" s="32"/>
      <c r="K190" s="39"/>
      <c r="L190" s="32"/>
      <c r="M190" s="32"/>
      <c r="N190" s="32"/>
      <c r="O190" s="39"/>
      <c r="P190" s="27"/>
    </row>
    <row r="191" spans="1:16" x14ac:dyDescent="0.3">
      <c r="A191" s="12" t="s">
        <v>33</v>
      </c>
      <c r="B191" s="10"/>
      <c r="C191" s="10"/>
      <c r="D191" s="12">
        <f>VLOOKUP($A191,cache[],D$1,0)</f>
        <v>8</v>
      </c>
      <c r="E191" s="19">
        <f>VLOOKUP($A191,cache[],E$1,0)</f>
        <v>1770485</v>
      </c>
      <c r="F191" s="19">
        <f>VLOOKUP($A191,cache[],F$1,0)</f>
        <v>1820000</v>
      </c>
      <c r="G191" s="59">
        <f>VLOOKUP($A191,cache[],G$1,0)</f>
        <v>49515</v>
      </c>
      <c r="H191" s="12">
        <f>VLOOKUP($A191,cache[],H$1,0)</f>
        <v>1.8</v>
      </c>
      <c r="I191" s="12">
        <f>VLOOKUP($A191,cache[],I$1,0)</f>
        <v>2.1</v>
      </c>
      <c r="J191" s="33">
        <f>VLOOKUP($A191,cache[],J$1,0)</f>
        <v>12</v>
      </c>
      <c r="K191" s="40">
        <f>VLOOKUP($A191,cache[],K$1,0)</f>
        <v>0.5</v>
      </c>
      <c r="L191" s="33">
        <f>VLOOKUP($A191,cache[],L$1,0)</f>
        <v>165</v>
      </c>
      <c r="M191" s="33">
        <f>VLOOKUP($A191,cache[],M$1,0)</f>
        <v>0.52</v>
      </c>
      <c r="N191" s="33">
        <f>VLOOKUP($A191,cache[],N$1,0)</f>
        <v>3740</v>
      </c>
      <c r="O191" s="40">
        <f>VLOOKUP($A191,cache[],O$1,0)</f>
        <v>0.46</v>
      </c>
      <c r="P191" s="13">
        <f>VLOOKUP($A191,cache[],P$1,0)</f>
        <v>1777773</v>
      </c>
    </row>
    <row r="192" spans="1:16" x14ac:dyDescent="0.3">
      <c r="A192" s="17" t="s">
        <v>47</v>
      </c>
      <c r="B192" s="10"/>
      <c r="C192" s="10"/>
      <c r="D192" s="17">
        <f>VLOOKUP($A192,cache[],D$1,0)</f>
        <v>70</v>
      </c>
      <c r="E192" s="20">
        <f>VLOOKUP($A192,cache[],E$1,0)</f>
        <v>1764572</v>
      </c>
      <c r="F192" s="20">
        <f>VLOOKUP($A192,cache[],F$1,0)</f>
        <v>1787332</v>
      </c>
      <c r="G192" s="59">
        <f>VLOOKUP($A192,cache[],G$1,0)</f>
        <v>22760</v>
      </c>
      <c r="H192" s="17">
        <f>VLOOKUP($A192,cache[],H$1,0)</f>
        <v>1.4</v>
      </c>
      <c r="I192" s="17">
        <f>VLOOKUP($A192,cache[],I$1,0)</f>
        <v>7.2</v>
      </c>
      <c r="J192" s="34">
        <f>VLOOKUP($A192,cache[],J$1,0)</f>
        <v>2</v>
      </c>
      <c r="K192" s="41">
        <f>VLOOKUP($A192,cache[],K$1,0)</f>
        <v>1</v>
      </c>
      <c r="L192" s="34">
        <f>VLOOKUP($A192,cache[],L$1,0)</f>
        <v>28</v>
      </c>
      <c r="M192" s="34">
        <f>VLOOKUP($A192,cache[],M$1,0)</f>
        <v>0.5</v>
      </c>
      <c r="N192" s="34">
        <f>VLOOKUP($A192,cache[],N$1,0)</f>
        <v>576</v>
      </c>
      <c r="O192" s="41">
        <f>VLOOKUP($A192,cache[],O$1,0)</f>
        <v>0.51</v>
      </c>
      <c r="P192" s="18">
        <f>VLOOKUP($A192,cache[],P$1,0)</f>
        <v>1810911</v>
      </c>
    </row>
    <row r="193" spans="1:16" x14ac:dyDescent="0.3">
      <c r="A193" s="12" t="s">
        <v>48</v>
      </c>
      <c r="B193" s="10"/>
      <c r="C193" s="10"/>
      <c r="D193" s="12">
        <f>VLOOKUP($A193,cache[],D$1,0)</f>
        <v>70</v>
      </c>
      <c r="E193" s="19">
        <f>VLOOKUP($A193,cache[],E$1,0)</f>
        <v>1727218</v>
      </c>
      <c r="F193" s="19">
        <f>VLOOKUP($A193,cache[],F$1,0)</f>
        <v>1771615</v>
      </c>
      <c r="G193" s="59">
        <f>VLOOKUP($A193,cache[],G$1,0)</f>
        <v>44397</v>
      </c>
      <c r="H193" s="12">
        <f>VLOOKUP($A193,cache[],H$1,0)</f>
        <v>14.5</v>
      </c>
      <c r="I193" s="12">
        <f>VLOOKUP($A193,cache[],I$1,0)</f>
        <v>2.4</v>
      </c>
      <c r="J193" s="33">
        <f>VLOOKUP($A193,cache[],J$1,0)</f>
        <v>2</v>
      </c>
      <c r="K193" s="40">
        <f>VLOOKUP($A193,cache[],K$1,0)</f>
        <v>1</v>
      </c>
      <c r="L193" s="33">
        <f>VLOOKUP($A193,cache[],L$1,0)</f>
        <v>47</v>
      </c>
      <c r="M193" s="33">
        <f>VLOOKUP($A193,cache[],M$1,0)</f>
        <v>0.49</v>
      </c>
      <c r="N193" s="33">
        <f>VLOOKUP($A193,cache[],N$1,0)</f>
        <v>832</v>
      </c>
      <c r="O193" s="40">
        <f>VLOOKUP($A193,cache[],O$1,0)</f>
        <v>0.56999999999999995</v>
      </c>
      <c r="P193" s="13">
        <f>VLOOKUP($A193,cache[],P$1,0)</f>
        <v>1741573</v>
      </c>
    </row>
    <row r="194" spans="1:16" x14ac:dyDescent="0.3">
      <c r="A194" s="17" t="s">
        <v>32</v>
      </c>
      <c r="B194" s="10"/>
      <c r="C194" s="10"/>
      <c r="D194" s="17">
        <f>VLOOKUP($A194,cache[],D$1,0)</f>
        <v>70</v>
      </c>
      <c r="E194" s="20">
        <f>VLOOKUP($A194,cache[],E$1,0)</f>
        <v>800015</v>
      </c>
      <c r="F194" s="20">
        <f>VLOOKUP($A194,cache[],F$1,0)</f>
        <v>894301</v>
      </c>
      <c r="G194" s="17">
        <f>VLOOKUP($A194,cache[],G$1,0)</f>
        <v>94286</v>
      </c>
      <c r="H194" s="17">
        <f>VLOOKUP($A194,cache[],H$1,0)</f>
        <v>390.1</v>
      </c>
      <c r="I194" s="17">
        <f>VLOOKUP($A194,cache[],I$1,0)</f>
        <v>175.2</v>
      </c>
      <c r="J194" s="34">
        <f>VLOOKUP($A194,cache[],J$1,0)</f>
        <v>0</v>
      </c>
      <c r="K194" s="41">
        <f>VLOOKUP($A194,cache[],K$1,0)</f>
        <v>0</v>
      </c>
      <c r="L194" s="34">
        <f>VLOOKUP($A194,cache[],L$1,0)</f>
        <v>0</v>
      </c>
      <c r="M194" s="34">
        <f>VLOOKUP($A194,cache[],M$1,0)</f>
        <v>0</v>
      </c>
      <c r="N194" s="34">
        <f>VLOOKUP($A194,cache[],N$1,0)</f>
        <v>20</v>
      </c>
      <c r="O194" s="41">
        <f>VLOOKUP($A194,cache[],O$1,0)</f>
        <v>0.55000000000000004</v>
      </c>
      <c r="P194" s="18">
        <f>VLOOKUP($A194,cache[],P$1,0)</f>
        <v>875139</v>
      </c>
    </row>
    <row r="195" spans="1:16" x14ac:dyDescent="0.3">
      <c r="A195" s="2"/>
      <c r="E195" s="2"/>
      <c r="F195" s="2"/>
    </row>
    <row r="196" spans="1:16" ht="16.2" thickBot="1" x14ac:dyDescent="0.35">
      <c r="A196" s="28" t="s">
        <v>110</v>
      </c>
      <c r="B196" s="16"/>
      <c r="C196" s="16"/>
      <c r="D196" s="24"/>
      <c r="E196" s="26" t="s">
        <v>220</v>
      </c>
      <c r="F196" s="26" t="s">
        <v>221</v>
      </c>
      <c r="G196" s="26" t="s">
        <v>222</v>
      </c>
      <c r="H196" s="58" t="s">
        <v>223</v>
      </c>
      <c r="I196" s="58"/>
      <c r="J196" s="32"/>
      <c r="K196" s="39"/>
      <c r="L196" s="32"/>
      <c r="M196" s="32"/>
      <c r="N196" s="32"/>
      <c r="O196" s="39"/>
      <c r="P196" s="27"/>
    </row>
    <row r="197" spans="1:16" ht="16.2" thickBot="1" x14ac:dyDescent="0.35">
      <c r="A197" s="5"/>
      <c r="B197" s="6"/>
      <c r="C197" s="6"/>
      <c r="D197" s="6"/>
      <c r="E197" s="25">
        <f>E199-(E199*0.01)-SUM(F198,F188)</f>
        <v>-147398.56000000052</v>
      </c>
      <c r="F197" s="25">
        <f>E200-(E200*0.01)-SUM(F198,F188)</f>
        <v>-81520</v>
      </c>
      <c r="G197" s="25">
        <f>E201-(E201*0.01)-SUM(F198,F188)</f>
        <v>-30832.990000000224</v>
      </c>
      <c r="H197" s="56">
        <f>E202-(E202*0.01)-SUM(F198,F188)</f>
        <v>-159730</v>
      </c>
      <c r="I197" s="56"/>
      <c r="J197" s="54"/>
      <c r="K197" s="55"/>
      <c r="L197" s="54"/>
      <c r="M197" s="54"/>
      <c r="N197" s="54"/>
      <c r="O197" s="55"/>
      <c r="P197" s="6"/>
    </row>
    <row r="198" spans="1:16" x14ac:dyDescent="0.3">
      <c r="A198" s="12" t="s">
        <v>111</v>
      </c>
      <c r="B198" s="10"/>
      <c r="C198" s="10"/>
      <c r="D198" s="12">
        <f>VLOOKUP($A198,cache[],D$1,0)</f>
        <v>11000</v>
      </c>
      <c r="E198" s="19">
        <f>VLOOKUP($A198,cache[],E$1,0)</f>
        <v>11133333</v>
      </c>
      <c r="F198" s="19">
        <f>VLOOKUP($A198,cache[],F$1,0)</f>
        <v>11197987</v>
      </c>
      <c r="G198" s="12">
        <f>VLOOKUP($A198,cache[],G$1,0)</f>
        <v>64654</v>
      </c>
      <c r="H198" s="12">
        <f>VLOOKUP($A198,cache[],H$1,0)</f>
        <v>4.7</v>
      </c>
      <c r="I198" s="12">
        <f>VLOOKUP($A198,cache[],I$1,0)</f>
        <v>317.5</v>
      </c>
      <c r="J198" s="33">
        <f>VLOOKUP($A198,cache[],J$1,0)</f>
        <v>2</v>
      </c>
      <c r="K198" s="40">
        <f>VLOOKUP($A198,cache[],K$1,0)</f>
        <v>0</v>
      </c>
      <c r="L198" s="33">
        <f>VLOOKUP($A198,cache[],L$1,0)</f>
        <v>8</v>
      </c>
      <c r="M198" s="33">
        <f>VLOOKUP($A198,cache[],M$1,0)</f>
        <v>0</v>
      </c>
      <c r="N198" s="33">
        <f>VLOOKUP($A198,cache[],N$1,0)</f>
        <v>313</v>
      </c>
      <c r="O198" s="40">
        <f>VLOOKUP($A198,cache[],O$1,0)</f>
        <v>0.12</v>
      </c>
      <c r="P198" s="13">
        <f>VLOOKUP($A198,cache[],P$1,0)</f>
        <v>11275015</v>
      </c>
    </row>
    <row r="199" spans="1:16" x14ac:dyDescent="0.3">
      <c r="A199" s="17" t="s">
        <v>114</v>
      </c>
      <c r="B199" s="10"/>
      <c r="C199" s="10"/>
      <c r="D199" s="17">
        <f>VLOOKUP($A199,cache[],D$1,0)</f>
        <v>8</v>
      </c>
      <c r="E199" s="20">
        <f>VLOOKUP($A199,cache[],E$1,0)</f>
        <v>13064456</v>
      </c>
      <c r="F199" s="20">
        <f>VLOOKUP($A199,cache[],F$1,0)</f>
        <v>13351024</v>
      </c>
      <c r="G199" s="17">
        <f>VLOOKUP($A199,cache[],G$1,0)</f>
        <v>286568</v>
      </c>
      <c r="H199" s="17">
        <f>VLOOKUP($A199,cache[],H$1,0)</f>
        <v>1.4</v>
      </c>
      <c r="I199" s="17">
        <f>VLOOKUP($A199,cache[],I$1,0)</f>
        <v>5.5</v>
      </c>
      <c r="J199" s="34">
        <f>VLOOKUP($A199,cache[],J$1,0)</f>
        <v>8</v>
      </c>
      <c r="K199" s="41">
        <f>VLOOKUP($A199,cache[],K$1,0)</f>
        <v>0.5</v>
      </c>
      <c r="L199" s="34">
        <f>VLOOKUP($A199,cache[],L$1,0)</f>
        <v>35</v>
      </c>
      <c r="M199" s="34">
        <f>VLOOKUP($A199,cache[],M$1,0)</f>
        <v>0.4</v>
      </c>
      <c r="N199" s="34">
        <f>VLOOKUP($A199,cache[],N$1,0)</f>
        <v>706</v>
      </c>
      <c r="O199" s="41">
        <f>VLOOKUP($A199,cache[],O$1,0)</f>
        <v>0.56999999999999995</v>
      </c>
      <c r="P199" s="18">
        <f>VLOOKUP($A199,cache[],P$1,0)</f>
        <v>13443532</v>
      </c>
    </row>
    <row r="200" spans="1:16" x14ac:dyDescent="0.3">
      <c r="A200" s="12" t="s">
        <v>113</v>
      </c>
      <c r="B200" s="10"/>
      <c r="C200" s="10"/>
      <c r="D200" s="12">
        <f>VLOOKUP($A200,cache[],D$1,0)</f>
        <v>8</v>
      </c>
      <c r="E200" s="19">
        <f>VLOOKUP($A200,cache[],E$1,0)</f>
        <v>13131000</v>
      </c>
      <c r="F200" s="19">
        <f>VLOOKUP($A200,cache[],F$1,0)</f>
        <v>13385000</v>
      </c>
      <c r="G200" s="12">
        <f>VLOOKUP($A200,cache[],G$1,0)</f>
        <v>254000</v>
      </c>
      <c r="H200" s="12">
        <f>VLOOKUP($A200,cache[],H$1,0)</f>
        <v>1.5</v>
      </c>
      <c r="I200" s="12">
        <f>VLOOKUP($A200,cache[],I$1,0)</f>
        <v>2.5</v>
      </c>
      <c r="J200" s="33">
        <f>VLOOKUP($A200,cache[],J$1,0)</f>
        <v>11</v>
      </c>
      <c r="K200" s="40">
        <f>VLOOKUP($A200,cache[],K$1,0)</f>
        <v>0.55000000000000004</v>
      </c>
      <c r="L200" s="33">
        <f>VLOOKUP($A200,cache[],L$1,0)</f>
        <v>106</v>
      </c>
      <c r="M200" s="33">
        <f>VLOOKUP($A200,cache[],M$1,0)</f>
        <v>0.53</v>
      </c>
      <c r="N200" s="33">
        <f>VLOOKUP($A200,cache[],N$1,0)</f>
        <v>1923</v>
      </c>
      <c r="O200" s="40">
        <f>VLOOKUP($A200,cache[],O$1,0)</f>
        <v>0.52</v>
      </c>
      <c r="P200" s="13">
        <f>VLOOKUP($A200,cache[],P$1,0)</f>
        <v>13355432</v>
      </c>
    </row>
    <row r="201" spans="1:16" x14ac:dyDescent="0.3">
      <c r="A201" s="17" t="s">
        <v>112</v>
      </c>
      <c r="B201" s="10"/>
      <c r="C201" s="10"/>
      <c r="D201" s="17">
        <f>VLOOKUP($A201,cache[],D$1,0)</f>
        <v>8</v>
      </c>
      <c r="E201" s="20">
        <f>VLOOKUP($A201,cache[],E$1,0)</f>
        <v>13182199</v>
      </c>
      <c r="F201" s="20">
        <f>VLOOKUP($A201,cache[],F$1,0)</f>
        <v>13383577</v>
      </c>
      <c r="G201" s="17">
        <f>VLOOKUP($A201,cache[],G$1,0)</f>
        <v>201378</v>
      </c>
      <c r="H201" s="17">
        <f>VLOOKUP($A201,cache[],H$1,0)</f>
        <v>2.1</v>
      </c>
      <c r="I201" s="17">
        <f>VLOOKUP($A201,cache[],I$1,0)</f>
        <v>4</v>
      </c>
      <c r="J201" s="34">
        <f>VLOOKUP($A201,cache[],J$1,0)</f>
        <v>5</v>
      </c>
      <c r="K201" s="41">
        <f>VLOOKUP($A201,cache[],K$1,0)</f>
        <v>0.4</v>
      </c>
      <c r="L201" s="34">
        <f>VLOOKUP($A201,cache[],L$1,0)</f>
        <v>52</v>
      </c>
      <c r="M201" s="34">
        <f>VLOOKUP($A201,cache[],M$1,0)</f>
        <v>0.56000000000000005</v>
      </c>
      <c r="N201" s="34">
        <f>VLOOKUP($A201,cache[],N$1,0)</f>
        <v>858</v>
      </c>
      <c r="O201" s="41">
        <f>VLOOKUP($A201,cache[],O$1,0)</f>
        <v>0.57999999999999996</v>
      </c>
      <c r="P201" s="18">
        <f>VLOOKUP($A201,cache[],P$1,0)</f>
        <v>13367657</v>
      </c>
    </row>
    <row r="202" spans="1:16" x14ac:dyDescent="0.3">
      <c r="A202" s="12" t="s">
        <v>115</v>
      </c>
      <c r="B202" s="10"/>
      <c r="C202" s="10"/>
      <c r="D202" s="12">
        <f>VLOOKUP($A202,cache[],D$1,0)</f>
        <v>8</v>
      </c>
      <c r="E202" s="19">
        <f>VLOOKUP($A202,cache[],E$1,0)</f>
        <v>13052000</v>
      </c>
      <c r="F202" s="19">
        <f>VLOOKUP($A202,cache[],F$1,0)</f>
        <v>13200000</v>
      </c>
      <c r="G202" s="12">
        <f>VLOOKUP($A202,cache[],G$1,0)</f>
        <v>148000</v>
      </c>
      <c r="H202" s="12">
        <f>VLOOKUP($A202,cache[],H$1,0)</f>
        <v>2.2000000000000002</v>
      </c>
      <c r="I202" s="12">
        <f>VLOOKUP($A202,cache[],I$1,0)</f>
        <v>1.4</v>
      </c>
      <c r="J202" s="33">
        <f>VLOOKUP($A202,cache[],J$1,0)</f>
        <v>20</v>
      </c>
      <c r="K202" s="40">
        <f>VLOOKUP($A202,cache[],K$1,0)</f>
        <v>0.65</v>
      </c>
      <c r="L202" s="33">
        <f>VLOOKUP($A202,cache[],L$1,0)</f>
        <v>191</v>
      </c>
      <c r="M202" s="33">
        <f>VLOOKUP($A202,cache[],M$1,0)</f>
        <v>0.49</v>
      </c>
      <c r="N202" s="33">
        <f>VLOOKUP($A202,cache[],N$1,0)</f>
        <v>2772</v>
      </c>
      <c r="O202" s="40">
        <f>VLOOKUP($A202,cache[],O$1,0)</f>
        <v>0.48</v>
      </c>
      <c r="P202" s="13">
        <f>VLOOKUP($A202,cache[],P$1,0)</f>
        <v>13296611</v>
      </c>
    </row>
  </sheetData>
  <conditionalFormatting sqref="E3 E7 E11 E15 E19 E23">
    <cfRule type="cellIs" dxfId="78" priority="168" operator="greaterThan">
      <formula>0</formula>
    </cfRule>
  </conditionalFormatting>
  <conditionalFormatting sqref="E23 E19 E15 E11 E7 E3">
    <cfRule type="cellIs" dxfId="77" priority="167" operator="lessThan">
      <formula>0</formula>
    </cfRule>
  </conditionalFormatting>
  <conditionalFormatting sqref="E29">
    <cfRule type="cellIs" dxfId="76" priority="166" operator="greaterThan">
      <formula>0</formula>
    </cfRule>
  </conditionalFormatting>
  <conditionalFormatting sqref="E29">
    <cfRule type="cellIs" dxfId="75" priority="165" operator="lessThan">
      <formula>0</formula>
    </cfRule>
  </conditionalFormatting>
  <conditionalFormatting sqref="F29">
    <cfRule type="cellIs" dxfId="74" priority="164" operator="greaterThan">
      <formula>0</formula>
    </cfRule>
  </conditionalFormatting>
  <conditionalFormatting sqref="F29">
    <cfRule type="cellIs" dxfId="73" priority="163" operator="lessThan">
      <formula>0</formula>
    </cfRule>
  </conditionalFormatting>
  <conditionalFormatting sqref="G29">
    <cfRule type="cellIs" dxfId="72" priority="160" operator="greaterThan">
      <formula>0</formula>
    </cfRule>
  </conditionalFormatting>
  <conditionalFormatting sqref="G29">
    <cfRule type="cellIs" dxfId="71" priority="159" operator="lessThan">
      <formula>0</formula>
    </cfRule>
  </conditionalFormatting>
  <conditionalFormatting sqref="E36">
    <cfRule type="cellIs" dxfId="70" priority="158" operator="greaterThan">
      <formula>0</formula>
    </cfRule>
  </conditionalFormatting>
  <conditionalFormatting sqref="E36">
    <cfRule type="cellIs" dxfId="69" priority="157" operator="lessThan">
      <formula>0</formula>
    </cfRule>
  </conditionalFormatting>
  <conditionalFormatting sqref="F36">
    <cfRule type="cellIs" dxfId="68" priority="156" operator="greaterThan">
      <formula>0</formula>
    </cfRule>
  </conditionalFormatting>
  <conditionalFormatting sqref="F36">
    <cfRule type="cellIs" dxfId="67" priority="155" operator="lessThan">
      <formula>0</formula>
    </cfRule>
  </conditionalFormatting>
  <conditionalFormatting sqref="E163">
    <cfRule type="cellIs" dxfId="66" priority="58" operator="greaterThan">
      <formula>0</formula>
    </cfRule>
  </conditionalFormatting>
  <conditionalFormatting sqref="E163">
    <cfRule type="cellIs" dxfId="65" priority="57" operator="lessThan">
      <formula>0</formula>
    </cfRule>
  </conditionalFormatting>
  <conditionalFormatting sqref="E51 E46 E41">
    <cfRule type="cellIs" dxfId="64" priority="140" operator="greaterThan">
      <formula>0</formula>
    </cfRule>
  </conditionalFormatting>
  <conditionalFormatting sqref="E51 E46 E41">
    <cfRule type="cellIs" dxfId="63" priority="139" operator="lessThan">
      <formula>0</formula>
    </cfRule>
  </conditionalFormatting>
  <conditionalFormatting sqref="F51 F46 F41">
    <cfRule type="cellIs" dxfId="62" priority="138" operator="greaterThan">
      <formula>0</formula>
    </cfRule>
  </conditionalFormatting>
  <conditionalFormatting sqref="F51 F46 F41">
    <cfRule type="cellIs" dxfId="61" priority="137" operator="lessThan">
      <formula>0</formula>
    </cfRule>
  </conditionalFormatting>
  <conditionalFormatting sqref="E59">
    <cfRule type="cellIs" dxfId="60" priority="136" operator="greaterThan">
      <formula>0</formula>
    </cfRule>
  </conditionalFormatting>
  <conditionalFormatting sqref="E59">
    <cfRule type="cellIs" dxfId="59" priority="135" operator="lessThan">
      <formula>0</formula>
    </cfRule>
  </conditionalFormatting>
  <conditionalFormatting sqref="F59">
    <cfRule type="cellIs" dxfId="58" priority="134" operator="greaterThan">
      <formula>0</formula>
    </cfRule>
  </conditionalFormatting>
  <conditionalFormatting sqref="F59">
    <cfRule type="cellIs" dxfId="57" priority="133" operator="lessThan">
      <formula>0</formula>
    </cfRule>
  </conditionalFormatting>
  <conditionalFormatting sqref="E155">
    <cfRule type="cellIs" dxfId="56" priority="66" operator="greaterThan">
      <formula>0</formula>
    </cfRule>
  </conditionalFormatting>
  <conditionalFormatting sqref="E155">
    <cfRule type="cellIs" dxfId="55" priority="65" operator="lessThan">
      <formula>0</formula>
    </cfRule>
  </conditionalFormatting>
  <conditionalFormatting sqref="E159">
    <cfRule type="cellIs" dxfId="54" priority="62" operator="greaterThan">
      <formula>0</formula>
    </cfRule>
  </conditionalFormatting>
  <conditionalFormatting sqref="E159">
    <cfRule type="cellIs" dxfId="53" priority="61" operator="lessThan">
      <formula>0</formula>
    </cfRule>
  </conditionalFormatting>
  <conditionalFormatting sqref="E89 E83 E77 E71 E65">
    <cfRule type="cellIs" dxfId="52" priority="112" operator="greaterThan">
      <formula>0</formula>
    </cfRule>
  </conditionalFormatting>
  <conditionalFormatting sqref="E89 E83 E77 E71 E65">
    <cfRule type="cellIs" dxfId="51" priority="111" operator="lessThan">
      <formula>0</formula>
    </cfRule>
  </conditionalFormatting>
  <conditionalFormatting sqref="F89 F83 F77 F71 F65">
    <cfRule type="cellIs" dxfId="50" priority="110" operator="greaterThan">
      <formula>0</formula>
    </cfRule>
  </conditionalFormatting>
  <conditionalFormatting sqref="F89 F83 F77 F71 F65">
    <cfRule type="cellIs" dxfId="49" priority="109" operator="lessThan">
      <formula>0</formula>
    </cfRule>
  </conditionalFormatting>
  <conditionalFormatting sqref="E97">
    <cfRule type="cellIs" dxfId="48" priority="108" operator="greaterThan">
      <formula>0</formula>
    </cfRule>
  </conditionalFormatting>
  <conditionalFormatting sqref="E97">
    <cfRule type="cellIs" dxfId="47" priority="107" operator="lessThan">
      <formula>0</formula>
    </cfRule>
  </conditionalFormatting>
  <conditionalFormatting sqref="E101">
    <cfRule type="cellIs" dxfId="46" priority="104" operator="greaterThan">
      <formula>0</formula>
    </cfRule>
  </conditionalFormatting>
  <conditionalFormatting sqref="E101">
    <cfRule type="cellIs" dxfId="45" priority="103" operator="lessThan">
      <formula>0</formula>
    </cfRule>
  </conditionalFormatting>
  <conditionalFormatting sqref="E105">
    <cfRule type="cellIs" dxfId="44" priority="102" operator="greaterThan">
      <formula>0</formula>
    </cfRule>
  </conditionalFormatting>
  <conditionalFormatting sqref="E105">
    <cfRule type="cellIs" dxfId="43" priority="101" operator="lessThan">
      <formula>0</formula>
    </cfRule>
  </conditionalFormatting>
  <conditionalFormatting sqref="E108">
    <cfRule type="cellIs" dxfId="42" priority="96" operator="greaterThan">
      <formula>0</formula>
    </cfRule>
  </conditionalFormatting>
  <conditionalFormatting sqref="E108">
    <cfRule type="cellIs" dxfId="41" priority="95" operator="lessThan">
      <formula>0</formula>
    </cfRule>
  </conditionalFormatting>
  <conditionalFormatting sqref="E113">
    <cfRule type="cellIs" dxfId="40" priority="94" operator="greaterThan">
      <formula>0</formula>
    </cfRule>
  </conditionalFormatting>
  <conditionalFormatting sqref="E113">
    <cfRule type="cellIs" dxfId="39" priority="93" operator="lessThan">
      <formula>0</formula>
    </cfRule>
  </conditionalFormatting>
  <conditionalFormatting sqref="F113">
    <cfRule type="cellIs" dxfId="38" priority="92" operator="greaterThan">
      <formula>0</formula>
    </cfRule>
  </conditionalFormatting>
  <conditionalFormatting sqref="F113">
    <cfRule type="cellIs" dxfId="37" priority="91" operator="lessThan">
      <formula>0</formula>
    </cfRule>
  </conditionalFormatting>
  <conditionalFormatting sqref="E119">
    <cfRule type="cellIs" dxfId="36" priority="90" operator="greaterThan">
      <formula>0</formula>
    </cfRule>
  </conditionalFormatting>
  <conditionalFormatting sqref="E119">
    <cfRule type="cellIs" dxfId="35" priority="89" operator="lessThan">
      <formula>0</formula>
    </cfRule>
  </conditionalFormatting>
  <conditionalFormatting sqref="F119">
    <cfRule type="cellIs" dxfId="34" priority="88" operator="greaterThan">
      <formula>0</formula>
    </cfRule>
  </conditionalFormatting>
  <conditionalFormatting sqref="F119">
    <cfRule type="cellIs" dxfId="33" priority="87" operator="lessThan">
      <formula>0</formula>
    </cfRule>
  </conditionalFormatting>
  <conditionalFormatting sqref="E125">
    <cfRule type="cellIs" dxfId="32" priority="86" operator="greaterThan">
      <formula>0</formula>
    </cfRule>
  </conditionalFormatting>
  <conditionalFormatting sqref="E125">
    <cfRule type="cellIs" dxfId="31" priority="85" operator="lessThan">
      <formula>0</formula>
    </cfRule>
  </conditionalFormatting>
  <conditionalFormatting sqref="F125">
    <cfRule type="cellIs" dxfId="30" priority="84" operator="greaterThan">
      <formula>0</formula>
    </cfRule>
  </conditionalFormatting>
  <conditionalFormatting sqref="F125">
    <cfRule type="cellIs" dxfId="29" priority="83" operator="lessThan">
      <formula>0</formula>
    </cfRule>
  </conditionalFormatting>
  <conditionalFormatting sqref="E131">
    <cfRule type="cellIs" dxfId="28" priority="82" operator="greaterThan">
      <formula>0</formula>
    </cfRule>
  </conditionalFormatting>
  <conditionalFormatting sqref="E131">
    <cfRule type="cellIs" dxfId="27" priority="81" operator="lessThan">
      <formula>0</formula>
    </cfRule>
  </conditionalFormatting>
  <conditionalFormatting sqref="F131">
    <cfRule type="cellIs" dxfId="26" priority="80" operator="greaterThan">
      <formula>0</formula>
    </cfRule>
  </conditionalFormatting>
  <conditionalFormatting sqref="F131">
    <cfRule type="cellIs" dxfId="25" priority="79" operator="lessThan">
      <formula>0</formula>
    </cfRule>
  </conditionalFormatting>
  <conditionalFormatting sqref="E137">
    <cfRule type="cellIs" dxfId="24" priority="78" operator="greaterThan">
      <formula>0</formula>
    </cfRule>
  </conditionalFormatting>
  <conditionalFormatting sqref="E137">
    <cfRule type="cellIs" dxfId="23" priority="77" operator="lessThan">
      <formula>0</formula>
    </cfRule>
  </conditionalFormatting>
  <conditionalFormatting sqref="F137">
    <cfRule type="cellIs" dxfId="22" priority="76" operator="greaterThan">
      <formula>0</formula>
    </cfRule>
  </conditionalFormatting>
  <conditionalFormatting sqref="F137">
    <cfRule type="cellIs" dxfId="21" priority="75" operator="lessThan">
      <formula>0</formula>
    </cfRule>
  </conditionalFormatting>
  <conditionalFormatting sqref="E143">
    <cfRule type="cellIs" dxfId="20" priority="74" operator="greaterThan">
      <formula>0</formula>
    </cfRule>
  </conditionalFormatting>
  <conditionalFormatting sqref="E143">
    <cfRule type="cellIs" dxfId="19" priority="73" operator="lessThan">
      <formula>0</formula>
    </cfRule>
  </conditionalFormatting>
  <conditionalFormatting sqref="F143">
    <cfRule type="cellIs" dxfId="18" priority="72" operator="greaterThan">
      <formula>0</formula>
    </cfRule>
  </conditionalFormatting>
  <conditionalFormatting sqref="F143">
    <cfRule type="cellIs" dxfId="17" priority="71" operator="lessThan">
      <formula>0</formula>
    </cfRule>
  </conditionalFormatting>
  <conditionalFormatting sqref="E151">
    <cfRule type="cellIs" dxfId="16" priority="70" operator="greaterThan">
      <formula>0</formula>
    </cfRule>
  </conditionalFormatting>
  <conditionalFormatting sqref="E151">
    <cfRule type="cellIs" dxfId="15" priority="69" operator="lessThan">
      <formula>0</formula>
    </cfRule>
  </conditionalFormatting>
  <conditionalFormatting sqref="E171:E173">
    <cfRule type="cellIs" dxfId="14" priority="20" operator="greaterThan">
      <formula>0</formula>
    </cfRule>
  </conditionalFormatting>
  <conditionalFormatting sqref="E171:E173">
    <cfRule type="cellIs" dxfId="13" priority="19" operator="lessThan">
      <formula>0</formula>
    </cfRule>
  </conditionalFormatting>
  <conditionalFormatting sqref="G171:G174">
    <cfRule type="cellIs" dxfId="12" priority="18" operator="greaterThan">
      <formula>0</formula>
    </cfRule>
  </conditionalFormatting>
  <conditionalFormatting sqref="G171:G174">
    <cfRule type="cellIs" dxfId="11" priority="17" operator="lessThan">
      <formula>0</formula>
    </cfRule>
  </conditionalFormatting>
  <conditionalFormatting sqref="I171:I172">
    <cfRule type="cellIs" dxfId="10" priority="16" operator="greaterThan">
      <formula>0</formula>
    </cfRule>
  </conditionalFormatting>
  <conditionalFormatting sqref="I171:I172">
    <cfRule type="cellIs" dxfId="9" priority="15" operator="lessThan">
      <formula>0</formula>
    </cfRule>
  </conditionalFormatting>
  <conditionalFormatting sqref="I197">
    <cfRule type="cellIs" dxfId="8" priority="3" operator="lessThan">
      <formula>0</formula>
    </cfRule>
  </conditionalFormatting>
  <conditionalFormatting sqref="I197">
    <cfRule type="cellIs" dxfId="7" priority="4" operator="greaterThan">
      <formula>0</formula>
    </cfRule>
  </conditionalFormatting>
  <conditionalFormatting sqref="E197">
    <cfRule type="cellIs" dxfId="6" priority="10" operator="greaterThan">
      <formula>0</formula>
    </cfRule>
  </conditionalFormatting>
  <conditionalFormatting sqref="E197">
    <cfRule type="cellIs" dxfId="5" priority="9" operator="lessThan">
      <formula>0</formula>
    </cfRule>
  </conditionalFormatting>
  <conditionalFormatting sqref="F197:H197">
    <cfRule type="cellIs" dxfId="4" priority="6" operator="greaterThan">
      <formula>0</formula>
    </cfRule>
  </conditionalFormatting>
  <conditionalFormatting sqref="F197:H197">
    <cfRule type="cellIs" dxfId="3" priority="5" operator="lessThan">
      <formula>0</formula>
    </cfRule>
  </conditionalFormatting>
  <conditionalFormatting sqref="E187:H187">
    <cfRule type="cellIs" dxfId="2" priority="2" operator="greaterThan">
      <formula>0</formula>
    </cfRule>
  </conditionalFormatting>
  <conditionalFormatting sqref="E187:H187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8 7 9 c e 0 - 2 c d 6 - 4 c 6 5 - 8 1 f 0 - 4 9 d 8 9 2 2 d f 9 d 0 "   x m l n s = " h t t p : / / s c h e m a s . m i c r o s o f t . c o m / D a t a M a s h u p " > A A A A A E g E A A B Q S w M E F A A C A A g A G a R I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B m k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p E h U O R 0 + O E E B A A D S A g A A E w A c A E Z v c m 1 1 b G F z L 1 N l Y 3 R p b 2 4 x L m 0 g o h g A K K A U A A A A A A A A A A A A A A A A A A A A A A A A A A A A d V H L T s M w E L x H y j 9 Y 5 p J K U a R W 5 U L F q Y U D J 0 Q L J 0 u R 4 x h i 6 t i V 7 V R F i H 9 n H e e J S g 7 x z u y M d z a x n D m h F d q H c 7 m J o z i y F T W 8 R I y y i q N 7 J L m L I w T P X j e G e e b J a p X t N G t q r l z y K C T P t l o 5 A D b B 2 z v y a r m x p I E 3 2 X F 7 d P p E n o 3 + h B m W Q I O a I l f a i f c v 4 i 6 O t H M y q P B i k Y Z J N x j u O 3 P j I I b T 6 E A L y T E M f u F M m z I 7 6 J Z J Q q D R 9 H A 5 U V W C 5 4 3 K p j W 0 u i z w w b z V s q l V c n V C i n B w p u g b i 9 J j K l n l T y l q 4 X x R d L w 9 + s O e D K c 9 k T t R 8 0 4 z 1 G c t 8 9 u 6 r Q y F b 9 w D o J e V m f A 9 g s Z q P e v 0 k J 4 / c j 9 m t c Y / P m G b N Q t 5 Q t 2 n D W j I H G A x U 4 b 8 A Y x b D M 0 h / + D 9 w 4 x 7 d X i 6 3 S j p t p p p 5 t x k 3 5 l q T k 5 3 X 8 S R U P / 8 8 8 0 v U E s B A i 0 A F A A C A A g A G a R I V O 6 P B M u l A A A A 9 g A A A B I A A A A A A A A A A A A A A A A A A A A A A E N v b m Z p Z y 9 Q Y W N r Y W d l L n h t b F B L A Q I t A B Q A A g A I A B m k S F Q P y u m r p A A A A O k A A A A T A A A A A A A A A A A A A A A A A P E A A A B b Q 2 9 u d G V u d F 9 U e X B l c 1 0 u e G 1 s U E s B A i 0 A F A A C A A g A G a R I V D k d P j h B A Q A A 0 g I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I A A A A A A A A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j a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j a G U i I C 8 + P E V u d H J 5 I F R 5 c G U 9 I k Z p b G x l Z E N v b X B s Z X R l U m V z d W x 0 V G 9 X b 3 J r c 2 h l Z X Q i I F Z h b H V l P S J s M S I g L z 4 8 R W 5 0 c n k g V H l w Z T 0 i U X V l c n l J R C I g V m F s d W U 9 I n M 0 N z E 3 M W M 1 Z S 0 4 O D U 2 L T Q w M D M t Y T B m M y 1 i Y T g z N G U 1 N D R l O D A i I C 8 + P E V u d H J 5 I F R 5 c G U 9 I k Z p b G x M Y X N 0 V X B k Y X R l Z C I g V m F s d W U 9 I m Q y M D I y L T A y L T A 4 V D I w O j M y O j U x L j I w N T Q 2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g i I C 8 + P E V u d H J 5 I F R 5 c G U 9 I k F k Z G V k V G 9 E Y X R h T W 9 k Z W w i I F Z h b H V l P S J s M C I g L z 4 8 R W 5 0 c n k g V H l w Z T 0 i R m l s b E N v b H V t b l R 5 c G V z I i B W Y W x 1 Z T 0 i c 0 J n Q U F B Q U F B Q U F B Q U F B Q U F B Q U F B Q U E 9 P S I g L z 4 8 R W 5 0 c n k g V H l w Z T 0 i R m l s b E N v b H V t b k 5 h b W V z I i B W Y W x 1 Z T 0 i c 1 s m c X V v d D t O Y W 1 l J n F 1 b 3 Q 7 L C Z x d W 9 0 O 1 Z h b H V l L m l k J n F 1 b 3 Q 7 L C Z x d W 9 0 O 1 Z h b H V l L m F s Y 2 g m c X V v d D s s J n F 1 b 3 Q 7 V m F s d W U u b G l t a X Q m c X V v d D s s J n F 1 b 3 Q 7 V m F s d W U u Y m l k J n F 1 b 3 Q 7 L C Z x d W 9 0 O 1 Z h b H V l L m F z a y Z x d W 9 0 O y w m c X V v d D t W Y W x 1 Z S 5 z c H J l Y W Q m c X V v d D s s J n F 1 b 3 Q 7 V m F s d W U u Y X N r X 3 R p b W U m c X V v d D s s J n F 1 b 3 Q 7 V m F s d W U u Y m l k X 3 R p b W U m c X V v d D s s J n F 1 b 3 Q 7 V m F s d W U u d m 9 s X z V t J n F 1 b 3 Q 7 L C Z x d W 9 0 O 1 Z h b H V l L n Z y Y X R p b 1 8 1 b S Z x d W 9 0 O y w m c X V v d D t W Y W x 1 Z S 5 2 b 2 x f M W h y J n F 1 b 3 Q 7 L C Z x d W 9 0 O 1 Z h b H V l L n Z y Y X R p b 1 8 x a H I m c X V v d D s s J n F 1 b 3 Q 7 V m F s d W U u d m 9 s X z I 0 a H I m c X V v d D s s J n F 1 b 3 Q 7 V m F s d W U u d n J h d G l v X z I 0 a H I m c X V v d D s s J n F 1 b 3 Q 7 V m F s d W U u Y X Z n X 2 F z a 1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N o Z S 9 B d X R v U m V t b 3 Z l Z E N v b H V t b n M x L n t O Y W 1 l L D B 9 J n F 1 b 3 Q 7 L C Z x d W 9 0 O 1 N l Y 3 R p b 2 4 x L 2 N h Y 2 h l L 0 F 1 d G 9 S Z W 1 v d m V k Q 2 9 s d W 1 u c z E u e 1 Z h b H V l L m l k L D F 9 J n F 1 b 3 Q 7 L C Z x d W 9 0 O 1 N l Y 3 R p b 2 4 x L 2 N h Y 2 h l L 0 F 1 d G 9 S Z W 1 v d m V k Q 2 9 s d W 1 u c z E u e 1 Z h b H V l L m F s Y 2 g s M n 0 m c X V v d D s s J n F 1 b 3 Q 7 U 2 V j d G l v b j E v Y 2 F j a G U v Q X V 0 b 1 J l b W 9 2 Z W R D b 2 x 1 b W 5 z M S 5 7 V m F s d W U u b G l t a X Q s M 3 0 m c X V v d D s s J n F 1 b 3 Q 7 U 2 V j d G l v b j E v Y 2 F j a G U v Q X V 0 b 1 J l b W 9 2 Z W R D b 2 x 1 b W 5 z M S 5 7 V m F s d W U u Y m l k L D R 9 J n F 1 b 3 Q 7 L C Z x d W 9 0 O 1 N l Y 3 R p b 2 4 x L 2 N h Y 2 h l L 0 F 1 d G 9 S Z W 1 v d m V k Q 2 9 s d W 1 u c z E u e 1 Z h b H V l L m F z a y w 1 f S Z x d W 9 0 O y w m c X V v d D t T Z W N 0 a W 9 u M S 9 j Y W N o Z S 9 B d X R v U m V t b 3 Z l Z E N v b H V t b n M x L n t W Y W x 1 Z S 5 z c H J l Y W Q s N n 0 m c X V v d D s s J n F 1 b 3 Q 7 U 2 V j d G l v b j E v Y 2 F j a G U v Q X V 0 b 1 J l b W 9 2 Z W R D b 2 x 1 b W 5 z M S 5 7 V m F s d W U u Y X N r X 3 R p b W U s N 3 0 m c X V v d D s s J n F 1 b 3 Q 7 U 2 V j d G l v b j E v Y 2 F j a G U v Q X V 0 b 1 J l b W 9 2 Z W R D b 2 x 1 b W 5 z M S 5 7 V m F s d W U u Y m l k X 3 R p b W U s O H 0 m c X V v d D s s J n F 1 b 3 Q 7 U 2 V j d G l v b j E v Y 2 F j a G U v Q X V 0 b 1 J l b W 9 2 Z W R D b 2 x 1 b W 5 z M S 5 7 V m F s d W U u d m 9 s X z V t L D l 9 J n F 1 b 3 Q 7 L C Z x d W 9 0 O 1 N l Y 3 R p b 2 4 x L 2 N h Y 2 h l L 0 F 1 d G 9 S Z W 1 v d m V k Q 2 9 s d W 1 u c z E u e 1 Z h b H V l L n Z y Y X R p b 1 8 1 b S w x M H 0 m c X V v d D s s J n F 1 b 3 Q 7 U 2 V j d G l v b j E v Y 2 F j a G U v Q X V 0 b 1 J l b W 9 2 Z W R D b 2 x 1 b W 5 z M S 5 7 V m F s d W U u d m 9 s X z F o c i w x M X 0 m c X V v d D s s J n F 1 b 3 Q 7 U 2 V j d G l v b j E v Y 2 F j a G U v Q X V 0 b 1 J l b W 9 2 Z W R D b 2 x 1 b W 5 z M S 5 7 V m F s d W U u d n J h d G l v X z F o c i w x M n 0 m c X V v d D s s J n F 1 b 3 Q 7 U 2 V j d G l v b j E v Y 2 F j a G U v Q X V 0 b 1 J l b W 9 2 Z W R D b 2 x 1 b W 5 z M S 5 7 V m F s d W U u d m 9 s X z I 0 a H I s M T N 9 J n F 1 b 3 Q 7 L C Z x d W 9 0 O 1 N l Y 3 R p b 2 4 x L 2 N h Y 2 h l L 0 F 1 d G 9 S Z W 1 v d m V k Q 2 9 s d W 1 u c z E u e 1 Z h b H V l L n Z y Y X R p b 1 8 y N G h y L D E 0 f S Z x d W 9 0 O y w m c X V v d D t T Z W N 0 a W 9 u M S 9 j Y W N o Z S 9 B d X R v U m V t b 3 Z l Z E N v b H V t b n M x L n t W Y W x 1 Z S 5 h d m d f Y X N r X z I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2 F j a G U v Q X V 0 b 1 J l b W 9 2 Z W R D b 2 x 1 b W 5 z M S 5 7 T m F t Z S w w f S Z x d W 9 0 O y w m c X V v d D t T Z W N 0 a W 9 u M S 9 j Y W N o Z S 9 B d X R v U m V t b 3 Z l Z E N v b H V t b n M x L n t W Y W x 1 Z S 5 p Z C w x f S Z x d W 9 0 O y w m c X V v d D t T Z W N 0 a W 9 u M S 9 j Y W N o Z S 9 B d X R v U m V t b 3 Z l Z E N v b H V t b n M x L n t W Y W x 1 Z S 5 h b G N o L D J 9 J n F 1 b 3 Q 7 L C Z x d W 9 0 O 1 N l Y 3 R p b 2 4 x L 2 N h Y 2 h l L 0 F 1 d G 9 S Z W 1 v d m V k Q 2 9 s d W 1 u c z E u e 1 Z h b H V l L m x p b W l 0 L D N 9 J n F 1 b 3 Q 7 L C Z x d W 9 0 O 1 N l Y 3 R p b 2 4 x L 2 N h Y 2 h l L 0 F 1 d G 9 S Z W 1 v d m V k Q 2 9 s d W 1 u c z E u e 1 Z h b H V l L m J p Z C w 0 f S Z x d W 9 0 O y w m c X V v d D t T Z W N 0 a W 9 u M S 9 j Y W N o Z S 9 B d X R v U m V t b 3 Z l Z E N v b H V t b n M x L n t W Y W x 1 Z S 5 h c 2 s s N X 0 m c X V v d D s s J n F 1 b 3 Q 7 U 2 V j d G l v b j E v Y 2 F j a G U v Q X V 0 b 1 J l b W 9 2 Z W R D b 2 x 1 b W 5 z M S 5 7 V m F s d W U u c 3 B y Z W F k L D Z 9 J n F 1 b 3 Q 7 L C Z x d W 9 0 O 1 N l Y 3 R p b 2 4 x L 2 N h Y 2 h l L 0 F 1 d G 9 S Z W 1 v d m V k Q 2 9 s d W 1 u c z E u e 1 Z h b H V l L m F z a 1 9 0 a W 1 l L D d 9 J n F 1 b 3 Q 7 L C Z x d W 9 0 O 1 N l Y 3 R p b 2 4 x L 2 N h Y 2 h l L 0 F 1 d G 9 S Z W 1 v d m V k Q 2 9 s d W 1 u c z E u e 1 Z h b H V l L m J p Z F 9 0 a W 1 l L D h 9 J n F 1 b 3 Q 7 L C Z x d W 9 0 O 1 N l Y 3 R p b 2 4 x L 2 N h Y 2 h l L 0 F 1 d G 9 S Z W 1 v d m V k Q 2 9 s d W 1 u c z E u e 1 Z h b H V l L n Z v b F 8 1 b S w 5 f S Z x d W 9 0 O y w m c X V v d D t T Z W N 0 a W 9 u M S 9 j Y W N o Z S 9 B d X R v U m V t b 3 Z l Z E N v b H V t b n M x L n t W Y W x 1 Z S 5 2 c m F 0 a W 9 f N W 0 s M T B 9 J n F 1 b 3 Q 7 L C Z x d W 9 0 O 1 N l Y 3 R p b 2 4 x L 2 N h Y 2 h l L 0 F 1 d G 9 S Z W 1 v d m V k Q 2 9 s d W 1 u c z E u e 1 Z h b H V l L n Z v b F 8 x a H I s M T F 9 J n F 1 b 3 Q 7 L C Z x d W 9 0 O 1 N l Y 3 R p b 2 4 x L 2 N h Y 2 h l L 0 F 1 d G 9 S Z W 1 v d m V k Q 2 9 s d W 1 u c z E u e 1 Z h b H V l L n Z y Y X R p b 1 8 x a H I s M T J 9 J n F 1 b 3 Q 7 L C Z x d W 9 0 O 1 N l Y 3 R p b 2 4 x L 2 N h Y 2 h l L 0 F 1 d G 9 S Z W 1 v d m V k Q 2 9 s d W 1 u c z E u e 1 Z h b H V l L n Z v b F 8 y N G h y L D E z f S Z x d W 9 0 O y w m c X V v d D t T Z W N 0 a W 9 u M S 9 j Y W N o Z S 9 B d X R v U m V t b 3 Z l Z E N v b H V t b n M x L n t W Y W x 1 Z S 5 2 c m F 0 a W 9 f M j R o c i w x N H 0 m c X V v d D s s J n F 1 b 3 Q 7 U 2 V j d G l v b j E v Y 2 F j a G U v Q X V 0 b 1 J l b W 9 2 Z W R D b 2 x 1 b W 5 z M S 5 7 V m F s d W U u Y X Z n X 2 F z a 1 8 y N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Y 2 h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2 h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N o Z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R I K + 7 + A d D l + D D 1 d M P D R k A A A A A A g A A A A A A E G Y A A A A B A A A g A A A A M s i B A J J 8 L 6 Y c O u i g / X n j i F K J 7 W I w F G w B l w S 2 6 o U i c T g A A A A A D o A A A A A C A A A g A A A A c w Q H o B Y l 5 P x j j a a F h V 1 1 w Q N e H 7 9 + H z g N D C h 4 w i i i W f R Q A A A A M a H k 7 M z v z x c b I x 4 J F n T k L H a O A 2 n G J r w H s O R S x H / G v T L w Y Q D t g 4 f 2 S G j w e g L k D E A X j i e c J Q a b q v F x z 2 I U / j a r f E M f M 7 7 a t z m E p Q Z z y 1 l k S f t A A A A A Q A X K z 5 8 6 J X y w 3 q z O I a W R K I 9 I 7 g A I J K C Y w f z H T 6 0 g U s m Y N v o p a 5 E 8 a B A t r Y F v Y w 7 n v b Z / q L 4 8 n u x 1 / q J B j F z e 6 A = = < / D a t a M a s h u p > 
</file>

<file path=customXml/itemProps1.xml><?xml version="1.0" encoding="utf-8"?>
<ds:datastoreItem xmlns:ds="http://schemas.openxmlformats.org/officeDocument/2006/customXml" ds:itemID="{B5229D98-3542-43B8-92D5-58E3A8C82A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calculations</vt:lpstr>
      <vt:lpstr>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2022-02-08T20:32:58Z</dcterms:modified>
</cp:coreProperties>
</file>