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5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3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54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5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56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57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58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59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0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6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62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63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64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65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66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67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68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6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70.xml" ContentType="application/vnd.openxmlformats-officedocument.drawing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71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72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7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drawings/drawing74.xml" ContentType="application/vnd.openxmlformats-officedocument.drawing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7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76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77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78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ny\Desktop\"/>
    </mc:Choice>
  </mc:AlternateContent>
  <xr:revisionPtr revIDLastSave="0" documentId="13_ncr:1_{00EF3DC4-2E6B-4089-BFCE-DD947F15C4F4}" xr6:coauthVersionLast="47" xr6:coauthVersionMax="47" xr10:uidLastSave="{00000000-0000-0000-0000-000000000000}"/>
  <bookViews>
    <workbookView xWindow="-108" yWindow="-108" windowWidth="23256" windowHeight="12456" tabRatio="877" xr2:uid="{00000000-000D-0000-FFFF-FFFF00000000}"/>
  </bookViews>
  <sheets>
    <sheet name="GRR" sheetId="13" r:id="rId1"/>
    <sheet name="Data" sheetId="14" r:id="rId2"/>
    <sheet name="1" sheetId="6" r:id="rId3"/>
    <sheet name="2" sheetId="15" r:id="rId4"/>
    <sheet name="3" sheetId="16" r:id="rId5"/>
    <sheet name="4" sheetId="17" r:id="rId6"/>
    <sheet name="5" sheetId="19" r:id="rId7"/>
    <sheet name="6" sheetId="20" r:id="rId8"/>
    <sheet name="7" sheetId="21" r:id="rId9"/>
    <sheet name="8" sheetId="22" r:id="rId10"/>
    <sheet name="9" sheetId="23" r:id="rId11"/>
    <sheet name="10" sheetId="24" r:id="rId12"/>
    <sheet name="11" sheetId="25" r:id="rId13"/>
    <sheet name="12" sheetId="26" r:id="rId14"/>
    <sheet name="13" sheetId="27" r:id="rId15"/>
    <sheet name="14" sheetId="93" r:id="rId16"/>
    <sheet name="15" sheetId="29" r:id="rId17"/>
    <sheet name="16" sheetId="30" r:id="rId18"/>
    <sheet name="17" sheetId="31" r:id="rId19"/>
    <sheet name="18" sheetId="32" r:id="rId20"/>
    <sheet name="19" sheetId="33" r:id="rId21"/>
    <sheet name="20" sheetId="34" r:id="rId22"/>
    <sheet name="21" sheetId="35" r:id="rId23"/>
    <sheet name="22" sheetId="36" r:id="rId24"/>
    <sheet name="23" sheetId="37" r:id="rId25"/>
    <sheet name="24" sheetId="38" r:id="rId26"/>
    <sheet name="25" sheetId="39" r:id="rId27"/>
    <sheet name="26" sheetId="40" r:id="rId28"/>
    <sheet name="27" sheetId="41" r:id="rId29"/>
    <sheet name="28" sheetId="42" r:id="rId30"/>
    <sheet name="29" sheetId="43" r:id="rId31"/>
    <sheet name="30" sheetId="44" r:id="rId32"/>
    <sheet name="31" sheetId="45" r:id="rId33"/>
    <sheet name="32" sheetId="46" r:id="rId34"/>
    <sheet name="33" sheetId="47" r:id="rId35"/>
    <sheet name="34" sheetId="48" r:id="rId36"/>
    <sheet name="35" sheetId="49" r:id="rId37"/>
    <sheet name="36" sheetId="50" r:id="rId38"/>
    <sheet name="37" sheetId="51" r:id="rId39"/>
    <sheet name="38" sheetId="52" r:id="rId40"/>
    <sheet name="39" sheetId="53" r:id="rId41"/>
    <sheet name="40" sheetId="54" r:id="rId42"/>
    <sheet name="41" sheetId="55" r:id="rId43"/>
    <sheet name="42" sheetId="56" r:id="rId44"/>
    <sheet name="43" sheetId="57" r:id="rId45"/>
    <sheet name="44" sheetId="58" r:id="rId46"/>
    <sheet name="45" sheetId="59" r:id="rId47"/>
    <sheet name="46" sheetId="60" r:id="rId48"/>
    <sheet name="47" sheetId="61" r:id="rId49"/>
    <sheet name="48" sheetId="62" r:id="rId50"/>
    <sheet name="49" sheetId="63" r:id="rId51"/>
    <sheet name="50" sheetId="64" r:id="rId52"/>
    <sheet name="51" sheetId="65" r:id="rId53"/>
    <sheet name="52" sheetId="66" r:id="rId54"/>
    <sheet name="53" sheetId="67" r:id="rId55"/>
    <sheet name="54" sheetId="68" r:id="rId56"/>
    <sheet name="55" sheetId="69" r:id="rId57"/>
    <sheet name="56" sheetId="70" r:id="rId58"/>
    <sheet name="57" sheetId="71" r:id="rId59"/>
    <sheet name="58" sheetId="72" r:id="rId60"/>
    <sheet name="59" sheetId="73" r:id="rId61"/>
    <sheet name="60" sheetId="74" r:id="rId62"/>
    <sheet name="61" sheetId="75" r:id="rId63"/>
    <sheet name="62" sheetId="76" r:id="rId64"/>
    <sheet name="63" sheetId="77" r:id="rId65"/>
    <sheet name="64" sheetId="78" r:id="rId66"/>
    <sheet name="65" sheetId="79" r:id="rId67"/>
    <sheet name="66" sheetId="80" r:id="rId68"/>
    <sheet name="67" sheetId="81" r:id="rId69"/>
    <sheet name="68" sheetId="82" r:id="rId70"/>
    <sheet name="69" sheetId="83" r:id="rId71"/>
    <sheet name="70" sheetId="84" r:id="rId72"/>
    <sheet name="71" sheetId="85" r:id="rId73"/>
    <sheet name="72" sheetId="86" r:id="rId74"/>
    <sheet name="73" sheetId="87" r:id="rId75"/>
    <sheet name="74" sheetId="88" r:id="rId76"/>
    <sheet name="75" sheetId="89" r:id="rId77"/>
    <sheet name="76" sheetId="90" r:id="rId78"/>
    <sheet name="77" sheetId="92" r:id="rId79"/>
    <sheet name="78" sheetId="28" r:id="rId80"/>
  </sheets>
  <definedNames>
    <definedName name="_xlnm._FilterDatabase" localSheetId="1" hidden="1">Data!$A$1:$B$1</definedName>
    <definedName name="_xlnm._FilterDatabase" localSheetId="0" hidden="1">GRR!$A$10:$K$88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93" l="1"/>
  <c r="L17" i="93"/>
  <c r="K17" i="93"/>
  <c r="N17" i="93" s="1"/>
  <c r="M16" i="93"/>
  <c r="L16" i="93"/>
  <c r="K16" i="93"/>
  <c r="N74" i="93" s="1"/>
  <c r="M15" i="93"/>
  <c r="L15" i="93"/>
  <c r="K15" i="93"/>
  <c r="N15" i="93" s="1"/>
  <c r="M14" i="93"/>
  <c r="L14" i="93"/>
  <c r="K14" i="93"/>
  <c r="M13" i="93"/>
  <c r="L13" i="93"/>
  <c r="K13" i="93"/>
  <c r="N13" i="93" s="1"/>
  <c r="F71" i="93" s="1"/>
  <c r="M12" i="93"/>
  <c r="L12" i="93"/>
  <c r="K12" i="93"/>
  <c r="M11" i="93"/>
  <c r="L11" i="93"/>
  <c r="K11" i="93"/>
  <c r="M10" i="93"/>
  <c r="L10" i="93"/>
  <c r="K10" i="93"/>
  <c r="M9" i="93"/>
  <c r="L9" i="93"/>
  <c r="K9" i="93"/>
  <c r="M8" i="93"/>
  <c r="L8" i="93"/>
  <c r="K8" i="93"/>
  <c r="I17" i="93"/>
  <c r="H17" i="93"/>
  <c r="G17" i="93"/>
  <c r="I16" i="93"/>
  <c r="H16" i="93"/>
  <c r="G16" i="93"/>
  <c r="J16" i="93" s="1"/>
  <c r="E74" i="93" s="1"/>
  <c r="I15" i="93"/>
  <c r="H15" i="93"/>
  <c r="G15" i="93"/>
  <c r="M73" i="93" s="1"/>
  <c r="I14" i="93"/>
  <c r="H14" i="93"/>
  <c r="G14" i="93"/>
  <c r="I13" i="93"/>
  <c r="H13" i="93"/>
  <c r="G13" i="93"/>
  <c r="I12" i="93"/>
  <c r="H12" i="93"/>
  <c r="G12" i="93"/>
  <c r="M70" i="93" s="1"/>
  <c r="I11" i="93"/>
  <c r="H11" i="93"/>
  <c r="J11" i="93" s="1"/>
  <c r="G11" i="93"/>
  <c r="I10" i="93"/>
  <c r="H10" i="93"/>
  <c r="G10" i="93"/>
  <c r="I9" i="93"/>
  <c r="H9" i="93"/>
  <c r="G9" i="93"/>
  <c r="I8" i="93"/>
  <c r="H8" i="93"/>
  <c r="G8" i="93"/>
  <c r="E17" i="93"/>
  <c r="D17" i="93"/>
  <c r="C17" i="93"/>
  <c r="E16" i="93"/>
  <c r="D16" i="93"/>
  <c r="C16" i="93"/>
  <c r="L74" i="93" s="1"/>
  <c r="E15" i="93"/>
  <c r="D15" i="93"/>
  <c r="C15" i="93"/>
  <c r="E14" i="93"/>
  <c r="D14" i="93"/>
  <c r="C14" i="93"/>
  <c r="E13" i="93"/>
  <c r="D13" i="93"/>
  <c r="C13" i="93"/>
  <c r="F13" i="93" s="1"/>
  <c r="E12" i="93"/>
  <c r="D12" i="93"/>
  <c r="C12" i="93"/>
  <c r="E11" i="93"/>
  <c r="D11" i="93"/>
  <c r="C11" i="93"/>
  <c r="E10" i="93"/>
  <c r="D10" i="93"/>
  <c r="C10" i="93"/>
  <c r="E9" i="93"/>
  <c r="D9" i="93"/>
  <c r="C9" i="93"/>
  <c r="F9" i="93" s="1"/>
  <c r="E8" i="93"/>
  <c r="D8" i="93"/>
  <c r="C8" i="93"/>
  <c r="C9" i="27"/>
  <c r="C8" i="27"/>
  <c r="F17" i="93"/>
  <c r="D75" i="93" s="1"/>
  <c r="N68" i="93"/>
  <c r="D8" i="29"/>
  <c r="C8" i="29"/>
  <c r="D8" i="27"/>
  <c r="M3" i="93"/>
  <c r="G3" i="93"/>
  <c r="G2" i="93"/>
  <c r="K75" i="93"/>
  <c r="K74" i="93"/>
  <c r="K73" i="93"/>
  <c r="K72" i="93"/>
  <c r="N71" i="93"/>
  <c r="M71" i="93"/>
  <c r="K71" i="93"/>
  <c r="C71" i="93"/>
  <c r="C70" i="93"/>
  <c r="K70" i="93" s="1"/>
  <c r="C69" i="93"/>
  <c r="K69" i="93" s="1"/>
  <c r="C68" i="93"/>
  <c r="K68" i="93" s="1"/>
  <c r="C67" i="93"/>
  <c r="K67" i="93" s="1"/>
  <c r="C66" i="93"/>
  <c r="K66" i="93" s="1"/>
  <c r="G43" i="93"/>
  <c r="P38" i="93"/>
  <c r="N75" i="93"/>
  <c r="G4" i="93"/>
  <c r="C4" i="93"/>
  <c r="J3" i="93"/>
  <c r="C3" i="93"/>
  <c r="M2" i="93"/>
  <c r="J2" i="93"/>
  <c r="C2" i="93"/>
  <c r="K75" i="28"/>
  <c r="K74" i="28"/>
  <c r="K73" i="28"/>
  <c r="K72" i="28"/>
  <c r="K71" i="28"/>
  <c r="C71" i="28"/>
  <c r="C70" i="28"/>
  <c r="K70" i="28" s="1"/>
  <c r="C69" i="28"/>
  <c r="K69" i="28" s="1"/>
  <c r="K68" i="28"/>
  <c r="C68" i="28"/>
  <c r="K67" i="28"/>
  <c r="C67" i="28"/>
  <c r="C66" i="28"/>
  <c r="K66" i="28" s="1"/>
  <c r="G43" i="28"/>
  <c r="P38" i="28"/>
  <c r="M17" i="28"/>
  <c r="L17" i="28"/>
  <c r="K17" i="28"/>
  <c r="I17" i="28"/>
  <c r="H17" i="28"/>
  <c r="G17" i="28"/>
  <c r="E17" i="28"/>
  <c r="D17" i="28"/>
  <c r="C17" i="28"/>
  <c r="M16" i="28"/>
  <c r="L16" i="28"/>
  <c r="K16" i="28"/>
  <c r="I16" i="28"/>
  <c r="H16" i="28"/>
  <c r="G16" i="28"/>
  <c r="E16" i="28"/>
  <c r="D16" i="28"/>
  <c r="C16" i="28"/>
  <c r="M15" i="28"/>
  <c r="L15" i="28"/>
  <c r="K15" i="28"/>
  <c r="I15" i="28"/>
  <c r="H15" i="28"/>
  <c r="G15" i="28"/>
  <c r="E15" i="28"/>
  <c r="D15" i="28"/>
  <c r="C15" i="28"/>
  <c r="L73" i="28" s="1"/>
  <c r="M14" i="28"/>
  <c r="L14" i="28"/>
  <c r="K14" i="28"/>
  <c r="I14" i="28"/>
  <c r="H14" i="28"/>
  <c r="G14" i="28"/>
  <c r="J14" i="28" s="1"/>
  <c r="E72" i="28" s="1"/>
  <c r="E14" i="28"/>
  <c r="D14" i="28"/>
  <c r="C14" i="28"/>
  <c r="M13" i="28"/>
  <c r="L13" i="28"/>
  <c r="K13" i="28"/>
  <c r="I13" i="28"/>
  <c r="H13" i="28"/>
  <c r="G13" i="28"/>
  <c r="E13" i="28"/>
  <c r="D13" i="28"/>
  <c r="C13" i="28"/>
  <c r="M12" i="28"/>
  <c r="L12" i="28"/>
  <c r="K12" i="28"/>
  <c r="N12" i="28" s="1"/>
  <c r="F70" i="28" s="1"/>
  <c r="I12" i="28"/>
  <c r="H12" i="28"/>
  <c r="G12" i="28"/>
  <c r="E12" i="28"/>
  <c r="D12" i="28"/>
  <c r="C12" i="28"/>
  <c r="M11" i="28"/>
  <c r="L11" i="28"/>
  <c r="K11" i="28"/>
  <c r="I11" i="28"/>
  <c r="H11" i="28"/>
  <c r="G11" i="28"/>
  <c r="E11" i="28"/>
  <c r="D11" i="28"/>
  <c r="C11" i="28"/>
  <c r="M10" i="28"/>
  <c r="L10" i="28"/>
  <c r="K10" i="28"/>
  <c r="I10" i="28"/>
  <c r="H10" i="28"/>
  <c r="G10" i="28"/>
  <c r="E10" i="28"/>
  <c r="D10" i="28"/>
  <c r="C10" i="28"/>
  <c r="M9" i="28"/>
  <c r="L9" i="28"/>
  <c r="K9" i="28"/>
  <c r="I9" i="28"/>
  <c r="H9" i="28"/>
  <c r="G9" i="28"/>
  <c r="E9" i="28"/>
  <c r="L67" i="28" s="1"/>
  <c r="D9" i="28"/>
  <c r="C9" i="28"/>
  <c r="M8" i="28"/>
  <c r="L8" i="28"/>
  <c r="K8" i="28"/>
  <c r="I8" i="28"/>
  <c r="H8" i="28"/>
  <c r="G8" i="28"/>
  <c r="E8" i="28"/>
  <c r="F8" i="28" s="1"/>
  <c r="D8" i="28"/>
  <c r="C8" i="28"/>
  <c r="J3" i="28"/>
  <c r="G3" i="28"/>
  <c r="C3" i="28"/>
  <c r="M2" i="28"/>
  <c r="J2" i="28"/>
  <c r="G2" i="28"/>
  <c r="C2" i="28"/>
  <c r="K75" i="92"/>
  <c r="K74" i="92"/>
  <c r="K73" i="92"/>
  <c r="K72" i="92"/>
  <c r="K71" i="92"/>
  <c r="C71" i="92"/>
  <c r="C70" i="92"/>
  <c r="K70" i="92" s="1"/>
  <c r="C69" i="92"/>
  <c r="K69" i="92" s="1"/>
  <c r="K68" i="92"/>
  <c r="C68" i="92"/>
  <c r="K67" i="92"/>
  <c r="C67" i="92"/>
  <c r="C66" i="92"/>
  <c r="K66" i="92" s="1"/>
  <c r="P38" i="92"/>
  <c r="M17" i="92"/>
  <c r="L17" i="92"/>
  <c r="K17" i="92"/>
  <c r="I17" i="92"/>
  <c r="H17" i="92"/>
  <c r="G17" i="92"/>
  <c r="J17" i="92" s="1"/>
  <c r="E75" i="92" s="1"/>
  <c r="E17" i="92"/>
  <c r="D17" i="92"/>
  <c r="C17" i="92"/>
  <c r="M16" i="92"/>
  <c r="L16" i="92"/>
  <c r="K16" i="92"/>
  <c r="I16" i="92"/>
  <c r="H16" i="92"/>
  <c r="G16" i="92"/>
  <c r="M74" i="92" s="1"/>
  <c r="E16" i="92"/>
  <c r="D16" i="92"/>
  <c r="C16" i="92"/>
  <c r="M15" i="92"/>
  <c r="L15" i="92"/>
  <c r="K15" i="92"/>
  <c r="N73" i="92" s="1"/>
  <c r="I15" i="92"/>
  <c r="H15" i="92"/>
  <c r="G15" i="92"/>
  <c r="E15" i="92"/>
  <c r="D15" i="92"/>
  <c r="C15" i="92"/>
  <c r="M14" i="92"/>
  <c r="L14" i="92"/>
  <c r="K14" i="92"/>
  <c r="I14" i="92"/>
  <c r="H14" i="92"/>
  <c r="G14" i="92"/>
  <c r="M72" i="92" s="1"/>
  <c r="E14" i="92"/>
  <c r="D14" i="92"/>
  <c r="C14" i="92"/>
  <c r="M13" i="92"/>
  <c r="L13" i="92"/>
  <c r="K13" i="92"/>
  <c r="I13" i="92"/>
  <c r="H13" i="92"/>
  <c r="G13" i="92"/>
  <c r="E13" i="92"/>
  <c r="D13" i="92"/>
  <c r="C13" i="92"/>
  <c r="M12" i="92"/>
  <c r="L12" i="92"/>
  <c r="K12" i="92"/>
  <c r="I12" i="92"/>
  <c r="H12" i="92"/>
  <c r="G12" i="92"/>
  <c r="E12" i="92"/>
  <c r="D12" i="92"/>
  <c r="C12" i="92"/>
  <c r="M11" i="92"/>
  <c r="L11" i="92"/>
  <c r="K11" i="92"/>
  <c r="I11" i="92"/>
  <c r="H11" i="92"/>
  <c r="G11" i="92"/>
  <c r="E11" i="92"/>
  <c r="D11" i="92"/>
  <c r="C11" i="92"/>
  <c r="M10" i="92"/>
  <c r="L10" i="92"/>
  <c r="K10" i="92"/>
  <c r="I10" i="92"/>
  <c r="H10" i="92"/>
  <c r="G10" i="92"/>
  <c r="E10" i="92"/>
  <c r="D10" i="92"/>
  <c r="C10" i="92"/>
  <c r="M9" i="92"/>
  <c r="L9" i="92"/>
  <c r="K9" i="92"/>
  <c r="I9" i="92"/>
  <c r="H9" i="92"/>
  <c r="G9" i="92"/>
  <c r="E9" i="92"/>
  <c r="D9" i="92"/>
  <c r="C9" i="92"/>
  <c r="M8" i="92"/>
  <c r="L8" i="92"/>
  <c r="K8" i="92"/>
  <c r="I8" i="92"/>
  <c r="H8" i="92"/>
  <c r="G8" i="92"/>
  <c r="E8" i="92"/>
  <c r="D8" i="92"/>
  <c r="C8" i="92"/>
  <c r="J3" i="92"/>
  <c r="G3" i="92"/>
  <c r="C3" i="92"/>
  <c r="M2" i="92"/>
  <c r="J2" i="92"/>
  <c r="G2" i="92"/>
  <c r="G4" i="92" s="1"/>
  <c r="C4" i="92" s="1"/>
  <c r="C2" i="92"/>
  <c r="K75" i="90"/>
  <c r="K74" i="90"/>
  <c r="K73" i="90"/>
  <c r="K72" i="90"/>
  <c r="K71" i="90"/>
  <c r="C71" i="90"/>
  <c r="K70" i="90"/>
  <c r="C70" i="90"/>
  <c r="C69" i="90"/>
  <c r="K69" i="90" s="1"/>
  <c r="K68" i="90"/>
  <c r="C68" i="90"/>
  <c r="C67" i="90"/>
  <c r="K67" i="90" s="1"/>
  <c r="K66" i="90"/>
  <c r="C66" i="90"/>
  <c r="P38" i="90"/>
  <c r="M17" i="90"/>
  <c r="L17" i="90"/>
  <c r="K17" i="90"/>
  <c r="N17" i="90" s="1"/>
  <c r="F75" i="90" s="1"/>
  <c r="I17" i="90"/>
  <c r="H17" i="90"/>
  <c r="G17" i="90"/>
  <c r="E17" i="90"/>
  <c r="D17" i="90"/>
  <c r="C17" i="90"/>
  <c r="M16" i="90"/>
  <c r="L16" i="90"/>
  <c r="K16" i="90"/>
  <c r="I16" i="90"/>
  <c r="H16" i="90"/>
  <c r="G16" i="90"/>
  <c r="E16" i="90"/>
  <c r="D16" i="90"/>
  <c r="C16" i="90"/>
  <c r="M15" i="90"/>
  <c r="L15" i="90"/>
  <c r="K15" i="90"/>
  <c r="I15" i="90"/>
  <c r="H15" i="90"/>
  <c r="G15" i="90"/>
  <c r="E15" i="90"/>
  <c r="D15" i="90"/>
  <c r="C15" i="90"/>
  <c r="M14" i="90"/>
  <c r="L14" i="90"/>
  <c r="K14" i="90"/>
  <c r="I14" i="90"/>
  <c r="H14" i="90"/>
  <c r="G14" i="90"/>
  <c r="E14" i="90"/>
  <c r="D14" i="90"/>
  <c r="C14" i="90"/>
  <c r="M13" i="90"/>
  <c r="L13" i="90"/>
  <c r="K13" i="90"/>
  <c r="I13" i="90"/>
  <c r="H13" i="90"/>
  <c r="G13" i="90"/>
  <c r="E13" i="90"/>
  <c r="D13" i="90"/>
  <c r="C13" i="90"/>
  <c r="M12" i="90"/>
  <c r="L12" i="90"/>
  <c r="K12" i="90"/>
  <c r="I12" i="90"/>
  <c r="H12" i="90"/>
  <c r="G12" i="90"/>
  <c r="E12" i="90"/>
  <c r="D12" i="90"/>
  <c r="C12" i="90"/>
  <c r="M11" i="90"/>
  <c r="L11" i="90"/>
  <c r="K11" i="90"/>
  <c r="I11" i="90"/>
  <c r="H11" i="90"/>
  <c r="G11" i="90"/>
  <c r="E11" i="90"/>
  <c r="D11" i="90"/>
  <c r="C11" i="90"/>
  <c r="M10" i="90"/>
  <c r="L10" i="90"/>
  <c r="K10" i="90"/>
  <c r="I10" i="90"/>
  <c r="H10" i="90"/>
  <c r="G10" i="90"/>
  <c r="E10" i="90"/>
  <c r="D10" i="90"/>
  <c r="C10" i="90"/>
  <c r="M9" i="90"/>
  <c r="L9" i="90"/>
  <c r="K9" i="90"/>
  <c r="I9" i="90"/>
  <c r="H9" i="90"/>
  <c r="G9" i="90"/>
  <c r="E9" i="90"/>
  <c r="D9" i="90"/>
  <c r="C9" i="90"/>
  <c r="M8" i="90"/>
  <c r="L8" i="90"/>
  <c r="K8" i="90"/>
  <c r="I8" i="90"/>
  <c r="H8" i="90"/>
  <c r="G8" i="90"/>
  <c r="E8" i="90"/>
  <c r="D8" i="90"/>
  <c r="C8" i="90"/>
  <c r="C4" i="90"/>
  <c r="J3" i="90"/>
  <c r="G3" i="90"/>
  <c r="C3" i="90"/>
  <c r="M2" i="90"/>
  <c r="J2" i="90"/>
  <c r="G2" i="90"/>
  <c r="G4" i="90" s="1"/>
  <c r="C2" i="90"/>
  <c r="K75" i="89"/>
  <c r="K74" i="89"/>
  <c r="K73" i="89"/>
  <c r="K72" i="89"/>
  <c r="K71" i="89"/>
  <c r="C71" i="89"/>
  <c r="C70" i="89"/>
  <c r="K70" i="89" s="1"/>
  <c r="K69" i="89"/>
  <c r="C69" i="89"/>
  <c r="K68" i="89"/>
  <c r="C68" i="89"/>
  <c r="K67" i="89"/>
  <c r="C67" i="89"/>
  <c r="K66" i="89"/>
  <c r="C66" i="89"/>
  <c r="P38" i="89"/>
  <c r="M17" i="89"/>
  <c r="L17" i="89"/>
  <c r="K17" i="89"/>
  <c r="I17" i="89"/>
  <c r="H17" i="89"/>
  <c r="G17" i="89"/>
  <c r="E17" i="89"/>
  <c r="D17" i="89"/>
  <c r="C17" i="89"/>
  <c r="M16" i="89"/>
  <c r="L16" i="89"/>
  <c r="K16" i="89"/>
  <c r="I16" i="89"/>
  <c r="H16" i="89"/>
  <c r="G16" i="89"/>
  <c r="E16" i="89"/>
  <c r="D16" i="89"/>
  <c r="C16" i="89"/>
  <c r="M15" i="89"/>
  <c r="L15" i="89"/>
  <c r="K15" i="89"/>
  <c r="I15" i="89"/>
  <c r="H15" i="89"/>
  <c r="G15" i="89"/>
  <c r="E15" i="89"/>
  <c r="D15" i="89"/>
  <c r="C15" i="89"/>
  <c r="M14" i="89"/>
  <c r="L14" i="89"/>
  <c r="K14" i="89"/>
  <c r="I14" i="89"/>
  <c r="H14" i="89"/>
  <c r="G14" i="89"/>
  <c r="E14" i="89"/>
  <c r="D14" i="89"/>
  <c r="C14" i="89"/>
  <c r="M13" i="89"/>
  <c r="L13" i="89"/>
  <c r="K13" i="89"/>
  <c r="I13" i="89"/>
  <c r="H13" i="89"/>
  <c r="G13" i="89"/>
  <c r="E13" i="89"/>
  <c r="D13" i="89"/>
  <c r="C13" i="89"/>
  <c r="M12" i="89"/>
  <c r="L12" i="89"/>
  <c r="K12" i="89"/>
  <c r="I12" i="89"/>
  <c r="H12" i="89"/>
  <c r="G12" i="89"/>
  <c r="E12" i="89"/>
  <c r="D12" i="89"/>
  <c r="C12" i="89"/>
  <c r="M11" i="89"/>
  <c r="L11" i="89"/>
  <c r="K11" i="89"/>
  <c r="I11" i="89"/>
  <c r="H11" i="89"/>
  <c r="G11" i="89"/>
  <c r="E11" i="89"/>
  <c r="D11" i="89"/>
  <c r="C11" i="89"/>
  <c r="M10" i="89"/>
  <c r="L10" i="89"/>
  <c r="K10" i="89"/>
  <c r="I10" i="89"/>
  <c r="H10" i="89"/>
  <c r="G10" i="89"/>
  <c r="E10" i="89"/>
  <c r="D10" i="89"/>
  <c r="C10" i="89"/>
  <c r="M9" i="89"/>
  <c r="L9" i="89"/>
  <c r="K9" i="89"/>
  <c r="I9" i="89"/>
  <c r="H9" i="89"/>
  <c r="G9" i="89"/>
  <c r="E9" i="89"/>
  <c r="D9" i="89"/>
  <c r="C9" i="89"/>
  <c r="M8" i="89"/>
  <c r="L8" i="89"/>
  <c r="K8" i="89"/>
  <c r="I8" i="89"/>
  <c r="H8" i="89"/>
  <c r="G8" i="89"/>
  <c r="E8" i="89"/>
  <c r="D8" i="89"/>
  <c r="C8" i="89"/>
  <c r="J3" i="89"/>
  <c r="G3" i="89"/>
  <c r="C3" i="89"/>
  <c r="M2" i="89"/>
  <c r="J2" i="89"/>
  <c r="G2" i="89"/>
  <c r="G4" i="89" s="1"/>
  <c r="C4" i="89" s="1"/>
  <c r="C2" i="89"/>
  <c r="K75" i="88"/>
  <c r="K74" i="88"/>
  <c r="K73" i="88"/>
  <c r="K72" i="88"/>
  <c r="K71" i="88"/>
  <c r="C71" i="88"/>
  <c r="C70" i="88"/>
  <c r="K70" i="88" s="1"/>
  <c r="K69" i="88"/>
  <c r="C69" i="88"/>
  <c r="C68" i="88"/>
  <c r="K68" i="88" s="1"/>
  <c r="K67" i="88"/>
  <c r="C67" i="88"/>
  <c r="C66" i="88"/>
  <c r="K66" i="88" s="1"/>
  <c r="P38" i="88"/>
  <c r="M17" i="88"/>
  <c r="L17" i="88"/>
  <c r="K17" i="88"/>
  <c r="I17" i="88"/>
  <c r="H17" i="88"/>
  <c r="G17" i="88"/>
  <c r="E17" i="88"/>
  <c r="D17" i="88"/>
  <c r="C17" i="88"/>
  <c r="M16" i="88"/>
  <c r="L16" i="88"/>
  <c r="K16" i="88"/>
  <c r="I16" i="88"/>
  <c r="H16" i="88"/>
  <c r="G16" i="88"/>
  <c r="E16" i="88"/>
  <c r="D16" i="88"/>
  <c r="C16" i="88"/>
  <c r="M15" i="88"/>
  <c r="L15" i="88"/>
  <c r="K15" i="88"/>
  <c r="I15" i="88"/>
  <c r="H15" i="88"/>
  <c r="G15" i="88"/>
  <c r="E15" i="88"/>
  <c r="D15" i="88"/>
  <c r="C15" i="88"/>
  <c r="M14" i="88"/>
  <c r="L14" i="88"/>
  <c r="K14" i="88"/>
  <c r="I14" i="88"/>
  <c r="H14" i="88"/>
  <c r="G14" i="88"/>
  <c r="E14" i="88"/>
  <c r="D14" i="88"/>
  <c r="C14" i="88"/>
  <c r="M13" i="88"/>
  <c r="L13" i="88"/>
  <c r="K13" i="88"/>
  <c r="I13" i="88"/>
  <c r="H13" i="88"/>
  <c r="G13" i="88"/>
  <c r="E13" i="88"/>
  <c r="D13" i="88"/>
  <c r="C13" i="88"/>
  <c r="M12" i="88"/>
  <c r="L12" i="88"/>
  <c r="K12" i="88"/>
  <c r="I12" i="88"/>
  <c r="H12" i="88"/>
  <c r="G12" i="88"/>
  <c r="E12" i="88"/>
  <c r="D12" i="88"/>
  <c r="C12" i="88"/>
  <c r="M11" i="88"/>
  <c r="L11" i="88"/>
  <c r="K11" i="88"/>
  <c r="I11" i="88"/>
  <c r="M69" i="88" s="1"/>
  <c r="H11" i="88"/>
  <c r="G11" i="88"/>
  <c r="E11" i="88"/>
  <c r="D11" i="88"/>
  <c r="C11" i="88"/>
  <c r="M10" i="88"/>
  <c r="L10" i="88"/>
  <c r="K10" i="88"/>
  <c r="I10" i="88"/>
  <c r="H10" i="88"/>
  <c r="G10" i="88"/>
  <c r="E10" i="88"/>
  <c r="D10" i="88"/>
  <c r="C10" i="88"/>
  <c r="M9" i="88"/>
  <c r="L9" i="88"/>
  <c r="K9" i="88"/>
  <c r="N9" i="88" s="1"/>
  <c r="F67" i="88" s="1"/>
  <c r="I9" i="88"/>
  <c r="H9" i="88"/>
  <c r="G9" i="88"/>
  <c r="E9" i="88"/>
  <c r="D9" i="88"/>
  <c r="C9" i="88"/>
  <c r="M8" i="88"/>
  <c r="L8" i="88"/>
  <c r="K8" i="88"/>
  <c r="I8" i="88"/>
  <c r="H8" i="88"/>
  <c r="G8" i="88"/>
  <c r="E8" i="88"/>
  <c r="D8" i="88"/>
  <c r="C8" i="88"/>
  <c r="J3" i="88"/>
  <c r="G3" i="88"/>
  <c r="C3" i="88"/>
  <c r="M2" i="88"/>
  <c r="J2" i="88"/>
  <c r="G2" i="88"/>
  <c r="C2" i="88"/>
  <c r="K75" i="87"/>
  <c r="K74" i="87"/>
  <c r="K73" i="87"/>
  <c r="K72" i="87"/>
  <c r="K71" i="87"/>
  <c r="C71" i="87"/>
  <c r="K70" i="87"/>
  <c r="C70" i="87"/>
  <c r="C69" i="87"/>
  <c r="K69" i="87" s="1"/>
  <c r="K68" i="87"/>
  <c r="C68" i="87"/>
  <c r="K67" i="87"/>
  <c r="C67" i="87"/>
  <c r="K66" i="87"/>
  <c r="C66" i="87"/>
  <c r="P38" i="87"/>
  <c r="M17" i="87"/>
  <c r="L17" i="87"/>
  <c r="K17" i="87"/>
  <c r="I17" i="87"/>
  <c r="H17" i="87"/>
  <c r="G17" i="87"/>
  <c r="E17" i="87"/>
  <c r="D17" i="87"/>
  <c r="C17" i="87"/>
  <c r="M16" i="87"/>
  <c r="L16" i="87"/>
  <c r="K16" i="87"/>
  <c r="I16" i="87"/>
  <c r="H16" i="87"/>
  <c r="G16" i="87"/>
  <c r="E16" i="87"/>
  <c r="D16" i="87"/>
  <c r="C16" i="87"/>
  <c r="M15" i="87"/>
  <c r="L15" i="87"/>
  <c r="K15" i="87"/>
  <c r="N73" i="87" s="1"/>
  <c r="I15" i="87"/>
  <c r="H15" i="87"/>
  <c r="G15" i="87"/>
  <c r="E15" i="87"/>
  <c r="D15" i="87"/>
  <c r="C15" i="87"/>
  <c r="M14" i="87"/>
  <c r="L14" i="87"/>
  <c r="K14" i="87"/>
  <c r="I14" i="87"/>
  <c r="H14" i="87"/>
  <c r="G14" i="87"/>
  <c r="E14" i="87"/>
  <c r="D14" i="87"/>
  <c r="C14" i="87"/>
  <c r="M13" i="87"/>
  <c r="L13" i="87"/>
  <c r="K13" i="87"/>
  <c r="I13" i="87"/>
  <c r="H13" i="87"/>
  <c r="G13" i="87"/>
  <c r="E13" i="87"/>
  <c r="D13" i="87"/>
  <c r="C13" i="87"/>
  <c r="M12" i="87"/>
  <c r="L12" i="87"/>
  <c r="K12" i="87"/>
  <c r="I12" i="87"/>
  <c r="H12" i="87"/>
  <c r="G12" i="87"/>
  <c r="E12" i="87"/>
  <c r="D12" i="87"/>
  <c r="C12" i="87"/>
  <c r="M11" i="87"/>
  <c r="L11" i="87"/>
  <c r="K11" i="87"/>
  <c r="I11" i="87"/>
  <c r="H11" i="87"/>
  <c r="G11" i="87"/>
  <c r="E11" i="87"/>
  <c r="D11" i="87"/>
  <c r="C11" i="87"/>
  <c r="M10" i="87"/>
  <c r="L10" i="87"/>
  <c r="K10" i="87"/>
  <c r="I10" i="87"/>
  <c r="H10" i="87"/>
  <c r="G10" i="87"/>
  <c r="E10" i="87"/>
  <c r="D10" i="87"/>
  <c r="C10" i="87"/>
  <c r="M9" i="87"/>
  <c r="L9" i="87"/>
  <c r="K9" i="87"/>
  <c r="I9" i="87"/>
  <c r="H9" i="87"/>
  <c r="G9" i="87"/>
  <c r="E9" i="87"/>
  <c r="D9" i="87"/>
  <c r="C9" i="87"/>
  <c r="M8" i="87"/>
  <c r="L8" i="87"/>
  <c r="K8" i="87"/>
  <c r="I8" i="87"/>
  <c r="H8" i="87"/>
  <c r="G8" i="87"/>
  <c r="E8" i="87"/>
  <c r="D8" i="87"/>
  <c r="C8" i="87"/>
  <c r="J3" i="87"/>
  <c r="G3" i="87"/>
  <c r="G4" i="87" s="1"/>
  <c r="C4" i="87" s="1"/>
  <c r="C3" i="87"/>
  <c r="M2" i="87"/>
  <c r="J2" i="87"/>
  <c r="G43" i="87" s="1"/>
  <c r="G2" i="87"/>
  <c r="C2" i="87"/>
  <c r="K75" i="86"/>
  <c r="K74" i="86"/>
  <c r="K73" i="86"/>
  <c r="K72" i="86"/>
  <c r="K71" i="86"/>
  <c r="C71" i="86"/>
  <c r="K70" i="86"/>
  <c r="C70" i="86"/>
  <c r="K69" i="86"/>
  <c r="C69" i="86"/>
  <c r="C68" i="86"/>
  <c r="K68" i="86" s="1"/>
  <c r="K67" i="86"/>
  <c r="C67" i="86"/>
  <c r="K66" i="86"/>
  <c r="C66" i="86"/>
  <c r="P38" i="86"/>
  <c r="M17" i="86"/>
  <c r="L17" i="86"/>
  <c r="K17" i="86"/>
  <c r="I17" i="86"/>
  <c r="H17" i="86"/>
  <c r="G17" i="86"/>
  <c r="E17" i="86"/>
  <c r="D17" i="86"/>
  <c r="C17" i="86"/>
  <c r="M16" i="86"/>
  <c r="N16" i="86" s="1"/>
  <c r="F74" i="86" s="1"/>
  <c r="L16" i="86"/>
  <c r="K16" i="86"/>
  <c r="I16" i="86"/>
  <c r="H16" i="86"/>
  <c r="G16" i="86"/>
  <c r="M74" i="86" s="1"/>
  <c r="E16" i="86"/>
  <c r="D16" i="86"/>
  <c r="C16" i="86"/>
  <c r="M15" i="86"/>
  <c r="L15" i="86"/>
  <c r="K15" i="86"/>
  <c r="I15" i="86"/>
  <c r="H15" i="86"/>
  <c r="G15" i="86"/>
  <c r="E15" i="86"/>
  <c r="D15" i="86"/>
  <c r="C15" i="86"/>
  <c r="M14" i="86"/>
  <c r="L14" i="86"/>
  <c r="K14" i="86"/>
  <c r="I14" i="86"/>
  <c r="H14" i="86"/>
  <c r="G14" i="86"/>
  <c r="E14" i="86"/>
  <c r="D14" i="86"/>
  <c r="C14" i="86"/>
  <c r="M13" i="86"/>
  <c r="L13" i="86"/>
  <c r="K13" i="86"/>
  <c r="I13" i="86"/>
  <c r="H13" i="86"/>
  <c r="G13" i="86"/>
  <c r="E13" i="86"/>
  <c r="D13" i="86"/>
  <c r="C13" i="86"/>
  <c r="M12" i="86"/>
  <c r="L12" i="86"/>
  <c r="K12" i="86"/>
  <c r="I12" i="86"/>
  <c r="H12" i="86"/>
  <c r="G12" i="86"/>
  <c r="E12" i="86"/>
  <c r="D12" i="86"/>
  <c r="C12" i="86"/>
  <c r="M11" i="86"/>
  <c r="L11" i="86"/>
  <c r="K11" i="86"/>
  <c r="I11" i="86"/>
  <c r="H11" i="86"/>
  <c r="G11" i="86"/>
  <c r="E11" i="86"/>
  <c r="D11" i="86"/>
  <c r="C11" i="86"/>
  <c r="M10" i="86"/>
  <c r="L10" i="86"/>
  <c r="K10" i="86"/>
  <c r="I10" i="86"/>
  <c r="H10" i="86"/>
  <c r="G10" i="86"/>
  <c r="E10" i="86"/>
  <c r="D10" i="86"/>
  <c r="C10" i="86"/>
  <c r="M9" i="86"/>
  <c r="L9" i="86"/>
  <c r="K9" i="86"/>
  <c r="I9" i="86"/>
  <c r="H9" i="86"/>
  <c r="G9" i="86"/>
  <c r="E9" i="86"/>
  <c r="D9" i="86"/>
  <c r="C9" i="86"/>
  <c r="M8" i="86"/>
  <c r="L8" i="86"/>
  <c r="K8" i="86"/>
  <c r="I8" i="86"/>
  <c r="H8" i="86"/>
  <c r="G8" i="86"/>
  <c r="E8" i="86"/>
  <c r="D8" i="86"/>
  <c r="C8" i="86"/>
  <c r="J3" i="86"/>
  <c r="G3" i="86"/>
  <c r="C3" i="86"/>
  <c r="M2" i="86"/>
  <c r="J2" i="86"/>
  <c r="G2" i="86"/>
  <c r="G4" i="86" s="1"/>
  <c r="C4" i="86" s="1"/>
  <c r="C2" i="86"/>
  <c r="K75" i="85"/>
  <c r="K74" i="85"/>
  <c r="K73" i="85"/>
  <c r="K72" i="85"/>
  <c r="C71" i="85"/>
  <c r="K71" i="85" s="1"/>
  <c r="K70" i="85"/>
  <c r="C70" i="85"/>
  <c r="K69" i="85"/>
  <c r="C69" i="85"/>
  <c r="C68" i="85"/>
  <c r="K68" i="85" s="1"/>
  <c r="C67" i="85"/>
  <c r="K67" i="85" s="1"/>
  <c r="K66" i="85"/>
  <c r="C66" i="85"/>
  <c r="P38" i="85"/>
  <c r="M17" i="85"/>
  <c r="L17" i="85"/>
  <c r="K17" i="85"/>
  <c r="I17" i="85"/>
  <c r="H17" i="85"/>
  <c r="G17" i="85"/>
  <c r="E17" i="85"/>
  <c r="D17" i="85"/>
  <c r="C17" i="85"/>
  <c r="M16" i="85"/>
  <c r="L16" i="85"/>
  <c r="K16" i="85"/>
  <c r="I16" i="85"/>
  <c r="H16" i="85"/>
  <c r="G16" i="85"/>
  <c r="E16" i="85"/>
  <c r="D16" i="85"/>
  <c r="C16" i="85"/>
  <c r="M15" i="85"/>
  <c r="L15" i="85"/>
  <c r="K15" i="85"/>
  <c r="I15" i="85"/>
  <c r="H15" i="85"/>
  <c r="G15" i="85"/>
  <c r="E15" i="85"/>
  <c r="D15" i="85"/>
  <c r="C15" i="85"/>
  <c r="M14" i="85"/>
  <c r="L14" i="85"/>
  <c r="K14" i="85"/>
  <c r="I14" i="85"/>
  <c r="H14" i="85"/>
  <c r="G14" i="85"/>
  <c r="E14" i="85"/>
  <c r="D14" i="85"/>
  <c r="C14" i="85"/>
  <c r="M13" i="85"/>
  <c r="L13" i="85"/>
  <c r="K13" i="85"/>
  <c r="I13" i="85"/>
  <c r="H13" i="85"/>
  <c r="G13" i="85"/>
  <c r="E13" i="85"/>
  <c r="D13" i="85"/>
  <c r="C13" i="85"/>
  <c r="M12" i="85"/>
  <c r="L12" i="85"/>
  <c r="K12" i="85"/>
  <c r="I12" i="85"/>
  <c r="H12" i="85"/>
  <c r="G12" i="85"/>
  <c r="E12" i="85"/>
  <c r="D12" i="85"/>
  <c r="C12" i="85"/>
  <c r="M11" i="85"/>
  <c r="L11" i="85"/>
  <c r="K11" i="85"/>
  <c r="I11" i="85"/>
  <c r="H11" i="85"/>
  <c r="G11" i="85"/>
  <c r="E11" i="85"/>
  <c r="D11" i="85"/>
  <c r="C11" i="85"/>
  <c r="M10" i="85"/>
  <c r="L10" i="85"/>
  <c r="K10" i="85"/>
  <c r="I10" i="85"/>
  <c r="H10" i="85"/>
  <c r="G10" i="85"/>
  <c r="E10" i="85"/>
  <c r="D10" i="85"/>
  <c r="C10" i="85"/>
  <c r="M9" i="85"/>
  <c r="L9" i="85"/>
  <c r="K9" i="85"/>
  <c r="I9" i="85"/>
  <c r="H9" i="85"/>
  <c r="G9" i="85"/>
  <c r="J9" i="85" s="1"/>
  <c r="E67" i="85" s="1"/>
  <c r="E9" i="85"/>
  <c r="D9" i="85"/>
  <c r="C9" i="85"/>
  <c r="M8" i="85"/>
  <c r="L8" i="85"/>
  <c r="K8" i="85"/>
  <c r="I8" i="85"/>
  <c r="H8" i="85"/>
  <c r="G8" i="85"/>
  <c r="E8" i="85"/>
  <c r="D8" i="85"/>
  <c r="C8" i="85"/>
  <c r="J3" i="85"/>
  <c r="G3" i="85"/>
  <c r="C3" i="85"/>
  <c r="M2" i="85"/>
  <c r="J2" i="85"/>
  <c r="G2" i="85"/>
  <c r="C2" i="85"/>
  <c r="K75" i="84"/>
  <c r="K74" i="84"/>
  <c r="K73" i="84"/>
  <c r="K72" i="84"/>
  <c r="K71" i="84"/>
  <c r="C71" i="84"/>
  <c r="C70" i="84"/>
  <c r="K70" i="84" s="1"/>
  <c r="C69" i="84"/>
  <c r="K69" i="84" s="1"/>
  <c r="K68" i="84"/>
  <c r="C68" i="84"/>
  <c r="C67" i="84"/>
  <c r="K67" i="84" s="1"/>
  <c r="C66" i="84"/>
  <c r="K66" i="84" s="1"/>
  <c r="G43" i="84"/>
  <c r="P38" i="84"/>
  <c r="M17" i="84"/>
  <c r="L17" i="84"/>
  <c r="K17" i="84"/>
  <c r="I17" i="84"/>
  <c r="H17" i="84"/>
  <c r="G17" i="84"/>
  <c r="E17" i="84"/>
  <c r="D17" i="84"/>
  <c r="C17" i="84"/>
  <c r="M16" i="84"/>
  <c r="L16" i="84"/>
  <c r="K16" i="84"/>
  <c r="I16" i="84"/>
  <c r="H16" i="84"/>
  <c r="G16" i="84"/>
  <c r="E16" i="84"/>
  <c r="D16" i="84"/>
  <c r="C16" i="84"/>
  <c r="M15" i="84"/>
  <c r="L15" i="84"/>
  <c r="K15" i="84"/>
  <c r="I15" i="84"/>
  <c r="H15" i="84"/>
  <c r="G15" i="84"/>
  <c r="E15" i="84"/>
  <c r="D15" i="84"/>
  <c r="C15" i="84"/>
  <c r="M14" i="84"/>
  <c r="L14" i="84"/>
  <c r="K14" i="84"/>
  <c r="I14" i="84"/>
  <c r="H14" i="84"/>
  <c r="G14" i="84"/>
  <c r="E14" i="84"/>
  <c r="D14" i="84"/>
  <c r="C14" i="84"/>
  <c r="M13" i="84"/>
  <c r="L13" i="84"/>
  <c r="K13" i="84"/>
  <c r="I13" i="84"/>
  <c r="H13" i="84"/>
  <c r="G13" i="84"/>
  <c r="E13" i="84"/>
  <c r="D13" i="84"/>
  <c r="C13" i="84"/>
  <c r="M12" i="84"/>
  <c r="L12" i="84"/>
  <c r="K12" i="84"/>
  <c r="I12" i="84"/>
  <c r="H12" i="84"/>
  <c r="G12" i="84"/>
  <c r="E12" i="84"/>
  <c r="D12" i="84"/>
  <c r="C12" i="84"/>
  <c r="M11" i="84"/>
  <c r="L11" i="84"/>
  <c r="K11" i="84"/>
  <c r="I11" i="84"/>
  <c r="H11" i="84"/>
  <c r="G11" i="84"/>
  <c r="E11" i="84"/>
  <c r="D11" i="84"/>
  <c r="C11" i="84"/>
  <c r="M10" i="84"/>
  <c r="L10" i="84"/>
  <c r="K10" i="84"/>
  <c r="I10" i="84"/>
  <c r="H10" i="84"/>
  <c r="G10" i="84"/>
  <c r="E10" i="84"/>
  <c r="D10" i="84"/>
  <c r="C10" i="84"/>
  <c r="M9" i="84"/>
  <c r="L9" i="84"/>
  <c r="K9" i="84"/>
  <c r="I9" i="84"/>
  <c r="H9" i="84"/>
  <c r="G9" i="84"/>
  <c r="E9" i="84"/>
  <c r="D9" i="84"/>
  <c r="C9" i="84"/>
  <c r="M8" i="84"/>
  <c r="L8" i="84"/>
  <c r="K8" i="84"/>
  <c r="I8" i="84"/>
  <c r="H8" i="84"/>
  <c r="G8" i="84"/>
  <c r="E8" i="84"/>
  <c r="D8" i="84"/>
  <c r="C8" i="84"/>
  <c r="J3" i="84"/>
  <c r="G3" i="84"/>
  <c r="C3" i="84"/>
  <c r="M2" i="84"/>
  <c r="J2" i="84"/>
  <c r="G2" i="84"/>
  <c r="C2" i="84"/>
  <c r="K75" i="83"/>
  <c r="K74" i="83"/>
  <c r="K73" i="83"/>
  <c r="K72" i="83"/>
  <c r="K71" i="83"/>
  <c r="C71" i="83"/>
  <c r="C70" i="83"/>
  <c r="K70" i="83" s="1"/>
  <c r="K69" i="83"/>
  <c r="C69" i="83"/>
  <c r="K68" i="83"/>
  <c r="C68" i="83"/>
  <c r="C67" i="83"/>
  <c r="K67" i="83" s="1"/>
  <c r="C66" i="83"/>
  <c r="K66" i="83" s="1"/>
  <c r="G43" i="83"/>
  <c r="P38" i="83"/>
  <c r="M17" i="83"/>
  <c r="L17" i="83"/>
  <c r="K17" i="83"/>
  <c r="I17" i="83"/>
  <c r="H17" i="83"/>
  <c r="G17" i="83"/>
  <c r="E17" i="83"/>
  <c r="D17" i="83"/>
  <c r="C17" i="83"/>
  <c r="M16" i="83"/>
  <c r="L16" i="83"/>
  <c r="K16" i="83"/>
  <c r="I16" i="83"/>
  <c r="H16" i="83"/>
  <c r="G16" i="83"/>
  <c r="E16" i="83"/>
  <c r="D16" i="83"/>
  <c r="C16" i="83"/>
  <c r="M15" i="83"/>
  <c r="L15" i="83"/>
  <c r="K15" i="83"/>
  <c r="I15" i="83"/>
  <c r="H15" i="83"/>
  <c r="G15" i="83"/>
  <c r="E15" i="83"/>
  <c r="D15" i="83"/>
  <c r="C15" i="83"/>
  <c r="M14" i="83"/>
  <c r="L14" i="83"/>
  <c r="K14" i="83"/>
  <c r="I14" i="83"/>
  <c r="H14" i="83"/>
  <c r="G14" i="83"/>
  <c r="E14" i="83"/>
  <c r="D14" i="83"/>
  <c r="C14" i="83"/>
  <c r="M13" i="83"/>
  <c r="L13" i="83"/>
  <c r="K13" i="83"/>
  <c r="I13" i="83"/>
  <c r="H13" i="83"/>
  <c r="G13" i="83"/>
  <c r="E13" i="83"/>
  <c r="D13" i="83"/>
  <c r="C13" i="83"/>
  <c r="F13" i="83" s="1"/>
  <c r="M12" i="83"/>
  <c r="L12" i="83"/>
  <c r="K12" i="83"/>
  <c r="I12" i="83"/>
  <c r="H12" i="83"/>
  <c r="G12" i="83"/>
  <c r="E12" i="83"/>
  <c r="D12" i="83"/>
  <c r="C12" i="83"/>
  <c r="M11" i="83"/>
  <c r="L11" i="83"/>
  <c r="K11" i="83"/>
  <c r="I11" i="83"/>
  <c r="H11" i="83"/>
  <c r="G11" i="83"/>
  <c r="E11" i="83"/>
  <c r="D11" i="83"/>
  <c r="C11" i="83"/>
  <c r="M10" i="83"/>
  <c r="L10" i="83"/>
  <c r="K10" i="83"/>
  <c r="I10" i="83"/>
  <c r="H10" i="83"/>
  <c r="G10" i="83"/>
  <c r="E10" i="83"/>
  <c r="D10" i="83"/>
  <c r="C10" i="83"/>
  <c r="M9" i="83"/>
  <c r="L9" i="83"/>
  <c r="K9" i="83"/>
  <c r="I9" i="83"/>
  <c r="H9" i="83"/>
  <c r="G9" i="83"/>
  <c r="E9" i="83"/>
  <c r="D9" i="83"/>
  <c r="C9" i="83"/>
  <c r="M8" i="83"/>
  <c r="L8" i="83"/>
  <c r="K8" i="83"/>
  <c r="I8" i="83"/>
  <c r="H8" i="83"/>
  <c r="G8" i="83"/>
  <c r="E8" i="83"/>
  <c r="D8" i="83"/>
  <c r="C8" i="83"/>
  <c r="L66" i="83" s="1"/>
  <c r="J3" i="83"/>
  <c r="G3" i="83"/>
  <c r="C3" i="83"/>
  <c r="M2" i="83"/>
  <c r="J2" i="83"/>
  <c r="G2" i="83"/>
  <c r="G4" i="83" s="1"/>
  <c r="C4" i="83" s="1"/>
  <c r="C2" i="83"/>
  <c r="K75" i="82"/>
  <c r="K74" i="82"/>
  <c r="K73" i="82"/>
  <c r="K72" i="82"/>
  <c r="K71" i="82"/>
  <c r="C71" i="82"/>
  <c r="K70" i="82"/>
  <c r="C70" i="82"/>
  <c r="K69" i="82"/>
  <c r="C69" i="82"/>
  <c r="K68" i="82"/>
  <c r="C68" i="82"/>
  <c r="C67" i="82"/>
  <c r="K67" i="82" s="1"/>
  <c r="C66" i="82"/>
  <c r="K66" i="82" s="1"/>
  <c r="P38" i="82"/>
  <c r="M17" i="82"/>
  <c r="L17" i="82"/>
  <c r="K17" i="82"/>
  <c r="I17" i="82"/>
  <c r="H17" i="82"/>
  <c r="G17" i="82"/>
  <c r="E17" i="82"/>
  <c r="D17" i="82"/>
  <c r="C17" i="82"/>
  <c r="M16" i="82"/>
  <c r="L16" i="82"/>
  <c r="K16" i="82"/>
  <c r="I16" i="82"/>
  <c r="H16" i="82"/>
  <c r="G16" i="82"/>
  <c r="E16" i="82"/>
  <c r="D16" i="82"/>
  <c r="C16" i="82"/>
  <c r="M15" i="82"/>
  <c r="L15" i="82"/>
  <c r="K15" i="82"/>
  <c r="I15" i="82"/>
  <c r="H15" i="82"/>
  <c r="G15" i="82"/>
  <c r="E15" i="82"/>
  <c r="D15" i="82"/>
  <c r="C15" i="82"/>
  <c r="M14" i="82"/>
  <c r="L14" i="82"/>
  <c r="K14" i="82"/>
  <c r="I14" i="82"/>
  <c r="H14" i="82"/>
  <c r="G14" i="82"/>
  <c r="E14" i="82"/>
  <c r="D14" i="82"/>
  <c r="C14" i="82"/>
  <c r="M13" i="82"/>
  <c r="L13" i="82"/>
  <c r="K13" i="82"/>
  <c r="I13" i="82"/>
  <c r="H13" i="82"/>
  <c r="G13" i="82"/>
  <c r="E13" i="82"/>
  <c r="D13" i="82"/>
  <c r="C13" i="82"/>
  <c r="M12" i="82"/>
  <c r="L12" i="82"/>
  <c r="K12" i="82"/>
  <c r="I12" i="82"/>
  <c r="H12" i="82"/>
  <c r="G12" i="82"/>
  <c r="E12" i="82"/>
  <c r="D12" i="82"/>
  <c r="C12" i="82"/>
  <c r="M11" i="82"/>
  <c r="L11" i="82"/>
  <c r="K11" i="82"/>
  <c r="I11" i="82"/>
  <c r="H11" i="82"/>
  <c r="G11" i="82"/>
  <c r="E11" i="82"/>
  <c r="D11" i="82"/>
  <c r="C11" i="82"/>
  <c r="M10" i="82"/>
  <c r="L10" i="82"/>
  <c r="K10" i="82"/>
  <c r="I10" i="82"/>
  <c r="H10" i="82"/>
  <c r="G10" i="82"/>
  <c r="E10" i="82"/>
  <c r="D10" i="82"/>
  <c r="C10" i="82"/>
  <c r="M9" i="82"/>
  <c r="L9" i="82"/>
  <c r="K9" i="82"/>
  <c r="I9" i="82"/>
  <c r="H9" i="82"/>
  <c r="G9" i="82"/>
  <c r="M67" i="82" s="1"/>
  <c r="E9" i="82"/>
  <c r="D9" i="82"/>
  <c r="C9" i="82"/>
  <c r="M8" i="82"/>
  <c r="L8" i="82"/>
  <c r="K8" i="82"/>
  <c r="I8" i="82"/>
  <c r="H8" i="82"/>
  <c r="G8" i="82"/>
  <c r="E8" i="82"/>
  <c r="D8" i="82"/>
  <c r="C8" i="82"/>
  <c r="J3" i="82"/>
  <c r="G3" i="82"/>
  <c r="C3" i="82"/>
  <c r="M2" i="82"/>
  <c r="J2" i="82"/>
  <c r="G2" i="82"/>
  <c r="C2" i="82"/>
  <c r="K75" i="81"/>
  <c r="K74" i="81"/>
  <c r="K73" i="81"/>
  <c r="K72" i="81"/>
  <c r="C71" i="81"/>
  <c r="K71" i="81" s="1"/>
  <c r="K70" i="81"/>
  <c r="C70" i="81"/>
  <c r="C69" i="81"/>
  <c r="K69" i="81" s="1"/>
  <c r="K68" i="81"/>
  <c r="C68" i="81"/>
  <c r="C67" i="81"/>
  <c r="K67" i="81" s="1"/>
  <c r="C66" i="81"/>
  <c r="K66" i="81" s="1"/>
  <c r="P38" i="81"/>
  <c r="M17" i="81"/>
  <c r="L17" i="81"/>
  <c r="K17" i="81"/>
  <c r="I17" i="81"/>
  <c r="H17" i="81"/>
  <c r="G17" i="81"/>
  <c r="E17" i="81"/>
  <c r="D17" i="81"/>
  <c r="C17" i="81"/>
  <c r="M16" i="81"/>
  <c r="L16" i="81"/>
  <c r="K16" i="81"/>
  <c r="I16" i="81"/>
  <c r="H16" i="81"/>
  <c r="G16" i="81"/>
  <c r="E16" i="81"/>
  <c r="D16" i="81"/>
  <c r="C16" i="81"/>
  <c r="M15" i="81"/>
  <c r="L15" i="81"/>
  <c r="K15" i="81"/>
  <c r="I15" i="81"/>
  <c r="H15" i="81"/>
  <c r="G15" i="81"/>
  <c r="E15" i="81"/>
  <c r="D15" i="81"/>
  <c r="C15" i="81"/>
  <c r="M14" i="81"/>
  <c r="L14" i="81"/>
  <c r="K14" i="81"/>
  <c r="I14" i="81"/>
  <c r="H14" i="81"/>
  <c r="G14" i="81"/>
  <c r="E14" i="81"/>
  <c r="D14" i="81"/>
  <c r="C14" i="81"/>
  <c r="M13" i="81"/>
  <c r="L13" i="81"/>
  <c r="K13" i="81"/>
  <c r="I13" i="81"/>
  <c r="H13" i="81"/>
  <c r="G13" i="81"/>
  <c r="E13" i="81"/>
  <c r="D13" i="81"/>
  <c r="C13" i="81"/>
  <c r="M12" i="81"/>
  <c r="L12" i="81"/>
  <c r="K12" i="81"/>
  <c r="I12" i="81"/>
  <c r="H12" i="81"/>
  <c r="G12" i="81"/>
  <c r="E12" i="81"/>
  <c r="D12" i="81"/>
  <c r="C12" i="81"/>
  <c r="M11" i="81"/>
  <c r="L11" i="81"/>
  <c r="K11" i="81"/>
  <c r="I11" i="81"/>
  <c r="H11" i="81"/>
  <c r="G11" i="81"/>
  <c r="E11" i="81"/>
  <c r="D11" i="81"/>
  <c r="C11" i="81"/>
  <c r="M10" i="81"/>
  <c r="L10" i="81"/>
  <c r="K10" i="81"/>
  <c r="I10" i="81"/>
  <c r="H10" i="81"/>
  <c r="G10" i="81"/>
  <c r="E10" i="81"/>
  <c r="D10" i="81"/>
  <c r="C10" i="81"/>
  <c r="M9" i="81"/>
  <c r="L9" i="81"/>
  <c r="K9" i="81"/>
  <c r="I9" i="81"/>
  <c r="H9" i="81"/>
  <c r="G9" i="81"/>
  <c r="E9" i="81"/>
  <c r="D9" i="81"/>
  <c r="C9" i="81"/>
  <c r="M8" i="81"/>
  <c r="L8" i="81"/>
  <c r="K8" i="81"/>
  <c r="I8" i="81"/>
  <c r="H8" i="81"/>
  <c r="G8" i="81"/>
  <c r="M66" i="81" s="1"/>
  <c r="E8" i="81"/>
  <c r="D8" i="81"/>
  <c r="C8" i="81"/>
  <c r="J3" i="81"/>
  <c r="G3" i="81"/>
  <c r="C3" i="81"/>
  <c r="M2" i="81"/>
  <c r="J2" i="81"/>
  <c r="G2" i="81"/>
  <c r="G4" i="81" s="1"/>
  <c r="C4" i="81" s="1"/>
  <c r="C2" i="81"/>
  <c r="K75" i="80"/>
  <c r="K74" i="80"/>
  <c r="K73" i="80"/>
  <c r="K72" i="80"/>
  <c r="C71" i="80"/>
  <c r="K71" i="80" s="1"/>
  <c r="C70" i="80"/>
  <c r="K70" i="80" s="1"/>
  <c r="C69" i="80"/>
  <c r="K69" i="80" s="1"/>
  <c r="C68" i="80"/>
  <c r="K68" i="80" s="1"/>
  <c r="K67" i="80"/>
  <c r="C67" i="80"/>
  <c r="K66" i="80"/>
  <c r="C66" i="80"/>
  <c r="G43" i="80"/>
  <c r="P38" i="80"/>
  <c r="M17" i="80"/>
  <c r="L17" i="80"/>
  <c r="K17" i="80"/>
  <c r="I17" i="80"/>
  <c r="H17" i="80"/>
  <c r="G17" i="80"/>
  <c r="E17" i="80"/>
  <c r="D17" i="80"/>
  <c r="C17" i="80"/>
  <c r="M16" i="80"/>
  <c r="L16" i="80"/>
  <c r="K16" i="80"/>
  <c r="I16" i="80"/>
  <c r="H16" i="80"/>
  <c r="G16" i="80"/>
  <c r="E16" i="80"/>
  <c r="D16" i="80"/>
  <c r="C16" i="80"/>
  <c r="M15" i="80"/>
  <c r="L15" i="80"/>
  <c r="K15" i="80"/>
  <c r="I15" i="80"/>
  <c r="H15" i="80"/>
  <c r="G15" i="80"/>
  <c r="E15" i="80"/>
  <c r="D15" i="80"/>
  <c r="C15" i="80"/>
  <c r="M14" i="80"/>
  <c r="L14" i="80"/>
  <c r="K14" i="80"/>
  <c r="I14" i="80"/>
  <c r="H14" i="80"/>
  <c r="G14" i="80"/>
  <c r="E14" i="80"/>
  <c r="D14" i="80"/>
  <c r="C14" i="80"/>
  <c r="M13" i="80"/>
  <c r="L13" i="80"/>
  <c r="K13" i="80"/>
  <c r="I13" i="80"/>
  <c r="H13" i="80"/>
  <c r="G13" i="80"/>
  <c r="E13" i="80"/>
  <c r="D13" i="80"/>
  <c r="C13" i="80"/>
  <c r="M12" i="80"/>
  <c r="L12" i="80"/>
  <c r="K12" i="80"/>
  <c r="I12" i="80"/>
  <c r="H12" i="80"/>
  <c r="G12" i="80"/>
  <c r="E12" i="80"/>
  <c r="D12" i="80"/>
  <c r="C12" i="80"/>
  <c r="M11" i="80"/>
  <c r="L11" i="80"/>
  <c r="K11" i="80"/>
  <c r="I11" i="80"/>
  <c r="H11" i="80"/>
  <c r="G11" i="80"/>
  <c r="E11" i="80"/>
  <c r="D11" i="80"/>
  <c r="C11" i="80"/>
  <c r="M10" i="80"/>
  <c r="L10" i="80"/>
  <c r="K10" i="80"/>
  <c r="I10" i="80"/>
  <c r="H10" i="80"/>
  <c r="G10" i="80"/>
  <c r="E10" i="80"/>
  <c r="D10" i="80"/>
  <c r="C10" i="80"/>
  <c r="M9" i="80"/>
  <c r="L9" i="80"/>
  <c r="K9" i="80"/>
  <c r="N67" i="80" s="1"/>
  <c r="I9" i="80"/>
  <c r="H9" i="80"/>
  <c r="G9" i="80"/>
  <c r="E9" i="80"/>
  <c r="D9" i="80"/>
  <c r="C9" i="80"/>
  <c r="M8" i="80"/>
  <c r="L8" i="80"/>
  <c r="K8" i="80"/>
  <c r="I8" i="80"/>
  <c r="H8" i="80"/>
  <c r="G8" i="80"/>
  <c r="E8" i="80"/>
  <c r="D8" i="80"/>
  <c r="C8" i="80"/>
  <c r="M3" i="80"/>
  <c r="J3" i="80"/>
  <c r="G3" i="80"/>
  <c r="C3" i="80"/>
  <c r="M2" i="80"/>
  <c r="J2" i="80"/>
  <c r="G2" i="80"/>
  <c r="G4" i="80" s="1"/>
  <c r="C4" i="80" s="1"/>
  <c r="C2" i="80"/>
  <c r="K75" i="79"/>
  <c r="K74" i="79"/>
  <c r="K73" i="79"/>
  <c r="K72" i="79"/>
  <c r="K71" i="79"/>
  <c r="C71" i="79"/>
  <c r="K70" i="79"/>
  <c r="C70" i="79"/>
  <c r="C69" i="79"/>
  <c r="K69" i="79" s="1"/>
  <c r="K68" i="79"/>
  <c r="C68" i="79"/>
  <c r="K67" i="79"/>
  <c r="C67" i="79"/>
  <c r="K66" i="79"/>
  <c r="C66" i="79"/>
  <c r="P38" i="79"/>
  <c r="M17" i="79"/>
  <c r="L17" i="79"/>
  <c r="K17" i="79"/>
  <c r="I17" i="79"/>
  <c r="H17" i="79"/>
  <c r="G17" i="79"/>
  <c r="E17" i="79"/>
  <c r="D17" i="79"/>
  <c r="C17" i="79"/>
  <c r="M16" i="79"/>
  <c r="L16" i="79"/>
  <c r="K16" i="79"/>
  <c r="I16" i="79"/>
  <c r="H16" i="79"/>
  <c r="G16" i="79"/>
  <c r="E16" i="79"/>
  <c r="D16" i="79"/>
  <c r="C16" i="79"/>
  <c r="F16" i="79" s="1"/>
  <c r="D74" i="79" s="1"/>
  <c r="M15" i="79"/>
  <c r="L15" i="79"/>
  <c r="K15" i="79"/>
  <c r="I15" i="79"/>
  <c r="H15" i="79"/>
  <c r="G15" i="79"/>
  <c r="E15" i="79"/>
  <c r="D15" i="79"/>
  <c r="C15" i="79"/>
  <c r="M14" i="79"/>
  <c r="L14" i="79"/>
  <c r="K14" i="79"/>
  <c r="I14" i="79"/>
  <c r="H14" i="79"/>
  <c r="G14" i="79"/>
  <c r="E14" i="79"/>
  <c r="D14" i="79"/>
  <c r="C14" i="79"/>
  <c r="M13" i="79"/>
  <c r="L13" i="79"/>
  <c r="K13" i="79"/>
  <c r="I13" i="79"/>
  <c r="H13" i="79"/>
  <c r="G13" i="79"/>
  <c r="E13" i="79"/>
  <c r="D13" i="79"/>
  <c r="C13" i="79"/>
  <c r="M12" i="79"/>
  <c r="L12" i="79"/>
  <c r="K12" i="79"/>
  <c r="I12" i="79"/>
  <c r="H12" i="79"/>
  <c r="G12" i="79"/>
  <c r="E12" i="79"/>
  <c r="D12" i="79"/>
  <c r="C12" i="79"/>
  <c r="M11" i="79"/>
  <c r="L11" i="79"/>
  <c r="K11" i="79"/>
  <c r="I11" i="79"/>
  <c r="H11" i="79"/>
  <c r="G11" i="79"/>
  <c r="E11" i="79"/>
  <c r="D11" i="79"/>
  <c r="C11" i="79"/>
  <c r="M10" i="79"/>
  <c r="L10" i="79"/>
  <c r="K10" i="79"/>
  <c r="I10" i="79"/>
  <c r="H10" i="79"/>
  <c r="G10" i="79"/>
  <c r="E10" i="79"/>
  <c r="D10" i="79"/>
  <c r="C10" i="79"/>
  <c r="M9" i="79"/>
  <c r="L9" i="79"/>
  <c r="K9" i="79"/>
  <c r="I9" i="79"/>
  <c r="H9" i="79"/>
  <c r="G9" i="79"/>
  <c r="E9" i="79"/>
  <c r="D9" i="79"/>
  <c r="C9" i="79"/>
  <c r="M8" i="79"/>
  <c r="L8" i="79"/>
  <c r="K8" i="79"/>
  <c r="I8" i="79"/>
  <c r="H8" i="79"/>
  <c r="G8" i="79"/>
  <c r="E8" i="79"/>
  <c r="D8" i="79"/>
  <c r="C8" i="79"/>
  <c r="M3" i="79"/>
  <c r="J3" i="79"/>
  <c r="G3" i="79"/>
  <c r="C3" i="79"/>
  <c r="M2" i="79"/>
  <c r="J2" i="79"/>
  <c r="G2" i="79"/>
  <c r="G4" i="79" s="1"/>
  <c r="C4" i="79" s="1"/>
  <c r="C2" i="79"/>
  <c r="K75" i="78"/>
  <c r="K74" i="78"/>
  <c r="K73" i="78"/>
  <c r="K72" i="78"/>
  <c r="C71" i="78"/>
  <c r="K71" i="78" s="1"/>
  <c r="K70" i="78"/>
  <c r="C70" i="78"/>
  <c r="K69" i="78"/>
  <c r="C69" i="78"/>
  <c r="C68" i="78"/>
  <c r="K68" i="78" s="1"/>
  <c r="C67" i="78"/>
  <c r="K67" i="78" s="1"/>
  <c r="K66" i="78"/>
  <c r="C66" i="78"/>
  <c r="G43" i="78"/>
  <c r="P38" i="78"/>
  <c r="M17" i="78"/>
  <c r="L17" i="78"/>
  <c r="K17" i="78"/>
  <c r="N17" i="78" s="1"/>
  <c r="F75" i="78" s="1"/>
  <c r="I17" i="78"/>
  <c r="H17" i="78"/>
  <c r="G17" i="78"/>
  <c r="E17" i="78"/>
  <c r="D17" i="78"/>
  <c r="C17" i="78"/>
  <c r="M16" i="78"/>
  <c r="L16" i="78"/>
  <c r="K16" i="78"/>
  <c r="I16" i="78"/>
  <c r="H16" i="78"/>
  <c r="G16" i="78"/>
  <c r="E16" i="78"/>
  <c r="D16" i="78"/>
  <c r="C16" i="78"/>
  <c r="M15" i="78"/>
  <c r="L15" i="78"/>
  <c r="K15" i="78"/>
  <c r="I15" i="78"/>
  <c r="H15" i="78"/>
  <c r="G15" i="78"/>
  <c r="E15" i="78"/>
  <c r="D15" i="78"/>
  <c r="C15" i="78"/>
  <c r="M14" i="78"/>
  <c r="L14" i="78"/>
  <c r="K14" i="78"/>
  <c r="I14" i="78"/>
  <c r="H14" i="78"/>
  <c r="G14" i="78"/>
  <c r="E14" i="78"/>
  <c r="D14" i="78"/>
  <c r="C14" i="78"/>
  <c r="M13" i="78"/>
  <c r="L13" i="78"/>
  <c r="K13" i="78"/>
  <c r="I13" i="78"/>
  <c r="H13" i="78"/>
  <c r="G13" i="78"/>
  <c r="E13" i="78"/>
  <c r="D13" i="78"/>
  <c r="C13" i="78"/>
  <c r="M12" i="78"/>
  <c r="L12" i="78"/>
  <c r="K12" i="78"/>
  <c r="I12" i="78"/>
  <c r="H12" i="78"/>
  <c r="G12" i="78"/>
  <c r="E12" i="78"/>
  <c r="D12" i="78"/>
  <c r="C12" i="78"/>
  <c r="M11" i="78"/>
  <c r="L11" i="78"/>
  <c r="K11" i="78"/>
  <c r="I11" i="78"/>
  <c r="H11" i="78"/>
  <c r="G11" i="78"/>
  <c r="E11" i="78"/>
  <c r="D11" i="78"/>
  <c r="C11" i="78"/>
  <c r="M10" i="78"/>
  <c r="L10" i="78"/>
  <c r="K10" i="78"/>
  <c r="I10" i="78"/>
  <c r="H10" i="78"/>
  <c r="G10" i="78"/>
  <c r="M68" i="78" s="1"/>
  <c r="E10" i="78"/>
  <c r="D10" i="78"/>
  <c r="C10" i="78"/>
  <c r="M9" i="78"/>
  <c r="L9" i="78"/>
  <c r="K9" i="78"/>
  <c r="I9" i="78"/>
  <c r="H9" i="78"/>
  <c r="G9" i="78"/>
  <c r="E9" i="78"/>
  <c r="D9" i="78"/>
  <c r="C9" i="78"/>
  <c r="M8" i="78"/>
  <c r="L8" i="78"/>
  <c r="K8" i="78"/>
  <c r="N66" i="78" s="1"/>
  <c r="I8" i="78"/>
  <c r="H8" i="78"/>
  <c r="G8" i="78"/>
  <c r="E8" i="78"/>
  <c r="D8" i="78"/>
  <c r="C8" i="78"/>
  <c r="M3" i="78"/>
  <c r="J3" i="78"/>
  <c r="G3" i="78"/>
  <c r="C3" i="78"/>
  <c r="M2" i="78"/>
  <c r="J2" i="78"/>
  <c r="G2" i="78"/>
  <c r="C2" i="78"/>
  <c r="K75" i="77"/>
  <c r="K74" i="77"/>
  <c r="K73" i="77"/>
  <c r="K72" i="77"/>
  <c r="K71" i="77"/>
  <c r="C71" i="77"/>
  <c r="C70" i="77"/>
  <c r="K70" i="77" s="1"/>
  <c r="C69" i="77"/>
  <c r="K69" i="77" s="1"/>
  <c r="C68" i="77"/>
  <c r="K68" i="77" s="1"/>
  <c r="C67" i="77"/>
  <c r="K67" i="77" s="1"/>
  <c r="K66" i="77"/>
  <c r="C66" i="77"/>
  <c r="G43" i="77"/>
  <c r="P38" i="77"/>
  <c r="M17" i="77"/>
  <c r="L17" i="77"/>
  <c r="K17" i="77"/>
  <c r="I17" i="77"/>
  <c r="H17" i="77"/>
  <c r="G17" i="77"/>
  <c r="E17" i="77"/>
  <c r="D17" i="77"/>
  <c r="C17" i="77"/>
  <c r="M16" i="77"/>
  <c r="L16" i="77"/>
  <c r="K16" i="77"/>
  <c r="I16" i="77"/>
  <c r="H16" i="77"/>
  <c r="G16" i="77"/>
  <c r="E16" i="77"/>
  <c r="D16" i="77"/>
  <c r="C16" i="77"/>
  <c r="M15" i="77"/>
  <c r="L15" i="77"/>
  <c r="K15" i="77"/>
  <c r="I15" i="77"/>
  <c r="H15" i="77"/>
  <c r="G15" i="77"/>
  <c r="E15" i="77"/>
  <c r="D15" i="77"/>
  <c r="C15" i="77"/>
  <c r="M14" i="77"/>
  <c r="L14" i="77"/>
  <c r="K14" i="77"/>
  <c r="I14" i="77"/>
  <c r="H14" i="77"/>
  <c r="G14" i="77"/>
  <c r="E14" i="77"/>
  <c r="D14" i="77"/>
  <c r="C14" i="77"/>
  <c r="M13" i="77"/>
  <c r="L13" i="77"/>
  <c r="K13" i="77"/>
  <c r="I13" i="77"/>
  <c r="H13" i="77"/>
  <c r="G13" i="77"/>
  <c r="E13" i="77"/>
  <c r="D13" i="77"/>
  <c r="C13" i="77"/>
  <c r="M12" i="77"/>
  <c r="L12" i="77"/>
  <c r="K12" i="77"/>
  <c r="I12" i="77"/>
  <c r="H12" i="77"/>
  <c r="G12" i="77"/>
  <c r="E12" i="77"/>
  <c r="D12" i="77"/>
  <c r="C12" i="77"/>
  <c r="M11" i="77"/>
  <c r="L11" i="77"/>
  <c r="K11" i="77"/>
  <c r="I11" i="77"/>
  <c r="H11" i="77"/>
  <c r="G11" i="77"/>
  <c r="E11" i="77"/>
  <c r="D11" i="77"/>
  <c r="C11" i="77"/>
  <c r="M10" i="77"/>
  <c r="L10" i="77"/>
  <c r="K10" i="77"/>
  <c r="I10" i="77"/>
  <c r="H10" i="77"/>
  <c r="G10" i="77"/>
  <c r="E10" i="77"/>
  <c r="D10" i="77"/>
  <c r="C10" i="77"/>
  <c r="M9" i="77"/>
  <c r="L9" i="77"/>
  <c r="K9" i="77"/>
  <c r="I9" i="77"/>
  <c r="H9" i="77"/>
  <c r="G9" i="77"/>
  <c r="E9" i="77"/>
  <c r="D9" i="77"/>
  <c r="C9" i="77"/>
  <c r="L67" i="77" s="1"/>
  <c r="M8" i="77"/>
  <c r="L8" i="77"/>
  <c r="K8" i="77"/>
  <c r="I8" i="77"/>
  <c r="H8" i="77"/>
  <c r="G8" i="77"/>
  <c r="E8" i="77"/>
  <c r="D8" i="77"/>
  <c r="L66" i="77" s="1"/>
  <c r="C8" i="77"/>
  <c r="M3" i="77"/>
  <c r="J3" i="77"/>
  <c r="G3" i="77"/>
  <c r="G4" i="77" s="1"/>
  <c r="C4" i="77" s="1"/>
  <c r="C3" i="77"/>
  <c r="M2" i="77"/>
  <c r="J2" i="77"/>
  <c r="G2" i="77"/>
  <c r="C2" i="77"/>
  <c r="K75" i="76"/>
  <c r="K74" i="76"/>
  <c r="K73" i="76"/>
  <c r="K72" i="76"/>
  <c r="K71" i="76"/>
  <c r="C71" i="76"/>
  <c r="C70" i="76"/>
  <c r="K70" i="76" s="1"/>
  <c r="K69" i="76"/>
  <c r="C69" i="76"/>
  <c r="K68" i="76"/>
  <c r="C68" i="76"/>
  <c r="C67" i="76"/>
  <c r="K67" i="76" s="1"/>
  <c r="K66" i="76"/>
  <c r="C66" i="76"/>
  <c r="P38" i="76"/>
  <c r="M17" i="76"/>
  <c r="L17" i="76"/>
  <c r="K17" i="76"/>
  <c r="I17" i="76"/>
  <c r="H17" i="76"/>
  <c r="G17" i="76"/>
  <c r="E17" i="76"/>
  <c r="D17" i="76"/>
  <c r="C17" i="76"/>
  <c r="M16" i="76"/>
  <c r="L16" i="76"/>
  <c r="K16" i="76"/>
  <c r="I16" i="76"/>
  <c r="H16" i="76"/>
  <c r="G16" i="76"/>
  <c r="E16" i="76"/>
  <c r="D16" i="76"/>
  <c r="C16" i="76"/>
  <c r="L74" i="76" s="1"/>
  <c r="M15" i="76"/>
  <c r="L15" i="76"/>
  <c r="K15" i="76"/>
  <c r="I15" i="76"/>
  <c r="H15" i="76"/>
  <c r="G15" i="76"/>
  <c r="E15" i="76"/>
  <c r="D15" i="76"/>
  <c r="C15" i="76"/>
  <c r="M14" i="76"/>
  <c r="L14" i="76"/>
  <c r="K14" i="76"/>
  <c r="I14" i="76"/>
  <c r="H14" i="76"/>
  <c r="G14" i="76"/>
  <c r="E14" i="76"/>
  <c r="D14" i="76"/>
  <c r="C14" i="76"/>
  <c r="M13" i="76"/>
  <c r="L13" i="76"/>
  <c r="K13" i="76"/>
  <c r="N71" i="76" s="1"/>
  <c r="I13" i="76"/>
  <c r="H13" i="76"/>
  <c r="G13" i="76"/>
  <c r="E13" i="76"/>
  <c r="D13" i="76"/>
  <c r="C13" i="76"/>
  <c r="M12" i="76"/>
  <c r="L12" i="76"/>
  <c r="K12" i="76"/>
  <c r="I12" i="76"/>
  <c r="H12" i="76"/>
  <c r="G12" i="76"/>
  <c r="E12" i="76"/>
  <c r="D12" i="76"/>
  <c r="C12" i="76"/>
  <c r="M11" i="76"/>
  <c r="L11" i="76"/>
  <c r="K11" i="76"/>
  <c r="I11" i="76"/>
  <c r="H11" i="76"/>
  <c r="G11" i="76"/>
  <c r="E11" i="76"/>
  <c r="D11" i="76"/>
  <c r="C11" i="76"/>
  <c r="M10" i="76"/>
  <c r="L10" i="76"/>
  <c r="K10" i="76"/>
  <c r="I10" i="76"/>
  <c r="H10" i="76"/>
  <c r="G10" i="76"/>
  <c r="E10" i="76"/>
  <c r="D10" i="76"/>
  <c r="C10" i="76"/>
  <c r="M9" i="76"/>
  <c r="L9" i="76"/>
  <c r="K9" i="76"/>
  <c r="I9" i="76"/>
  <c r="H9" i="76"/>
  <c r="G9" i="76"/>
  <c r="E9" i="76"/>
  <c r="F9" i="76" s="1"/>
  <c r="D9" i="76"/>
  <c r="C9" i="76"/>
  <c r="M8" i="76"/>
  <c r="L8" i="76"/>
  <c r="K8" i="76"/>
  <c r="I8" i="76"/>
  <c r="H8" i="76"/>
  <c r="G8" i="76"/>
  <c r="E8" i="76"/>
  <c r="D8" i="76"/>
  <c r="C8" i="76"/>
  <c r="M3" i="76"/>
  <c r="J3" i="76"/>
  <c r="G3" i="76"/>
  <c r="C3" i="76"/>
  <c r="M2" i="76"/>
  <c r="J2" i="76"/>
  <c r="G43" i="76" s="1"/>
  <c r="G2" i="76"/>
  <c r="C2" i="76"/>
  <c r="K75" i="75"/>
  <c r="K74" i="75"/>
  <c r="K73" i="75"/>
  <c r="K72" i="75"/>
  <c r="C71" i="75"/>
  <c r="K71" i="75" s="1"/>
  <c r="K70" i="75"/>
  <c r="C70" i="75"/>
  <c r="C69" i="75"/>
  <c r="K69" i="75" s="1"/>
  <c r="C68" i="75"/>
  <c r="K68" i="75" s="1"/>
  <c r="N67" i="75"/>
  <c r="K67" i="75"/>
  <c r="C67" i="75"/>
  <c r="C66" i="75"/>
  <c r="K66" i="75" s="1"/>
  <c r="P38" i="75"/>
  <c r="M17" i="75"/>
  <c r="L17" i="75"/>
  <c r="K17" i="75"/>
  <c r="I17" i="75"/>
  <c r="H17" i="75"/>
  <c r="G17" i="75"/>
  <c r="E17" i="75"/>
  <c r="D17" i="75"/>
  <c r="C17" i="75"/>
  <c r="M16" i="75"/>
  <c r="L16" i="75"/>
  <c r="K16" i="75"/>
  <c r="I16" i="75"/>
  <c r="H16" i="75"/>
  <c r="G16" i="75"/>
  <c r="E16" i="75"/>
  <c r="D16" i="75"/>
  <c r="C16" i="75"/>
  <c r="M15" i="75"/>
  <c r="L15" i="75"/>
  <c r="K15" i="75"/>
  <c r="I15" i="75"/>
  <c r="H15" i="75"/>
  <c r="G15" i="75"/>
  <c r="E15" i="75"/>
  <c r="D15" i="75"/>
  <c r="C15" i="75"/>
  <c r="M14" i="75"/>
  <c r="L14" i="75"/>
  <c r="K14" i="75"/>
  <c r="I14" i="75"/>
  <c r="H14" i="75"/>
  <c r="G14" i="75"/>
  <c r="E14" i="75"/>
  <c r="D14" i="75"/>
  <c r="C14" i="75"/>
  <c r="M13" i="75"/>
  <c r="L13" i="75"/>
  <c r="K13" i="75"/>
  <c r="I13" i="75"/>
  <c r="H13" i="75"/>
  <c r="G13" i="75"/>
  <c r="E13" i="75"/>
  <c r="D13" i="75"/>
  <c r="C13" i="75"/>
  <c r="M12" i="75"/>
  <c r="L12" i="75"/>
  <c r="K12" i="75"/>
  <c r="I12" i="75"/>
  <c r="H12" i="75"/>
  <c r="G12" i="75"/>
  <c r="E12" i="75"/>
  <c r="D12" i="75"/>
  <c r="C12" i="75"/>
  <c r="M11" i="75"/>
  <c r="L11" i="75"/>
  <c r="K11" i="75"/>
  <c r="I11" i="75"/>
  <c r="H11" i="75"/>
  <c r="G11" i="75"/>
  <c r="E11" i="75"/>
  <c r="D11" i="75"/>
  <c r="C11" i="75"/>
  <c r="M10" i="75"/>
  <c r="L10" i="75"/>
  <c r="K10" i="75"/>
  <c r="I10" i="75"/>
  <c r="H10" i="75"/>
  <c r="G10" i="75"/>
  <c r="E10" i="75"/>
  <c r="D10" i="75"/>
  <c r="C10" i="75"/>
  <c r="M9" i="75"/>
  <c r="L9" i="75"/>
  <c r="K9" i="75"/>
  <c r="I9" i="75"/>
  <c r="H9" i="75"/>
  <c r="G9" i="75"/>
  <c r="E9" i="75"/>
  <c r="D9" i="75"/>
  <c r="C9" i="75"/>
  <c r="M8" i="75"/>
  <c r="L8" i="75"/>
  <c r="K8" i="75"/>
  <c r="I8" i="75"/>
  <c r="H8" i="75"/>
  <c r="G8" i="75"/>
  <c r="E8" i="75"/>
  <c r="D8" i="75"/>
  <c r="C8" i="75"/>
  <c r="M3" i="75"/>
  <c r="J3" i="75"/>
  <c r="G3" i="75"/>
  <c r="C3" i="75"/>
  <c r="M2" i="75"/>
  <c r="J2" i="75"/>
  <c r="G2" i="75"/>
  <c r="C2" i="75"/>
  <c r="K75" i="74"/>
  <c r="K74" i="74"/>
  <c r="K73" i="74"/>
  <c r="K72" i="74"/>
  <c r="K71" i="74"/>
  <c r="C71" i="74"/>
  <c r="C70" i="74"/>
  <c r="K70" i="74" s="1"/>
  <c r="K69" i="74"/>
  <c r="C69" i="74"/>
  <c r="K68" i="74"/>
  <c r="C68" i="74"/>
  <c r="C67" i="74"/>
  <c r="K67" i="74" s="1"/>
  <c r="C66" i="74"/>
  <c r="K66" i="74" s="1"/>
  <c r="P38" i="74"/>
  <c r="M17" i="74"/>
  <c r="L17" i="74"/>
  <c r="K17" i="74"/>
  <c r="I17" i="74"/>
  <c r="H17" i="74"/>
  <c r="G17" i="74"/>
  <c r="E17" i="74"/>
  <c r="D17" i="74"/>
  <c r="C17" i="74"/>
  <c r="M16" i="74"/>
  <c r="L16" i="74"/>
  <c r="K16" i="74"/>
  <c r="I16" i="74"/>
  <c r="H16" i="74"/>
  <c r="G16" i="74"/>
  <c r="E16" i="74"/>
  <c r="D16" i="74"/>
  <c r="C16" i="74"/>
  <c r="M15" i="74"/>
  <c r="L15" i="74"/>
  <c r="K15" i="74"/>
  <c r="I15" i="74"/>
  <c r="H15" i="74"/>
  <c r="G15" i="74"/>
  <c r="E15" i="74"/>
  <c r="D15" i="74"/>
  <c r="C15" i="74"/>
  <c r="M14" i="74"/>
  <c r="L14" i="74"/>
  <c r="K14" i="74"/>
  <c r="I14" i="74"/>
  <c r="H14" i="74"/>
  <c r="G14" i="74"/>
  <c r="E14" i="74"/>
  <c r="D14" i="74"/>
  <c r="C14" i="74"/>
  <c r="M13" i="74"/>
  <c r="L13" i="74"/>
  <c r="K13" i="74"/>
  <c r="N71" i="74" s="1"/>
  <c r="I13" i="74"/>
  <c r="H13" i="74"/>
  <c r="G13" i="74"/>
  <c r="E13" i="74"/>
  <c r="D13" i="74"/>
  <c r="C13" i="74"/>
  <c r="M12" i="74"/>
  <c r="L12" i="74"/>
  <c r="K12" i="74"/>
  <c r="I12" i="74"/>
  <c r="H12" i="74"/>
  <c r="G12" i="74"/>
  <c r="E12" i="74"/>
  <c r="D12" i="74"/>
  <c r="C12" i="74"/>
  <c r="M11" i="74"/>
  <c r="L11" i="74"/>
  <c r="K11" i="74"/>
  <c r="I11" i="74"/>
  <c r="H11" i="74"/>
  <c r="G11" i="74"/>
  <c r="E11" i="74"/>
  <c r="D11" i="74"/>
  <c r="C11" i="74"/>
  <c r="M10" i="74"/>
  <c r="L10" i="74"/>
  <c r="K10" i="74"/>
  <c r="I10" i="74"/>
  <c r="H10" i="74"/>
  <c r="G10" i="74"/>
  <c r="E10" i="74"/>
  <c r="D10" i="74"/>
  <c r="C10" i="74"/>
  <c r="M9" i="74"/>
  <c r="L9" i="74"/>
  <c r="K9" i="74"/>
  <c r="I9" i="74"/>
  <c r="H9" i="74"/>
  <c r="G9" i="74"/>
  <c r="E9" i="74"/>
  <c r="D9" i="74"/>
  <c r="C9" i="74"/>
  <c r="M8" i="74"/>
  <c r="L8" i="74"/>
  <c r="K8" i="74"/>
  <c r="I8" i="74"/>
  <c r="H8" i="74"/>
  <c r="G8" i="74"/>
  <c r="E8" i="74"/>
  <c r="D8" i="74"/>
  <c r="C8" i="74"/>
  <c r="M3" i="74"/>
  <c r="J3" i="74"/>
  <c r="G3" i="74"/>
  <c r="C3" i="74"/>
  <c r="M2" i="74"/>
  <c r="J2" i="74"/>
  <c r="G43" i="74" s="1"/>
  <c r="G2" i="74"/>
  <c r="G4" i="74" s="1"/>
  <c r="C4" i="74" s="1"/>
  <c r="C2" i="74"/>
  <c r="K75" i="73"/>
  <c r="K74" i="73"/>
  <c r="K73" i="73"/>
  <c r="K72" i="73"/>
  <c r="L71" i="73"/>
  <c r="K71" i="73"/>
  <c r="C71" i="73"/>
  <c r="K70" i="73"/>
  <c r="C70" i="73"/>
  <c r="K69" i="73"/>
  <c r="C69" i="73"/>
  <c r="C68" i="73"/>
  <c r="K68" i="73" s="1"/>
  <c r="K67" i="73"/>
  <c r="C67" i="73"/>
  <c r="C66" i="73"/>
  <c r="K66" i="73" s="1"/>
  <c r="P38" i="73"/>
  <c r="M17" i="73"/>
  <c r="L17" i="73"/>
  <c r="K17" i="73"/>
  <c r="I17" i="73"/>
  <c r="H17" i="73"/>
  <c r="G17" i="73"/>
  <c r="E17" i="73"/>
  <c r="D17" i="73"/>
  <c r="C17" i="73"/>
  <c r="M16" i="73"/>
  <c r="L16" i="73"/>
  <c r="K16" i="73"/>
  <c r="I16" i="73"/>
  <c r="H16" i="73"/>
  <c r="G16" i="73"/>
  <c r="E16" i="73"/>
  <c r="D16" i="73"/>
  <c r="C16" i="73"/>
  <c r="M15" i="73"/>
  <c r="L15" i="73"/>
  <c r="K15" i="73"/>
  <c r="I15" i="73"/>
  <c r="H15" i="73"/>
  <c r="G15" i="73"/>
  <c r="E15" i="73"/>
  <c r="D15" i="73"/>
  <c r="C15" i="73"/>
  <c r="M14" i="73"/>
  <c r="L14" i="73"/>
  <c r="K14" i="73"/>
  <c r="I14" i="73"/>
  <c r="H14" i="73"/>
  <c r="G14" i="73"/>
  <c r="E14" i="73"/>
  <c r="D14" i="73"/>
  <c r="C14" i="73"/>
  <c r="M13" i="73"/>
  <c r="L13" i="73"/>
  <c r="K13" i="73"/>
  <c r="I13" i="73"/>
  <c r="H13" i="73"/>
  <c r="G13" i="73"/>
  <c r="E13" i="73"/>
  <c r="D13" i="73"/>
  <c r="C13" i="73"/>
  <c r="F13" i="73" s="1"/>
  <c r="M12" i="73"/>
  <c r="L12" i="73"/>
  <c r="K12" i="73"/>
  <c r="I12" i="73"/>
  <c r="H12" i="73"/>
  <c r="G12" i="73"/>
  <c r="E12" i="73"/>
  <c r="D12" i="73"/>
  <c r="C12" i="73"/>
  <c r="M11" i="73"/>
  <c r="L11" i="73"/>
  <c r="K11" i="73"/>
  <c r="I11" i="73"/>
  <c r="H11" i="73"/>
  <c r="G11" i="73"/>
  <c r="E11" i="73"/>
  <c r="D11" i="73"/>
  <c r="C11" i="73"/>
  <c r="M10" i="73"/>
  <c r="L10" i="73"/>
  <c r="K10" i="73"/>
  <c r="I10" i="73"/>
  <c r="H10" i="73"/>
  <c r="G10" i="73"/>
  <c r="E10" i="73"/>
  <c r="D10" i="73"/>
  <c r="C10" i="73"/>
  <c r="M9" i="73"/>
  <c r="L9" i="73"/>
  <c r="K9" i="73"/>
  <c r="I9" i="73"/>
  <c r="H9" i="73"/>
  <c r="G9" i="73"/>
  <c r="E9" i="73"/>
  <c r="D9" i="73"/>
  <c r="C9" i="73"/>
  <c r="M8" i="73"/>
  <c r="L8" i="73"/>
  <c r="K8" i="73"/>
  <c r="I8" i="73"/>
  <c r="H8" i="73"/>
  <c r="G8" i="73"/>
  <c r="E8" i="73"/>
  <c r="D8" i="73"/>
  <c r="C8" i="73"/>
  <c r="M3" i="73"/>
  <c r="J3" i="73"/>
  <c r="G3" i="73"/>
  <c r="C3" i="73"/>
  <c r="M2" i="73"/>
  <c r="J2" i="73"/>
  <c r="G43" i="73" s="1"/>
  <c r="G2" i="73"/>
  <c r="C2" i="73"/>
  <c r="K75" i="72"/>
  <c r="K74" i="72"/>
  <c r="K73" i="72"/>
  <c r="K72" i="72"/>
  <c r="C71" i="72"/>
  <c r="K71" i="72" s="1"/>
  <c r="K70" i="72"/>
  <c r="C70" i="72"/>
  <c r="K69" i="72"/>
  <c r="C69" i="72"/>
  <c r="C68" i="72"/>
  <c r="K68" i="72" s="1"/>
  <c r="K67" i="72"/>
  <c r="C67" i="72"/>
  <c r="C66" i="72"/>
  <c r="K66" i="72" s="1"/>
  <c r="G43" i="72"/>
  <c r="P38" i="72"/>
  <c r="M17" i="72"/>
  <c r="L17" i="72"/>
  <c r="K17" i="72"/>
  <c r="I17" i="72"/>
  <c r="H17" i="72"/>
  <c r="G17" i="72"/>
  <c r="E17" i="72"/>
  <c r="D17" i="72"/>
  <c r="C17" i="72"/>
  <c r="M16" i="72"/>
  <c r="L16" i="72"/>
  <c r="K16" i="72"/>
  <c r="I16" i="72"/>
  <c r="H16" i="72"/>
  <c r="G16" i="72"/>
  <c r="E16" i="72"/>
  <c r="D16" i="72"/>
  <c r="C16" i="72"/>
  <c r="M15" i="72"/>
  <c r="L15" i="72"/>
  <c r="K15" i="72"/>
  <c r="I15" i="72"/>
  <c r="H15" i="72"/>
  <c r="G15" i="72"/>
  <c r="E15" i="72"/>
  <c r="D15" i="72"/>
  <c r="C15" i="72"/>
  <c r="M14" i="72"/>
  <c r="L14" i="72"/>
  <c r="K14" i="72"/>
  <c r="I14" i="72"/>
  <c r="H14" i="72"/>
  <c r="G14" i="72"/>
  <c r="E14" i="72"/>
  <c r="D14" i="72"/>
  <c r="C14" i="72"/>
  <c r="M13" i="72"/>
  <c r="L13" i="72"/>
  <c r="K13" i="72"/>
  <c r="I13" i="72"/>
  <c r="H13" i="72"/>
  <c r="G13" i="72"/>
  <c r="E13" i="72"/>
  <c r="D13" i="72"/>
  <c r="C13" i="72"/>
  <c r="M12" i="72"/>
  <c r="L12" i="72"/>
  <c r="K12" i="72"/>
  <c r="I12" i="72"/>
  <c r="H12" i="72"/>
  <c r="G12" i="72"/>
  <c r="E12" i="72"/>
  <c r="D12" i="72"/>
  <c r="C12" i="72"/>
  <c r="M11" i="72"/>
  <c r="L11" i="72"/>
  <c r="K11" i="72"/>
  <c r="I11" i="72"/>
  <c r="H11" i="72"/>
  <c r="G11" i="72"/>
  <c r="E11" i="72"/>
  <c r="D11" i="72"/>
  <c r="C11" i="72"/>
  <c r="M10" i="72"/>
  <c r="L10" i="72"/>
  <c r="K10" i="72"/>
  <c r="I10" i="72"/>
  <c r="H10" i="72"/>
  <c r="G10" i="72"/>
  <c r="E10" i="72"/>
  <c r="D10" i="72"/>
  <c r="C10" i="72"/>
  <c r="M9" i="72"/>
  <c r="L9" i="72"/>
  <c r="K9" i="72"/>
  <c r="I9" i="72"/>
  <c r="H9" i="72"/>
  <c r="G9" i="72"/>
  <c r="E9" i="72"/>
  <c r="D9" i="72"/>
  <c r="C9" i="72"/>
  <c r="M8" i="72"/>
  <c r="L8" i="72"/>
  <c r="K8" i="72"/>
  <c r="N66" i="72" s="1"/>
  <c r="I8" i="72"/>
  <c r="H8" i="72"/>
  <c r="G8" i="72"/>
  <c r="E8" i="72"/>
  <c r="D8" i="72"/>
  <c r="C8" i="72"/>
  <c r="M3" i="72"/>
  <c r="J3" i="72"/>
  <c r="G3" i="72"/>
  <c r="C3" i="72"/>
  <c r="M2" i="72"/>
  <c r="J2" i="72"/>
  <c r="G2" i="72"/>
  <c r="C2" i="72"/>
  <c r="K75" i="71"/>
  <c r="K74" i="71"/>
  <c r="K73" i="71"/>
  <c r="K72" i="71"/>
  <c r="K71" i="71"/>
  <c r="C71" i="71"/>
  <c r="C70" i="71"/>
  <c r="K70" i="71" s="1"/>
  <c r="C69" i="71"/>
  <c r="K69" i="71" s="1"/>
  <c r="K68" i="71"/>
  <c r="C68" i="71"/>
  <c r="C67" i="71"/>
  <c r="K67" i="71" s="1"/>
  <c r="C66" i="71"/>
  <c r="K66" i="71" s="1"/>
  <c r="P38" i="71"/>
  <c r="M17" i="71"/>
  <c r="L17" i="71"/>
  <c r="K17" i="71"/>
  <c r="I17" i="71"/>
  <c r="H17" i="71"/>
  <c r="G17" i="71"/>
  <c r="E17" i="71"/>
  <c r="D17" i="71"/>
  <c r="C17" i="71"/>
  <c r="M16" i="71"/>
  <c r="L16" i="71"/>
  <c r="K16" i="71"/>
  <c r="I16" i="71"/>
  <c r="H16" i="71"/>
  <c r="G16" i="71"/>
  <c r="E16" i="71"/>
  <c r="D16" i="71"/>
  <c r="C16" i="71"/>
  <c r="M15" i="71"/>
  <c r="L15" i="71"/>
  <c r="K15" i="71"/>
  <c r="I15" i="71"/>
  <c r="H15" i="71"/>
  <c r="G15" i="71"/>
  <c r="E15" i="71"/>
  <c r="D15" i="71"/>
  <c r="C15" i="71"/>
  <c r="M14" i="71"/>
  <c r="L14" i="71"/>
  <c r="K14" i="71"/>
  <c r="I14" i="71"/>
  <c r="H14" i="71"/>
  <c r="G14" i="71"/>
  <c r="E14" i="71"/>
  <c r="D14" i="71"/>
  <c r="C14" i="71"/>
  <c r="M13" i="71"/>
  <c r="L13" i="71"/>
  <c r="K13" i="71"/>
  <c r="I13" i="71"/>
  <c r="H13" i="71"/>
  <c r="G13" i="71"/>
  <c r="M71" i="71" s="1"/>
  <c r="E13" i="71"/>
  <c r="D13" i="71"/>
  <c r="C13" i="71"/>
  <c r="M12" i="71"/>
  <c r="L12" i="71"/>
  <c r="K12" i="71"/>
  <c r="I12" i="71"/>
  <c r="H12" i="71"/>
  <c r="G12" i="71"/>
  <c r="E12" i="71"/>
  <c r="D12" i="71"/>
  <c r="C12" i="71"/>
  <c r="M11" i="71"/>
  <c r="L11" i="71"/>
  <c r="K11" i="71"/>
  <c r="I11" i="71"/>
  <c r="H11" i="71"/>
  <c r="G11" i="71"/>
  <c r="E11" i="71"/>
  <c r="D11" i="71"/>
  <c r="C11" i="71"/>
  <c r="M10" i="71"/>
  <c r="L10" i="71"/>
  <c r="K10" i="71"/>
  <c r="I10" i="71"/>
  <c r="H10" i="71"/>
  <c r="G10" i="71"/>
  <c r="E10" i="71"/>
  <c r="D10" i="71"/>
  <c r="C10" i="71"/>
  <c r="M9" i="71"/>
  <c r="L9" i="71"/>
  <c r="K9" i="71"/>
  <c r="I9" i="71"/>
  <c r="H9" i="71"/>
  <c r="G9" i="71"/>
  <c r="E9" i="71"/>
  <c r="D9" i="71"/>
  <c r="C9" i="71"/>
  <c r="M8" i="71"/>
  <c r="L8" i="71"/>
  <c r="K8" i="71"/>
  <c r="I8" i="71"/>
  <c r="H8" i="71"/>
  <c r="G8" i="71"/>
  <c r="E8" i="71"/>
  <c r="D8" i="71"/>
  <c r="C8" i="71"/>
  <c r="M3" i="71"/>
  <c r="J3" i="71"/>
  <c r="G3" i="71"/>
  <c r="C3" i="71"/>
  <c r="M2" i="71"/>
  <c r="J2" i="71"/>
  <c r="G2" i="71"/>
  <c r="G4" i="71" s="1"/>
  <c r="C4" i="71" s="1"/>
  <c r="C2" i="71"/>
  <c r="K75" i="70"/>
  <c r="K74" i="70"/>
  <c r="K73" i="70"/>
  <c r="K72" i="70"/>
  <c r="C71" i="70"/>
  <c r="K71" i="70" s="1"/>
  <c r="K70" i="70"/>
  <c r="C70" i="70"/>
  <c r="C69" i="70"/>
  <c r="K69" i="70" s="1"/>
  <c r="C68" i="70"/>
  <c r="K68" i="70" s="1"/>
  <c r="K67" i="70"/>
  <c r="C67" i="70"/>
  <c r="K66" i="70"/>
  <c r="C66" i="70"/>
  <c r="G43" i="70"/>
  <c r="P38" i="70"/>
  <c r="M17" i="70"/>
  <c r="L17" i="70"/>
  <c r="K17" i="70"/>
  <c r="I17" i="70"/>
  <c r="H17" i="70"/>
  <c r="G17" i="70"/>
  <c r="E17" i="70"/>
  <c r="D17" i="70"/>
  <c r="C17" i="70"/>
  <c r="M16" i="70"/>
  <c r="L16" i="70"/>
  <c r="K16" i="70"/>
  <c r="I16" i="70"/>
  <c r="H16" i="70"/>
  <c r="G16" i="70"/>
  <c r="E16" i="70"/>
  <c r="D16" i="70"/>
  <c r="C16" i="70"/>
  <c r="M15" i="70"/>
  <c r="L15" i="70"/>
  <c r="K15" i="70"/>
  <c r="I15" i="70"/>
  <c r="H15" i="70"/>
  <c r="G15" i="70"/>
  <c r="E15" i="70"/>
  <c r="D15" i="70"/>
  <c r="C15" i="70"/>
  <c r="M14" i="70"/>
  <c r="L14" i="70"/>
  <c r="K14" i="70"/>
  <c r="I14" i="70"/>
  <c r="H14" i="70"/>
  <c r="G14" i="70"/>
  <c r="E14" i="70"/>
  <c r="D14" i="70"/>
  <c r="C14" i="70"/>
  <c r="M13" i="70"/>
  <c r="L13" i="70"/>
  <c r="K13" i="70"/>
  <c r="I13" i="70"/>
  <c r="H13" i="70"/>
  <c r="G13" i="70"/>
  <c r="E13" i="70"/>
  <c r="D13" i="70"/>
  <c r="C13" i="70"/>
  <c r="M12" i="70"/>
  <c r="L12" i="70"/>
  <c r="K12" i="70"/>
  <c r="I12" i="70"/>
  <c r="H12" i="70"/>
  <c r="G12" i="70"/>
  <c r="E12" i="70"/>
  <c r="D12" i="70"/>
  <c r="C12" i="70"/>
  <c r="M11" i="70"/>
  <c r="L11" i="70"/>
  <c r="K11" i="70"/>
  <c r="I11" i="70"/>
  <c r="H11" i="70"/>
  <c r="G11" i="70"/>
  <c r="E11" i="70"/>
  <c r="D11" i="70"/>
  <c r="C11" i="70"/>
  <c r="M10" i="70"/>
  <c r="L10" i="70"/>
  <c r="K10" i="70"/>
  <c r="I10" i="70"/>
  <c r="H10" i="70"/>
  <c r="G10" i="70"/>
  <c r="E10" i="70"/>
  <c r="D10" i="70"/>
  <c r="C10" i="70"/>
  <c r="M9" i="70"/>
  <c r="L9" i="70"/>
  <c r="K9" i="70"/>
  <c r="I9" i="70"/>
  <c r="H9" i="70"/>
  <c r="G9" i="70"/>
  <c r="E9" i="70"/>
  <c r="D9" i="70"/>
  <c r="C9" i="70"/>
  <c r="M8" i="70"/>
  <c r="L8" i="70"/>
  <c r="K8" i="70"/>
  <c r="I8" i="70"/>
  <c r="H8" i="70"/>
  <c r="G8" i="70"/>
  <c r="E8" i="70"/>
  <c r="D8" i="70"/>
  <c r="C8" i="70"/>
  <c r="M3" i="70"/>
  <c r="J3" i="70"/>
  <c r="G3" i="70"/>
  <c r="C3" i="70"/>
  <c r="M2" i="70"/>
  <c r="J2" i="70"/>
  <c r="G2" i="70"/>
  <c r="C2" i="70"/>
  <c r="K75" i="69"/>
  <c r="K74" i="69"/>
  <c r="K73" i="69"/>
  <c r="K72" i="69"/>
  <c r="C71" i="69"/>
  <c r="K71" i="69" s="1"/>
  <c r="C70" i="69"/>
  <c r="K70" i="69" s="1"/>
  <c r="C69" i="69"/>
  <c r="K69" i="69" s="1"/>
  <c r="K68" i="69"/>
  <c r="C68" i="69"/>
  <c r="K67" i="69"/>
  <c r="C67" i="69"/>
  <c r="K66" i="69"/>
  <c r="C66" i="69"/>
  <c r="P38" i="69"/>
  <c r="M17" i="69"/>
  <c r="L17" i="69"/>
  <c r="K17" i="69"/>
  <c r="I17" i="69"/>
  <c r="H17" i="69"/>
  <c r="G17" i="69"/>
  <c r="J17" i="69" s="1"/>
  <c r="E75" i="69" s="1"/>
  <c r="E17" i="69"/>
  <c r="D17" i="69"/>
  <c r="C17" i="69"/>
  <c r="M16" i="69"/>
  <c r="L16" i="69"/>
  <c r="K16" i="69"/>
  <c r="I16" i="69"/>
  <c r="H16" i="69"/>
  <c r="G16" i="69"/>
  <c r="E16" i="69"/>
  <c r="D16" i="69"/>
  <c r="C16" i="69"/>
  <c r="M15" i="69"/>
  <c r="L15" i="69"/>
  <c r="K15" i="69"/>
  <c r="I15" i="69"/>
  <c r="H15" i="69"/>
  <c r="G15" i="69"/>
  <c r="E15" i="69"/>
  <c r="D15" i="69"/>
  <c r="C15" i="69"/>
  <c r="M14" i="69"/>
  <c r="L14" i="69"/>
  <c r="K14" i="69"/>
  <c r="I14" i="69"/>
  <c r="H14" i="69"/>
  <c r="G14" i="69"/>
  <c r="E14" i="69"/>
  <c r="D14" i="69"/>
  <c r="C14" i="69"/>
  <c r="M13" i="69"/>
  <c r="L13" i="69"/>
  <c r="K13" i="69"/>
  <c r="I13" i="69"/>
  <c r="H13" i="69"/>
  <c r="G13" i="69"/>
  <c r="E13" i="69"/>
  <c r="D13" i="69"/>
  <c r="C13" i="69"/>
  <c r="M12" i="69"/>
  <c r="L12" i="69"/>
  <c r="K12" i="69"/>
  <c r="I12" i="69"/>
  <c r="H12" i="69"/>
  <c r="G12" i="69"/>
  <c r="E12" i="69"/>
  <c r="D12" i="69"/>
  <c r="C12" i="69"/>
  <c r="M11" i="69"/>
  <c r="L11" i="69"/>
  <c r="K11" i="69"/>
  <c r="I11" i="69"/>
  <c r="H11" i="69"/>
  <c r="G11" i="69"/>
  <c r="E11" i="69"/>
  <c r="D11" i="69"/>
  <c r="C11" i="69"/>
  <c r="M10" i="69"/>
  <c r="L10" i="69"/>
  <c r="K10" i="69"/>
  <c r="N68" i="69" s="1"/>
  <c r="I10" i="69"/>
  <c r="H10" i="69"/>
  <c r="G10" i="69"/>
  <c r="E10" i="69"/>
  <c r="D10" i="69"/>
  <c r="C10" i="69"/>
  <c r="M9" i="69"/>
  <c r="L9" i="69"/>
  <c r="K9" i="69"/>
  <c r="I9" i="69"/>
  <c r="H9" i="69"/>
  <c r="G9" i="69"/>
  <c r="E9" i="69"/>
  <c r="D9" i="69"/>
  <c r="C9" i="69"/>
  <c r="M8" i="69"/>
  <c r="L8" i="69"/>
  <c r="K8" i="69"/>
  <c r="I8" i="69"/>
  <c r="H8" i="69"/>
  <c r="G8" i="69"/>
  <c r="E8" i="69"/>
  <c r="D8" i="69"/>
  <c r="C8" i="69"/>
  <c r="L66" i="69" s="1"/>
  <c r="M3" i="69"/>
  <c r="J3" i="69"/>
  <c r="G3" i="69"/>
  <c r="C3" i="69"/>
  <c r="M2" i="69"/>
  <c r="J2" i="69"/>
  <c r="G2" i="69"/>
  <c r="C2" i="69"/>
  <c r="K75" i="68"/>
  <c r="K74" i="68"/>
  <c r="K73" i="68"/>
  <c r="K72" i="68"/>
  <c r="C71" i="68"/>
  <c r="K71" i="68" s="1"/>
  <c r="K70" i="68"/>
  <c r="C70" i="68"/>
  <c r="C69" i="68"/>
  <c r="K69" i="68" s="1"/>
  <c r="L68" i="68"/>
  <c r="K68" i="68"/>
  <c r="C68" i="68"/>
  <c r="K67" i="68"/>
  <c r="C67" i="68"/>
  <c r="K66" i="68"/>
  <c r="C66" i="68"/>
  <c r="P38" i="68"/>
  <c r="M17" i="68"/>
  <c r="L17" i="68"/>
  <c r="K17" i="68"/>
  <c r="I17" i="68"/>
  <c r="H17" i="68"/>
  <c r="G17" i="68"/>
  <c r="E17" i="68"/>
  <c r="D17" i="68"/>
  <c r="C17" i="68"/>
  <c r="M16" i="68"/>
  <c r="L16" i="68"/>
  <c r="K16" i="68"/>
  <c r="I16" i="68"/>
  <c r="H16" i="68"/>
  <c r="G16" i="68"/>
  <c r="E16" i="68"/>
  <c r="D16" i="68"/>
  <c r="C16" i="68"/>
  <c r="M15" i="68"/>
  <c r="L15" i="68"/>
  <c r="K15" i="68"/>
  <c r="I15" i="68"/>
  <c r="H15" i="68"/>
  <c r="G15" i="68"/>
  <c r="E15" i="68"/>
  <c r="D15" i="68"/>
  <c r="C15" i="68"/>
  <c r="M14" i="68"/>
  <c r="L14" i="68"/>
  <c r="K14" i="68"/>
  <c r="I14" i="68"/>
  <c r="H14" i="68"/>
  <c r="G14" i="68"/>
  <c r="E14" i="68"/>
  <c r="D14" i="68"/>
  <c r="C14" i="68"/>
  <c r="M13" i="68"/>
  <c r="L13" i="68"/>
  <c r="K13" i="68"/>
  <c r="I13" i="68"/>
  <c r="H13" i="68"/>
  <c r="G13" i="68"/>
  <c r="E13" i="68"/>
  <c r="D13" i="68"/>
  <c r="C13" i="68"/>
  <c r="M12" i="68"/>
  <c r="L12" i="68"/>
  <c r="K12" i="68"/>
  <c r="I12" i="68"/>
  <c r="H12" i="68"/>
  <c r="G12" i="68"/>
  <c r="E12" i="68"/>
  <c r="D12" i="68"/>
  <c r="C12" i="68"/>
  <c r="M11" i="68"/>
  <c r="L11" i="68"/>
  <c r="K11" i="68"/>
  <c r="I11" i="68"/>
  <c r="H11" i="68"/>
  <c r="G11" i="68"/>
  <c r="E11" i="68"/>
  <c r="D11" i="68"/>
  <c r="C11" i="68"/>
  <c r="M10" i="68"/>
  <c r="L10" i="68"/>
  <c r="K10" i="68"/>
  <c r="I10" i="68"/>
  <c r="H10" i="68"/>
  <c r="G10" i="68"/>
  <c r="E10" i="68"/>
  <c r="D10" i="68"/>
  <c r="C10" i="68"/>
  <c r="M9" i="68"/>
  <c r="L9" i="68"/>
  <c r="K9" i="68"/>
  <c r="I9" i="68"/>
  <c r="H9" i="68"/>
  <c r="G9" i="68"/>
  <c r="E9" i="68"/>
  <c r="D9" i="68"/>
  <c r="C9" i="68"/>
  <c r="M8" i="68"/>
  <c r="L8" i="68"/>
  <c r="K8" i="68"/>
  <c r="I8" i="68"/>
  <c r="H8" i="68"/>
  <c r="G8" i="68"/>
  <c r="E8" i="68"/>
  <c r="D8" i="68"/>
  <c r="C8" i="68"/>
  <c r="M3" i="68"/>
  <c r="J3" i="68"/>
  <c r="G3" i="68"/>
  <c r="G4" i="68" s="1"/>
  <c r="C4" i="68" s="1"/>
  <c r="C3" i="68"/>
  <c r="M2" i="68"/>
  <c r="J2" i="68"/>
  <c r="G43" i="68" s="1"/>
  <c r="G2" i="68"/>
  <c r="C2" i="68"/>
  <c r="K75" i="67"/>
  <c r="K74" i="67"/>
  <c r="K73" i="67"/>
  <c r="K72" i="67"/>
  <c r="K71" i="67"/>
  <c r="C71" i="67"/>
  <c r="C70" i="67"/>
  <c r="K70" i="67" s="1"/>
  <c r="K69" i="67"/>
  <c r="C69" i="67"/>
  <c r="C68" i="67"/>
  <c r="K68" i="67" s="1"/>
  <c r="K67" i="67"/>
  <c r="C67" i="67"/>
  <c r="K66" i="67"/>
  <c r="C66" i="67"/>
  <c r="G43" i="67"/>
  <c r="P38" i="67"/>
  <c r="M17" i="67"/>
  <c r="L17" i="67"/>
  <c r="K17" i="67"/>
  <c r="I17" i="67"/>
  <c r="H17" i="67"/>
  <c r="G17" i="67"/>
  <c r="E17" i="67"/>
  <c r="D17" i="67"/>
  <c r="C17" i="67"/>
  <c r="M16" i="67"/>
  <c r="L16" i="67"/>
  <c r="K16" i="67"/>
  <c r="I16" i="67"/>
  <c r="H16" i="67"/>
  <c r="G16" i="67"/>
  <c r="E16" i="67"/>
  <c r="D16" i="67"/>
  <c r="C16" i="67"/>
  <c r="M15" i="67"/>
  <c r="L15" i="67"/>
  <c r="K15" i="67"/>
  <c r="I15" i="67"/>
  <c r="H15" i="67"/>
  <c r="G15" i="67"/>
  <c r="E15" i="67"/>
  <c r="D15" i="67"/>
  <c r="C15" i="67"/>
  <c r="M14" i="67"/>
  <c r="L14" i="67"/>
  <c r="K14" i="67"/>
  <c r="I14" i="67"/>
  <c r="H14" i="67"/>
  <c r="G14" i="67"/>
  <c r="E14" i="67"/>
  <c r="D14" i="67"/>
  <c r="C14" i="67"/>
  <c r="M13" i="67"/>
  <c r="L13" i="67"/>
  <c r="K13" i="67"/>
  <c r="I13" i="67"/>
  <c r="H13" i="67"/>
  <c r="G13" i="67"/>
  <c r="E13" i="67"/>
  <c r="D13" i="67"/>
  <c r="C13" i="67"/>
  <c r="M12" i="67"/>
  <c r="L12" i="67"/>
  <c r="K12" i="67"/>
  <c r="N12" i="67" s="1"/>
  <c r="F70" i="67" s="1"/>
  <c r="I12" i="67"/>
  <c r="H12" i="67"/>
  <c r="G12" i="67"/>
  <c r="E12" i="67"/>
  <c r="D12" i="67"/>
  <c r="C12" i="67"/>
  <c r="M11" i="67"/>
  <c r="L11" i="67"/>
  <c r="K11" i="67"/>
  <c r="I11" i="67"/>
  <c r="H11" i="67"/>
  <c r="G11" i="67"/>
  <c r="E11" i="67"/>
  <c r="D11" i="67"/>
  <c r="C11" i="67"/>
  <c r="M10" i="67"/>
  <c r="L10" i="67"/>
  <c r="K10" i="67"/>
  <c r="I10" i="67"/>
  <c r="H10" i="67"/>
  <c r="G10" i="67"/>
  <c r="E10" i="67"/>
  <c r="D10" i="67"/>
  <c r="C10" i="67"/>
  <c r="M9" i="67"/>
  <c r="L9" i="67"/>
  <c r="K9" i="67"/>
  <c r="I9" i="67"/>
  <c r="H9" i="67"/>
  <c r="G9" i="67"/>
  <c r="E9" i="67"/>
  <c r="D9" i="67"/>
  <c r="C9" i="67"/>
  <c r="M8" i="67"/>
  <c r="L8" i="67"/>
  <c r="K8" i="67"/>
  <c r="I8" i="67"/>
  <c r="H8" i="67"/>
  <c r="G8" i="67"/>
  <c r="E8" i="67"/>
  <c r="D8" i="67"/>
  <c r="C8" i="67"/>
  <c r="M3" i="67"/>
  <c r="J3" i="67"/>
  <c r="G3" i="67"/>
  <c r="C3" i="67"/>
  <c r="M2" i="67"/>
  <c r="J2" i="67"/>
  <c r="G2" i="67"/>
  <c r="G4" i="67" s="1"/>
  <c r="C4" i="67" s="1"/>
  <c r="C2" i="67"/>
  <c r="M75" i="66"/>
  <c r="K75" i="66"/>
  <c r="K74" i="66"/>
  <c r="K73" i="66"/>
  <c r="K72" i="66"/>
  <c r="C71" i="66"/>
  <c r="K71" i="66" s="1"/>
  <c r="K70" i="66"/>
  <c r="C70" i="66"/>
  <c r="C69" i="66"/>
  <c r="K69" i="66" s="1"/>
  <c r="K68" i="66"/>
  <c r="C68" i="66"/>
  <c r="C67" i="66"/>
  <c r="K67" i="66" s="1"/>
  <c r="C66" i="66"/>
  <c r="K66" i="66" s="1"/>
  <c r="P38" i="66"/>
  <c r="M17" i="66"/>
  <c r="L17" i="66"/>
  <c r="K17" i="66"/>
  <c r="I17" i="66"/>
  <c r="H17" i="66"/>
  <c r="G17" i="66"/>
  <c r="E17" i="66"/>
  <c r="D17" i="66"/>
  <c r="C17" i="66"/>
  <c r="M16" i="66"/>
  <c r="L16" i="66"/>
  <c r="K16" i="66"/>
  <c r="I16" i="66"/>
  <c r="H16" i="66"/>
  <c r="G16" i="66"/>
  <c r="E16" i="66"/>
  <c r="D16" i="66"/>
  <c r="C16" i="66"/>
  <c r="M15" i="66"/>
  <c r="L15" i="66"/>
  <c r="K15" i="66"/>
  <c r="I15" i="66"/>
  <c r="H15" i="66"/>
  <c r="G15" i="66"/>
  <c r="E15" i="66"/>
  <c r="D15" i="66"/>
  <c r="C15" i="66"/>
  <c r="M14" i="66"/>
  <c r="L14" i="66"/>
  <c r="K14" i="66"/>
  <c r="I14" i="66"/>
  <c r="H14" i="66"/>
  <c r="G14" i="66"/>
  <c r="E14" i="66"/>
  <c r="D14" i="66"/>
  <c r="C14" i="66"/>
  <c r="M13" i="66"/>
  <c r="L13" i="66"/>
  <c r="K13" i="66"/>
  <c r="I13" i="66"/>
  <c r="H13" i="66"/>
  <c r="G13" i="66"/>
  <c r="E13" i="66"/>
  <c r="D13" i="66"/>
  <c r="C13" i="66"/>
  <c r="M12" i="66"/>
  <c r="L12" i="66"/>
  <c r="K12" i="66"/>
  <c r="I12" i="66"/>
  <c r="H12" i="66"/>
  <c r="G12" i="66"/>
  <c r="E12" i="66"/>
  <c r="D12" i="66"/>
  <c r="C12" i="66"/>
  <c r="L70" i="66" s="1"/>
  <c r="M11" i="66"/>
  <c r="L11" i="66"/>
  <c r="K11" i="66"/>
  <c r="I11" i="66"/>
  <c r="H11" i="66"/>
  <c r="G11" i="66"/>
  <c r="E11" i="66"/>
  <c r="D11" i="66"/>
  <c r="C11" i="66"/>
  <c r="M10" i="66"/>
  <c r="L10" i="66"/>
  <c r="K10" i="66"/>
  <c r="I10" i="66"/>
  <c r="H10" i="66"/>
  <c r="G10" i="66"/>
  <c r="E10" i="66"/>
  <c r="D10" i="66"/>
  <c r="C10" i="66"/>
  <c r="M9" i="66"/>
  <c r="L9" i="66"/>
  <c r="K9" i="66"/>
  <c r="I9" i="66"/>
  <c r="H9" i="66"/>
  <c r="G9" i="66"/>
  <c r="E9" i="66"/>
  <c r="D9" i="66"/>
  <c r="C9" i="66"/>
  <c r="M8" i="66"/>
  <c r="L8" i="66"/>
  <c r="K8" i="66"/>
  <c r="I8" i="66"/>
  <c r="H8" i="66"/>
  <c r="G8" i="66"/>
  <c r="E8" i="66"/>
  <c r="D8" i="66"/>
  <c r="C8" i="66"/>
  <c r="M3" i="66"/>
  <c r="J3" i="66"/>
  <c r="G3" i="66"/>
  <c r="C3" i="66"/>
  <c r="M2" i="66"/>
  <c r="J2" i="66"/>
  <c r="G2" i="66"/>
  <c r="G4" i="66" s="1"/>
  <c r="C4" i="66" s="1"/>
  <c r="C2" i="66"/>
  <c r="K75" i="65"/>
  <c r="K74" i="65"/>
  <c r="K73" i="65"/>
  <c r="K72" i="65"/>
  <c r="C71" i="65"/>
  <c r="K71" i="65" s="1"/>
  <c r="K70" i="65"/>
  <c r="C70" i="65"/>
  <c r="K69" i="65"/>
  <c r="C69" i="65"/>
  <c r="C68" i="65"/>
  <c r="K68" i="65" s="1"/>
  <c r="C67" i="65"/>
  <c r="K67" i="65" s="1"/>
  <c r="C66" i="65"/>
  <c r="K66" i="65" s="1"/>
  <c r="P38" i="65"/>
  <c r="M17" i="65"/>
  <c r="L17" i="65"/>
  <c r="K17" i="65"/>
  <c r="I17" i="65"/>
  <c r="H17" i="65"/>
  <c r="G17" i="65"/>
  <c r="E17" i="65"/>
  <c r="D17" i="65"/>
  <c r="C17" i="65"/>
  <c r="M16" i="65"/>
  <c r="L16" i="65"/>
  <c r="K16" i="65"/>
  <c r="I16" i="65"/>
  <c r="H16" i="65"/>
  <c r="G16" i="65"/>
  <c r="E16" i="65"/>
  <c r="D16" i="65"/>
  <c r="C16" i="65"/>
  <c r="M15" i="65"/>
  <c r="L15" i="65"/>
  <c r="K15" i="65"/>
  <c r="I15" i="65"/>
  <c r="H15" i="65"/>
  <c r="G15" i="65"/>
  <c r="E15" i="65"/>
  <c r="D15" i="65"/>
  <c r="C15" i="65"/>
  <c r="M14" i="65"/>
  <c r="L14" i="65"/>
  <c r="K14" i="65"/>
  <c r="I14" i="65"/>
  <c r="H14" i="65"/>
  <c r="G14" i="65"/>
  <c r="E14" i="65"/>
  <c r="D14" i="65"/>
  <c r="C14" i="65"/>
  <c r="M13" i="65"/>
  <c r="L13" i="65"/>
  <c r="K13" i="65"/>
  <c r="I13" i="65"/>
  <c r="H13" i="65"/>
  <c r="G13" i="65"/>
  <c r="E13" i="65"/>
  <c r="D13" i="65"/>
  <c r="C13" i="65"/>
  <c r="M12" i="65"/>
  <c r="L12" i="65"/>
  <c r="K12" i="65"/>
  <c r="I12" i="65"/>
  <c r="H12" i="65"/>
  <c r="G12" i="65"/>
  <c r="E12" i="65"/>
  <c r="D12" i="65"/>
  <c r="C12" i="65"/>
  <c r="M11" i="65"/>
  <c r="L11" i="65"/>
  <c r="K11" i="65"/>
  <c r="I11" i="65"/>
  <c r="H11" i="65"/>
  <c r="G11" i="65"/>
  <c r="E11" i="65"/>
  <c r="D11" i="65"/>
  <c r="C11" i="65"/>
  <c r="M10" i="65"/>
  <c r="L10" i="65"/>
  <c r="K10" i="65"/>
  <c r="I10" i="65"/>
  <c r="H10" i="65"/>
  <c r="G10" i="65"/>
  <c r="E10" i="65"/>
  <c r="D10" i="65"/>
  <c r="C10" i="65"/>
  <c r="M9" i="65"/>
  <c r="L9" i="65"/>
  <c r="K9" i="65"/>
  <c r="I9" i="65"/>
  <c r="H9" i="65"/>
  <c r="G9" i="65"/>
  <c r="E9" i="65"/>
  <c r="D9" i="65"/>
  <c r="C9" i="65"/>
  <c r="M8" i="65"/>
  <c r="L8" i="65"/>
  <c r="K8" i="65"/>
  <c r="I8" i="65"/>
  <c r="H8" i="65"/>
  <c r="G8" i="65"/>
  <c r="E8" i="65"/>
  <c r="D8" i="65"/>
  <c r="C8" i="65"/>
  <c r="L66" i="65" s="1"/>
  <c r="M3" i="65"/>
  <c r="J3" i="65"/>
  <c r="G3" i="65"/>
  <c r="G4" i="65" s="1"/>
  <c r="C4" i="65" s="1"/>
  <c r="C3" i="65"/>
  <c r="M2" i="65"/>
  <c r="J2" i="65"/>
  <c r="G2" i="65"/>
  <c r="C2" i="65"/>
  <c r="K75" i="64"/>
  <c r="K74" i="64"/>
  <c r="K73" i="64"/>
  <c r="K72" i="64"/>
  <c r="K71" i="64"/>
  <c r="C71" i="64"/>
  <c r="K70" i="64"/>
  <c r="C70" i="64"/>
  <c r="C69" i="64"/>
  <c r="K69" i="64" s="1"/>
  <c r="K68" i="64"/>
  <c r="C68" i="64"/>
  <c r="C67" i="64"/>
  <c r="K67" i="64" s="1"/>
  <c r="C66" i="64"/>
  <c r="K66" i="64" s="1"/>
  <c r="P38" i="64"/>
  <c r="M17" i="64"/>
  <c r="L17" i="64"/>
  <c r="K17" i="64"/>
  <c r="I17" i="64"/>
  <c r="H17" i="64"/>
  <c r="G17" i="64"/>
  <c r="E17" i="64"/>
  <c r="D17" i="64"/>
  <c r="C17" i="64"/>
  <c r="M16" i="64"/>
  <c r="L16" i="64"/>
  <c r="K16" i="64"/>
  <c r="I16" i="64"/>
  <c r="H16" i="64"/>
  <c r="G16" i="64"/>
  <c r="E16" i="64"/>
  <c r="D16" i="64"/>
  <c r="C16" i="64"/>
  <c r="M15" i="64"/>
  <c r="L15" i="64"/>
  <c r="K15" i="64"/>
  <c r="I15" i="64"/>
  <c r="H15" i="64"/>
  <c r="G15" i="64"/>
  <c r="E15" i="64"/>
  <c r="D15" i="64"/>
  <c r="C15" i="64"/>
  <c r="M14" i="64"/>
  <c r="L14" i="64"/>
  <c r="K14" i="64"/>
  <c r="I14" i="64"/>
  <c r="H14" i="64"/>
  <c r="G14" i="64"/>
  <c r="E14" i="64"/>
  <c r="D14" i="64"/>
  <c r="C14" i="64"/>
  <c r="M13" i="64"/>
  <c r="L13" i="64"/>
  <c r="K13" i="64"/>
  <c r="I13" i="64"/>
  <c r="H13" i="64"/>
  <c r="G13" i="64"/>
  <c r="E13" i="64"/>
  <c r="D13" i="64"/>
  <c r="C13" i="64"/>
  <c r="M12" i="64"/>
  <c r="L12" i="64"/>
  <c r="K12" i="64"/>
  <c r="I12" i="64"/>
  <c r="H12" i="64"/>
  <c r="G12" i="64"/>
  <c r="E12" i="64"/>
  <c r="D12" i="64"/>
  <c r="C12" i="64"/>
  <c r="M11" i="64"/>
  <c r="L11" i="64"/>
  <c r="K11" i="64"/>
  <c r="I11" i="64"/>
  <c r="H11" i="64"/>
  <c r="G11" i="64"/>
  <c r="E11" i="64"/>
  <c r="D11" i="64"/>
  <c r="C11" i="64"/>
  <c r="F11" i="64" s="1"/>
  <c r="M10" i="64"/>
  <c r="L10" i="64"/>
  <c r="K10" i="64"/>
  <c r="I10" i="64"/>
  <c r="H10" i="64"/>
  <c r="G10" i="64"/>
  <c r="E10" i="64"/>
  <c r="D10" i="64"/>
  <c r="C10" i="64"/>
  <c r="M9" i="64"/>
  <c r="L9" i="64"/>
  <c r="K9" i="64"/>
  <c r="I9" i="64"/>
  <c r="H9" i="64"/>
  <c r="G9" i="64"/>
  <c r="E9" i="64"/>
  <c r="D9" i="64"/>
  <c r="C9" i="64"/>
  <c r="M8" i="64"/>
  <c r="L8" i="64"/>
  <c r="K8" i="64"/>
  <c r="I8" i="64"/>
  <c r="H8" i="64"/>
  <c r="G8" i="64"/>
  <c r="E8" i="64"/>
  <c r="D8" i="64"/>
  <c r="C8" i="64"/>
  <c r="M3" i="64"/>
  <c r="J3" i="64"/>
  <c r="G3" i="64"/>
  <c r="C3" i="64"/>
  <c r="M2" i="64"/>
  <c r="J2" i="64"/>
  <c r="G2" i="64"/>
  <c r="G4" i="64" s="1"/>
  <c r="C4" i="64" s="1"/>
  <c r="C2" i="64"/>
  <c r="K75" i="63"/>
  <c r="K74" i="63"/>
  <c r="K73" i="63"/>
  <c r="K72" i="63"/>
  <c r="C71" i="63"/>
  <c r="K71" i="63" s="1"/>
  <c r="C70" i="63"/>
  <c r="K70" i="63" s="1"/>
  <c r="C69" i="63"/>
  <c r="K69" i="63" s="1"/>
  <c r="K68" i="63"/>
  <c r="C68" i="63"/>
  <c r="C67" i="63"/>
  <c r="K67" i="63" s="1"/>
  <c r="K66" i="63"/>
  <c r="C66" i="63"/>
  <c r="P38" i="63"/>
  <c r="M17" i="63"/>
  <c r="L17" i="63"/>
  <c r="K17" i="63"/>
  <c r="I17" i="63"/>
  <c r="H17" i="63"/>
  <c r="G17" i="63"/>
  <c r="E17" i="63"/>
  <c r="D17" i="63"/>
  <c r="C17" i="63"/>
  <c r="M16" i="63"/>
  <c r="L16" i="63"/>
  <c r="K16" i="63"/>
  <c r="I16" i="63"/>
  <c r="H16" i="63"/>
  <c r="G16" i="63"/>
  <c r="E16" i="63"/>
  <c r="D16" i="63"/>
  <c r="C16" i="63"/>
  <c r="M15" i="63"/>
  <c r="L15" i="63"/>
  <c r="K15" i="63"/>
  <c r="N15" i="63" s="1"/>
  <c r="F73" i="63" s="1"/>
  <c r="I15" i="63"/>
  <c r="H15" i="63"/>
  <c r="G15" i="63"/>
  <c r="E15" i="63"/>
  <c r="D15" i="63"/>
  <c r="C15" i="63"/>
  <c r="M14" i="63"/>
  <c r="L14" i="63"/>
  <c r="K14" i="63"/>
  <c r="I14" i="63"/>
  <c r="H14" i="63"/>
  <c r="G14" i="63"/>
  <c r="E14" i="63"/>
  <c r="D14" i="63"/>
  <c r="C14" i="63"/>
  <c r="M13" i="63"/>
  <c r="L13" i="63"/>
  <c r="K13" i="63"/>
  <c r="I13" i="63"/>
  <c r="H13" i="63"/>
  <c r="G13" i="63"/>
  <c r="E13" i="63"/>
  <c r="D13" i="63"/>
  <c r="C13" i="63"/>
  <c r="M12" i="63"/>
  <c r="L12" i="63"/>
  <c r="K12" i="63"/>
  <c r="I12" i="63"/>
  <c r="H12" i="63"/>
  <c r="G12" i="63"/>
  <c r="E12" i="63"/>
  <c r="D12" i="63"/>
  <c r="C12" i="63"/>
  <c r="M11" i="63"/>
  <c r="L11" i="63"/>
  <c r="K11" i="63"/>
  <c r="I11" i="63"/>
  <c r="H11" i="63"/>
  <c r="G11" i="63"/>
  <c r="E11" i="63"/>
  <c r="D11" i="63"/>
  <c r="C11" i="63"/>
  <c r="M10" i="63"/>
  <c r="L10" i="63"/>
  <c r="K10" i="63"/>
  <c r="N10" i="63" s="1"/>
  <c r="F68" i="63" s="1"/>
  <c r="I10" i="63"/>
  <c r="H10" i="63"/>
  <c r="G10" i="63"/>
  <c r="E10" i="63"/>
  <c r="D10" i="63"/>
  <c r="C10" i="63"/>
  <c r="M9" i="63"/>
  <c r="L9" i="63"/>
  <c r="K9" i="63"/>
  <c r="I9" i="63"/>
  <c r="H9" i="63"/>
  <c r="G9" i="63"/>
  <c r="E9" i="63"/>
  <c r="D9" i="63"/>
  <c r="C9" i="63"/>
  <c r="M8" i="63"/>
  <c r="L8" i="63"/>
  <c r="K8" i="63"/>
  <c r="I8" i="63"/>
  <c r="H8" i="63"/>
  <c r="G8" i="63"/>
  <c r="E8" i="63"/>
  <c r="D8" i="63"/>
  <c r="C8" i="63"/>
  <c r="G4" i="63"/>
  <c r="C4" i="63"/>
  <c r="M3" i="63"/>
  <c r="J3" i="63"/>
  <c r="G3" i="63"/>
  <c r="C3" i="63"/>
  <c r="M2" i="63"/>
  <c r="J2" i="63"/>
  <c r="G43" i="63" s="1"/>
  <c r="G2" i="63"/>
  <c r="C2" i="63"/>
  <c r="K75" i="62"/>
  <c r="K74" i="62"/>
  <c r="K73" i="62"/>
  <c r="K72" i="62"/>
  <c r="C71" i="62"/>
  <c r="K71" i="62" s="1"/>
  <c r="K70" i="62"/>
  <c r="C70" i="62"/>
  <c r="C69" i="62"/>
  <c r="K69" i="62" s="1"/>
  <c r="C68" i="62"/>
  <c r="K68" i="62" s="1"/>
  <c r="C67" i="62"/>
  <c r="K67" i="62" s="1"/>
  <c r="K66" i="62"/>
  <c r="C66" i="62"/>
  <c r="G43" i="62"/>
  <c r="P38" i="62"/>
  <c r="M17" i="62"/>
  <c r="L17" i="62"/>
  <c r="K17" i="62"/>
  <c r="I17" i="62"/>
  <c r="H17" i="62"/>
  <c r="G17" i="62"/>
  <c r="E17" i="62"/>
  <c r="D17" i="62"/>
  <c r="C17" i="62"/>
  <c r="M16" i="62"/>
  <c r="L16" i="62"/>
  <c r="K16" i="62"/>
  <c r="I16" i="62"/>
  <c r="H16" i="62"/>
  <c r="G16" i="62"/>
  <c r="E16" i="62"/>
  <c r="D16" i="62"/>
  <c r="C16" i="62"/>
  <c r="M15" i="62"/>
  <c r="L15" i="62"/>
  <c r="K15" i="62"/>
  <c r="I15" i="62"/>
  <c r="H15" i="62"/>
  <c r="G15" i="62"/>
  <c r="E15" i="62"/>
  <c r="D15" i="62"/>
  <c r="C15" i="62"/>
  <c r="M14" i="62"/>
  <c r="L14" i="62"/>
  <c r="K14" i="62"/>
  <c r="I14" i="62"/>
  <c r="H14" i="62"/>
  <c r="G14" i="62"/>
  <c r="E14" i="62"/>
  <c r="D14" i="62"/>
  <c r="C14" i="62"/>
  <c r="M13" i="62"/>
  <c r="L13" i="62"/>
  <c r="K13" i="62"/>
  <c r="I13" i="62"/>
  <c r="H13" i="62"/>
  <c r="G13" i="62"/>
  <c r="E13" i="62"/>
  <c r="D13" i="62"/>
  <c r="C13" i="62"/>
  <c r="M12" i="62"/>
  <c r="L12" i="62"/>
  <c r="K12" i="62"/>
  <c r="I12" i="62"/>
  <c r="H12" i="62"/>
  <c r="G12" i="62"/>
  <c r="E12" i="62"/>
  <c r="D12" i="62"/>
  <c r="C12" i="62"/>
  <c r="M11" i="62"/>
  <c r="L11" i="62"/>
  <c r="K11" i="62"/>
  <c r="I11" i="62"/>
  <c r="H11" i="62"/>
  <c r="G11" i="62"/>
  <c r="E11" i="62"/>
  <c r="D11" i="62"/>
  <c r="C11" i="62"/>
  <c r="M10" i="62"/>
  <c r="L10" i="62"/>
  <c r="K10" i="62"/>
  <c r="I10" i="62"/>
  <c r="H10" i="62"/>
  <c r="G10" i="62"/>
  <c r="E10" i="62"/>
  <c r="D10" i="62"/>
  <c r="C10" i="62"/>
  <c r="M9" i="62"/>
  <c r="L9" i="62"/>
  <c r="K9" i="62"/>
  <c r="I9" i="62"/>
  <c r="H9" i="62"/>
  <c r="G9" i="62"/>
  <c r="M67" i="62" s="1"/>
  <c r="E9" i="62"/>
  <c r="D9" i="62"/>
  <c r="C9" i="62"/>
  <c r="L67" i="62" s="1"/>
  <c r="M8" i="62"/>
  <c r="L8" i="62"/>
  <c r="K8" i="62"/>
  <c r="I8" i="62"/>
  <c r="H8" i="62"/>
  <c r="G8" i="62"/>
  <c r="E8" i="62"/>
  <c r="D8" i="62"/>
  <c r="C8" i="62"/>
  <c r="M3" i="62"/>
  <c r="J3" i="62"/>
  <c r="G3" i="62"/>
  <c r="C3" i="62"/>
  <c r="M2" i="62"/>
  <c r="J2" i="62"/>
  <c r="G2" i="62"/>
  <c r="G4" i="62" s="1"/>
  <c r="C4" i="62" s="1"/>
  <c r="C2" i="62"/>
  <c r="K75" i="61"/>
  <c r="K74" i="61"/>
  <c r="K73" i="61"/>
  <c r="K72" i="61"/>
  <c r="C71" i="61"/>
  <c r="K71" i="61" s="1"/>
  <c r="C70" i="61"/>
  <c r="K70" i="61" s="1"/>
  <c r="K69" i="61"/>
  <c r="C69" i="61"/>
  <c r="K68" i="61"/>
  <c r="C68" i="61"/>
  <c r="C67" i="61"/>
  <c r="K67" i="61" s="1"/>
  <c r="K66" i="61"/>
  <c r="C66" i="61"/>
  <c r="P38" i="61"/>
  <c r="M17" i="61"/>
  <c r="L17" i="61"/>
  <c r="K17" i="61"/>
  <c r="I17" i="61"/>
  <c r="H17" i="61"/>
  <c r="M75" i="61" s="1"/>
  <c r="G17" i="61"/>
  <c r="E17" i="61"/>
  <c r="D17" i="61"/>
  <c r="L75" i="61" s="1"/>
  <c r="C17" i="61"/>
  <c r="M16" i="61"/>
  <c r="L16" i="61"/>
  <c r="K16" i="61"/>
  <c r="I16" i="61"/>
  <c r="H16" i="61"/>
  <c r="G16" i="61"/>
  <c r="E16" i="61"/>
  <c r="D16" i="61"/>
  <c r="C16" i="61"/>
  <c r="M15" i="61"/>
  <c r="L15" i="61"/>
  <c r="K15" i="61"/>
  <c r="I15" i="61"/>
  <c r="H15" i="61"/>
  <c r="G15" i="61"/>
  <c r="E15" i="61"/>
  <c r="D15" i="61"/>
  <c r="C15" i="61"/>
  <c r="M14" i="61"/>
  <c r="L14" i="61"/>
  <c r="K14" i="61"/>
  <c r="I14" i="61"/>
  <c r="H14" i="61"/>
  <c r="G14" i="61"/>
  <c r="E14" i="61"/>
  <c r="D14" i="61"/>
  <c r="C14" i="61"/>
  <c r="M13" i="61"/>
  <c r="L13" i="61"/>
  <c r="K13" i="61"/>
  <c r="I13" i="61"/>
  <c r="H13" i="61"/>
  <c r="G13" i="61"/>
  <c r="E13" i="61"/>
  <c r="D13" i="61"/>
  <c r="C13" i="61"/>
  <c r="F13" i="61" s="1"/>
  <c r="D71" i="61" s="1"/>
  <c r="M12" i="61"/>
  <c r="L12" i="61"/>
  <c r="K12" i="61"/>
  <c r="I12" i="61"/>
  <c r="H12" i="61"/>
  <c r="G12" i="61"/>
  <c r="E12" i="61"/>
  <c r="D12" i="61"/>
  <c r="C12" i="61"/>
  <c r="L70" i="61" s="1"/>
  <c r="M11" i="61"/>
  <c r="L11" i="61"/>
  <c r="K11" i="61"/>
  <c r="I11" i="61"/>
  <c r="H11" i="61"/>
  <c r="G11" i="61"/>
  <c r="E11" i="61"/>
  <c r="D11" i="61"/>
  <c r="C11" i="61"/>
  <c r="M10" i="61"/>
  <c r="L10" i="61"/>
  <c r="K10" i="61"/>
  <c r="I10" i="61"/>
  <c r="H10" i="61"/>
  <c r="G10" i="61"/>
  <c r="E10" i="61"/>
  <c r="D10" i="61"/>
  <c r="C10" i="61"/>
  <c r="M9" i="61"/>
  <c r="L9" i="61"/>
  <c r="K9" i="61"/>
  <c r="I9" i="61"/>
  <c r="H9" i="61"/>
  <c r="G9" i="61"/>
  <c r="M67" i="61" s="1"/>
  <c r="E9" i="61"/>
  <c r="D9" i="61"/>
  <c r="C9" i="61"/>
  <c r="M8" i="61"/>
  <c r="L8" i="61"/>
  <c r="K8" i="61"/>
  <c r="N8" i="61" s="1"/>
  <c r="I8" i="61"/>
  <c r="H8" i="61"/>
  <c r="G8" i="61"/>
  <c r="E8" i="61"/>
  <c r="D8" i="61"/>
  <c r="C8" i="61"/>
  <c r="M3" i="61"/>
  <c r="J3" i="61"/>
  <c r="G3" i="61"/>
  <c r="C3" i="61"/>
  <c r="M2" i="61"/>
  <c r="J2" i="61"/>
  <c r="G2" i="61"/>
  <c r="C2" i="61"/>
  <c r="K75" i="60"/>
  <c r="K74" i="60"/>
  <c r="K73" i="60"/>
  <c r="K72" i="60"/>
  <c r="C71" i="60"/>
  <c r="K71" i="60" s="1"/>
  <c r="K70" i="60"/>
  <c r="C70" i="60"/>
  <c r="C69" i="60"/>
  <c r="K69" i="60" s="1"/>
  <c r="K68" i="60"/>
  <c r="C68" i="60"/>
  <c r="K67" i="60"/>
  <c r="C67" i="60"/>
  <c r="K66" i="60"/>
  <c r="C66" i="60"/>
  <c r="P38" i="60"/>
  <c r="M17" i="60"/>
  <c r="L17" i="60"/>
  <c r="K17" i="60"/>
  <c r="I17" i="60"/>
  <c r="H17" i="60"/>
  <c r="G17" i="60"/>
  <c r="E17" i="60"/>
  <c r="D17" i="60"/>
  <c r="C17" i="60"/>
  <c r="M16" i="60"/>
  <c r="L16" i="60"/>
  <c r="K16" i="60"/>
  <c r="I16" i="60"/>
  <c r="H16" i="60"/>
  <c r="G16" i="60"/>
  <c r="E16" i="60"/>
  <c r="D16" i="60"/>
  <c r="C16" i="60"/>
  <c r="M15" i="60"/>
  <c r="L15" i="60"/>
  <c r="K15" i="60"/>
  <c r="I15" i="60"/>
  <c r="H15" i="60"/>
  <c r="G15" i="60"/>
  <c r="E15" i="60"/>
  <c r="D15" i="60"/>
  <c r="C15" i="60"/>
  <c r="M14" i="60"/>
  <c r="L14" i="60"/>
  <c r="K14" i="60"/>
  <c r="I14" i="60"/>
  <c r="H14" i="60"/>
  <c r="G14" i="60"/>
  <c r="E14" i="60"/>
  <c r="D14" i="60"/>
  <c r="C14" i="60"/>
  <c r="M13" i="60"/>
  <c r="L13" i="60"/>
  <c r="K13" i="60"/>
  <c r="I13" i="60"/>
  <c r="H13" i="60"/>
  <c r="G13" i="60"/>
  <c r="E13" i="60"/>
  <c r="D13" i="60"/>
  <c r="C13" i="60"/>
  <c r="M12" i="60"/>
  <c r="L12" i="60"/>
  <c r="K12" i="60"/>
  <c r="I12" i="60"/>
  <c r="H12" i="60"/>
  <c r="G12" i="60"/>
  <c r="E12" i="60"/>
  <c r="D12" i="60"/>
  <c r="C12" i="60"/>
  <c r="M11" i="60"/>
  <c r="L11" i="60"/>
  <c r="K11" i="60"/>
  <c r="I11" i="60"/>
  <c r="H11" i="60"/>
  <c r="G11" i="60"/>
  <c r="E11" i="60"/>
  <c r="D11" i="60"/>
  <c r="C11" i="60"/>
  <c r="M10" i="60"/>
  <c r="L10" i="60"/>
  <c r="K10" i="60"/>
  <c r="I10" i="60"/>
  <c r="H10" i="60"/>
  <c r="G10" i="60"/>
  <c r="E10" i="60"/>
  <c r="D10" i="60"/>
  <c r="C10" i="60"/>
  <c r="M9" i="60"/>
  <c r="L9" i="60"/>
  <c r="K9" i="60"/>
  <c r="I9" i="60"/>
  <c r="H9" i="60"/>
  <c r="G9" i="60"/>
  <c r="E9" i="60"/>
  <c r="D9" i="60"/>
  <c r="C9" i="60"/>
  <c r="M8" i="60"/>
  <c r="L8" i="60"/>
  <c r="K8" i="60"/>
  <c r="I8" i="60"/>
  <c r="H8" i="60"/>
  <c r="G8" i="60"/>
  <c r="E8" i="60"/>
  <c r="D8" i="60"/>
  <c r="C8" i="60"/>
  <c r="F8" i="60" s="1"/>
  <c r="M3" i="60"/>
  <c r="J3" i="60"/>
  <c r="G3" i="60"/>
  <c r="G4" i="60" s="1"/>
  <c r="C4" i="60" s="1"/>
  <c r="C3" i="60"/>
  <c r="M2" i="60"/>
  <c r="J2" i="60"/>
  <c r="G2" i="60"/>
  <c r="C2" i="60"/>
  <c r="K75" i="59"/>
  <c r="K74" i="59"/>
  <c r="L73" i="59"/>
  <c r="K73" i="59"/>
  <c r="K72" i="59"/>
  <c r="C71" i="59"/>
  <c r="K71" i="59" s="1"/>
  <c r="C70" i="59"/>
  <c r="K70" i="59" s="1"/>
  <c r="C69" i="59"/>
  <c r="K69" i="59" s="1"/>
  <c r="K68" i="59"/>
  <c r="C68" i="59"/>
  <c r="C67" i="59"/>
  <c r="K67" i="59" s="1"/>
  <c r="K66" i="59"/>
  <c r="C66" i="59"/>
  <c r="P38" i="59"/>
  <c r="M17" i="59"/>
  <c r="L17" i="59"/>
  <c r="K17" i="59"/>
  <c r="I17" i="59"/>
  <c r="H17" i="59"/>
  <c r="G17" i="59"/>
  <c r="E17" i="59"/>
  <c r="D17" i="59"/>
  <c r="C17" i="59"/>
  <c r="M16" i="59"/>
  <c r="L16" i="59"/>
  <c r="K16" i="59"/>
  <c r="I16" i="59"/>
  <c r="H16" i="59"/>
  <c r="G16" i="59"/>
  <c r="E16" i="59"/>
  <c r="D16" i="59"/>
  <c r="C16" i="59"/>
  <c r="M15" i="59"/>
  <c r="L15" i="59"/>
  <c r="K15" i="59"/>
  <c r="I15" i="59"/>
  <c r="H15" i="59"/>
  <c r="G15" i="59"/>
  <c r="E15" i="59"/>
  <c r="D15" i="59"/>
  <c r="C15" i="59"/>
  <c r="M14" i="59"/>
  <c r="L14" i="59"/>
  <c r="K14" i="59"/>
  <c r="I14" i="59"/>
  <c r="H14" i="59"/>
  <c r="G14" i="59"/>
  <c r="E14" i="59"/>
  <c r="D14" i="59"/>
  <c r="C14" i="59"/>
  <c r="M13" i="59"/>
  <c r="L13" i="59"/>
  <c r="K13" i="59"/>
  <c r="I13" i="59"/>
  <c r="H13" i="59"/>
  <c r="G13" i="59"/>
  <c r="E13" i="59"/>
  <c r="D13" i="59"/>
  <c r="C13" i="59"/>
  <c r="M12" i="59"/>
  <c r="L12" i="59"/>
  <c r="K12" i="59"/>
  <c r="I12" i="59"/>
  <c r="H12" i="59"/>
  <c r="G12" i="59"/>
  <c r="E12" i="59"/>
  <c r="D12" i="59"/>
  <c r="C12" i="59"/>
  <c r="M11" i="59"/>
  <c r="L11" i="59"/>
  <c r="K11" i="59"/>
  <c r="I11" i="59"/>
  <c r="H11" i="59"/>
  <c r="G11" i="59"/>
  <c r="E11" i="59"/>
  <c r="D11" i="59"/>
  <c r="C11" i="59"/>
  <c r="M10" i="59"/>
  <c r="L10" i="59"/>
  <c r="K10" i="59"/>
  <c r="I10" i="59"/>
  <c r="H10" i="59"/>
  <c r="G10" i="59"/>
  <c r="E10" i="59"/>
  <c r="D10" i="59"/>
  <c r="C10" i="59"/>
  <c r="M9" i="59"/>
  <c r="L9" i="59"/>
  <c r="K9" i="59"/>
  <c r="I9" i="59"/>
  <c r="H9" i="59"/>
  <c r="G9" i="59"/>
  <c r="E9" i="59"/>
  <c r="D9" i="59"/>
  <c r="C9" i="59"/>
  <c r="M8" i="59"/>
  <c r="L8" i="59"/>
  <c r="K8" i="59"/>
  <c r="I8" i="59"/>
  <c r="H8" i="59"/>
  <c r="G8" i="59"/>
  <c r="E8" i="59"/>
  <c r="D8" i="59"/>
  <c r="C8" i="59"/>
  <c r="M3" i="59"/>
  <c r="J3" i="59"/>
  <c r="G3" i="59"/>
  <c r="C3" i="59"/>
  <c r="M2" i="59"/>
  <c r="J2" i="59"/>
  <c r="G2" i="59"/>
  <c r="C2" i="59"/>
  <c r="K75" i="58"/>
  <c r="K74" i="58"/>
  <c r="K73" i="58"/>
  <c r="K72" i="58"/>
  <c r="C71" i="58"/>
  <c r="K71" i="58" s="1"/>
  <c r="C70" i="58"/>
  <c r="K70" i="58" s="1"/>
  <c r="C69" i="58"/>
  <c r="K69" i="58" s="1"/>
  <c r="K68" i="58"/>
  <c r="C68" i="58"/>
  <c r="C67" i="58"/>
  <c r="K67" i="58" s="1"/>
  <c r="K66" i="58"/>
  <c r="C66" i="58"/>
  <c r="P38" i="58"/>
  <c r="M17" i="58"/>
  <c r="L17" i="58"/>
  <c r="K17" i="58"/>
  <c r="I17" i="58"/>
  <c r="H17" i="58"/>
  <c r="G17" i="58"/>
  <c r="E17" i="58"/>
  <c r="D17" i="58"/>
  <c r="C17" i="58"/>
  <c r="M16" i="58"/>
  <c r="L16" i="58"/>
  <c r="K16" i="58"/>
  <c r="I16" i="58"/>
  <c r="H16" i="58"/>
  <c r="G16" i="58"/>
  <c r="E16" i="58"/>
  <c r="D16" i="58"/>
  <c r="C16" i="58"/>
  <c r="M15" i="58"/>
  <c r="L15" i="58"/>
  <c r="K15" i="58"/>
  <c r="I15" i="58"/>
  <c r="H15" i="58"/>
  <c r="G15" i="58"/>
  <c r="E15" i="58"/>
  <c r="D15" i="58"/>
  <c r="C15" i="58"/>
  <c r="M14" i="58"/>
  <c r="L14" i="58"/>
  <c r="K14" i="58"/>
  <c r="I14" i="58"/>
  <c r="H14" i="58"/>
  <c r="G14" i="58"/>
  <c r="E14" i="58"/>
  <c r="D14" i="58"/>
  <c r="C14" i="58"/>
  <c r="M13" i="58"/>
  <c r="L13" i="58"/>
  <c r="K13" i="58"/>
  <c r="I13" i="58"/>
  <c r="H13" i="58"/>
  <c r="G13" i="58"/>
  <c r="E13" i="58"/>
  <c r="D13" i="58"/>
  <c r="C13" i="58"/>
  <c r="M12" i="58"/>
  <c r="L12" i="58"/>
  <c r="K12" i="58"/>
  <c r="I12" i="58"/>
  <c r="H12" i="58"/>
  <c r="G12" i="58"/>
  <c r="E12" i="58"/>
  <c r="D12" i="58"/>
  <c r="C12" i="58"/>
  <c r="M11" i="58"/>
  <c r="L11" i="58"/>
  <c r="K11" i="58"/>
  <c r="I11" i="58"/>
  <c r="H11" i="58"/>
  <c r="G11" i="58"/>
  <c r="E11" i="58"/>
  <c r="D11" i="58"/>
  <c r="C11" i="58"/>
  <c r="M10" i="58"/>
  <c r="L10" i="58"/>
  <c r="K10" i="58"/>
  <c r="I10" i="58"/>
  <c r="H10" i="58"/>
  <c r="G10" i="58"/>
  <c r="E10" i="58"/>
  <c r="D10" i="58"/>
  <c r="C10" i="58"/>
  <c r="M9" i="58"/>
  <c r="L9" i="58"/>
  <c r="K9" i="58"/>
  <c r="I9" i="58"/>
  <c r="H9" i="58"/>
  <c r="G9" i="58"/>
  <c r="E9" i="58"/>
  <c r="D9" i="58"/>
  <c r="C9" i="58"/>
  <c r="M8" i="58"/>
  <c r="L8" i="58"/>
  <c r="K8" i="58"/>
  <c r="I8" i="58"/>
  <c r="H8" i="58"/>
  <c r="G8" i="58"/>
  <c r="E8" i="58"/>
  <c r="D8" i="58"/>
  <c r="C8" i="58"/>
  <c r="M3" i="58"/>
  <c r="J3" i="58"/>
  <c r="G3" i="58"/>
  <c r="C3" i="58"/>
  <c r="M2" i="58"/>
  <c r="J2" i="58"/>
  <c r="G2" i="58"/>
  <c r="G4" i="58" s="1"/>
  <c r="C4" i="58" s="1"/>
  <c r="C2" i="58"/>
  <c r="K75" i="57"/>
  <c r="K74" i="57"/>
  <c r="K73" i="57"/>
  <c r="K72" i="57"/>
  <c r="K71" i="57"/>
  <c r="C71" i="57"/>
  <c r="K70" i="57"/>
  <c r="C70" i="57"/>
  <c r="K69" i="57"/>
  <c r="C69" i="57"/>
  <c r="C68" i="57"/>
  <c r="K68" i="57" s="1"/>
  <c r="K67" i="57"/>
  <c r="C67" i="57"/>
  <c r="K66" i="57"/>
  <c r="C66" i="57"/>
  <c r="P38" i="57"/>
  <c r="M17" i="57"/>
  <c r="L17" i="57"/>
  <c r="K17" i="57"/>
  <c r="I17" i="57"/>
  <c r="H17" i="57"/>
  <c r="G17" i="57"/>
  <c r="E17" i="57"/>
  <c r="D17" i="57"/>
  <c r="C17" i="57"/>
  <c r="M16" i="57"/>
  <c r="L16" i="57"/>
  <c r="K16" i="57"/>
  <c r="I16" i="57"/>
  <c r="H16" i="57"/>
  <c r="G16" i="57"/>
  <c r="E16" i="57"/>
  <c r="D16" i="57"/>
  <c r="C16" i="57"/>
  <c r="M15" i="57"/>
  <c r="L15" i="57"/>
  <c r="K15" i="57"/>
  <c r="I15" i="57"/>
  <c r="H15" i="57"/>
  <c r="G15" i="57"/>
  <c r="E15" i="57"/>
  <c r="D15" i="57"/>
  <c r="C15" i="57"/>
  <c r="M14" i="57"/>
  <c r="L14" i="57"/>
  <c r="K14" i="57"/>
  <c r="I14" i="57"/>
  <c r="H14" i="57"/>
  <c r="G14" i="57"/>
  <c r="E14" i="57"/>
  <c r="D14" i="57"/>
  <c r="C14" i="57"/>
  <c r="M13" i="57"/>
  <c r="L13" i="57"/>
  <c r="K13" i="57"/>
  <c r="I13" i="57"/>
  <c r="H13" i="57"/>
  <c r="G13" i="57"/>
  <c r="E13" i="57"/>
  <c r="D13" i="57"/>
  <c r="C13" i="57"/>
  <c r="M12" i="57"/>
  <c r="L12" i="57"/>
  <c r="K12" i="57"/>
  <c r="I12" i="57"/>
  <c r="H12" i="57"/>
  <c r="G12" i="57"/>
  <c r="E12" i="57"/>
  <c r="D12" i="57"/>
  <c r="C12" i="57"/>
  <c r="M11" i="57"/>
  <c r="L11" i="57"/>
  <c r="K11" i="57"/>
  <c r="I11" i="57"/>
  <c r="H11" i="57"/>
  <c r="G11" i="57"/>
  <c r="E11" i="57"/>
  <c r="D11" i="57"/>
  <c r="C11" i="57"/>
  <c r="M10" i="57"/>
  <c r="L10" i="57"/>
  <c r="K10" i="57"/>
  <c r="I10" i="57"/>
  <c r="H10" i="57"/>
  <c r="G10" i="57"/>
  <c r="E10" i="57"/>
  <c r="D10" i="57"/>
  <c r="C10" i="57"/>
  <c r="M9" i="57"/>
  <c r="L9" i="57"/>
  <c r="K9" i="57"/>
  <c r="I9" i="57"/>
  <c r="H9" i="57"/>
  <c r="G9" i="57"/>
  <c r="E9" i="57"/>
  <c r="D9" i="57"/>
  <c r="C9" i="57"/>
  <c r="M8" i="57"/>
  <c r="L8" i="57"/>
  <c r="K8" i="57"/>
  <c r="I8" i="57"/>
  <c r="H8" i="57"/>
  <c r="G8" i="57"/>
  <c r="E8" i="57"/>
  <c r="D8" i="57"/>
  <c r="C8" i="57"/>
  <c r="M3" i="57"/>
  <c r="J3" i="57"/>
  <c r="G3" i="57"/>
  <c r="G4" i="57" s="1"/>
  <c r="C4" i="57" s="1"/>
  <c r="C3" i="57"/>
  <c r="M2" i="57"/>
  <c r="J2" i="57"/>
  <c r="G43" i="57" s="1"/>
  <c r="G2" i="57"/>
  <c r="C2" i="57"/>
  <c r="K75" i="56"/>
  <c r="K74" i="56"/>
  <c r="K73" i="56"/>
  <c r="K72" i="56"/>
  <c r="C71" i="56"/>
  <c r="K71" i="56" s="1"/>
  <c r="K70" i="56"/>
  <c r="C70" i="56"/>
  <c r="C69" i="56"/>
  <c r="K69" i="56" s="1"/>
  <c r="K68" i="56"/>
  <c r="C68" i="56"/>
  <c r="K67" i="56"/>
  <c r="C67" i="56"/>
  <c r="C66" i="56"/>
  <c r="K66" i="56" s="1"/>
  <c r="G43" i="56"/>
  <c r="P38" i="56"/>
  <c r="M17" i="56"/>
  <c r="L17" i="56"/>
  <c r="K17" i="56"/>
  <c r="I17" i="56"/>
  <c r="H17" i="56"/>
  <c r="G17" i="56"/>
  <c r="E17" i="56"/>
  <c r="D17" i="56"/>
  <c r="C17" i="56"/>
  <c r="F17" i="56" s="1"/>
  <c r="D75" i="56" s="1"/>
  <c r="M16" i="56"/>
  <c r="L16" i="56"/>
  <c r="K16" i="56"/>
  <c r="N74" i="56" s="1"/>
  <c r="I16" i="56"/>
  <c r="H16" i="56"/>
  <c r="G16" i="56"/>
  <c r="E16" i="56"/>
  <c r="D16" i="56"/>
  <c r="C16" i="56"/>
  <c r="L74" i="56" s="1"/>
  <c r="M15" i="56"/>
  <c r="L15" i="56"/>
  <c r="K15" i="56"/>
  <c r="N73" i="56" s="1"/>
  <c r="I15" i="56"/>
  <c r="H15" i="56"/>
  <c r="G15" i="56"/>
  <c r="E15" i="56"/>
  <c r="D15" i="56"/>
  <c r="C15" i="56"/>
  <c r="M14" i="56"/>
  <c r="L14" i="56"/>
  <c r="K14" i="56"/>
  <c r="I14" i="56"/>
  <c r="H14" i="56"/>
  <c r="G14" i="56"/>
  <c r="E14" i="56"/>
  <c r="D14" i="56"/>
  <c r="C14" i="56"/>
  <c r="M13" i="56"/>
  <c r="L13" i="56"/>
  <c r="K13" i="56"/>
  <c r="I13" i="56"/>
  <c r="H13" i="56"/>
  <c r="G13" i="56"/>
  <c r="E13" i="56"/>
  <c r="D13" i="56"/>
  <c r="C13" i="56"/>
  <c r="M12" i="56"/>
  <c r="L12" i="56"/>
  <c r="K12" i="56"/>
  <c r="I12" i="56"/>
  <c r="H12" i="56"/>
  <c r="G12" i="56"/>
  <c r="E12" i="56"/>
  <c r="D12" i="56"/>
  <c r="C12" i="56"/>
  <c r="M11" i="56"/>
  <c r="L11" i="56"/>
  <c r="K11" i="56"/>
  <c r="I11" i="56"/>
  <c r="H11" i="56"/>
  <c r="G11" i="56"/>
  <c r="E11" i="56"/>
  <c r="D11" i="56"/>
  <c r="C11" i="56"/>
  <c r="M10" i="56"/>
  <c r="L10" i="56"/>
  <c r="K10" i="56"/>
  <c r="I10" i="56"/>
  <c r="H10" i="56"/>
  <c r="G10" i="56"/>
  <c r="E10" i="56"/>
  <c r="D10" i="56"/>
  <c r="C10" i="56"/>
  <c r="M9" i="56"/>
  <c r="L9" i="56"/>
  <c r="K9" i="56"/>
  <c r="I9" i="56"/>
  <c r="H9" i="56"/>
  <c r="G9" i="56"/>
  <c r="E9" i="56"/>
  <c r="D9" i="56"/>
  <c r="C9" i="56"/>
  <c r="M8" i="56"/>
  <c r="L8" i="56"/>
  <c r="K8" i="56"/>
  <c r="I8" i="56"/>
  <c r="H8" i="56"/>
  <c r="G8" i="56"/>
  <c r="E8" i="56"/>
  <c r="D8" i="56"/>
  <c r="C8" i="56"/>
  <c r="M3" i="56"/>
  <c r="J3" i="56"/>
  <c r="G3" i="56"/>
  <c r="C3" i="56"/>
  <c r="M2" i="56"/>
  <c r="J2" i="56"/>
  <c r="G2" i="56"/>
  <c r="G4" i="56" s="1"/>
  <c r="C4" i="56" s="1"/>
  <c r="C2" i="56"/>
  <c r="K75" i="55"/>
  <c r="K74" i="55"/>
  <c r="K73" i="55"/>
  <c r="K72" i="55"/>
  <c r="C71" i="55"/>
  <c r="K71" i="55" s="1"/>
  <c r="K70" i="55"/>
  <c r="C70" i="55"/>
  <c r="C69" i="55"/>
  <c r="K69" i="55" s="1"/>
  <c r="C68" i="55"/>
  <c r="K68" i="55" s="1"/>
  <c r="C67" i="55"/>
  <c r="K67" i="55" s="1"/>
  <c r="C66" i="55"/>
  <c r="K66" i="55" s="1"/>
  <c r="P38" i="55"/>
  <c r="M17" i="55"/>
  <c r="L17" i="55"/>
  <c r="K17" i="55"/>
  <c r="I17" i="55"/>
  <c r="H17" i="55"/>
  <c r="G17" i="55"/>
  <c r="E17" i="55"/>
  <c r="D17" i="55"/>
  <c r="C17" i="55"/>
  <c r="L75" i="55" s="1"/>
  <c r="M16" i="55"/>
  <c r="L16" i="55"/>
  <c r="K16" i="55"/>
  <c r="I16" i="55"/>
  <c r="H16" i="55"/>
  <c r="G16" i="55"/>
  <c r="E16" i="55"/>
  <c r="D16" i="55"/>
  <c r="C16" i="55"/>
  <c r="M15" i="55"/>
  <c r="L15" i="55"/>
  <c r="K15" i="55"/>
  <c r="N73" i="55" s="1"/>
  <c r="I15" i="55"/>
  <c r="H15" i="55"/>
  <c r="G15" i="55"/>
  <c r="E15" i="55"/>
  <c r="D15" i="55"/>
  <c r="C15" i="55"/>
  <c r="M14" i="55"/>
  <c r="L14" i="55"/>
  <c r="K14" i="55"/>
  <c r="I14" i="55"/>
  <c r="H14" i="55"/>
  <c r="G14" i="55"/>
  <c r="E14" i="55"/>
  <c r="D14" i="55"/>
  <c r="C14" i="55"/>
  <c r="M13" i="55"/>
  <c r="L13" i="55"/>
  <c r="K13" i="55"/>
  <c r="I13" i="55"/>
  <c r="H13" i="55"/>
  <c r="G13" i="55"/>
  <c r="E13" i="55"/>
  <c r="D13" i="55"/>
  <c r="C13" i="55"/>
  <c r="M12" i="55"/>
  <c r="L12" i="55"/>
  <c r="K12" i="55"/>
  <c r="I12" i="55"/>
  <c r="H12" i="55"/>
  <c r="G12" i="55"/>
  <c r="E12" i="55"/>
  <c r="D12" i="55"/>
  <c r="C12" i="55"/>
  <c r="M11" i="55"/>
  <c r="L11" i="55"/>
  <c r="K11" i="55"/>
  <c r="I11" i="55"/>
  <c r="H11" i="55"/>
  <c r="G11" i="55"/>
  <c r="E11" i="55"/>
  <c r="D11" i="55"/>
  <c r="C11" i="55"/>
  <c r="M10" i="55"/>
  <c r="L10" i="55"/>
  <c r="K10" i="55"/>
  <c r="I10" i="55"/>
  <c r="H10" i="55"/>
  <c r="G10" i="55"/>
  <c r="E10" i="55"/>
  <c r="D10" i="55"/>
  <c r="C10" i="55"/>
  <c r="M9" i="55"/>
  <c r="L9" i="55"/>
  <c r="K9" i="55"/>
  <c r="I9" i="55"/>
  <c r="H9" i="55"/>
  <c r="G9" i="55"/>
  <c r="E9" i="55"/>
  <c r="D9" i="55"/>
  <c r="C9" i="55"/>
  <c r="M8" i="55"/>
  <c r="L8" i="55"/>
  <c r="K8" i="55"/>
  <c r="I8" i="55"/>
  <c r="H8" i="55"/>
  <c r="G8" i="55"/>
  <c r="E8" i="55"/>
  <c r="D8" i="55"/>
  <c r="C8" i="55"/>
  <c r="M3" i="55"/>
  <c r="J3" i="55"/>
  <c r="G3" i="55"/>
  <c r="C3" i="55"/>
  <c r="M2" i="55"/>
  <c r="J2" i="55"/>
  <c r="G2" i="55"/>
  <c r="G4" i="55" s="1"/>
  <c r="C4" i="55" s="1"/>
  <c r="C2" i="55"/>
  <c r="K75" i="54"/>
  <c r="K74" i="54"/>
  <c r="K73" i="54"/>
  <c r="K72" i="54"/>
  <c r="C71" i="54"/>
  <c r="K71" i="54" s="1"/>
  <c r="C70" i="54"/>
  <c r="K70" i="54" s="1"/>
  <c r="C69" i="54"/>
  <c r="K69" i="54" s="1"/>
  <c r="C68" i="54"/>
  <c r="K68" i="54" s="1"/>
  <c r="C67" i="54"/>
  <c r="K67" i="54" s="1"/>
  <c r="K66" i="54"/>
  <c r="C66" i="54"/>
  <c r="P38" i="54"/>
  <c r="M17" i="54"/>
  <c r="L17" i="54"/>
  <c r="K17" i="54"/>
  <c r="N75" i="54" s="1"/>
  <c r="I17" i="54"/>
  <c r="H17" i="54"/>
  <c r="G17" i="54"/>
  <c r="E17" i="54"/>
  <c r="D17" i="54"/>
  <c r="C17" i="54"/>
  <c r="M16" i="54"/>
  <c r="L16" i="54"/>
  <c r="K16" i="54"/>
  <c r="I16" i="54"/>
  <c r="H16" i="54"/>
  <c r="G16" i="54"/>
  <c r="E16" i="54"/>
  <c r="D16" i="54"/>
  <c r="C16" i="54"/>
  <c r="M15" i="54"/>
  <c r="L15" i="54"/>
  <c r="K15" i="54"/>
  <c r="I15" i="54"/>
  <c r="H15" i="54"/>
  <c r="G15" i="54"/>
  <c r="E15" i="54"/>
  <c r="D15" i="54"/>
  <c r="C15" i="54"/>
  <c r="M14" i="54"/>
  <c r="L14" i="54"/>
  <c r="K14" i="54"/>
  <c r="I14" i="54"/>
  <c r="H14" i="54"/>
  <c r="G14" i="54"/>
  <c r="E14" i="54"/>
  <c r="D14" i="54"/>
  <c r="C14" i="54"/>
  <c r="M13" i="54"/>
  <c r="L13" i="54"/>
  <c r="K13" i="54"/>
  <c r="I13" i="54"/>
  <c r="H13" i="54"/>
  <c r="G13" i="54"/>
  <c r="E13" i="54"/>
  <c r="D13" i="54"/>
  <c r="C13" i="54"/>
  <c r="M12" i="54"/>
  <c r="L12" i="54"/>
  <c r="K12" i="54"/>
  <c r="I12" i="54"/>
  <c r="H12" i="54"/>
  <c r="G12" i="54"/>
  <c r="E12" i="54"/>
  <c r="D12" i="54"/>
  <c r="C12" i="54"/>
  <c r="M11" i="54"/>
  <c r="L11" i="54"/>
  <c r="K11" i="54"/>
  <c r="I11" i="54"/>
  <c r="H11" i="54"/>
  <c r="G11" i="54"/>
  <c r="E11" i="54"/>
  <c r="D11" i="54"/>
  <c r="C11" i="54"/>
  <c r="M10" i="54"/>
  <c r="L10" i="54"/>
  <c r="K10" i="54"/>
  <c r="I10" i="54"/>
  <c r="H10" i="54"/>
  <c r="G10" i="54"/>
  <c r="E10" i="54"/>
  <c r="D10" i="54"/>
  <c r="C10" i="54"/>
  <c r="F10" i="54" s="1"/>
  <c r="D68" i="54" s="1"/>
  <c r="M9" i="54"/>
  <c r="L9" i="54"/>
  <c r="K9" i="54"/>
  <c r="I9" i="54"/>
  <c r="H9" i="54"/>
  <c r="G9" i="54"/>
  <c r="E9" i="54"/>
  <c r="D9" i="54"/>
  <c r="C9" i="54"/>
  <c r="M8" i="54"/>
  <c r="L8" i="54"/>
  <c r="K8" i="54"/>
  <c r="I8" i="54"/>
  <c r="H8" i="54"/>
  <c r="G8" i="54"/>
  <c r="E8" i="54"/>
  <c r="D8" i="54"/>
  <c r="C8" i="54"/>
  <c r="M3" i="54"/>
  <c r="J3" i="54"/>
  <c r="G3" i="54"/>
  <c r="C3" i="54"/>
  <c r="M2" i="54"/>
  <c r="J2" i="54"/>
  <c r="G2" i="54"/>
  <c r="C2" i="54"/>
  <c r="K75" i="53"/>
  <c r="K74" i="53"/>
  <c r="K73" i="53"/>
  <c r="K72" i="53"/>
  <c r="C71" i="53"/>
  <c r="K71" i="53" s="1"/>
  <c r="C70" i="53"/>
  <c r="K70" i="53" s="1"/>
  <c r="K69" i="53"/>
  <c r="C69" i="53"/>
  <c r="C68" i="53"/>
  <c r="K68" i="53" s="1"/>
  <c r="C67" i="53"/>
  <c r="K67" i="53" s="1"/>
  <c r="C66" i="53"/>
  <c r="K66" i="53" s="1"/>
  <c r="G43" i="53"/>
  <c r="P38" i="53"/>
  <c r="M17" i="53"/>
  <c r="L17" i="53"/>
  <c r="K17" i="53"/>
  <c r="I17" i="53"/>
  <c r="H17" i="53"/>
  <c r="G17" i="53"/>
  <c r="E17" i="53"/>
  <c r="D17" i="53"/>
  <c r="C17" i="53"/>
  <c r="M16" i="53"/>
  <c r="L16" i="53"/>
  <c r="K16" i="53"/>
  <c r="N16" i="53" s="1"/>
  <c r="F74" i="53" s="1"/>
  <c r="I16" i="53"/>
  <c r="H16" i="53"/>
  <c r="G16" i="53"/>
  <c r="E16" i="53"/>
  <c r="D16" i="53"/>
  <c r="C16" i="53"/>
  <c r="M15" i="53"/>
  <c r="L15" i="53"/>
  <c r="K15" i="53"/>
  <c r="I15" i="53"/>
  <c r="H15" i="53"/>
  <c r="G15" i="53"/>
  <c r="E15" i="53"/>
  <c r="D15" i="53"/>
  <c r="C15" i="53"/>
  <c r="M14" i="53"/>
  <c r="L14" i="53"/>
  <c r="K14" i="53"/>
  <c r="I14" i="53"/>
  <c r="H14" i="53"/>
  <c r="G14" i="53"/>
  <c r="E14" i="53"/>
  <c r="D14" i="53"/>
  <c r="C14" i="53"/>
  <c r="M13" i="53"/>
  <c r="L13" i="53"/>
  <c r="K13" i="53"/>
  <c r="I13" i="53"/>
  <c r="H13" i="53"/>
  <c r="G13" i="53"/>
  <c r="E13" i="53"/>
  <c r="D13" i="53"/>
  <c r="C13" i="53"/>
  <c r="M12" i="53"/>
  <c r="L12" i="53"/>
  <c r="K12" i="53"/>
  <c r="I12" i="53"/>
  <c r="H12" i="53"/>
  <c r="G12" i="53"/>
  <c r="E12" i="53"/>
  <c r="D12" i="53"/>
  <c r="C12" i="53"/>
  <c r="M11" i="53"/>
  <c r="L11" i="53"/>
  <c r="K11" i="53"/>
  <c r="I11" i="53"/>
  <c r="H11" i="53"/>
  <c r="G11" i="53"/>
  <c r="E11" i="53"/>
  <c r="D11" i="53"/>
  <c r="C11" i="53"/>
  <c r="M10" i="53"/>
  <c r="L10" i="53"/>
  <c r="K10" i="53"/>
  <c r="I10" i="53"/>
  <c r="H10" i="53"/>
  <c r="G10" i="53"/>
  <c r="E10" i="53"/>
  <c r="D10" i="53"/>
  <c r="C10" i="53"/>
  <c r="M9" i="53"/>
  <c r="L9" i="53"/>
  <c r="K9" i="53"/>
  <c r="I9" i="53"/>
  <c r="H9" i="53"/>
  <c r="G9" i="53"/>
  <c r="E9" i="53"/>
  <c r="D9" i="53"/>
  <c r="C9" i="53"/>
  <c r="M8" i="53"/>
  <c r="L8" i="53"/>
  <c r="K8" i="53"/>
  <c r="I8" i="53"/>
  <c r="H8" i="53"/>
  <c r="G8" i="53"/>
  <c r="E8" i="53"/>
  <c r="D8" i="53"/>
  <c r="C8" i="53"/>
  <c r="M3" i="53"/>
  <c r="J3" i="53"/>
  <c r="G3" i="53"/>
  <c r="C3" i="53"/>
  <c r="M2" i="53"/>
  <c r="J2" i="53"/>
  <c r="G2" i="53"/>
  <c r="C2" i="53"/>
  <c r="K75" i="52"/>
  <c r="K74" i="52"/>
  <c r="K73" i="52"/>
  <c r="K72" i="52"/>
  <c r="C71" i="52"/>
  <c r="K71" i="52" s="1"/>
  <c r="K70" i="52"/>
  <c r="C70" i="52"/>
  <c r="C69" i="52"/>
  <c r="K69" i="52" s="1"/>
  <c r="K68" i="52"/>
  <c r="C68" i="52"/>
  <c r="K67" i="52"/>
  <c r="C67" i="52"/>
  <c r="K66" i="52"/>
  <c r="C66" i="52"/>
  <c r="G43" i="52"/>
  <c r="P38" i="52"/>
  <c r="M17" i="52"/>
  <c r="L17" i="52"/>
  <c r="K17" i="52"/>
  <c r="I17" i="52"/>
  <c r="H17" i="52"/>
  <c r="G17" i="52"/>
  <c r="E17" i="52"/>
  <c r="D17" i="52"/>
  <c r="C17" i="52"/>
  <c r="M16" i="52"/>
  <c r="L16" i="52"/>
  <c r="K16" i="52"/>
  <c r="I16" i="52"/>
  <c r="H16" i="52"/>
  <c r="G16" i="52"/>
  <c r="E16" i="52"/>
  <c r="D16" i="52"/>
  <c r="C16" i="52"/>
  <c r="M15" i="52"/>
  <c r="L15" i="52"/>
  <c r="K15" i="52"/>
  <c r="I15" i="52"/>
  <c r="H15" i="52"/>
  <c r="G15" i="52"/>
  <c r="E15" i="52"/>
  <c r="D15" i="52"/>
  <c r="C15" i="52"/>
  <c r="M14" i="52"/>
  <c r="L14" i="52"/>
  <c r="K14" i="52"/>
  <c r="I14" i="52"/>
  <c r="H14" i="52"/>
  <c r="G14" i="52"/>
  <c r="E14" i="52"/>
  <c r="D14" i="52"/>
  <c r="C14" i="52"/>
  <c r="M13" i="52"/>
  <c r="L13" i="52"/>
  <c r="K13" i="52"/>
  <c r="I13" i="52"/>
  <c r="H13" i="52"/>
  <c r="G13" i="52"/>
  <c r="E13" i="52"/>
  <c r="D13" i="52"/>
  <c r="C13" i="52"/>
  <c r="M12" i="52"/>
  <c r="L12" i="52"/>
  <c r="K12" i="52"/>
  <c r="N12" i="52" s="1"/>
  <c r="F70" i="52" s="1"/>
  <c r="I12" i="52"/>
  <c r="H12" i="52"/>
  <c r="G12" i="52"/>
  <c r="E12" i="52"/>
  <c r="D12" i="52"/>
  <c r="C12" i="52"/>
  <c r="M11" i="52"/>
  <c r="L11" i="52"/>
  <c r="K11" i="52"/>
  <c r="N69" i="52" s="1"/>
  <c r="I11" i="52"/>
  <c r="H11" i="52"/>
  <c r="G11" i="52"/>
  <c r="E11" i="52"/>
  <c r="D11" i="52"/>
  <c r="C11" i="52"/>
  <c r="M10" i="52"/>
  <c r="L10" i="52"/>
  <c r="K10" i="52"/>
  <c r="I10" i="52"/>
  <c r="H10" i="52"/>
  <c r="M68" i="52" s="1"/>
  <c r="G10" i="52"/>
  <c r="E10" i="52"/>
  <c r="D10" i="52"/>
  <c r="C10" i="52"/>
  <c r="M9" i="52"/>
  <c r="L9" i="52"/>
  <c r="K9" i="52"/>
  <c r="I9" i="52"/>
  <c r="H9" i="52"/>
  <c r="G9" i="52"/>
  <c r="E9" i="52"/>
  <c r="D9" i="52"/>
  <c r="C9" i="52"/>
  <c r="M8" i="52"/>
  <c r="L8" i="52"/>
  <c r="K8" i="52"/>
  <c r="I8" i="52"/>
  <c r="H8" i="52"/>
  <c r="G8" i="52"/>
  <c r="E8" i="52"/>
  <c r="D8" i="52"/>
  <c r="C8" i="52"/>
  <c r="M3" i="52"/>
  <c r="J3" i="52"/>
  <c r="G3" i="52"/>
  <c r="C3" i="52"/>
  <c r="M2" i="52"/>
  <c r="J2" i="52"/>
  <c r="G2" i="52"/>
  <c r="C2" i="52"/>
  <c r="K75" i="51"/>
  <c r="K74" i="51"/>
  <c r="K73" i="51"/>
  <c r="K72" i="51"/>
  <c r="C71" i="51"/>
  <c r="K71" i="51" s="1"/>
  <c r="K70" i="51"/>
  <c r="C70" i="51"/>
  <c r="C69" i="51"/>
  <c r="K69" i="51" s="1"/>
  <c r="K68" i="51"/>
  <c r="C68" i="51"/>
  <c r="K67" i="51"/>
  <c r="C67" i="51"/>
  <c r="K66" i="51"/>
  <c r="C66" i="51"/>
  <c r="P38" i="51"/>
  <c r="M17" i="51"/>
  <c r="L17" i="51"/>
  <c r="K17" i="51"/>
  <c r="I17" i="51"/>
  <c r="H17" i="51"/>
  <c r="G17" i="51"/>
  <c r="E17" i="51"/>
  <c r="D17" i="51"/>
  <c r="C17" i="51"/>
  <c r="M16" i="51"/>
  <c r="L16" i="51"/>
  <c r="K16" i="51"/>
  <c r="I16" i="51"/>
  <c r="H16" i="51"/>
  <c r="G16" i="51"/>
  <c r="E16" i="51"/>
  <c r="D16" i="51"/>
  <c r="C16" i="51"/>
  <c r="M15" i="51"/>
  <c r="L15" i="51"/>
  <c r="K15" i="51"/>
  <c r="I15" i="51"/>
  <c r="H15" i="51"/>
  <c r="G15" i="51"/>
  <c r="E15" i="51"/>
  <c r="D15" i="51"/>
  <c r="C15" i="51"/>
  <c r="M14" i="51"/>
  <c r="L14" i="51"/>
  <c r="K14" i="51"/>
  <c r="I14" i="51"/>
  <c r="H14" i="51"/>
  <c r="G14" i="51"/>
  <c r="E14" i="51"/>
  <c r="D14" i="51"/>
  <c r="C14" i="51"/>
  <c r="M13" i="51"/>
  <c r="L13" i="51"/>
  <c r="K13" i="51"/>
  <c r="I13" i="51"/>
  <c r="H13" i="51"/>
  <c r="G13" i="51"/>
  <c r="E13" i="51"/>
  <c r="D13" i="51"/>
  <c r="C13" i="51"/>
  <c r="M12" i="51"/>
  <c r="L12" i="51"/>
  <c r="K12" i="51"/>
  <c r="N70" i="51" s="1"/>
  <c r="I12" i="51"/>
  <c r="H12" i="51"/>
  <c r="G12" i="51"/>
  <c r="M70" i="51" s="1"/>
  <c r="E12" i="51"/>
  <c r="D12" i="51"/>
  <c r="C12" i="51"/>
  <c r="M11" i="51"/>
  <c r="L11" i="51"/>
  <c r="K11" i="51"/>
  <c r="I11" i="51"/>
  <c r="H11" i="51"/>
  <c r="G11" i="51"/>
  <c r="E11" i="51"/>
  <c r="D11" i="51"/>
  <c r="C11" i="51"/>
  <c r="M10" i="51"/>
  <c r="L10" i="51"/>
  <c r="K10" i="51"/>
  <c r="I10" i="51"/>
  <c r="H10" i="51"/>
  <c r="G10" i="51"/>
  <c r="E10" i="51"/>
  <c r="D10" i="51"/>
  <c r="C10" i="51"/>
  <c r="M9" i="51"/>
  <c r="L9" i="51"/>
  <c r="K9" i="51"/>
  <c r="I9" i="51"/>
  <c r="H9" i="51"/>
  <c r="G9" i="51"/>
  <c r="E9" i="51"/>
  <c r="D9" i="51"/>
  <c r="C9" i="51"/>
  <c r="M8" i="51"/>
  <c r="L8" i="51"/>
  <c r="K8" i="51"/>
  <c r="I8" i="51"/>
  <c r="H8" i="51"/>
  <c r="G8" i="51"/>
  <c r="E8" i="51"/>
  <c r="D8" i="51"/>
  <c r="C8" i="51"/>
  <c r="M3" i="51"/>
  <c r="J3" i="51"/>
  <c r="G3" i="51"/>
  <c r="C3" i="51"/>
  <c r="M2" i="51"/>
  <c r="J2" i="51"/>
  <c r="G2" i="51"/>
  <c r="G4" i="51" s="1"/>
  <c r="C4" i="51" s="1"/>
  <c r="C2" i="51"/>
  <c r="K75" i="50"/>
  <c r="K74" i="50"/>
  <c r="K73" i="50"/>
  <c r="K72" i="50"/>
  <c r="C71" i="50"/>
  <c r="K71" i="50" s="1"/>
  <c r="C70" i="50"/>
  <c r="K70" i="50" s="1"/>
  <c r="K69" i="50"/>
  <c r="C69" i="50"/>
  <c r="K68" i="50"/>
  <c r="C68" i="50"/>
  <c r="C67" i="50"/>
  <c r="K67" i="50" s="1"/>
  <c r="C66" i="50"/>
  <c r="K66" i="50" s="1"/>
  <c r="P38" i="50"/>
  <c r="M17" i="50"/>
  <c r="L17" i="50"/>
  <c r="K17" i="50"/>
  <c r="I17" i="50"/>
  <c r="H17" i="50"/>
  <c r="G17" i="50"/>
  <c r="E17" i="50"/>
  <c r="D17" i="50"/>
  <c r="C17" i="50"/>
  <c r="M16" i="50"/>
  <c r="L16" i="50"/>
  <c r="K16" i="50"/>
  <c r="I16" i="50"/>
  <c r="H16" i="50"/>
  <c r="G16" i="50"/>
  <c r="E16" i="50"/>
  <c r="D16" i="50"/>
  <c r="C16" i="50"/>
  <c r="M15" i="50"/>
  <c r="L15" i="50"/>
  <c r="K15" i="50"/>
  <c r="I15" i="50"/>
  <c r="H15" i="50"/>
  <c r="G15" i="50"/>
  <c r="M73" i="50" s="1"/>
  <c r="E15" i="50"/>
  <c r="D15" i="50"/>
  <c r="C15" i="50"/>
  <c r="M14" i="50"/>
  <c r="L14" i="50"/>
  <c r="K14" i="50"/>
  <c r="I14" i="50"/>
  <c r="H14" i="50"/>
  <c r="G14" i="50"/>
  <c r="E14" i="50"/>
  <c r="D14" i="50"/>
  <c r="C14" i="50"/>
  <c r="M13" i="50"/>
  <c r="L13" i="50"/>
  <c r="K13" i="50"/>
  <c r="I13" i="50"/>
  <c r="H13" i="50"/>
  <c r="G13" i="50"/>
  <c r="E13" i="50"/>
  <c r="D13" i="50"/>
  <c r="C13" i="50"/>
  <c r="M12" i="50"/>
  <c r="L12" i="50"/>
  <c r="K12" i="50"/>
  <c r="I12" i="50"/>
  <c r="H12" i="50"/>
  <c r="G12" i="50"/>
  <c r="E12" i="50"/>
  <c r="D12" i="50"/>
  <c r="C12" i="50"/>
  <c r="M11" i="50"/>
  <c r="L11" i="50"/>
  <c r="K11" i="50"/>
  <c r="I11" i="50"/>
  <c r="H11" i="50"/>
  <c r="G11" i="50"/>
  <c r="E11" i="50"/>
  <c r="D11" i="50"/>
  <c r="C11" i="50"/>
  <c r="M10" i="50"/>
  <c r="L10" i="50"/>
  <c r="K10" i="50"/>
  <c r="I10" i="50"/>
  <c r="H10" i="50"/>
  <c r="G10" i="50"/>
  <c r="E10" i="50"/>
  <c r="D10" i="50"/>
  <c r="C10" i="50"/>
  <c r="M9" i="50"/>
  <c r="L9" i="50"/>
  <c r="K9" i="50"/>
  <c r="I9" i="50"/>
  <c r="H9" i="50"/>
  <c r="G9" i="50"/>
  <c r="E9" i="50"/>
  <c r="D9" i="50"/>
  <c r="C9" i="50"/>
  <c r="M8" i="50"/>
  <c r="L8" i="50"/>
  <c r="K8" i="50"/>
  <c r="I8" i="50"/>
  <c r="H8" i="50"/>
  <c r="G8" i="50"/>
  <c r="E8" i="50"/>
  <c r="D8" i="50"/>
  <c r="C8" i="50"/>
  <c r="M3" i="50"/>
  <c r="J3" i="50"/>
  <c r="G3" i="50"/>
  <c r="C3" i="50"/>
  <c r="M2" i="50"/>
  <c r="J2" i="50"/>
  <c r="G2" i="50"/>
  <c r="C2" i="50"/>
  <c r="K75" i="49"/>
  <c r="K74" i="49"/>
  <c r="K73" i="49"/>
  <c r="K72" i="49"/>
  <c r="K71" i="49"/>
  <c r="C71" i="49"/>
  <c r="C70" i="49"/>
  <c r="K70" i="49" s="1"/>
  <c r="K69" i="49"/>
  <c r="C69" i="49"/>
  <c r="C68" i="49"/>
  <c r="K68" i="49" s="1"/>
  <c r="C67" i="49"/>
  <c r="K67" i="49" s="1"/>
  <c r="K66" i="49"/>
  <c r="C66" i="49"/>
  <c r="P38" i="49"/>
  <c r="M17" i="49"/>
  <c r="L17" i="49"/>
  <c r="K17" i="49"/>
  <c r="I17" i="49"/>
  <c r="H17" i="49"/>
  <c r="G17" i="49"/>
  <c r="E17" i="49"/>
  <c r="D17" i="49"/>
  <c r="C17" i="49"/>
  <c r="M16" i="49"/>
  <c r="L16" i="49"/>
  <c r="K16" i="49"/>
  <c r="I16" i="49"/>
  <c r="H16" i="49"/>
  <c r="G16" i="49"/>
  <c r="J16" i="49" s="1"/>
  <c r="E74" i="49" s="1"/>
  <c r="E16" i="49"/>
  <c r="D16" i="49"/>
  <c r="C16" i="49"/>
  <c r="M15" i="49"/>
  <c r="L15" i="49"/>
  <c r="K15" i="49"/>
  <c r="I15" i="49"/>
  <c r="H15" i="49"/>
  <c r="G15" i="49"/>
  <c r="E15" i="49"/>
  <c r="D15" i="49"/>
  <c r="C15" i="49"/>
  <c r="M14" i="49"/>
  <c r="L14" i="49"/>
  <c r="K14" i="49"/>
  <c r="I14" i="49"/>
  <c r="H14" i="49"/>
  <c r="G14" i="49"/>
  <c r="E14" i="49"/>
  <c r="D14" i="49"/>
  <c r="C14" i="49"/>
  <c r="M13" i="49"/>
  <c r="L13" i="49"/>
  <c r="K13" i="49"/>
  <c r="I13" i="49"/>
  <c r="H13" i="49"/>
  <c r="G13" i="49"/>
  <c r="E13" i="49"/>
  <c r="D13" i="49"/>
  <c r="C13" i="49"/>
  <c r="M12" i="49"/>
  <c r="L12" i="49"/>
  <c r="K12" i="49"/>
  <c r="I12" i="49"/>
  <c r="H12" i="49"/>
  <c r="G12" i="49"/>
  <c r="E12" i="49"/>
  <c r="D12" i="49"/>
  <c r="C12" i="49"/>
  <c r="M11" i="49"/>
  <c r="L11" i="49"/>
  <c r="K11" i="49"/>
  <c r="I11" i="49"/>
  <c r="H11" i="49"/>
  <c r="G11" i="49"/>
  <c r="E11" i="49"/>
  <c r="D11" i="49"/>
  <c r="C11" i="49"/>
  <c r="M10" i="49"/>
  <c r="L10" i="49"/>
  <c r="K10" i="49"/>
  <c r="I10" i="49"/>
  <c r="H10" i="49"/>
  <c r="G10" i="49"/>
  <c r="E10" i="49"/>
  <c r="D10" i="49"/>
  <c r="C10" i="49"/>
  <c r="M9" i="49"/>
  <c r="L9" i="49"/>
  <c r="K9" i="49"/>
  <c r="I9" i="49"/>
  <c r="H9" i="49"/>
  <c r="G9" i="49"/>
  <c r="E9" i="49"/>
  <c r="D9" i="49"/>
  <c r="C9" i="49"/>
  <c r="M8" i="49"/>
  <c r="L8" i="49"/>
  <c r="K8" i="49"/>
  <c r="I8" i="49"/>
  <c r="H8" i="49"/>
  <c r="G8" i="49"/>
  <c r="E8" i="49"/>
  <c r="D8" i="49"/>
  <c r="C8" i="49"/>
  <c r="M3" i="49"/>
  <c r="J3" i="49"/>
  <c r="G3" i="49"/>
  <c r="C3" i="49"/>
  <c r="M2" i="49"/>
  <c r="J2" i="49"/>
  <c r="G2" i="49"/>
  <c r="G4" i="49" s="1"/>
  <c r="C4" i="49" s="1"/>
  <c r="C2" i="49"/>
  <c r="K75" i="48"/>
  <c r="K74" i="48"/>
  <c r="K73" i="48"/>
  <c r="K72" i="48"/>
  <c r="C71" i="48"/>
  <c r="K71" i="48" s="1"/>
  <c r="C70" i="48"/>
  <c r="K70" i="48" s="1"/>
  <c r="K69" i="48"/>
  <c r="C69" i="48"/>
  <c r="K68" i="48"/>
  <c r="C68" i="48"/>
  <c r="K67" i="48"/>
  <c r="C67" i="48"/>
  <c r="C66" i="48"/>
  <c r="K66" i="48" s="1"/>
  <c r="G43" i="48"/>
  <c r="P38" i="48"/>
  <c r="M17" i="48"/>
  <c r="L17" i="48"/>
  <c r="K17" i="48"/>
  <c r="I17" i="48"/>
  <c r="H17" i="48"/>
  <c r="G17" i="48"/>
  <c r="E17" i="48"/>
  <c r="D17" i="48"/>
  <c r="C17" i="48"/>
  <c r="M16" i="48"/>
  <c r="L16" i="48"/>
  <c r="K16" i="48"/>
  <c r="I16" i="48"/>
  <c r="H16" i="48"/>
  <c r="G16" i="48"/>
  <c r="E16" i="48"/>
  <c r="D16" i="48"/>
  <c r="C16" i="48"/>
  <c r="M15" i="48"/>
  <c r="L15" i="48"/>
  <c r="K15" i="48"/>
  <c r="I15" i="48"/>
  <c r="H15" i="48"/>
  <c r="G15" i="48"/>
  <c r="E15" i="48"/>
  <c r="D15" i="48"/>
  <c r="C15" i="48"/>
  <c r="M14" i="48"/>
  <c r="L14" i="48"/>
  <c r="K14" i="48"/>
  <c r="I14" i="48"/>
  <c r="H14" i="48"/>
  <c r="G14" i="48"/>
  <c r="E14" i="48"/>
  <c r="D14" i="48"/>
  <c r="C14" i="48"/>
  <c r="M13" i="48"/>
  <c r="L13" i="48"/>
  <c r="K13" i="48"/>
  <c r="I13" i="48"/>
  <c r="H13" i="48"/>
  <c r="G13" i="48"/>
  <c r="E13" i="48"/>
  <c r="D13" i="48"/>
  <c r="C13" i="48"/>
  <c r="M12" i="48"/>
  <c r="L12" i="48"/>
  <c r="K12" i="48"/>
  <c r="I12" i="48"/>
  <c r="H12" i="48"/>
  <c r="G12" i="48"/>
  <c r="E12" i="48"/>
  <c r="D12" i="48"/>
  <c r="C12" i="48"/>
  <c r="M11" i="48"/>
  <c r="L11" i="48"/>
  <c r="K11" i="48"/>
  <c r="N11" i="48" s="1"/>
  <c r="F69" i="48" s="1"/>
  <c r="I11" i="48"/>
  <c r="H11" i="48"/>
  <c r="G11" i="48"/>
  <c r="E11" i="48"/>
  <c r="D11" i="48"/>
  <c r="C11" i="48"/>
  <c r="M10" i="48"/>
  <c r="L10" i="48"/>
  <c r="K10" i="48"/>
  <c r="I10" i="48"/>
  <c r="H10" i="48"/>
  <c r="G10" i="48"/>
  <c r="E10" i="48"/>
  <c r="D10" i="48"/>
  <c r="C10" i="48"/>
  <c r="M9" i="48"/>
  <c r="L9" i="48"/>
  <c r="K9" i="48"/>
  <c r="I9" i="48"/>
  <c r="H9" i="48"/>
  <c r="G9" i="48"/>
  <c r="E9" i="48"/>
  <c r="D9" i="48"/>
  <c r="C9" i="48"/>
  <c r="M8" i="48"/>
  <c r="L8" i="48"/>
  <c r="K8" i="48"/>
  <c r="I8" i="48"/>
  <c r="H8" i="48"/>
  <c r="G8" i="48"/>
  <c r="E8" i="48"/>
  <c r="D8" i="48"/>
  <c r="C8" i="48"/>
  <c r="M3" i="48"/>
  <c r="J3" i="48"/>
  <c r="G3" i="48"/>
  <c r="C3" i="48"/>
  <c r="M2" i="48"/>
  <c r="J2" i="48"/>
  <c r="G2" i="48"/>
  <c r="C2" i="48"/>
  <c r="K75" i="47"/>
  <c r="K74" i="47"/>
  <c r="K73" i="47"/>
  <c r="K72" i="47"/>
  <c r="K71" i="47"/>
  <c r="C71" i="47"/>
  <c r="C70" i="47"/>
  <c r="K70" i="47" s="1"/>
  <c r="C69" i="47"/>
  <c r="K69" i="47" s="1"/>
  <c r="K68" i="47"/>
  <c r="C68" i="47"/>
  <c r="C67" i="47"/>
  <c r="K67" i="47" s="1"/>
  <c r="K66" i="47"/>
  <c r="C66" i="47"/>
  <c r="P38" i="47"/>
  <c r="M17" i="47"/>
  <c r="L17" i="47"/>
  <c r="K17" i="47"/>
  <c r="I17" i="47"/>
  <c r="H17" i="47"/>
  <c r="G17" i="47"/>
  <c r="E17" i="47"/>
  <c r="D17" i="47"/>
  <c r="C17" i="47"/>
  <c r="M16" i="47"/>
  <c r="L16" i="47"/>
  <c r="K16" i="47"/>
  <c r="I16" i="47"/>
  <c r="H16" i="47"/>
  <c r="G16" i="47"/>
  <c r="E16" i="47"/>
  <c r="D16" i="47"/>
  <c r="C16" i="47"/>
  <c r="M15" i="47"/>
  <c r="L15" i="47"/>
  <c r="K15" i="47"/>
  <c r="I15" i="47"/>
  <c r="H15" i="47"/>
  <c r="G15" i="47"/>
  <c r="E15" i="47"/>
  <c r="D15" i="47"/>
  <c r="C15" i="47"/>
  <c r="M14" i="47"/>
  <c r="L14" i="47"/>
  <c r="K14" i="47"/>
  <c r="N14" i="47" s="1"/>
  <c r="F72" i="47" s="1"/>
  <c r="I14" i="47"/>
  <c r="H14" i="47"/>
  <c r="G14" i="47"/>
  <c r="M72" i="47" s="1"/>
  <c r="E14" i="47"/>
  <c r="D14" i="47"/>
  <c r="C14" i="47"/>
  <c r="M13" i="47"/>
  <c r="L13" i="47"/>
  <c r="K13" i="47"/>
  <c r="I13" i="47"/>
  <c r="H13" i="47"/>
  <c r="G13" i="47"/>
  <c r="E13" i="47"/>
  <c r="D13" i="47"/>
  <c r="C13" i="47"/>
  <c r="M12" i="47"/>
  <c r="L12" i="47"/>
  <c r="K12" i="47"/>
  <c r="I12" i="47"/>
  <c r="H12" i="47"/>
  <c r="G12" i="47"/>
  <c r="E12" i="47"/>
  <c r="D12" i="47"/>
  <c r="C12" i="47"/>
  <c r="M11" i="47"/>
  <c r="L11" i="47"/>
  <c r="K11" i="47"/>
  <c r="I11" i="47"/>
  <c r="H11" i="47"/>
  <c r="G11" i="47"/>
  <c r="E11" i="47"/>
  <c r="D11" i="47"/>
  <c r="C11" i="47"/>
  <c r="M10" i="47"/>
  <c r="L10" i="47"/>
  <c r="K10" i="47"/>
  <c r="I10" i="47"/>
  <c r="H10" i="47"/>
  <c r="G10" i="47"/>
  <c r="E10" i="47"/>
  <c r="D10" i="47"/>
  <c r="C10" i="47"/>
  <c r="M9" i="47"/>
  <c r="L9" i="47"/>
  <c r="K9" i="47"/>
  <c r="I9" i="47"/>
  <c r="H9" i="47"/>
  <c r="G9" i="47"/>
  <c r="E9" i="47"/>
  <c r="D9" i="47"/>
  <c r="C9" i="47"/>
  <c r="M8" i="47"/>
  <c r="L8" i="47"/>
  <c r="K8" i="47"/>
  <c r="I8" i="47"/>
  <c r="H8" i="47"/>
  <c r="G8" i="47"/>
  <c r="E8" i="47"/>
  <c r="D8" i="47"/>
  <c r="C8" i="47"/>
  <c r="M3" i="47"/>
  <c r="J3" i="47"/>
  <c r="G3" i="47"/>
  <c r="C3" i="47"/>
  <c r="M2" i="47"/>
  <c r="J2" i="47"/>
  <c r="G2" i="47"/>
  <c r="C2" i="47"/>
  <c r="K75" i="46"/>
  <c r="K74" i="46"/>
  <c r="K73" i="46"/>
  <c r="K72" i="46"/>
  <c r="K71" i="46"/>
  <c r="C71" i="46"/>
  <c r="K70" i="46"/>
  <c r="C70" i="46"/>
  <c r="K69" i="46"/>
  <c r="C69" i="46"/>
  <c r="C68" i="46"/>
  <c r="K68" i="46" s="1"/>
  <c r="K67" i="46"/>
  <c r="C67" i="46"/>
  <c r="K66" i="46"/>
  <c r="C66" i="46"/>
  <c r="G43" i="46"/>
  <c r="P38" i="46"/>
  <c r="M17" i="46"/>
  <c r="L17" i="46"/>
  <c r="K17" i="46"/>
  <c r="I17" i="46"/>
  <c r="H17" i="46"/>
  <c r="G17" i="46"/>
  <c r="E17" i="46"/>
  <c r="D17" i="46"/>
  <c r="C17" i="46"/>
  <c r="M16" i="46"/>
  <c r="L16" i="46"/>
  <c r="K16" i="46"/>
  <c r="I16" i="46"/>
  <c r="H16" i="46"/>
  <c r="G16" i="46"/>
  <c r="E16" i="46"/>
  <c r="D16" i="46"/>
  <c r="C16" i="46"/>
  <c r="M15" i="46"/>
  <c r="L15" i="46"/>
  <c r="K15" i="46"/>
  <c r="I15" i="46"/>
  <c r="H15" i="46"/>
  <c r="G15" i="46"/>
  <c r="E15" i="46"/>
  <c r="D15" i="46"/>
  <c r="C15" i="46"/>
  <c r="M14" i="46"/>
  <c r="L14" i="46"/>
  <c r="K14" i="46"/>
  <c r="I14" i="46"/>
  <c r="H14" i="46"/>
  <c r="G14" i="46"/>
  <c r="E14" i="46"/>
  <c r="D14" i="46"/>
  <c r="C14" i="46"/>
  <c r="M13" i="46"/>
  <c r="L13" i="46"/>
  <c r="K13" i="46"/>
  <c r="I13" i="46"/>
  <c r="H13" i="46"/>
  <c r="G13" i="46"/>
  <c r="E13" i="46"/>
  <c r="D13" i="46"/>
  <c r="C13" i="46"/>
  <c r="M12" i="46"/>
  <c r="L12" i="46"/>
  <c r="K12" i="46"/>
  <c r="I12" i="46"/>
  <c r="H12" i="46"/>
  <c r="G12" i="46"/>
  <c r="E12" i="46"/>
  <c r="D12" i="46"/>
  <c r="C12" i="46"/>
  <c r="M11" i="46"/>
  <c r="L11" i="46"/>
  <c r="K11" i="46"/>
  <c r="N69" i="46" s="1"/>
  <c r="I11" i="46"/>
  <c r="H11" i="46"/>
  <c r="G11" i="46"/>
  <c r="E11" i="46"/>
  <c r="D11" i="46"/>
  <c r="C11" i="46"/>
  <c r="M10" i="46"/>
  <c r="L10" i="46"/>
  <c r="K10" i="46"/>
  <c r="I10" i="46"/>
  <c r="H10" i="46"/>
  <c r="G10" i="46"/>
  <c r="E10" i="46"/>
  <c r="D10" i="46"/>
  <c r="C10" i="46"/>
  <c r="M9" i="46"/>
  <c r="L9" i="46"/>
  <c r="K9" i="46"/>
  <c r="I9" i="46"/>
  <c r="H9" i="46"/>
  <c r="G9" i="46"/>
  <c r="E9" i="46"/>
  <c r="D9" i="46"/>
  <c r="C9" i="46"/>
  <c r="M8" i="46"/>
  <c r="L8" i="46"/>
  <c r="K8" i="46"/>
  <c r="I8" i="46"/>
  <c r="H8" i="46"/>
  <c r="G8" i="46"/>
  <c r="E8" i="46"/>
  <c r="D8" i="46"/>
  <c r="C8" i="46"/>
  <c r="G4" i="46"/>
  <c r="C4" i="46" s="1"/>
  <c r="M3" i="46"/>
  <c r="J3" i="46"/>
  <c r="G3" i="46"/>
  <c r="C3" i="46"/>
  <c r="M2" i="46"/>
  <c r="J2" i="46"/>
  <c r="G2" i="46"/>
  <c r="C2" i="46"/>
  <c r="K75" i="45"/>
  <c r="K74" i="45"/>
  <c r="K73" i="45"/>
  <c r="K72" i="45"/>
  <c r="C71" i="45"/>
  <c r="K71" i="45" s="1"/>
  <c r="K70" i="45"/>
  <c r="C70" i="45"/>
  <c r="K69" i="45"/>
  <c r="C69" i="45"/>
  <c r="C68" i="45"/>
  <c r="K68" i="45" s="1"/>
  <c r="C67" i="45"/>
  <c r="K67" i="45" s="1"/>
  <c r="C66" i="45"/>
  <c r="K66" i="45" s="1"/>
  <c r="G43" i="45"/>
  <c r="P38" i="45"/>
  <c r="M17" i="45"/>
  <c r="L17" i="45"/>
  <c r="K17" i="45"/>
  <c r="I17" i="45"/>
  <c r="H17" i="45"/>
  <c r="G17" i="45"/>
  <c r="E17" i="45"/>
  <c r="D17" i="45"/>
  <c r="C17" i="45"/>
  <c r="M16" i="45"/>
  <c r="L16" i="45"/>
  <c r="K16" i="45"/>
  <c r="I16" i="45"/>
  <c r="H16" i="45"/>
  <c r="G16" i="45"/>
  <c r="E16" i="45"/>
  <c r="D16" i="45"/>
  <c r="C16" i="45"/>
  <c r="M15" i="45"/>
  <c r="L15" i="45"/>
  <c r="K15" i="45"/>
  <c r="I15" i="45"/>
  <c r="H15" i="45"/>
  <c r="G15" i="45"/>
  <c r="E15" i="45"/>
  <c r="D15" i="45"/>
  <c r="C15" i="45"/>
  <c r="M14" i="45"/>
  <c r="L14" i="45"/>
  <c r="K14" i="45"/>
  <c r="I14" i="45"/>
  <c r="H14" i="45"/>
  <c r="G14" i="45"/>
  <c r="E14" i="45"/>
  <c r="D14" i="45"/>
  <c r="C14" i="45"/>
  <c r="M13" i="45"/>
  <c r="L13" i="45"/>
  <c r="K13" i="45"/>
  <c r="I13" i="45"/>
  <c r="H13" i="45"/>
  <c r="G13" i="45"/>
  <c r="E13" i="45"/>
  <c r="D13" i="45"/>
  <c r="C13" i="45"/>
  <c r="M12" i="45"/>
  <c r="L12" i="45"/>
  <c r="K12" i="45"/>
  <c r="I12" i="45"/>
  <c r="H12" i="45"/>
  <c r="G12" i="45"/>
  <c r="E12" i="45"/>
  <c r="D12" i="45"/>
  <c r="C12" i="45"/>
  <c r="M11" i="45"/>
  <c r="L11" i="45"/>
  <c r="K11" i="45"/>
  <c r="I11" i="45"/>
  <c r="H11" i="45"/>
  <c r="G11" i="45"/>
  <c r="E11" i="45"/>
  <c r="D11" i="45"/>
  <c r="C11" i="45"/>
  <c r="M10" i="45"/>
  <c r="L10" i="45"/>
  <c r="K10" i="45"/>
  <c r="I10" i="45"/>
  <c r="H10" i="45"/>
  <c r="G10" i="45"/>
  <c r="E10" i="45"/>
  <c r="D10" i="45"/>
  <c r="C10" i="45"/>
  <c r="M9" i="45"/>
  <c r="L9" i="45"/>
  <c r="K9" i="45"/>
  <c r="I9" i="45"/>
  <c r="H9" i="45"/>
  <c r="G9" i="45"/>
  <c r="E9" i="45"/>
  <c r="D9" i="45"/>
  <c r="C9" i="45"/>
  <c r="M8" i="45"/>
  <c r="L8" i="45"/>
  <c r="K8" i="45"/>
  <c r="I8" i="45"/>
  <c r="H8" i="45"/>
  <c r="G8" i="45"/>
  <c r="E8" i="45"/>
  <c r="D8" i="45"/>
  <c r="C8" i="45"/>
  <c r="M3" i="45"/>
  <c r="J3" i="45"/>
  <c r="G3" i="45"/>
  <c r="C3" i="45"/>
  <c r="M2" i="45"/>
  <c r="J2" i="45"/>
  <c r="G2" i="45"/>
  <c r="G4" i="45" s="1"/>
  <c r="C4" i="45" s="1"/>
  <c r="C2" i="45"/>
  <c r="K75" i="44"/>
  <c r="K74" i="44"/>
  <c r="K73" i="44"/>
  <c r="K72" i="44"/>
  <c r="K71" i="44"/>
  <c r="C71" i="44"/>
  <c r="C70" i="44"/>
  <c r="K70" i="44" s="1"/>
  <c r="K69" i="44"/>
  <c r="C69" i="44"/>
  <c r="K68" i="44"/>
  <c r="C68" i="44"/>
  <c r="C67" i="44"/>
  <c r="K67" i="44" s="1"/>
  <c r="C66" i="44"/>
  <c r="K66" i="44" s="1"/>
  <c r="P38" i="44"/>
  <c r="M17" i="44"/>
  <c r="L17" i="44"/>
  <c r="K17" i="44"/>
  <c r="I17" i="44"/>
  <c r="H17" i="44"/>
  <c r="G17" i="44"/>
  <c r="E17" i="44"/>
  <c r="D17" i="44"/>
  <c r="C17" i="44"/>
  <c r="M16" i="44"/>
  <c r="L16" i="44"/>
  <c r="K16" i="44"/>
  <c r="I16" i="44"/>
  <c r="H16" i="44"/>
  <c r="G16" i="44"/>
  <c r="E16" i="44"/>
  <c r="D16" i="44"/>
  <c r="C16" i="44"/>
  <c r="M15" i="44"/>
  <c r="L15" i="44"/>
  <c r="K15" i="44"/>
  <c r="I15" i="44"/>
  <c r="H15" i="44"/>
  <c r="G15" i="44"/>
  <c r="E15" i="44"/>
  <c r="D15" i="44"/>
  <c r="C15" i="44"/>
  <c r="M14" i="44"/>
  <c r="L14" i="44"/>
  <c r="K14" i="44"/>
  <c r="I14" i="44"/>
  <c r="H14" i="44"/>
  <c r="G14" i="44"/>
  <c r="E14" i="44"/>
  <c r="D14" i="44"/>
  <c r="C14" i="44"/>
  <c r="M13" i="44"/>
  <c r="L13" i="44"/>
  <c r="K13" i="44"/>
  <c r="I13" i="44"/>
  <c r="H13" i="44"/>
  <c r="G13" i="44"/>
  <c r="E13" i="44"/>
  <c r="D13" i="44"/>
  <c r="C13" i="44"/>
  <c r="M12" i="44"/>
  <c r="L12" i="44"/>
  <c r="K12" i="44"/>
  <c r="I12" i="44"/>
  <c r="H12" i="44"/>
  <c r="G12" i="44"/>
  <c r="E12" i="44"/>
  <c r="D12" i="44"/>
  <c r="C12" i="44"/>
  <c r="M11" i="44"/>
  <c r="L11" i="44"/>
  <c r="K11" i="44"/>
  <c r="I11" i="44"/>
  <c r="H11" i="44"/>
  <c r="G11" i="44"/>
  <c r="E11" i="44"/>
  <c r="D11" i="44"/>
  <c r="C11" i="44"/>
  <c r="M10" i="44"/>
  <c r="L10" i="44"/>
  <c r="K10" i="44"/>
  <c r="I10" i="44"/>
  <c r="H10" i="44"/>
  <c r="G10" i="44"/>
  <c r="E10" i="44"/>
  <c r="D10" i="44"/>
  <c r="C10" i="44"/>
  <c r="M9" i="44"/>
  <c r="L9" i="44"/>
  <c r="K9" i="44"/>
  <c r="I9" i="44"/>
  <c r="H9" i="44"/>
  <c r="G9" i="44"/>
  <c r="E9" i="44"/>
  <c r="D9" i="44"/>
  <c r="C9" i="44"/>
  <c r="M8" i="44"/>
  <c r="L8" i="44"/>
  <c r="K8" i="44"/>
  <c r="I8" i="44"/>
  <c r="H8" i="44"/>
  <c r="G8" i="44"/>
  <c r="E8" i="44"/>
  <c r="D8" i="44"/>
  <c r="C8" i="44"/>
  <c r="M3" i="44"/>
  <c r="J3" i="44"/>
  <c r="G3" i="44"/>
  <c r="C3" i="44"/>
  <c r="M2" i="44"/>
  <c r="J2" i="44"/>
  <c r="G2" i="44"/>
  <c r="C2" i="44"/>
  <c r="K75" i="43"/>
  <c r="K74" i="43"/>
  <c r="K73" i="43"/>
  <c r="K72" i="43"/>
  <c r="K71" i="43"/>
  <c r="C71" i="43"/>
  <c r="K70" i="43"/>
  <c r="C70" i="43"/>
  <c r="K69" i="43"/>
  <c r="C69" i="43"/>
  <c r="C68" i="43"/>
  <c r="K68" i="43" s="1"/>
  <c r="C67" i="43"/>
  <c r="K67" i="43" s="1"/>
  <c r="C66" i="43"/>
  <c r="K66" i="43" s="1"/>
  <c r="P38" i="43"/>
  <c r="M17" i="43"/>
  <c r="L17" i="43"/>
  <c r="K17" i="43"/>
  <c r="I17" i="43"/>
  <c r="H17" i="43"/>
  <c r="G17" i="43"/>
  <c r="E17" i="43"/>
  <c r="D17" i="43"/>
  <c r="C17" i="43"/>
  <c r="M16" i="43"/>
  <c r="L16" i="43"/>
  <c r="K16" i="43"/>
  <c r="I16" i="43"/>
  <c r="H16" i="43"/>
  <c r="G16" i="43"/>
  <c r="E16" i="43"/>
  <c r="D16" i="43"/>
  <c r="C16" i="43"/>
  <c r="M15" i="43"/>
  <c r="L15" i="43"/>
  <c r="K15" i="43"/>
  <c r="I15" i="43"/>
  <c r="H15" i="43"/>
  <c r="G15" i="43"/>
  <c r="E15" i="43"/>
  <c r="D15" i="43"/>
  <c r="C15" i="43"/>
  <c r="M14" i="43"/>
  <c r="L14" i="43"/>
  <c r="K14" i="43"/>
  <c r="I14" i="43"/>
  <c r="H14" i="43"/>
  <c r="G14" i="43"/>
  <c r="E14" i="43"/>
  <c r="D14" i="43"/>
  <c r="C14" i="43"/>
  <c r="M13" i="43"/>
  <c r="L13" i="43"/>
  <c r="K13" i="43"/>
  <c r="I13" i="43"/>
  <c r="H13" i="43"/>
  <c r="G13" i="43"/>
  <c r="E13" i="43"/>
  <c r="D13" i="43"/>
  <c r="C13" i="43"/>
  <c r="M12" i="43"/>
  <c r="L12" i="43"/>
  <c r="K12" i="43"/>
  <c r="I12" i="43"/>
  <c r="H12" i="43"/>
  <c r="G12" i="43"/>
  <c r="E12" i="43"/>
  <c r="D12" i="43"/>
  <c r="C12" i="43"/>
  <c r="M11" i="43"/>
  <c r="L11" i="43"/>
  <c r="K11" i="43"/>
  <c r="I11" i="43"/>
  <c r="H11" i="43"/>
  <c r="G11" i="43"/>
  <c r="E11" i="43"/>
  <c r="D11" i="43"/>
  <c r="C11" i="43"/>
  <c r="M10" i="43"/>
  <c r="L10" i="43"/>
  <c r="K10" i="43"/>
  <c r="I10" i="43"/>
  <c r="H10" i="43"/>
  <c r="G10" i="43"/>
  <c r="E10" i="43"/>
  <c r="D10" i="43"/>
  <c r="C10" i="43"/>
  <c r="L68" i="43" s="1"/>
  <c r="M9" i="43"/>
  <c r="L9" i="43"/>
  <c r="K9" i="43"/>
  <c r="I9" i="43"/>
  <c r="H9" i="43"/>
  <c r="G9" i="43"/>
  <c r="E9" i="43"/>
  <c r="D9" i="43"/>
  <c r="C9" i="43"/>
  <c r="M8" i="43"/>
  <c r="L8" i="43"/>
  <c r="K8" i="43"/>
  <c r="I8" i="43"/>
  <c r="H8" i="43"/>
  <c r="G8" i="43"/>
  <c r="M66" i="43" s="1"/>
  <c r="E8" i="43"/>
  <c r="D8" i="43"/>
  <c r="C8" i="43"/>
  <c r="M3" i="43"/>
  <c r="J3" i="43"/>
  <c r="G3" i="43"/>
  <c r="C3" i="43"/>
  <c r="M2" i="43"/>
  <c r="J2" i="43"/>
  <c r="G2" i="43"/>
  <c r="C2" i="43"/>
  <c r="K75" i="42"/>
  <c r="K74" i="42"/>
  <c r="K73" i="42"/>
  <c r="K72" i="42"/>
  <c r="C71" i="42"/>
  <c r="K71" i="42" s="1"/>
  <c r="K70" i="42"/>
  <c r="C70" i="42"/>
  <c r="K69" i="42"/>
  <c r="C69" i="42"/>
  <c r="C68" i="42"/>
  <c r="K68" i="42" s="1"/>
  <c r="K67" i="42"/>
  <c r="C67" i="42"/>
  <c r="C66" i="42"/>
  <c r="K66" i="42" s="1"/>
  <c r="P38" i="42"/>
  <c r="M17" i="42"/>
  <c r="L17" i="42"/>
  <c r="K17" i="42"/>
  <c r="I17" i="42"/>
  <c r="H17" i="42"/>
  <c r="G17" i="42"/>
  <c r="E17" i="42"/>
  <c r="D17" i="42"/>
  <c r="C17" i="42"/>
  <c r="M16" i="42"/>
  <c r="L16" i="42"/>
  <c r="K16" i="42"/>
  <c r="I16" i="42"/>
  <c r="H16" i="42"/>
  <c r="G16" i="42"/>
  <c r="E16" i="42"/>
  <c r="D16" i="42"/>
  <c r="C16" i="42"/>
  <c r="L74" i="42" s="1"/>
  <c r="M15" i="42"/>
  <c r="L15" i="42"/>
  <c r="K15" i="42"/>
  <c r="I15" i="42"/>
  <c r="H15" i="42"/>
  <c r="G15" i="42"/>
  <c r="E15" i="42"/>
  <c r="D15" i="42"/>
  <c r="C15" i="42"/>
  <c r="M14" i="42"/>
  <c r="L14" i="42"/>
  <c r="K14" i="42"/>
  <c r="I14" i="42"/>
  <c r="H14" i="42"/>
  <c r="G14" i="42"/>
  <c r="E14" i="42"/>
  <c r="D14" i="42"/>
  <c r="C14" i="42"/>
  <c r="M13" i="42"/>
  <c r="L13" i="42"/>
  <c r="K13" i="42"/>
  <c r="I13" i="42"/>
  <c r="H13" i="42"/>
  <c r="G13" i="42"/>
  <c r="E13" i="42"/>
  <c r="D13" i="42"/>
  <c r="C13" i="42"/>
  <c r="M12" i="42"/>
  <c r="L12" i="42"/>
  <c r="K12" i="42"/>
  <c r="I12" i="42"/>
  <c r="H12" i="42"/>
  <c r="G12" i="42"/>
  <c r="E12" i="42"/>
  <c r="D12" i="42"/>
  <c r="C12" i="42"/>
  <c r="M11" i="42"/>
  <c r="L11" i="42"/>
  <c r="K11" i="42"/>
  <c r="I11" i="42"/>
  <c r="H11" i="42"/>
  <c r="G11" i="42"/>
  <c r="E11" i="42"/>
  <c r="D11" i="42"/>
  <c r="C11" i="42"/>
  <c r="M10" i="42"/>
  <c r="L10" i="42"/>
  <c r="K10" i="42"/>
  <c r="I10" i="42"/>
  <c r="H10" i="42"/>
  <c r="G10" i="42"/>
  <c r="E10" i="42"/>
  <c r="D10" i="42"/>
  <c r="C10" i="42"/>
  <c r="M9" i="42"/>
  <c r="L9" i="42"/>
  <c r="K9" i="42"/>
  <c r="I9" i="42"/>
  <c r="H9" i="42"/>
  <c r="G9" i="42"/>
  <c r="E9" i="42"/>
  <c r="D9" i="42"/>
  <c r="C9" i="42"/>
  <c r="M8" i="42"/>
  <c r="L8" i="42"/>
  <c r="K8" i="42"/>
  <c r="I8" i="42"/>
  <c r="H8" i="42"/>
  <c r="G8" i="42"/>
  <c r="E8" i="42"/>
  <c r="D8" i="42"/>
  <c r="C8" i="42"/>
  <c r="M3" i="42"/>
  <c r="J3" i="42"/>
  <c r="G3" i="42"/>
  <c r="C3" i="42"/>
  <c r="M2" i="42"/>
  <c r="J2" i="42"/>
  <c r="G43" i="42" s="1"/>
  <c r="G2" i="42"/>
  <c r="C2" i="42"/>
  <c r="K75" i="41"/>
  <c r="K74" i="41"/>
  <c r="K73" i="41"/>
  <c r="K72" i="41"/>
  <c r="K71" i="41"/>
  <c r="C71" i="41"/>
  <c r="C70" i="41"/>
  <c r="K70" i="41" s="1"/>
  <c r="C69" i="41"/>
  <c r="K69" i="41" s="1"/>
  <c r="K68" i="41"/>
  <c r="C68" i="41"/>
  <c r="C67" i="41"/>
  <c r="K67" i="41" s="1"/>
  <c r="C66" i="41"/>
  <c r="K66" i="41" s="1"/>
  <c r="P38" i="41"/>
  <c r="M17" i="41"/>
  <c r="L17" i="41"/>
  <c r="K17" i="41"/>
  <c r="N75" i="41" s="1"/>
  <c r="I17" i="41"/>
  <c r="H17" i="41"/>
  <c r="G17" i="41"/>
  <c r="E17" i="41"/>
  <c r="D17" i="41"/>
  <c r="C17" i="41"/>
  <c r="M16" i="41"/>
  <c r="L16" i="41"/>
  <c r="K16" i="41"/>
  <c r="I16" i="41"/>
  <c r="H16" i="41"/>
  <c r="G16" i="41"/>
  <c r="E16" i="41"/>
  <c r="D16" i="41"/>
  <c r="C16" i="41"/>
  <c r="M15" i="41"/>
  <c r="L15" i="41"/>
  <c r="K15" i="41"/>
  <c r="I15" i="41"/>
  <c r="H15" i="41"/>
  <c r="G15" i="41"/>
  <c r="E15" i="41"/>
  <c r="D15" i="41"/>
  <c r="C15" i="41"/>
  <c r="M14" i="41"/>
  <c r="L14" i="41"/>
  <c r="K14" i="41"/>
  <c r="I14" i="41"/>
  <c r="H14" i="41"/>
  <c r="G14" i="41"/>
  <c r="E14" i="41"/>
  <c r="D14" i="41"/>
  <c r="C14" i="41"/>
  <c r="M13" i="41"/>
  <c r="L13" i="41"/>
  <c r="K13" i="41"/>
  <c r="I13" i="41"/>
  <c r="H13" i="41"/>
  <c r="G13" i="41"/>
  <c r="E13" i="41"/>
  <c r="D13" i="41"/>
  <c r="C13" i="41"/>
  <c r="M12" i="41"/>
  <c r="L12" i="41"/>
  <c r="K12" i="41"/>
  <c r="I12" i="41"/>
  <c r="H12" i="41"/>
  <c r="G12" i="41"/>
  <c r="E12" i="41"/>
  <c r="D12" i="41"/>
  <c r="C12" i="41"/>
  <c r="M11" i="41"/>
  <c r="L11" i="41"/>
  <c r="K11" i="41"/>
  <c r="I11" i="41"/>
  <c r="H11" i="41"/>
  <c r="G11" i="41"/>
  <c r="E11" i="41"/>
  <c r="D11" i="41"/>
  <c r="C11" i="41"/>
  <c r="M10" i="41"/>
  <c r="L10" i="41"/>
  <c r="K10" i="41"/>
  <c r="I10" i="41"/>
  <c r="H10" i="41"/>
  <c r="G10" i="41"/>
  <c r="M68" i="41" s="1"/>
  <c r="E10" i="41"/>
  <c r="D10" i="41"/>
  <c r="C10" i="41"/>
  <c r="M9" i="41"/>
  <c r="L9" i="41"/>
  <c r="K9" i="41"/>
  <c r="I9" i="41"/>
  <c r="H9" i="41"/>
  <c r="G9" i="41"/>
  <c r="E9" i="41"/>
  <c r="D9" i="41"/>
  <c r="C9" i="41"/>
  <c r="M8" i="41"/>
  <c r="L8" i="41"/>
  <c r="K8" i="41"/>
  <c r="I8" i="41"/>
  <c r="H8" i="41"/>
  <c r="G8" i="41"/>
  <c r="M66" i="41" s="1"/>
  <c r="E8" i="41"/>
  <c r="D8" i="41"/>
  <c r="C8" i="41"/>
  <c r="M3" i="41"/>
  <c r="J3" i="41"/>
  <c r="G3" i="41"/>
  <c r="C3" i="41"/>
  <c r="M2" i="41"/>
  <c r="J2" i="41"/>
  <c r="G2" i="41"/>
  <c r="C2" i="41"/>
  <c r="K75" i="40"/>
  <c r="K74" i="40"/>
  <c r="K73" i="40"/>
  <c r="K72" i="40"/>
  <c r="K71" i="40"/>
  <c r="C71" i="40"/>
  <c r="C70" i="40"/>
  <c r="K70" i="40" s="1"/>
  <c r="K69" i="40"/>
  <c r="C69" i="40"/>
  <c r="C68" i="40"/>
  <c r="K68" i="40" s="1"/>
  <c r="K67" i="40"/>
  <c r="C67" i="40"/>
  <c r="K66" i="40"/>
  <c r="C66" i="40"/>
  <c r="G43" i="40"/>
  <c r="P38" i="40"/>
  <c r="M17" i="40"/>
  <c r="L17" i="40"/>
  <c r="K17" i="40"/>
  <c r="I17" i="40"/>
  <c r="H17" i="40"/>
  <c r="G17" i="40"/>
  <c r="E17" i="40"/>
  <c r="D17" i="40"/>
  <c r="C17" i="40"/>
  <c r="M16" i="40"/>
  <c r="L16" i="40"/>
  <c r="K16" i="40"/>
  <c r="I16" i="40"/>
  <c r="H16" i="40"/>
  <c r="G16" i="40"/>
  <c r="E16" i="40"/>
  <c r="D16" i="40"/>
  <c r="C16" i="40"/>
  <c r="M15" i="40"/>
  <c r="L15" i="40"/>
  <c r="K15" i="40"/>
  <c r="I15" i="40"/>
  <c r="H15" i="40"/>
  <c r="G15" i="40"/>
  <c r="E15" i="40"/>
  <c r="D15" i="40"/>
  <c r="C15" i="40"/>
  <c r="M14" i="40"/>
  <c r="L14" i="40"/>
  <c r="K14" i="40"/>
  <c r="I14" i="40"/>
  <c r="H14" i="40"/>
  <c r="G14" i="40"/>
  <c r="E14" i="40"/>
  <c r="D14" i="40"/>
  <c r="C14" i="40"/>
  <c r="M13" i="40"/>
  <c r="L13" i="40"/>
  <c r="K13" i="40"/>
  <c r="I13" i="40"/>
  <c r="H13" i="40"/>
  <c r="G13" i="40"/>
  <c r="E13" i="40"/>
  <c r="D13" i="40"/>
  <c r="C13" i="40"/>
  <c r="M12" i="40"/>
  <c r="L12" i="40"/>
  <c r="K12" i="40"/>
  <c r="I12" i="40"/>
  <c r="H12" i="40"/>
  <c r="G12" i="40"/>
  <c r="J12" i="40" s="1"/>
  <c r="E70" i="40" s="1"/>
  <c r="E12" i="40"/>
  <c r="D12" i="40"/>
  <c r="C12" i="40"/>
  <c r="M11" i="40"/>
  <c r="L11" i="40"/>
  <c r="K11" i="40"/>
  <c r="I11" i="40"/>
  <c r="H11" i="40"/>
  <c r="G11" i="40"/>
  <c r="J11" i="40" s="1"/>
  <c r="E69" i="40" s="1"/>
  <c r="E11" i="40"/>
  <c r="D11" i="40"/>
  <c r="C11" i="40"/>
  <c r="M10" i="40"/>
  <c r="L10" i="40"/>
  <c r="K10" i="40"/>
  <c r="I10" i="40"/>
  <c r="H10" i="40"/>
  <c r="G10" i="40"/>
  <c r="E10" i="40"/>
  <c r="D10" i="40"/>
  <c r="C10" i="40"/>
  <c r="M9" i="40"/>
  <c r="L9" i="40"/>
  <c r="K9" i="40"/>
  <c r="I9" i="40"/>
  <c r="H9" i="40"/>
  <c r="G9" i="40"/>
  <c r="E9" i="40"/>
  <c r="D9" i="40"/>
  <c r="C9" i="40"/>
  <c r="M8" i="40"/>
  <c r="L8" i="40"/>
  <c r="K8" i="40"/>
  <c r="I8" i="40"/>
  <c r="H8" i="40"/>
  <c r="G8" i="40"/>
  <c r="E8" i="40"/>
  <c r="D8" i="40"/>
  <c r="C8" i="40"/>
  <c r="F8" i="40" s="1"/>
  <c r="M3" i="40"/>
  <c r="J3" i="40"/>
  <c r="G3" i="40"/>
  <c r="C3" i="40"/>
  <c r="M2" i="40"/>
  <c r="J2" i="40"/>
  <c r="G2" i="40"/>
  <c r="C2" i="40"/>
  <c r="K75" i="39"/>
  <c r="K74" i="39"/>
  <c r="K73" i="39"/>
  <c r="K72" i="39"/>
  <c r="K71" i="39"/>
  <c r="C71" i="39"/>
  <c r="C70" i="39"/>
  <c r="K70" i="39" s="1"/>
  <c r="K69" i="39"/>
  <c r="C69" i="39"/>
  <c r="C68" i="39"/>
  <c r="K68" i="39" s="1"/>
  <c r="C67" i="39"/>
  <c r="K67" i="39" s="1"/>
  <c r="K66" i="39"/>
  <c r="C66" i="39"/>
  <c r="P38" i="39"/>
  <c r="M17" i="39"/>
  <c r="L17" i="39"/>
  <c r="K17" i="39"/>
  <c r="I17" i="39"/>
  <c r="H17" i="39"/>
  <c r="G17" i="39"/>
  <c r="E17" i="39"/>
  <c r="D17" i="39"/>
  <c r="C17" i="39"/>
  <c r="M16" i="39"/>
  <c r="L16" i="39"/>
  <c r="K16" i="39"/>
  <c r="I16" i="39"/>
  <c r="H16" i="39"/>
  <c r="G16" i="39"/>
  <c r="E16" i="39"/>
  <c r="D16" i="39"/>
  <c r="C16" i="39"/>
  <c r="M15" i="39"/>
  <c r="L15" i="39"/>
  <c r="K15" i="39"/>
  <c r="I15" i="39"/>
  <c r="H15" i="39"/>
  <c r="G15" i="39"/>
  <c r="E15" i="39"/>
  <c r="D15" i="39"/>
  <c r="C15" i="39"/>
  <c r="M14" i="39"/>
  <c r="L14" i="39"/>
  <c r="K14" i="39"/>
  <c r="I14" i="39"/>
  <c r="H14" i="39"/>
  <c r="G14" i="39"/>
  <c r="E14" i="39"/>
  <c r="D14" i="39"/>
  <c r="C14" i="39"/>
  <c r="M13" i="39"/>
  <c r="L13" i="39"/>
  <c r="K13" i="39"/>
  <c r="I13" i="39"/>
  <c r="H13" i="39"/>
  <c r="G13" i="39"/>
  <c r="E13" i="39"/>
  <c r="D13" i="39"/>
  <c r="C13" i="39"/>
  <c r="M12" i="39"/>
  <c r="L12" i="39"/>
  <c r="K12" i="39"/>
  <c r="I12" i="39"/>
  <c r="H12" i="39"/>
  <c r="G12" i="39"/>
  <c r="E12" i="39"/>
  <c r="D12" i="39"/>
  <c r="C12" i="39"/>
  <c r="M11" i="39"/>
  <c r="L11" i="39"/>
  <c r="K11" i="39"/>
  <c r="I11" i="39"/>
  <c r="H11" i="39"/>
  <c r="G11" i="39"/>
  <c r="E11" i="39"/>
  <c r="D11" i="39"/>
  <c r="C11" i="39"/>
  <c r="M10" i="39"/>
  <c r="L10" i="39"/>
  <c r="K10" i="39"/>
  <c r="I10" i="39"/>
  <c r="H10" i="39"/>
  <c r="G10" i="39"/>
  <c r="E10" i="39"/>
  <c r="D10" i="39"/>
  <c r="C10" i="39"/>
  <c r="M9" i="39"/>
  <c r="L9" i="39"/>
  <c r="K9" i="39"/>
  <c r="I9" i="39"/>
  <c r="H9" i="39"/>
  <c r="G9" i="39"/>
  <c r="E9" i="39"/>
  <c r="D9" i="39"/>
  <c r="C9" i="39"/>
  <c r="M8" i="39"/>
  <c r="L8" i="39"/>
  <c r="K8" i="39"/>
  <c r="I8" i="39"/>
  <c r="H8" i="39"/>
  <c r="G8" i="39"/>
  <c r="E8" i="39"/>
  <c r="D8" i="39"/>
  <c r="C8" i="39"/>
  <c r="M3" i="39"/>
  <c r="J3" i="39"/>
  <c r="G3" i="39"/>
  <c r="G4" i="39" s="1"/>
  <c r="C4" i="39" s="1"/>
  <c r="C3" i="39"/>
  <c r="M2" i="39"/>
  <c r="J2" i="39"/>
  <c r="G2" i="39"/>
  <c r="C2" i="39"/>
  <c r="K75" i="38"/>
  <c r="K74" i="38"/>
  <c r="K73" i="38"/>
  <c r="K72" i="38"/>
  <c r="K71" i="38"/>
  <c r="C71" i="38"/>
  <c r="K70" i="38"/>
  <c r="C70" i="38"/>
  <c r="C69" i="38"/>
  <c r="K69" i="38" s="1"/>
  <c r="C68" i="38"/>
  <c r="K68" i="38" s="1"/>
  <c r="C67" i="38"/>
  <c r="K67" i="38" s="1"/>
  <c r="C66" i="38"/>
  <c r="K66" i="38" s="1"/>
  <c r="P38" i="38"/>
  <c r="M17" i="38"/>
  <c r="L17" i="38"/>
  <c r="K17" i="38"/>
  <c r="I17" i="38"/>
  <c r="H17" i="38"/>
  <c r="G17" i="38"/>
  <c r="E17" i="38"/>
  <c r="D17" i="38"/>
  <c r="C17" i="38"/>
  <c r="M16" i="38"/>
  <c r="L16" i="38"/>
  <c r="K16" i="38"/>
  <c r="N16" i="38" s="1"/>
  <c r="F74" i="38" s="1"/>
  <c r="I16" i="38"/>
  <c r="H16" i="38"/>
  <c r="G16" i="38"/>
  <c r="E16" i="38"/>
  <c r="D16" i="38"/>
  <c r="C16" i="38"/>
  <c r="M15" i="38"/>
  <c r="L15" i="38"/>
  <c r="K15" i="38"/>
  <c r="I15" i="38"/>
  <c r="H15" i="38"/>
  <c r="G15" i="38"/>
  <c r="E15" i="38"/>
  <c r="D15" i="38"/>
  <c r="C15" i="38"/>
  <c r="M14" i="38"/>
  <c r="L14" i="38"/>
  <c r="K14" i="38"/>
  <c r="I14" i="38"/>
  <c r="H14" i="38"/>
  <c r="G14" i="38"/>
  <c r="E14" i="38"/>
  <c r="D14" i="38"/>
  <c r="C14" i="38"/>
  <c r="M13" i="38"/>
  <c r="L13" i="38"/>
  <c r="K13" i="38"/>
  <c r="I13" i="38"/>
  <c r="H13" i="38"/>
  <c r="G13" i="38"/>
  <c r="E13" i="38"/>
  <c r="D13" i="38"/>
  <c r="C13" i="38"/>
  <c r="M12" i="38"/>
  <c r="L12" i="38"/>
  <c r="K12" i="38"/>
  <c r="I12" i="38"/>
  <c r="H12" i="38"/>
  <c r="G12" i="38"/>
  <c r="E12" i="38"/>
  <c r="D12" i="38"/>
  <c r="C12" i="38"/>
  <c r="M11" i="38"/>
  <c r="L11" i="38"/>
  <c r="K11" i="38"/>
  <c r="I11" i="38"/>
  <c r="H11" i="38"/>
  <c r="G11" i="38"/>
  <c r="E11" i="38"/>
  <c r="D11" i="38"/>
  <c r="C11" i="38"/>
  <c r="M10" i="38"/>
  <c r="L10" i="38"/>
  <c r="K10" i="38"/>
  <c r="I10" i="38"/>
  <c r="H10" i="38"/>
  <c r="G10" i="38"/>
  <c r="E10" i="38"/>
  <c r="D10" i="38"/>
  <c r="C10" i="38"/>
  <c r="M9" i="38"/>
  <c r="L9" i="38"/>
  <c r="K9" i="38"/>
  <c r="I9" i="38"/>
  <c r="H9" i="38"/>
  <c r="G9" i="38"/>
  <c r="E9" i="38"/>
  <c r="D9" i="38"/>
  <c r="C9" i="38"/>
  <c r="M8" i="38"/>
  <c r="L8" i="38"/>
  <c r="K8" i="38"/>
  <c r="I8" i="38"/>
  <c r="H8" i="38"/>
  <c r="G8" i="38"/>
  <c r="M66" i="38" s="1"/>
  <c r="E8" i="38"/>
  <c r="D8" i="38"/>
  <c r="C8" i="38"/>
  <c r="M3" i="38"/>
  <c r="J3" i="38"/>
  <c r="G3" i="38"/>
  <c r="C3" i="38"/>
  <c r="M2" i="38"/>
  <c r="J2" i="38"/>
  <c r="G2" i="38"/>
  <c r="C2" i="38"/>
  <c r="K75" i="37"/>
  <c r="K74" i="37"/>
  <c r="K73" i="37"/>
  <c r="K72" i="37"/>
  <c r="C71" i="37"/>
  <c r="K71" i="37" s="1"/>
  <c r="C70" i="37"/>
  <c r="K70" i="37" s="1"/>
  <c r="C69" i="37"/>
  <c r="K69" i="37" s="1"/>
  <c r="C68" i="37"/>
  <c r="K68" i="37" s="1"/>
  <c r="C67" i="37"/>
  <c r="K67" i="37" s="1"/>
  <c r="C66" i="37"/>
  <c r="K66" i="37" s="1"/>
  <c r="G43" i="37"/>
  <c r="P38" i="37"/>
  <c r="M17" i="37"/>
  <c r="L17" i="37"/>
  <c r="K17" i="37"/>
  <c r="I17" i="37"/>
  <c r="H17" i="37"/>
  <c r="G17" i="37"/>
  <c r="E17" i="37"/>
  <c r="D17" i="37"/>
  <c r="C17" i="37"/>
  <c r="M16" i="37"/>
  <c r="L16" i="37"/>
  <c r="K16" i="37"/>
  <c r="I16" i="37"/>
  <c r="H16" i="37"/>
  <c r="G16" i="37"/>
  <c r="E16" i="37"/>
  <c r="D16" i="37"/>
  <c r="C16" i="37"/>
  <c r="M15" i="37"/>
  <c r="L15" i="37"/>
  <c r="K15" i="37"/>
  <c r="N73" i="37" s="1"/>
  <c r="I15" i="37"/>
  <c r="H15" i="37"/>
  <c r="G15" i="37"/>
  <c r="E15" i="37"/>
  <c r="D15" i="37"/>
  <c r="C15" i="37"/>
  <c r="M14" i="37"/>
  <c r="L14" i="37"/>
  <c r="K14" i="37"/>
  <c r="I14" i="37"/>
  <c r="H14" i="37"/>
  <c r="G14" i="37"/>
  <c r="E14" i="37"/>
  <c r="D14" i="37"/>
  <c r="C14" i="37"/>
  <c r="M13" i="37"/>
  <c r="L13" i="37"/>
  <c r="K13" i="37"/>
  <c r="I13" i="37"/>
  <c r="H13" i="37"/>
  <c r="G13" i="37"/>
  <c r="E13" i="37"/>
  <c r="D13" i="37"/>
  <c r="C13" i="37"/>
  <c r="M12" i="37"/>
  <c r="L12" i="37"/>
  <c r="K12" i="37"/>
  <c r="I12" i="37"/>
  <c r="H12" i="37"/>
  <c r="G12" i="37"/>
  <c r="E12" i="37"/>
  <c r="D12" i="37"/>
  <c r="C12" i="37"/>
  <c r="M11" i="37"/>
  <c r="L11" i="37"/>
  <c r="K11" i="37"/>
  <c r="I11" i="37"/>
  <c r="H11" i="37"/>
  <c r="G11" i="37"/>
  <c r="E11" i="37"/>
  <c r="D11" i="37"/>
  <c r="C11" i="37"/>
  <c r="M10" i="37"/>
  <c r="L10" i="37"/>
  <c r="K10" i="37"/>
  <c r="I10" i="37"/>
  <c r="H10" i="37"/>
  <c r="G10" i="37"/>
  <c r="E10" i="37"/>
  <c r="D10" i="37"/>
  <c r="C10" i="37"/>
  <c r="M9" i="37"/>
  <c r="L9" i="37"/>
  <c r="K9" i="37"/>
  <c r="I9" i="37"/>
  <c r="H9" i="37"/>
  <c r="G9" i="37"/>
  <c r="E9" i="37"/>
  <c r="D9" i="37"/>
  <c r="C9" i="37"/>
  <c r="M8" i="37"/>
  <c r="L8" i="37"/>
  <c r="K8" i="37"/>
  <c r="I8" i="37"/>
  <c r="H8" i="37"/>
  <c r="G8" i="37"/>
  <c r="E8" i="37"/>
  <c r="D8" i="37"/>
  <c r="C8" i="37"/>
  <c r="M3" i="37"/>
  <c r="J3" i="37"/>
  <c r="G3" i="37"/>
  <c r="C3" i="37"/>
  <c r="M2" i="37"/>
  <c r="J2" i="37"/>
  <c r="G2" i="37"/>
  <c r="C2" i="37"/>
  <c r="K75" i="36"/>
  <c r="K74" i="36"/>
  <c r="K73" i="36"/>
  <c r="K72" i="36"/>
  <c r="K71" i="36"/>
  <c r="C71" i="36"/>
  <c r="C70" i="36"/>
  <c r="K70" i="36" s="1"/>
  <c r="C69" i="36"/>
  <c r="K69" i="36" s="1"/>
  <c r="K68" i="36"/>
  <c r="C68" i="36"/>
  <c r="K67" i="36"/>
  <c r="C67" i="36"/>
  <c r="K66" i="36"/>
  <c r="C66" i="36"/>
  <c r="P38" i="36"/>
  <c r="M17" i="36"/>
  <c r="L17" i="36"/>
  <c r="K17" i="36"/>
  <c r="I17" i="36"/>
  <c r="H17" i="36"/>
  <c r="G17" i="36"/>
  <c r="E17" i="36"/>
  <c r="D17" i="36"/>
  <c r="C17" i="36"/>
  <c r="M16" i="36"/>
  <c r="L16" i="36"/>
  <c r="K16" i="36"/>
  <c r="I16" i="36"/>
  <c r="H16" i="36"/>
  <c r="G16" i="36"/>
  <c r="E16" i="36"/>
  <c r="D16" i="36"/>
  <c r="C16" i="36"/>
  <c r="M15" i="36"/>
  <c r="L15" i="36"/>
  <c r="K15" i="36"/>
  <c r="I15" i="36"/>
  <c r="H15" i="36"/>
  <c r="G15" i="36"/>
  <c r="E15" i="36"/>
  <c r="D15" i="36"/>
  <c r="C15" i="36"/>
  <c r="M14" i="36"/>
  <c r="L14" i="36"/>
  <c r="K14" i="36"/>
  <c r="I14" i="36"/>
  <c r="H14" i="36"/>
  <c r="G14" i="36"/>
  <c r="E14" i="36"/>
  <c r="D14" i="36"/>
  <c r="C14" i="36"/>
  <c r="M13" i="36"/>
  <c r="L13" i="36"/>
  <c r="K13" i="36"/>
  <c r="I13" i="36"/>
  <c r="H13" i="36"/>
  <c r="G13" i="36"/>
  <c r="E13" i="36"/>
  <c r="D13" i="36"/>
  <c r="C13" i="36"/>
  <c r="M12" i="36"/>
  <c r="L12" i="36"/>
  <c r="K12" i="36"/>
  <c r="I12" i="36"/>
  <c r="H12" i="36"/>
  <c r="G12" i="36"/>
  <c r="E12" i="36"/>
  <c r="D12" i="36"/>
  <c r="C12" i="36"/>
  <c r="M11" i="36"/>
  <c r="L11" i="36"/>
  <c r="K11" i="36"/>
  <c r="I11" i="36"/>
  <c r="H11" i="36"/>
  <c r="G11" i="36"/>
  <c r="E11" i="36"/>
  <c r="D11" i="36"/>
  <c r="C11" i="36"/>
  <c r="M10" i="36"/>
  <c r="L10" i="36"/>
  <c r="K10" i="36"/>
  <c r="I10" i="36"/>
  <c r="H10" i="36"/>
  <c r="G10" i="36"/>
  <c r="M68" i="36" s="1"/>
  <c r="E10" i="36"/>
  <c r="D10" i="36"/>
  <c r="C10" i="36"/>
  <c r="M9" i="36"/>
  <c r="L9" i="36"/>
  <c r="K9" i="36"/>
  <c r="I9" i="36"/>
  <c r="H9" i="36"/>
  <c r="G9" i="36"/>
  <c r="E9" i="36"/>
  <c r="D9" i="36"/>
  <c r="C9" i="36"/>
  <c r="M8" i="36"/>
  <c r="L8" i="36"/>
  <c r="K8" i="36"/>
  <c r="I8" i="36"/>
  <c r="H8" i="36"/>
  <c r="G8" i="36"/>
  <c r="E8" i="36"/>
  <c r="D8" i="36"/>
  <c r="C8" i="36"/>
  <c r="M3" i="36"/>
  <c r="J3" i="36"/>
  <c r="G3" i="36"/>
  <c r="C3" i="36"/>
  <c r="M2" i="36"/>
  <c r="J2" i="36"/>
  <c r="G2" i="36"/>
  <c r="G4" i="36" s="1"/>
  <c r="C4" i="36" s="1"/>
  <c r="C2" i="36"/>
  <c r="K75" i="35"/>
  <c r="K74" i="35"/>
  <c r="K73" i="35"/>
  <c r="K72" i="35"/>
  <c r="C71" i="35"/>
  <c r="K71" i="35" s="1"/>
  <c r="C70" i="35"/>
  <c r="K70" i="35" s="1"/>
  <c r="K69" i="35"/>
  <c r="C69" i="35"/>
  <c r="C68" i="35"/>
  <c r="K68" i="35" s="1"/>
  <c r="K67" i="35"/>
  <c r="C67" i="35"/>
  <c r="K66" i="35"/>
  <c r="C66" i="35"/>
  <c r="G43" i="35"/>
  <c r="P38" i="35"/>
  <c r="M17" i="35"/>
  <c r="L17" i="35"/>
  <c r="K17" i="35"/>
  <c r="I17" i="35"/>
  <c r="H17" i="35"/>
  <c r="G17" i="35"/>
  <c r="E17" i="35"/>
  <c r="D17" i="35"/>
  <c r="C17" i="35"/>
  <c r="M16" i="35"/>
  <c r="L16" i="35"/>
  <c r="K16" i="35"/>
  <c r="I16" i="35"/>
  <c r="H16" i="35"/>
  <c r="G16" i="35"/>
  <c r="E16" i="35"/>
  <c r="D16" i="35"/>
  <c r="C16" i="35"/>
  <c r="M15" i="35"/>
  <c r="L15" i="35"/>
  <c r="K15" i="35"/>
  <c r="I15" i="35"/>
  <c r="H15" i="35"/>
  <c r="G15" i="35"/>
  <c r="E15" i="35"/>
  <c r="D15" i="35"/>
  <c r="C15" i="35"/>
  <c r="M14" i="35"/>
  <c r="L14" i="35"/>
  <c r="K14" i="35"/>
  <c r="I14" i="35"/>
  <c r="H14" i="35"/>
  <c r="G14" i="35"/>
  <c r="E14" i="35"/>
  <c r="D14" i="35"/>
  <c r="C14" i="35"/>
  <c r="M13" i="35"/>
  <c r="L13" i="35"/>
  <c r="K13" i="35"/>
  <c r="I13" i="35"/>
  <c r="H13" i="35"/>
  <c r="G13" i="35"/>
  <c r="E13" i="35"/>
  <c r="D13" i="35"/>
  <c r="C13" i="35"/>
  <c r="M12" i="35"/>
  <c r="L12" i="35"/>
  <c r="K12" i="35"/>
  <c r="I12" i="35"/>
  <c r="H12" i="35"/>
  <c r="G12" i="35"/>
  <c r="E12" i="35"/>
  <c r="D12" i="35"/>
  <c r="C12" i="35"/>
  <c r="F12" i="35" s="1"/>
  <c r="D70" i="35" s="1"/>
  <c r="M11" i="35"/>
  <c r="L11" i="35"/>
  <c r="K11" i="35"/>
  <c r="I11" i="35"/>
  <c r="H11" i="35"/>
  <c r="G11" i="35"/>
  <c r="E11" i="35"/>
  <c r="D11" i="35"/>
  <c r="C11" i="35"/>
  <c r="M10" i="35"/>
  <c r="L10" i="35"/>
  <c r="K10" i="35"/>
  <c r="I10" i="35"/>
  <c r="H10" i="35"/>
  <c r="G10" i="35"/>
  <c r="E10" i="35"/>
  <c r="D10" i="35"/>
  <c r="C10" i="35"/>
  <c r="M9" i="35"/>
  <c r="L9" i="35"/>
  <c r="K9" i="35"/>
  <c r="I9" i="35"/>
  <c r="H9" i="35"/>
  <c r="G9" i="35"/>
  <c r="E9" i="35"/>
  <c r="D9" i="35"/>
  <c r="C9" i="35"/>
  <c r="M8" i="35"/>
  <c r="L8" i="35"/>
  <c r="K8" i="35"/>
  <c r="I8" i="35"/>
  <c r="H8" i="35"/>
  <c r="G8" i="35"/>
  <c r="E8" i="35"/>
  <c r="D8" i="35"/>
  <c r="C8" i="35"/>
  <c r="M3" i="35"/>
  <c r="J3" i="35"/>
  <c r="G3" i="35"/>
  <c r="C3" i="35"/>
  <c r="M2" i="35"/>
  <c r="J2" i="35"/>
  <c r="G2" i="35"/>
  <c r="C2" i="35"/>
  <c r="K75" i="34"/>
  <c r="K74" i="34"/>
  <c r="K73" i="34"/>
  <c r="K72" i="34"/>
  <c r="C71" i="34"/>
  <c r="K71" i="34" s="1"/>
  <c r="K70" i="34"/>
  <c r="C70" i="34"/>
  <c r="C69" i="34"/>
  <c r="K69" i="34" s="1"/>
  <c r="C68" i="34"/>
  <c r="K68" i="34" s="1"/>
  <c r="K67" i="34"/>
  <c r="C67" i="34"/>
  <c r="K66" i="34"/>
  <c r="C66" i="34"/>
  <c r="P38" i="34"/>
  <c r="M17" i="34"/>
  <c r="L17" i="34"/>
  <c r="K17" i="34"/>
  <c r="I17" i="34"/>
  <c r="H17" i="34"/>
  <c r="G17" i="34"/>
  <c r="E17" i="34"/>
  <c r="D17" i="34"/>
  <c r="C17" i="34"/>
  <c r="M16" i="34"/>
  <c r="L16" i="34"/>
  <c r="K16" i="34"/>
  <c r="I16" i="34"/>
  <c r="H16" i="34"/>
  <c r="G16" i="34"/>
  <c r="E16" i="34"/>
  <c r="D16" i="34"/>
  <c r="C16" i="34"/>
  <c r="M15" i="34"/>
  <c r="L15" i="34"/>
  <c r="K15" i="34"/>
  <c r="I15" i="34"/>
  <c r="H15" i="34"/>
  <c r="G15" i="34"/>
  <c r="E15" i="34"/>
  <c r="D15" i="34"/>
  <c r="C15" i="34"/>
  <c r="M14" i="34"/>
  <c r="L14" i="34"/>
  <c r="K14" i="34"/>
  <c r="I14" i="34"/>
  <c r="H14" i="34"/>
  <c r="G14" i="34"/>
  <c r="E14" i="34"/>
  <c r="D14" i="34"/>
  <c r="C14" i="34"/>
  <c r="M13" i="34"/>
  <c r="L13" i="34"/>
  <c r="K13" i="34"/>
  <c r="I13" i="34"/>
  <c r="H13" i="34"/>
  <c r="G13" i="34"/>
  <c r="E13" i="34"/>
  <c r="D13" i="34"/>
  <c r="C13" i="34"/>
  <c r="M12" i="34"/>
  <c r="L12" i="34"/>
  <c r="K12" i="34"/>
  <c r="I12" i="34"/>
  <c r="H12" i="34"/>
  <c r="G12" i="34"/>
  <c r="J12" i="34" s="1"/>
  <c r="E70" i="34" s="1"/>
  <c r="E12" i="34"/>
  <c r="D12" i="34"/>
  <c r="C12" i="34"/>
  <c r="M11" i="34"/>
  <c r="L11" i="34"/>
  <c r="K11" i="34"/>
  <c r="I11" i="34"/>
  <c r="H11" i="34"/>
  <c r="G11" i="34"/>
  <c r="E11" i="34"/>
  <c r="D11" i="34"/>
  <c r="C11" i="34"/>
  <c r="M10" i="34"/>
  <c r="L10" i="34"/>
  <c r="K10" i="34"/>
  <c r="I10" i="34"/>
  <c r="H10" i="34"/>
  <c r="G10" i="34"/>
  <c r="E10" i="34"/>
  <c r="D10" i="34"/>
  <c r="C10" i="34"/>
  <c r="M9" i="34"/>
  <c r="L9" i="34"/>
  <c r="K9" i="34"/>
  <c r="I9" i="34"/>
  <c r="H9" i="34"/>
  <c r="G9" i="34"/>
  <c r="E9" i="34"/>
  <c r="D9" i="34"/>
  <c r="C9" i="34"/>
  <c r="M8" i="34"/>
  <c r="L8" i="34"/>
  <c r="K8" i="34"/>
  <c r="I8" i="34"/>
  <c r="H8" i="34"/>
  <c r="G8" i="34"/>
  <c r="E8" i="34"/>
  <c r="D8" i="34"/>
  <c r="C8" i="34"/>
  <c r="M3" i="34"/>
  <c r="J3" i="34"/>
  <c r="G3" i="34"/>
  <c r="C3" i="34"/>
  <c r="M2" i="34"/>
  <c r="J2" i="34"/>
  <c r="G2" i="34"/>
  <c r="G4" i="34" s="1"/>
  <c r="C4" i="34" s="1"/>
  <c r="C2" i="34"/>
  <c r="K75" i="33"/>
  <c r="K74" i="33"/>
  <c r="K73" i="33"/>
  <c r="K72" i="33"/>
  <c r="K71" i="33"/>
  <c r="C71" i="33"/>
  <c r="C70" i="33"/>
  <c r="K70" i="33" s="1"/>
  <c r="K69" i="33"/>
  <c r="C69" i="33"/>
  <c r="C68" i="33"/>
  <c r="K68" i="33" s="1"/>
  <c r="K67" i="33"/>
  <c r="C67" i="33"/>
  <c r="C66" i="33"/>
  <c r="K66" i="33" s="1"/>
  <c r="P38" i="33"/>
  <c r="M17" i="33"/>
  <c r="L17" i="33"/>
  <c r="K17" i="33"/>
  <c r="I17" i="33"/>
  <c r="H17" i="33"/>
  <c r="G17" i="33"/>
  <c r="M75" i="33" s="1"/>
  <c r="E17" i="33"/>
  <c r="D17" i="33"/>
  <c r="C17" i="33"/>
  <c r="M16" i="33"/>
  <c r="L16" i="33"/>
  <c r="K16" i="33"/>
  <c r="I16" i="33"/>
  <c r="H16" i="33"/>
  <c r="G16" i="33"/>
  <c r="E16" i="33"/>
  <c r="D16" i="33"/>
  <c r="C16" i="33"/>
  <c r="M15" i="33"/>
  <c r="L15" i="33"/>
  <c r="K15" i="33"/>
  <c r="I15" i="33"/>
  <c r="H15" i="33"/>
  <c r="G15" i="33"/>
  <c r="E15" i="33"/>
  <c r="D15" i="33"/>
  <c r="C15" i="33"/>
  <c r="M14" i="33"/>
  <c r="L14" i="33"/>
  <c r="K14" i="33"/>
  <c r="I14" i="33"/>
  <c r="H14" i="33"/>
  <c r="G14" i="33"/>
  <c r="E14" i="33"/>
  <c r="D14" i="33"/>
  <c r="C14" i="33"/>
  <c r="M13" i="33"/>
  <c r="L13" i="33"/>
  <c r="K13" i="33"/>
  <c r="I13" i="33"/>
  <c r="H13" i="33"/>
  <c r="G13" i="33"/>
  <c r="E13" i="33"/>
  <c r="D13" i="33"/>
  <c r="C13" i="33"/>
  <c r="M12" i="33"/>
  <c r="L12" i="33"/>
  <c r="K12" i="33"/>
  <c r="N12" i="33" s="1"/>
  <c r="F70" i="33" s="1"/>
  <c r="I12" i="33"/>
  <c r="H12" i="33"/>
  <c r="G12" i="33"/>
  <c r="E12" i="33"/>
  <c r="D12" i="33"/>
  <c r="C12" i="33"/>
  <c r="M11" i="33"/>
  <c r="L11" i="33"/>
  <c r="K11" i="33"/>
  <c r="I11" i="33"/>
  <c r="H11" i="33"/>
  <c r="G11" i="33"/>
  <c r="E11" i="33"/>
  <c r="D11" i="33"/>
  <c r="C11" i="33"/>
  <c r="M10" i="33"/>
  <c r="L10" i="33"/>
  <c r="K10" i="33"/>
  <c r="I10" i="33"/>
  <c r="H10" i="33"/>
  <c r="G10" i="33"/>
  <c r="M68" i="33" s="1"/>
  <c r="E10" i="33"/>
  <c r="D10" i="33"/>
  <c r="C10" i="33"/>
  <c r="M9" i="33"/>
  <c r="L9" i="33"/>
  <c r="K9" i="33"/>
  <c r="I9" i="33"/>
  <c r="H9" i="33"/>
  <c r="G9" i="33"/>
  <c r="E9" i="33"/>
  <c r="D9" i="33"/>
  <c r="C9" i="33"/>
  <c r="M8" i="33"/>
  <c r="L8" i="33"/>
  <c r="K8" i="33"/>
  <c r="I8" i="33"/>
  <c r="H8" i="33"/>
  <c r="G8" i="33"/>
  <c r="E8" i="33"/>
  <c r="D8" i="33"/>
  <c r="C8" i="33"/>
  <c r="M3" i="33"/>
  <c r="J3" i="33"/>
  <c r="G3" i="33"/>
  <c r="C3" i="33"/>
  <c r="M2" i="33"/>
  <c r="J2" i="33"/>
  <c r="G2" i="33"/>
  <c r="C2" i="33"/>
  <c r="K75" i="32"/>
  <c r="K74" i="32"/>
  <c r="K73" i="32"/>
  <c r="K72" i="32"/>
  <c r="K71" i="32"/>
  <c r="C71" i="32"/>
  <c r="C70" i="32"/>
  <c r="K70" i="32" s="1"/>
  <c r="C69" i="32"/>
  <c r="K69" i="32" s="1"/>
  <c r="K68" i="32"/>
  <c r="C68" i="32"/>
  <c r="C67" i="32"/>
  <c r="K67" i="32" s="1"/>
  <c r="K66" i="32"/>
  <c r="C66" i="32"/>
  <c r="P38" i="32"/>
  <c r="M17" i="32"/>
  <c r="L17" i="32"/>
  <c r="K17" i="32"/>
  <c r="I17" i="32"/>
  <c r="H17" i="32"/>
  <c r="G17" i="32"/>
  <c r="E17" i="32"/>
  <c r="D17" i="32"/>
  <c r="C17" i="32"/>
  <c r="M16" i="32"/>
  <c r="L16" i="32"/>
  <c r="K16" i="32"/>
  <c r="I16" i="32"/>
  <c r="H16" i="32"/>
  <c r="G16" i="32"/>
  <c r="E16" i="32"/>
  <c r="D16" i="32"/>
  <c r="C16" i="32"/>
  <c r="M15" i="32"/>
  <c r="L15" i="32"/>
  <c r="K15" i="32"/>
  <c r="I15" i="32"/>
  <c r="H15" i="32"/>
  <c r="G15" i="32"/>
  <c r="E15" i="32"/>
  <c r="D15" i="32"/>
  <c r="C15" i="32"/>
  <c r="M14" i="32"/>
  <c r="L14" i="32"/>
  <c r="K14" i="32"/>
  <c r="I14" i="32"/>
  <c r="H14" i="32"/>
  <c r="G14" i="32"/>
  <c r="E14" i="32"/>
  <c r="D14" i="32"/>
  <c r="C14" i="32"/>
  <c r="F14" i="32" s="1"/>
  <c r="D72" i="32" s="1"/>
  <c r="M13" i="32"/>
  <c r="L13" i="32"/>
  <c r="K13" i="32"/>
  <c r="I13" i="32"/>
  <c r="H13" i="32"/>
  <c r="G13" i="32"/>
  <c r="E13" i="32"/>
  <c r="D13" i="32"/>
  <c r="C13" i="32"/>
  <c r="M12" i="32"/>
  <c r="L12" i="32"/>
  <c r="K12" i="32"/>
  <c r="I12" i="32"/>
  <c r="H12" i="32"/>
  <c r="G12" i="32"/>
  <c r="E12" i="32"/>
  <c r="D12" i="32"/>
  <c r="C12" i="32"/>
  <c r="M11" i="32"/>
  <c r="L11" i="32"/>
  <c r="K11" i="32"/>
  <c r="I11" i="32"/>
  <c r="H11" i="32"/>
  <c r="G11" i="32"/>
  <c r="E11" i="32"/>
  <c r="D11" i="32"/>
  <c r="C11" i="32"/>
  <c r="M10" i="32"/>
  <c r="L10" i="32"/>
  <c r="K10" i="32"/>
  <c r="I10" i="32"/>
  <c r="H10" i="32"/>
  <c r="G10" i="32"/>
  <c r="E10" i="32"/>
  <c r="D10" i="32"/>
  <c r="C10" i="32"/>
  <c r="M9" i="32"/>
  <c r="L9" i="32"/>
  <c r="K9" i="32"/>
  <c r="I9" i="32"/>
  <c r="H9" i="32"/>
  <c r="G9" i="32"/>
  <c r="E9" i="32"/>
  <c r="D9" i="32"/>
  <c r="C9" i="32"/>
  <c r="M8" i="32"/>
  <c r="L8" i="32"/>
  <c r="K8" i="32"/>
  <c r="I8" i="32"/>
  <c r="H8" i="32"/>
  <c r="G8" i="32"/>
  <c r="E8" i="32"/>
  <c r="D8" i="32"/>
  <c r="C8" i="32"/>
  <c r="M3" i="32"/>
  <c r="J3" i="32"/>
  <c r="G3" i="32"/>
  <c r="C3" i="32"/>
  <c r="M2" i="32"/>
  <c r="J2" i="32"/>
  <c r="G2" i="32"/>
  <c r="C2" i="32"/>
  <c r="K75" i="31"/>
  <c r="K74" i="31"/>
  <c r="K73" i="31"/>
  <c r="K72" i="31"/>
  <c r="C71" i="31"/>
  <c r="K71" i="31" s="1"/>
  <c r="C70" i="31"/>
  <c r="K70" i="31" s="1"/>
  <c r="K69" i="31"/>
  <c r="C69" i="31"/>
  <c r="K68" i="31"/>
  <c r="C68" i="31"/>
  <c r="C67" i="31"/>
  <c r="K67" i="31" s="1"/>
  <c r="L66" i="31"/>
  <c r="K66" i="31"/>
  <c r="C66" i="31"/>
  <c r="P38" i="31"/>
  <c r="M17" i="31"/>
  <c r="L17" i="31"/>
  <c r="K17" i="31"/>
  <c r="I17" i="31"/>
  <c r="H17" i="31"/>
  <c r="G17" i="31"/>
  <c r="E17" i="31"/>
  <c r="D17" i="31"/>
  <c r="C17" i="31"/>
  <c r="M16" i="31"/>
  <c r="L16" i="31"/>
  <c r="K16" i="31"/>
  <c r="N16" i="31" s="1"/>
  <c r="F74" i="31" s="1"/>
  <c r="I16" i="31"/>
  <c r="H16" i="31"/>
  <c r="G16" i="31"/>
  <c r="E16" i="31"/>
  <c r="D16" i="31"/>
  <c r="C16" i="31"/>
  <c r="M15" i="31"/>
  <c r="L15" i="31"/>
  <c r="K15" i="31"/>
  <c r="I15" i="31"/>
  <c r="H15" i="31"/>
  <c r="G15" i="31"/>
  <c r="E15" i="31"/>
  <c r="D15" i="31"/>
  <c r="C15" i="31"/>
  <c r="M14" i="31"/>
  <c r="L14" i="31"/>
  <c r="K14" i="31"/>
  <c r="I14" i="31"/>
  <c r="H14" i="31"/>
  <c r="G14" i="31"/>
  <c r="E14" i="31"/>
  <c r="D14" i="31"/>
  <c r="C14" i="31"/>
  <c r="M13" i="31"/>
  <c r="L13" i="31"/>
  <c r="K13" i="31"/>
  <c r="I13" i="31"/>
  <c r="H13" i="31"/>
  <c r="G13" i="31"/>
  <c r="E13" i="31"/>
  <c r="D13" i="31"/>
  <c r="C13" i="31"/>
  <c r="M12" i="31"/>
  <c r="L12" i="31"/>
  <c r="K12" i="31"/>
  <c r="I12" i="31"/>
  <c r="H12" i="31"/>
  <c r="G12" i="31"/>
  <c r="E12" i="31"/>
  <c r="D12" i="31"/>
  <c r="C12" i="31"/>
  <c r="M11" i="31"/>
  <c r="L11" i="31"/>
  <c r="K11" i="31"/>
  <c r="I11" i="31"/>
  <c r="H11" i="31"/>
  <c r="G11" i="31"/>
  <c r="E11" i="31"/>
  <c r="D11" i="31"/>
  <c r="C11" i="31"/>
  <c r="M10" i="31"/>
  <c r="L10" i="31"/>
  <c r="K10" i="31"/>
  <c r="I10" i="31"/>
  <c r="H10" i="31"/>
  <c r="G10" i="31"/>
  <c r="E10" i="31"/>
  <c r="D10" i="31"/>
  <c r="C10" i="31"/>
  <c r="M9" i="31"/>
  <c r="L9" i="31"/>
  <c r="K9" i="31"/>
  <c r="I9" i="31"/>
  <c r="H9" i="31"/>
  <c r="G9" i="31"/>
  <c r="E9" i="31"/>
  <c r="D9" i="31"/>
  <c r="C9" i="31"/>
  <c r="M8" i="31"/>
  <c r="L8" i="31"/>
  <c r="K8" i="31"/>
  <c r="I8" i="31"/>
  <c r="H8" i="31"/>
  <c r="G8" i="31"/>
  <c r="E8" i="31"/>
  <c r="D8" i="31"/>
  <c r="C8" i="31"/>
  <c r="M3" i="31"/>
  <c r="J3" i="31"/>
  <c r="G3" i="31"/>
  <c r="C3" i="31"/>
  <c r="M2" i="31"/>
  <c r="J2" i="31"/>
  <c r="G43" i="31" s="1"/>
  <c r="G2" i="31"/>
  <c r="C2" i="31"/>
  <c r="K75" i="30"/>
  <c r="K74" i="30"/>
  <c r="K73" i="30"/>
  <c r="K72" i="30"/>
  <c r="C71" i="30"/>
  <c r="K71" i="30" s="1"/>
  <c r="K70" i="30"/>
  <c r="C70" i="30"/>
  <c r="K69" i="30"/>
  <c r="C69" i="30"/>
  <c r="C68" i="30"/>
  <c r="K68" i="30" s="1"/>
  <c r="K67" i="30"/>
  <c r="C67" i="30"/>
  <c r="K66" i="30"/>
  <c r="C66" i="30"/>
  <c r="P38" i="30"/>
  <c r="M17" i="30"/>
  <c r="L17" i="30"/>
  <c r="K17" i="30"/>
  <c r="I17" i="30"/>
  <c r="H17" i="30"/>
  <c r="G17" i="30"/>
  <c r="E17" i="30"/>
  <c r="D17" i="30"/>
  <c r="C17" i="30"/>
  <c r="M16" i="30"/>
  <c r="L16" i="30"/>
  <c r="K16" i="30"/>
  <c r="I16" i="30"/>
  <c r="H16" i="30"/>
  <c r="G16" i="30"/>
  <c r="E16" i="30"/>
  <c r="D16" i="30"/>
  <c r="C16" i="30"/>
  <c r="M15" i="30"/>
  <c r="L15" i="30"/>
  <c r="K15" i="30"/>
  <c r="I15" i="30"/>
  <c r="H15" i="30"/>
  <c r="G15" i="30"/>
  <c r="E15" i="30"/>
  <c r="D15" i="30"/>
  <c r="C15" i="30"/>
  <c r="M14" i="30"/>
  <c r="L14" i="30"/>
  <c r="K14" i="30"/>
  <c r="I14" i="30"/>
  <c r="H14" i="30"/>
  <c r="G14" i="30"/>
  <c r="E14" i="30"/>
  <c r="D14" i="30"/>
  <c r="C14" i="30"/>
  <c r="M13" i="30"/>
  <c r="L13" i="30"/>
  <c r="K13" i="30"/>
  <c r="N71" i="30" s="1"/>
  <c r="I13" i="30"/>
  <c r="H13" i="30"/>
  <c r="G13" i="30"/>
  <c r="E13" i="30"/>
  <c r="D13" i="30"/>
  <c r="C13" i="30"/>
  <c r="M12" i="30"/>
  <c r="L12" i="30"/>
  <c r="K12" i="30"/>
  <c r="N12" i="30" s="1"/>
  <c r="F70" i="30" s="1"/>
  <c r="I12" i="30"/>
  <c r="H12" i="30"/>
  <c r="G12" i="30"/>
  <c r="E12" i="30"/>
  <c r="D12" i="30"/>
  <c r="C12" i="30"/>
  <c r="M11" i="30"/>
  <c r="L11" i="30"/>
  <c r="K11" i="30"/>
  <c r="I11" i="30"/>
  <c r="H11" i="30"/>
  <c r="G11" i="30"/>
  <c r="E11" i="30"/>
  <c r="D11" i="30"/>
  <c r="C11" i="30"/>
  <c r="M10" i="30"/>
  <c r="L10" i="30"/>
  <c r="K10" i="30"/>
  <c r="I10" i="30"/>
  <c r="H10" i="30"/>
  <c r="G10" i="30"/>
  <c r="E10" i="30"/>
  <c r="D10" i="30"/>
  <c r="C10" i="30"/>
  <c r="M9" i="30"/>
  <c r="L9" i="30"/>
  <c r="K9" i="30"/>
  <c r="I9" i="30"/>
  <c r="H9" i="30"/>
  <c r="G9" i="30"/>
  <c r="E9" i="30"/>
  <c r="D9" i="30"/>
  <c r="C9" i="30"/>
  <c r="M8" i="30"/>
  <c r="L8" i="30"/>
  <c r="K8" i="30"/>
  <c r="I8" i="30"/>
  <c r="H8" i="30"/>
  <c r="G8" i="30"/>
  <c r="E8" i="30"/>
  <c r="D8" i="30"/>
  <c r="C8" i="30"/>
  <c r="M3" i="30"/>
  <c r="J3" i="30"/>
  <c r="G3" i="30"/>
  <c r="C3" i="30"/>
  <c r="M2" i="30"/>
  <c r="J2" i="30"/>
  <c r="G2" i="30"/>
  <c r="G4" i="30" s="1"/>
  <c r="C4" i="30" s="1"/>
  <c r="C2" i="30"/>
  <c r="K75" i="29"/>
  <c r="K74" i="29"/>
  <c r="K73" i="29"/>
  <c r="K72" i="29"/>
  <c r="C71" i="29"/>
  <c r="K71" i="29" s="1"/>
  <c r="K70" i="29"/>
  <c r="C70" i="29"/>
  <c r="C69" i="29"/>
  <c r="K69" i="29" s="1"/>
  <c r="C68" i="29"/>
  <c r="K68" i="29" s="1"/>
  <c r="C67" i="29"/>
  <c r="K67" i="29" s="1"/>
  <c r="C66" i="29"/>
  <c r="K66" i="29" s="1"/>
  <c r="G43" i="29"/>
  <c r="P38" i="29"/>
  <c r="M17" i="29"/>
  <c r="L17" i="29"/>
  <c r="K17" i="29"/>
  <c r="I17" i="29"/>
  <c r="H17" i="29"/>
  <c r="G17" i="29"/>
  <c r="E17" i="29"/>
  <c r="D17" i="29"/>
  <c r="C17" i="29"/>
  <c r="M16" i="29"/>
  <c r="L16" i="29"/>
  <c r="K16" i="29"/>
  <c r="I16" i="29"/>
  <c r="H16" i="29"/>
  <c r="G16" i="29"/>
  <c r="E16" i="29"/>
  <c r="D16" i="29"/>
  <c r="C16" i="29"/>
  <c r="M15" i="29"/>
  <c r="L15" i="29"/>
  <c r="K15" i="29"/>
  <c r="I15" i="29"/>
  <c r="H15" i="29"/>
  <c r="G15" i="29"/>
  <c r="E15" i="29"/>
  <c r="D15" i="29"/>
  <c r="C15" i="29"/>
  <c r="M14" i="29"/>
  <c r="L14" i="29"/>
  <c r="K14" i="29"/>
  <c r="I14" i="29"/>
  <c r="H14" i="29"/>
  <c r="J14" i="29" s="1"/>
  <c r="E72" i="29" s="1"/>
  <c r="G14" i="29"/>
  <c r="E14" i="29"/>
  <c r="D14" i="29"/>
  <c r="C14" i="29"/>
  <c r="M13" i="29"/>
  <c r="L13" i="29"/>
  <c r="K13" i="29"/>
  <c r="I13" i="29"/>
  <c r="H13" i="29"/>
  <c r="G13" i="29"/>
  <c r="E13" i="29"/>
  <c r="D13" i="29"/>
  <c r="C13" i="29"/>
  <c r="M12" i="29"/>
  <c r="L12" i="29"/>
  <c r="K12" i="29"/>
  <c r="N12" i="29" s="1"/>
  <c r="F70" i="29" s="1"/>
  <c r="I12" i="29"/>
  <c r="H12" i="29"/>
  <c r="G12" i="29"/>
  <c r="E12" i="29"/>
  <c r="D12" i="29"/>
  <c r="C12" i="29"/>
  <c r="M11" i="29"/>
  <c r="L11" i="29"/>
  <c r="K11" i="29"/>
  <c r="I11" i="29"/>
  <c r="H11" i="29"/>
  <c r="G11" i="29"/>
  <c r="E11" i="29"/>
  <c r="D11" i="29"/>
  <c r="C11" i="29"/>
  <c r="M10" i="29"/>
  <c r="L10" i="29"/>
  <c r="K10" i="29"/>
  <c r="I10" i="29"/>
  <c r="H10" i="29"/>
  <c r="G10" i="29"/>
  <c r="E10" i="29"/>
  <c r="D10" i="29"/>
  <c r="C10" i="29"/>
  <c r="M9" i="29"/>
  <c r="L9" i="29"/>
  <c r="K9" i="29"/>
  <c r="I9" i="29"/>
  <c r="H9" i="29"/>
  <c r="G9" i="29"/>
  <c r="E9" i="29"/>
  <c r="D9" i="29"/>
  <c r="C9" i="29"/>
  <c r="M8" i="29"/>
  <c r="L8" i="29"/>
  <c r="K8" i="29"/>
  <c r="I8" i="29"/>
  <c r="H8" i="29"/>
  <c r="G8" i="29"/>
  <c r="E8" i="29"/>
  <c r="M3" i="29"/>
  <c r="J3" i="29"/>
  <c r="G3" i="29"/>
  <c r="C3" i="29"/>
  <c r="M2" i="29"/>
  <c r="J2" i="29"/>
  <c r="G2" i="29"/>
  <c r="G4" i="29" s="1"/>
  <c r="C4" i="29" s="1"/>
  <c r="C2" i="29"/>
  <c r="K75" i="27"/>
  <c r="K74" i="27"/>
  <c r="K73" i="27"/>
  <c r="K72" i="27"/>
  <c r="K71" i="27"/>
  <c r="C71" i="27"/>
  <c r="K70" i="27"/>
  <c r="C70" i="27"/>
  <c r="C69" i="27"/>
  <c r="K69" i="27" s="1"/>
  <c r="K68" i="27"/>
  <c r="C68" i="27"/>
  <c r="C67" i="27"/>
  <c r="K67" i="27" s="1"/>
  <c r="K66" i="27"/>
  <c r="C66" i="27"/>
  <c r="P38" i="27"/>
  <c r="M17" i="27"/>
  <c r="L17" i="27"/>
  <c r="K17" i="27"/>
  <c r="I17" i="27"/>
  <c r="H17" i="27"/>
  <c r="G17" i="27"/>
  <c r="E17" i="27"/>
  <c r="D17" i="27"/>
  <c r="C17" i="27"/>
  <c r="M16" i="27"/>
  <c r="L16" i="27"/>
  <c r="K16" i="27"/>
  <c r="I16" i="27"/>
  <c r="H16" i="27"/>
  <c r="G16" i="27"/>
  <c r="E16" i="27"/>
  <c r="D16" i="27"/>
  <c r="C16" i="27"/>
  <c r="M15" i="27"/>
  <c r="L15" i="27"/>
  <c r="K15" i="27"/>
  <c r="I15" i="27"/>
  <c r="H15" i="27"/>
  <c r="G15" i="27"/>
  <c r="E15" i="27"/>
  <c r="D15" i="27"/>
  <c r="C15" i="27"/>
  <c r="M14" i="27"/>
  <c r="L14" i="27"/>
  <c r="K14" i="27"/>
  <c r="I14" i="27"/>
  <c r="H14" i="27"/>
  <c r="G14" i="27"/>
  <c r="E14" i="27"/>
  <c r="D14" i="27"/>
  <c r="C14" i="27"/>
  <c r="M13" i="27"/>
  <c r="L13" i="27"/>
  <c r="K13" i="27"/>
  <c r="I13" i="27"/>
  <c r="H13" i="27"/>
  <c r="G13" i="27"/>
  <c r="E13" i="27"/>
  <c r="D13" i="27"/>
  <c r="C13" i="27"/>
  <c r="M12" i="27"/>
  <c r="L12" i="27"/>
  <c r="K12" i="27"/>
  <c r="I12" i="27"/>
  <c r="H12" i="27"/>
  <c r="G12" i="27"/>
  <c r="E12" i="27"/>
  <c r="D12" i="27"/>
  <c r="C12" i="27"/>
  <c r="M11" i="27"/>
  <c r="L11" i="27"/>
  <c r="K11" i="27"/>
  <c r="I11" i="27"/>
  <c r="H11" i="27"/>
  <c r="G11" i="27"/>
  <c r="E11" i="27"/>
  <c r="D11" i="27"/>
  <c r="C11" i="27"/>
  <c r="M10" i="27"/>
  <c r="L10" i="27"/>
  <c r="K10" i="27"/>
  <c r="I10" i="27"/>
  <c r="H10" i="27"/>
  <c r="G10" i="27"/>
  <c r="E10" i="27"/>
  <c r="D10" i="27"/>
  <c r="C10" i="27"/>
  <c r="M9" i="27"/>
  <c r="L9" i="27"/>
  <c r="K9" i="27"/>
  <c r="I9" i="27"/>
  <c r="H9" i="27"/>
  <c r="G9" i="27"/>
  <c r="E9" i="27"/>
  <c r="D9" i="27"/>
  <c r="M8" i="27"/>
  <c r="L8" i="27"/>
  <c r="K8" i="27"/>
  <c r="I8" i="27"/>
  <c r="H8" i="27"/>
  <c r="G8" i="27"/>
  <c r="E8" i="27"/>
  <c r="M3" i="27"/>
  <c r="J3" i="27"/>
  <c r="G3" i="27"/>
  <c r="C3" i="27"/>
  <c r="M2" i="27"/>
  <c r="J2" i="27"/>
  <c r="G43" i="27" s="1"/>
  <c r="G2" i="27"/>
  <c r="C2" i="27"/>
  <c r="K75" i="26"/>
  <c r="K74" i="26"/>
  <c r="K73" i="26"/>
  <c r="K72" i="26"/>
  <c r="C71" i="26"/>
  <c r="K71" i="26" s="1"/>
  <c r="C70" i="26"/>
  <c r="K70" i="26" s="1"/>
  <c r="K69" i="26"/>
  <c r="C69" i="26"/>
  <c r="C68" i="26"/>
  <c r="K68" i="26" s="1"/>
  <c r="C67" i="26"/>
  <c r="K67" i="26" s="1"/>
  <c r="C66" i="26"/>
  <c r="K66" i="26" s="1"/>
  <c r="G43" i="26"/>
  <c r="P38" i="26"/>
  <c r="M17" i="26"/>
  <c r="L17" i="26"/>
  <c r="K17" i="26"/>
  <c r="I17" i="26"/>
  <c r="H17" i="26"/>
  <c r="G17" i="26"/>
  <c r="E17" i="26"/>
  <c r="D17" i="26"/>
  <c r="C17" i="26"/>
  <c r="M16" i="26"/>
  <c r="L16" i="26"/>
  <c r="K16" i="26"/>
  <c r="I16" i="26"/>
  <c r="H16" i="26"/>
  <c r="G16" i="26"/>
  <c r="E16" i="26"/>
  <c r="D16" i="26"/>
  <c r="C16" i="26"/>
  <c r="M15" i="26"/>
  <c r="L15" i="26"/>
  <c r="K15" i="26"/>
  <c r="I15" i="26"/>
  <c r="H15" i="26"/>
  <c r="G15" i="26"/>
  <c r="E15" i="26"/>
  <c r="D15" i="26"/>
  <c r="C15" i="26"/>
  <c r="M14" i="26"/>
  <c r="L14" i="26"/>
  <c r="K14" i="26"/>
  <c r="I14" i="26"/>
  <c r="H14" i="26"/>
  <c r="G14" i="26"/>
  <c r="E14" i="26"/>
  <c r="D14" i="26"/>
  <c r="C14" i="26"/>
  <c r="M13" i="26"/>
  <c r="L13" i="26"/>
  <c r="K13" i="26"/>
  <c r="I13" i="26"/>
  <c r="H13" i="26"/>
  <c r="G13" i="26"/>
  <c r="M71" i="26" s="1"/>
  <c r="E13" i="26"/>
  <c r="D13" i="26"/>
  <c r="C13" i="26"/>
  <c r="L71" i="26" s="1"/>
  <c r="M12" i="26"/>
  <c r="L12" i="26"/>
  <c r="K12" i="26"/>
  <c r="I12" i="26"/>
  <c r="H12" i="26"/>
  <c r="G12" i="26"/>
  <c r="E12" i="26"/>
  <c r="D12" i="26"/>
  <c r="C12" i="26"/>
  <c r="M11" i="26"/>
  <c r="L11" i="26"/>
  <c r="K11" i="26"/>
  <c r="I11" i="26"/>
  <c r="H11" i="26"/>
  <c r="G11" i="26"/>
  <c r="E11" i="26"/>
  <c r="D11" i="26"/>
  <c r="C11" i="26"/>
  <c r="M10" i="26"/>
  <c r="L10" i="26"/>
  <c r="K10" i="26"/>
  <c r="I10" i="26"/>
  <c r="H10" i="26"/>
  <c r="G10" i="26"/>
  <c r="E10" i="26"/>
  <c r="D10" i="26"/>
  <c r="C10" i="26"/>
  <c r="M9" i="26"/>
  <c r="L9" i="26"/>
  <c r="K9" i="26"/>
  <c r="I9" i="26"/>
  <c r="H9" i="26"/>
  <c r="G9" i="26"/>
  <c r="E9" i="26"/>
  <c r="D9" i="26"/>
  <c r="C9" i="26"/>
  <c r="M8" i="26"/>
  <c r="L8" i="26"/>
  <c r="K8" i="26"/>
  <c r="I8" i="26"/>
  <c r="H8" i="26"/>
  <c r="G8" i="26"/>
  <c r="E8" i="26"/>
  <c r="D8" i="26"/>
  <c r="C8" i="26"/>
  <c r="M3" i="26"/>
  <c r="J3" i="26"/>
  <c r="G3" i="26"/>
  <c r="C3" i="26"/>
  <c r="M2" i="26"/>
  <c r="J2" i="26"/>
  <c r="G2" i="26"/>
  <c r="C2" i="26"/>
  <c r="K75" i="25"/>
  <c r="K74" i="25"/>
  <c r="K73" i="25"/>
  <c r="K72" i="25"/>
  <c r="C71" i="25"/>
  <c r="K71" i="25" s="1"/>
  <c r="C70" i="25"/>
  <c r="K70" i="25" s="1"/>
  <c r="K69" i="25"/>
  <c r="C69" i="25"/>
  <c r="K68" i="25"/>
  <c r="C68" i="25"/>
  <c r="C67" i="25"/>
  <c r="K67" i="25" s="1"/>
  <c r="C66" i="25"/>
  <c r="K66" i="25" s="1"/>
  <c r="G43" i="25"/>
  <c r="P38" i="25"/>
  <c r="M17" i="25"/>
  <c r="L17" i="25"/>
  <c r="K17" i="25"/>
  <c r="I17" i="25"/>
  <c r="H17" i="25"/>
  <c r="G17" i="25"/>
  <c r="E17" i="25"/>
  <c r="D17" i="25"/>
  <c r="C17" i="25"/>
  <c r="M16" i="25"/>
  <c r="L16" i="25"/>
  <c r="K16" i="25"/>
  <c r="I16" i="25"/>
  <c r="H16" i="25"/>
  <c r="G16" i="25"/>
  <c r="E16" i="25"/>
  <c r="D16" i="25"/>
  <c r="C16" i="25"/>
  <c r="M15" i="25"/>
  <c r="L15" i="25"/>
  <c r="K15" i="25"/>
  <c r="I15" i="25"/>
  <c r="H15" i="25"/>
  <c r="G15" i="25"/>
  <c r="E15" i="25"/>
  <c r="D15" i="25"/>
  <c r="C15" i="25"/>
  <c r="M14" i="25"/>
  <c r="L14" i="25"/>
  <c r="K14" i="25"/>
  <c r="I14" i="25"/>
  <c r="H14" i="25"/>
  <c r="G14" i="25"/>
  <c r="E14" i="25"/>
  <c r="D14" i="25"/>
  <c r="C14" i="25"/>
  <c r="M13" i="25"/>
  <c r="L13" i="25"/>
  <c r="K13" i="25"/>
  <c r="I13" i="25"/>
  <c r="H13" i="25"/>
  <c r="G13" i="25"/>
  <c r="E13" i="25"/>
  <c r="D13" i="25"/>
  <c r="C13" i="25"/>
  <c r="M12" i="25"/>
  <c r="L12" i="25"/>
  <c r="K12" i="25"/>
  <c r="I12" i="25"/>
  <c r="H12" i="25"/>
  <c r="G12" i="25"/>
  <c r="E12" i="25"/>
  <c r="D12" i="25"/>
  <c r="C12" i="25"/>
  <c r="M11" i="25"/>
  <c r="L11" i="25"/>
  <c r="K11" i="25"/>
  <c r="I11" i="25"/>
  <c r="H11" i="25"/>
  <c r="G11" i="25"/>
  <c r="E11" i="25"/>
  <c r="D11" i="25"/>
  <c r="C11" i="25"/>
  <c r="M10" i="25"/>
  <c r="L10" i="25"/>
  <c r="K10" i="25"/>
  <c r="I10" i="25"/>
  <c r="H10" i="25"/>
  <c r="G10" i="25"/>
  <c r="E10" i="25"/>
  <c r="D10" i="25"/>
  <c r="C10" i="25"/>
  <c r="M9" i="25"/>
  <c r="L9" i="25"/>
  <c r="K9" i="25"/>
  <c r="I9" i="25"/>
  <c r="H9" i="25"/>
  <c r="G9" i="25"/>
  <c r="E9" i="25"/>
  <c r="D9" i="25"/>
  <c r="C9" i="25"/>
  <c r="M8" i="25"/>
  <c r="L8" i="25"/>
  <c r="K8" i="25"/>
  <c r="I8" i="25"/>
  <c r="H8" i="25"/>
  <c r="G8" i="25"/>
  <c r="E8" i="25"/>
  <c r="D8" i="25"/>
  <c r="C8" i="25"/>
  <c r="M3" i="25"/>
  <c r="J3" i="25"/>
  <c r="G3" i="25"/>
  <c r="C3" i="25"/>
  <c r="M2" i="25"/>
  <c r="J2" i="25"/>
  <c r="G2" i="25"/>
  <c r="C2" i="25"/>
  <c r="K75" i="24"/>
  <c r="K74" i="24"/>
  <c r="K73" i="24"/>
  <c r="K72" i="24"/>
  <c r="C71" i="24"/>
  <c r="K71" i="24" s="1"/>
  <c r="K70" i="24"/>
  <c r="C70" i="24"/>
  <c r="C69" i="24"/>
  <c r="K69" i="24" s="1"/>
  <c r="K68" i="24"/>
  <c r="C68" i="24"/>
  <c r="K67" i="24"/>
  <c r="C67" i="24"/>
  <c r="C66" i="24"/>
  <c r="K66" i="24" s="1"/>
  <c r="G43" i="24"/>
  <c r="P38" i="24"/>
  <c r="M17" i="24"/>
  <c r="L17" i="24"/>
  <c r="K17" i="24"/>
  <c r="I17" i="24"/>
  <c r="H17" i="24"/>
  <c r="G17" i="24"/>
  <c r="E17" i="24"/>
  <c r="D17" i="24"/>
  <c r="C17" i="24"/>
  <c r="M16" i="24"/>
  <c r="L16" i="24"/>
  <c r="K16" i="24"/>
  <c r="I16" i="24"/>
  <c r="H16" i="24"/>
  <c r="G16" i="24"/>
  <c r="E16" i="24"/>
  <c r="D16" i="24"/>
  <c r="C16" i="24"/>
  <c r="M15" i="24"/>
  <c r="L15" i="24"/>
  <c r="K15" i="24"/>
  <c r="I15" i="24"/>
  <c r="H15" i="24"/>
  <c r="G15" i="24"/>
  <c r="E15" i="24"/>
  <c r="D15" i="24"/>
  <c r="C15" i="24"/>
  <c r="M14" i="24"/>
  <c r="L14" i="24"/>
  <c r="K14" i="24"/>
  <c r="I14" i="24"/>
  <c r="H14" i="24"/>
  <c r="G14" i="24"/>
  <c r="E14" i="24"/>
  <c r="D14" i="24"/>
  <c r="C14" i="24"/>
  <c r="M13" i="24"/>
  <c r="L13" i="24"/>
  <c r="K13" i="24"/>
  <c r="I13" i="24"/>
  <c r="H13" i="24"/>
  <c r="G13" i="24"/>
  <c r="E13" i="24"/>
  <c r="D13" i="24"/>
  <c r="C13" i="24"/>
  <c r="M12" i="24"/>
  <c r="L12" i="24"/>
  <c r="K12" i="24"/>
  <c r="I12" i="24"/>
  <c r="H12" i="24"/>
  <c r="G12" i="24"/>
  <c r="M70" i="24" s="1"/>
  <c r="E12" i="24"/>
  <c r="D12" i="24"/>
  <c r="C12" i="24"/>
  <c r="M11" i="24"/>
  <c r="L11" i="24"/>
  <c r="K11" i="24"/>
  <c r="N69" i="24" s="1"/>
  <c r="I11" i="24"/>
  <c r="H11" i="24"/>
  <c r="G11" i="24"/>
  <c r="E11" i="24"/>
  <c r="D11" i="24"/>
  <c r="C11" i="24"/>
  <c r="M10" i="24"/>
  <c r="L10" i="24"/>
  <c r="K10" i="24"/>
  <c r="I10" i="24"/>
  <c r="H10" i="24"/>
  <c r="G10" i="24"/>
  <c r="E10" i="24"/>
  <c r="D10" i="24"/>
  <c r="C10" i="24"/>
  <c r="M9" i="24"/>
  <c r="L9" i="24"/>
  <c r="K9" i="24"/>
  <c r="I9" i="24"/>
  <c r="H9" i="24"/>
  <c r="G9" i="24"/>
  <c r="E9" i="24"/>
  <c r="D9" i="24"/>
  <c r="C9" i="24"/>
  <c r="M8" i="24"/>
  <c r="L8" i="24"/>
  <c r="K8" i="24"/>
  <c r="I8" i="24"/>
  <c r="H8" i="24"/>
  <c r="G8" i="24"/>
  <c r="E8" i="24"/>
  <c r="D8" i="24"/>
  <c r="C8" i="24"/>
  <c r="M3" i="24"/>
  <c r="J3" i="24"/>
  <c r="G3" i="24"/>
  <c r="C3" i="24"/>
  <c r="M2" i="24"/>
  <c r="J2" i="24"/>
  <c r="G2" i="24"/>
  <c r="C2" i="24"/>
  <c r="K75" i="23"/>
  <c r="K74" i="23"/>
  <c r="K73" i="23"/>
  <c r="K72" i="23"/>
  <c r="C71" i="23"/>
  <c r="K71" i="23" s="1"/>
  <c r="C70" i="23"/>
  <c r="K70" i="23" s="1"/>
  <c r="K69" i="23"/>
  <c r="C69" i="23"/>
  <c r="C68" i="23"/>
  <c r="K68" i="23" s="1"/>
  <c r="K67" i="23"/>
  <c r="C67" i="23"/>
  <c r="C66" i="23"/>
  <c r="K66" i="23" s="1"/>
  <c r="G43" i="23"/>
  <c r="P38" i="23"/>
  <c r="M17" i="23"/>
  <c r="L17" i="23"/>
  <c r="K17" i="23"/>
  <c r="I17" i="23"/>
  <c r="H17" i="23"/>
  <c r="G17" i="23"/>
  <c r="E17" i="23"/>
  <c r="D17" i="23"/>
  <c r="C17" i="23"/>
  <c r="M16" i="23"/>
  <c r="L16" i="23"/>
  <c r="K16" i="23"/>
  <c r="I16" i="23"/>
  <c r="H16" i="23"/>
  <c r="G16" i="23"/>
  <c r="E16" i="23"/>
  <c r="D16" i="23"/>
  <c r="C16" i="23"/>
  <c r="M15" i="23"/>
  <c r="L15" i="23"/>
  <c r="K15" i="23"/>
  <c r="I15" i="23"/>
  <c r="H15" i="23"/>
  <c r="G15" i="23"/>
  <c r="E15" i="23"/>
  <c r="D15" i="23"/>
  <c r="C15" i="23"/>
  <c r="M14" i="23"/>
  <c r="L14" i="23"/>
  <c r="K14" i="23"/>
  <c r="I14" i="23"/>
  <c r="H14" i="23"/>
  <c r="G14" i="23"/>
  <c r="E14" i="23"/>
  <c r="D14" i="23"/>
  <c r="C14" i="23"/>
  <c r="M13" i="23"/>
  <c r="L13" i="23"/>
  <c r="K13" i="23"/>
  <c r="I13" i="23"/>
  <c r="H13" i="23"/>
  <c r="G13" i="23"/>
  <c r="E13" i="23"/>
  <c r="D13" i="23"/>
  <c r="C13" i="23"/>
  <c r="M12" i="23"/>
  <c r="L12" i="23"/>
  <c r="K12" i="23"/>
  <c r="I12" i="23"/>
  <c r="H12" i="23"/>
  <c r="G12" i="23"/>
  <c r="E12" i="23"/>
  <c r="D12" i="23"/>
  <c r="C12" i="23"/>
  <c r="M11" i="23"/>
  <c r="L11" i="23"/>
  <c r="K11" i="23"/>
  <c r="I11" i="23"/>
  <c r="H11" i="23"/>
  <c r="G11" i="23"/>
  <c r="E11" i="23"/>
  <c r="D11" i="23"/>
  <c r="C11" i="23"/>
  <c r="M10" i="23"/>
  <c r="L10" i="23"/>
  <c r="K10" i="23"/>
  <c r="I10" i="23"/>
  <c r="H10" i="23"/>
  <c r="G10" i="23"/>
  <c r="E10" i="23"/>
  <c r="D10" i="23"/>
  <c r="C10" i="23"/>
  <c r="M9" i="23"/>
  <c r="L9" i="23"/>
  <c r="K9" i="23"/>
  <c r="I9" i="23"/>
  <c r="H9" i="23"/>
  <c r="G9" i="23"/>
  <c r="E9" i="23"/>
  <c r="D9" i="23"/>
  <c r="C9" i="23"/>
  <c r="M8" i="23"/>
  <c r="L8" i="23"/>
  <c r="K8" i="23"/>
  <c r="I8" i="23"/>
  <c r="H8" i="23"/>
  <c r="G8" i="23"/>
  <c r="E8" i="23"/>
  <c r="D8" i="23"/>
  <c r="C8" i="23"/>
  <c r="M3" i="23"/>
  <c r="J3" i="23"/>
  <c r="G3" i="23"/>
  <c r="C3" i="23"/>
  <c r="M2" i="23"/>
  <c r="J2" i="23"/>
  <c r="G2" i="23"/>
  <c r="G4" i="23" s="1"/>
  <c r="C4" i="23" s="1"/>
  <c r="C2" i="23"/>
  <c r="K75" i="22"/>
  <c r="K74" i="22"/>
  <c r="K73" i="22"/>
  <c r="K72" i="22"/>
  <c r="K71" i="22"/>
  <c r="C71" i="22"/>
  <c r="K70" i="22"/>
  <c r="C70" i="22"/>
  <c r="K69" i="22"/>
  <c r="C69" i="22"/>
  <c r="K68" i="22"/>
  <c r="C68" i="22"/>
  <c r="K67" i="22"/>
  <c r="C67" i="22"/>
  <c r="C66" i="22"/>
  <c r="K66" i="22" s="1"/>
  <c r="G43" i="22"/>
  <c r="P38" i="22"/>
  <c r="M17" i="22"/>
  <c r="L17" i="22"/>
  <c r="K17" i="22"/>
  <c r="N75" i="22" s="1"/>
  <c r="I17" i="22"/>
  <c r="H17" i="22"/>
  <c r="G17" i="22"/>
  <c r="E17" i="22"/>
  <c r="D17" i="22"/>
  <c r="C17" i="22"/>
  <c r="M16" i="22"/>
  <c r="L16" i="22"/>
  <c r="K16" i="22"/>
  <c r="I16" i="22"/>
  <c r="H16" i="22"/>
  <c r="G16" i="22"/>
  <c r="E16" i="22"/>
  <c r="D16" i="22"/>
  <c r="C16" i="22"/>
  <c r="M15" i="22"/>
  <c r="L15" i="22"/>
  <c r="K15" i="22"/>
  <c r="I15" i="22"/>
  <c r="H15" i="22"/>
  <c r="G15" i="22"/>
  <c r="E15" i="22"/>
  <c r="D15" i="22"/>
  <c r="C15" i="22"/>
  <c r="M14" i="22"/>
  <c r="L14" i="22"/>
  <c r="K14" i="22"/>
  <c r="I14" i="22"/>
  <c r="H14" i="22"/>
  <c r="G14" i="22"/>
  <c r="E14" i="22"/>
  <c r="D14" i="22"/>
  <c r="C14" i="22"/>
  <c r="M13" i="22"/>
  <c r="L13" i="22"/>
  <c r="K13" i="22"/>
  <c r="I13" i="22"/>
  <c r="H13" i="22"/>
  <c r="G13" i="22"/>
  <c r="E13" i="22"/>
  <c r="D13" i="22"/>
  <c r="C13" i="22"/>
  <c r="M12" i="22"/>
  <c r="L12" i="22"/>
  <c r="K12" i="22"/>
  <c r="I12" i="22"/>
  <c r="H12" i="22"/>
  <c r="G12" i="22"/>
  <c r="E12" i="22"/>
  <c r="D12" i="22"/>
  <c r="C12" i="22"/>
  <c r="M11" i="22"/>
  <c r="L11" i="22"/>
  <c r="K11" i="22"/>
  <c r="I11" i="22"/>
  <c r="H11" i="22"/>
  <c r="G11" i="22"/>
  <c r="E11" i="22"/>
  <c r="D11" i="22"/>
  <c r="C11" i="22"/>
  <c r="F11" i="22" s="1"/>
  <c r="D69" i="22" s="1"/>
  <c r="M10" i="22"/>
  <c r="L10" i="22"/>
  <c r="K10" i="22"/>
  <c r="I10" i="22"/>
  <c r="H10" i="22"/>
  <c r="G10" i="22"/>
  <c r="E10" i="22"/>
  <c r="D10" i="22"/>
  <c r="C10" i="22"/>
  <c r="M9" i="22"/>
  <c r="L9" i="22"/>
  <c r="K9" i="22"/>
  <c r="I9" i="22"/>
  <c r="H9" i="22"/>
  <c r="G9" i="22"/>
  <c r="E9" i="22"/>
  <c r="D9" i="22"/>
  <c r="C9" i="22"/>
  <c r="M8" i="22"/>
  <c r="L8" i="22"/>
  <c r="K8" i="22"/>
  <c r="I8" i="22"/>
  <c r="H8" i="22"/>
  <c r="G8" i="22"/>
  <c r="E8" i="22"/>
  <c r="D8" i="22"/>
  <c r="C8" i="22"/>
  <c r="M3" i="22"/>
  <c r="J3" i="22"/>
  <c r="G3" i="22"/>
  <c r="C3" i="22"/>
  <c r="M2" i="22"/>
  <c r="J2" i="22"/>
  <c r="G2" i="22"/>
  <c r="G4" i="22" s="1"/>
  <c r="C4" i="22" s="1"/>
  <c r="C2" i="22"/>
  <c r="K75" i="21"/>
  <c r="K74" i="21"/>
  <c r="K73" i="21"/>
  <c r="K72" i="21"/>
  <c r="K71" i="21"/>
  <c r="C71" i="21"/>
  <c r="K70" i="21"/>
  <c r="C70" i="21"/>
  <c r="K69" i="21"/>
  <c r="C69" i="21"/>
  <c r="C68" i="21"/>
  <c r="K68" i="21" s="1"/>
  <c r="C67" i="21"/>
  <c r="K67" i="21" s="1"/>
  <c r="K66" i="21"/>
  <c r="C66" i="21"/>
  <c r="G43" i="21"/>
  <c r="P38" i="21"/>
  <c r="M17" i="21"/>
  <c r="L17" i="21"/>
  <c r="K17" i="21"/>
  <c r="I17" i="21"/>
  <c r="H17" i="21"/>
  <c r="G17" i="21"/>
  <c r="E17" i="21"/>
  <c r="D17" i="21"/>
  <c r="C17" i="21"/>
  <c r="M16" i="21"/>
  <c r="L16" i="21"/>
  <c r="K16" i="21"/>
  <c r="I16" i="21"/>
  <c r="H16" i="21"/>
  <c r="G16" i="21"/>
  <c r="E16" i="21"/>
  <c r="D16" i="21"/>
  <c r="C16" i="21"/>
  <c r="M15" i="21"/>
  <c r="L15" i="21"/>
  <c r="K15" i="21"/>
  <c r="I15" i="21"/>
  <c r="H15" i="21"/>
  <c r="G15" i="21"/>
  <c r="E15" i="21"/>
  <c r="D15" i="21"/>
  <c r="C15" i="21"/>
  <c r="M14" i="21"/>
  <c r="L14" i="21"/>
  <c r="K14" i="21"/>
  <c r="I14" i="21"/>
  <c r="H14" i="21"/>
  <c r="G14" i="21"/>
  <c r="E14" i="21"/>
  <c r="D14" i="21"/>
  <c r="C14" i="21"/>
  <c r="M13" i="21"/>
  <c r="L13" i="21"/>
  <c r="K13" i="21"/>
  <c r="I13" i="21"/>
  <c r="H13" i="21"/>
  <c r="G13" i="21"/>
  <c r="E13" i="21"/>
  <c r="D13" i="21"/>
  <c r="C13" i="21"/>
  <c r="M12" i="21"/>
  <c r="L12" i="21"/>
  <c r="K12" i="21"/>
  <c r="I12" i="21"/>
  <c r="H12" i="21"/>
  <c r="G12" i="21"/>
  <c r="E12" i="21"/>
  <c r="D12" i="21"/>
  <c r="C12" i="21"/>
  <c r="M11" i="21"/>
  <c r="L11" i="21"/>
  <c r="K11" i="21"/>
  <c r="I11" i="21"/>
  <c r="H11" i="21"/>
  <c r="G11" i="21"/>
  <c r="E11" i="21"/>
  <c r="D11" i="21"/>
  <c r="C11" i="21"/>
  <c r="M10" i="21"/>
  <c r="L10" i="21"/>
  <c r="K10" i="21"/>
  <c r="I10" i="21"/>
  <c r="H10" i="21"/>
  <c r="G10" i="21"/>
  <c r="E10" i="21"/>
  <c r="D10" i="21"/>
  <c r="C10" i="21"/>
  <c r="M9" i="21"/>
  <c r="L9" i="21"/>
  <c r="K9" i="21"/>
  <c r="I9" i="21"/>
  <c r="H9" i="21"/>
  <c r="G9" i="21"/>
  <c r="E9" i="21"/>
  <c r="D9" i="21"/>
  <c r="C9" i="21"/>
  <c r="M8" i="21"/>
  <c r="L8" i="21"/>
  <c r="K8" i="21"/>
  <c r="I8" i="21"/>
  <c r="H8" i="21"/>
  <c r="G8" i="21"/>
  <c r="E8" i="21"/>
  <c r="D8" i="21"/>
  <c r="C8" i="21"/>
  <c r="M3" i="21"/>
  <c r="J3" i="21"/>
  <c r="G3" i="21"/>
  <c r="C3" i="21"/>
  <c r="M2" i="21"/>
  <c r="J2" i="21"/>
  <c r="G2" i="21"/>
  <c r="C2" i="21"/>
  <c r="K75" i="20"/>
  <c r="K74" i="20"/>
  <c r="K73" i="20"/>
  <c r="K72" i="20"/>
  <c r="K71" i="20"/>
  <c r="C71" i="20"/>
  <c r="K70" i="20"/>
  <c r="C70" i="20"/>
  <c r="C69" i="20"/>
  <c r="K69" i="20" s="1"/>
  <c r="C68" i="20"/>
  <c r="K68" i="20" s="1"/>
  <c r="C67" i="20"/>
  <c r="K67" i="20" s="1"/>
  <c r="K66" i="20"/>
  <c r="C66" i="20"/>
  <c r="P38" i="20"/>
  <c r="M17" i="20"/>
  <c r="L17" i="20"/>
  <c r="K17" i="20"/>
  <c r="I17" i="20"/>
  <c r="H17" i="20"/>
  <c r="G17" i="20"/>
  <c r="E17" i="20"/>
  <c r="D17" i="20"/>
  <c r="C17" i="20"/>
  <c r="M16" i="20"/>
  <c r="L16" i="20"/>
  <c r="K16" i="20"/>
  <c r="I16" i="20"/>
  <c r="H16" i="20"/>
  <c r="G16" i="20"/>
  <c r="E16" i="20"/>
  <c r="D16" i="20"/>
  <c r="C16" i="20"/>
  <c r="M15" i="20"/>
  <c r="L15" i="20"/>
  <c r="K15" i="20"/>
  <c r="I15" i="20"/>
  <c r="H15" i="20"/>
  <c r="G15" i="20"/>
  <c r="E15" i="20"/>
  <c r="D15" i="20"/>
  <c r="C15" i="20"/>
  <c r="M14" i="20"/>
  <c r="L14" i="20"/>
  <c r="K14" i="20"/>
  <c r="I14" i="20"/>
  <c r="H14" i="20"/>
  <c r="G14" i="20"/>
  <c r="E14" i="20"/>
  <c r="D14" i="20"/>
  <c r="C14" i="20"/>
  <c r="M13" i="20"/>
  <c r="L13" i="20"/>
  <c r="K13" i="20"/>
  <c r="N71" i="20" s="1"/>
  <c r="I13" i="20"/>
  <c r="H13" i="20"/>
  <c r="G13" i="20"/>
  <c r="E13" i="20"/>
  <c r="D13" i="20"/>
  <c r="C13" i="20"/>
  <c r="M12" i="20"/>
  <c r="L12" i="20"/>
  <c r="K12" i="20"/>
  <c r="I12" i="20"/>
  <c r="H12" i="20"/>
  <c r="G12" i="20"/>
  <c r="E12" i="20"/>
  <c r="D12" i="20"/>
  <c r="C12" i="20"/>
  <c r="M11" i="20"/>
  <c r="L11" i="20"/>
  <c r="K11" i="20"/>
  <c r="I11" i="20"/>
  <c r="H11" i="20"/>
  <c r="G11" i="20"/>
  <c r="E11" i="20"/>
  <c r="D11" i="20"/>
  <c r="C11" i="20"/>
  <c r="M10" i="20"/>
  <c r="L10" i="20"/>
  <c r="K10" i="20"/>
  <c r="I10" i="20"/>
  <c r="H10" i="20"/>
  <c r="G10" i="20"/>
  <c r="E10" i="20"/>
  <c r="D10" i="20"/>
  <c r="C10" i="20"/>
  <c r="M9" i="20"/>
  <c r="L9" i="20"/>
  <c r="K9" i="20"/>
  <c r="I9" i="20"/>
  <c r="H9" i="20"/>
  <c r="G9" i="20"/>
  <c r="E9" i="20"/>
  <c r="D9" i="20"/>
  <c r="C9" i="20"/>
  <c r="M8" i="20"/>
  <c r="L8" i="20"/>
  <c r="K8" i="20"/>
  <c r="I8" i="20"/>
  <c r="H8" i="20"/>
  <c r="G8" i="20"/>
  <c r="E8" i="20"/>
  <c r="D8" i="20"/>
  <c r="C8" i="20"/>
  <c r="M3" i="20"/>
  <c r="J3" i="20"/>
  <c r="G3" i="20"/>
  <c r="C3" i="20"/>
  <c r="M2" i="20"/>
  <c r="J2" i="20"/>
  <c r="G2" i="20"/>
  <c r="C2" i="20"/>
  <c r="K75" i="19"/>
  <c r="K74" i="19"/>
  <c r="K73" i="19"/>
  <c r="K72" i="19"/>
  <c r="C71" i="19"/>
  <c r="K71" i="19" s="1"/>
  <c r="C70" i="19"/>
  <c r="K70" i="19" s="1"/>
  <c r="C69" i="19"/>
  <c r="K69" i="19" s="1"/>
  <c r="C68" i="19"/>
  <c r="K68" i="19" s="1"/>
  <c r="K67" i="19"/>
  <c r="C67" i="19"/>
  <c r="K66" i="19"/>
  <c r="C66" i="19"/>
  <c r="P38" i="19"/>
  <c r="M17" i="19"/>
  <c r="L17" i="19"/>
  <c r="K17" i="19"/>
  <c r="I17" i="19"/>
  <c r="H17" i="19"/>
  <c r="G17" i="19"/>
  <c r="E17" i="19"/>
  <c r="D17" i="19"/>
  <c r="C17" i="19"/>
  <c r="M16" i="19"/>
  <c r="L16" i="19"/>
  <c r="K16" i="19"/>
  <c r="I16" i="19"/>
  <c r="H16" i="19"/>
  <c r="G16" i="19"/>
  <c r="E16" i="19"/>
  <c r="D16" i="19"/>
  <c r="C16" i="19"/>
  <c r="M15" i="19"/>
  <c r="L15" i="19"/>
  <c r="K15" i="19"/>
  <c r="I15" i="19"/>
  <c r="H15" i="19"/>
  <c r="G15" i="19"/>
  <c r="E15" i="19"/>
  <c r="D15" i="19"/>
  <c r="C15" i="19"/>
  <c r="M14" i="19"/>
  <c r="L14" i="19"/>
  <c r="K14" i="19"/>
  <c r="I14" i="19"/>
  <c r="H14" i="19"/>
  <c r="G14" i="19"/>
  <c r="E14" i="19"/>
  <c r="D14" i="19"/>
  <c r="C14" i="19"/>
  <c r="M13" i="19"/>
  <c r="L13" i="19"/>
  <c r="K13" i="19"/>
  <c r="I13" i="19"/>
  <c r="H13" i="19"/>
  <c r="G13" i="19"/>
  <c r="E13" i="19"/>
  <c r="D13" i="19"/>
  <c r="C13" i="19"/>
  <c r="M12" i="19"/>
  <c r="L12" i="19"/>
  <c r="K12" i="19"/>
  <c r="I12" i="19"/>
  <c r="H12" i="19"/>
  <c r="G12" i="19"/>
  <c r="E12" i="19"/>
  <c r="D12" i="19"/>
  <c r="C12" i="19"/>
  <c r="M11" i="19"/>
  <c r="L11" i="19"/>
  <c r="K11" i="19"/>
  <c r="I11" i="19"/>
  <c r="H11" i="19"/>
  <c r="G11" i="19"/>
  <c r="E11" i="19"/>
  <c r="D11" i="19"/>
  <c r="C11" i="19"/>
  <c r="M10" i="19"/>
  <c r="L10" i="19"/>
  <c r="K10" i="19"/>
  <c r="I10" i="19"/>
  <c r="H10" i="19"/>
  <c r="G10" i="19"/>
  <c r="E10" i="19"/>
  <c r="D10" i="19"/>
  <c r="C10" i="19"/>
  <c r="M9" i="19"/>
  <c r="L9" i="19"/>
  <c r="K9" i="19"/>
  <c r="I9" i="19"/>
  <c r="H9" i="19"/>
  <c r="G9" i="19"/>
  <c r="E9" i="19"/>
  <c r="D9" i="19"/>
  <c r="C9" i="19"/>
  <c r="M8" i="19"/>
  <c r="L8" i="19"/>
  <c r="K8" i="19"/>
  <c r="I8" i="19"/>
  <c r="H8" i="19"/>
  <c r="G8" i="19"/>
  <c r="E8" i="19"/>
  <c r="D8" i="19"/>
  <c r="C8" i="19"/>
  <c r="M3" i="19"/>
  <c r="J3" i="19"/>
  <c r="G3" i="19"/>
  <c r="C3" i="19"/>
  <c r="M2" i="19"/>
  <c r="J2" i="19"/>
  <c r="G2" i="19"/>
  <c r="C2" i="19"/>
  <c r="K75" i="17"/>
  <c r="K74" i="17"/>
  <c r="K73" i="17"/>
  <c r="K72" i="17"/>
  <c r="K71" i="17"/>
  <c r="C71" i="17"/>
  <c r="C70" i="17"/>
  <c r="K70" i="17" s="1"/>
  <c r="K69" i="17"/>
  <c r="C69" i="17"/>
  <c r="C68" i="17"/>
  <c r="K68" i="17" s="1"/>
  <c r="C67" i="17"/>
  <c r="K67" i="17" s="1"/>
  <c r="K66" i="17"/>
  <c r="C66" i="17"/>
  <c r="P38" i="17"/>
  <c r="M17" i="17"/>
  <c r="L17" i="17"/>
  <c r="K17" i="17"/>
  <c r="I17" i="17"/>
  <c r="H17" i="17"/>
  <c r="G17" i="17"/>
  <c r="M75" i="17" s="1"/>
  <c r="E17" i="17"/>
  <c r="D17" i="17"/>
  <c r="C17" i="17"/>
  <c r="M16" i="17"/>
  <c r="L16" i="17"/>
  <c r="K16" i="17"/>
  <c r="I16" i="17"/>
  <c r="H16" i="17"/>
  <c r="G16" i="17"/>
  <c r="E16" i="17"/>
  <c r="D16" i="17"/>
  <c r="C16" i="17"/>
  <c r="F16" i="17" s="1"/>
  <c r="D74" i="17" s="1"/>
  <c r="M15" i="17"/>
  <c r="L15" i="17"/>
  <c r="K15" i="17"/>
  <c r="I15" i="17"/>
  <c r="H15" i="17"/>
  <c r="G15" i="17"/>
  <c r="E15" i="17"/>
  <c r="D15" i="17"/>
  <c r="C15" i="17"/>
  <c r="L73" i="17" s="1"/>
  <c r="M14" i="17"/>
  <c r="L14" i="17"/>
  <c r="K14" i="17"/>
  <c r="I14" i="17"/>
  <c r="H14" i="17"/>
  <c r="G14" i="17"/>
  <c r="E14" i="17"/>
  <c r="D14" i="17"/>
  <c r="C14" i="17"/>
  <c r="M13" i="17"/>
  <c r="L13" i="17"/>
  <c r="K13" i="17"/>
  <c r="I13" i="17"/>
  <c r="H13" i="17"/>
  <c r="G13" i="17"/>
  <c r="E13" i="17"/>
  <c r="D13" i="17"/>
  <c r="C13" i="17"/>
  <c r="M12" i="17"/>
  <c r="L12" i="17"/>
  <c r="K12" i="17"/>
  <c r="I12" i="17"/>
  <c r="H12" i="17"/>
  <c r="G12" i="17"/>
  <c r="E12" i="17"/>
  <c r="D12" i="17"/>
  <c r="C12" i="17"/>
  <c r="M11" i="17"/>
  <c r="L11" i="17"/>
  <c r="K11" i="17"/>
  <c r="I11" i="17"/>
  <c r="H11" i="17"/>
  <c r="G11" i="17"/>
  <c r="E11" i="17"/>
  <c r="D11" i="17"/>
  <c r="C11" i="17"/>
  <c r="M10" i="17"/>
  <c r="L10" i="17"/>
  <c r="K10" i="17"/>
  <c r="N10" i="17" s="1"/>
  <c r="F68" i="17" s="1"/>
  <c r="I10" i="17"/>
  <c r="H10" i="17"/>
  <c r="G10" i="17"/>
  <c r="E10" i="17"/>
  <c r="D10" i="17"/>
  <c r="L68" i="17" s="1"/>
  <c r="C10" i="17"/>
  <c r="M9" i="17"/>
  <c r="L9" i="17"/>
  <c r="K9" i="17"/>
  <c r="I9" i="17"/>
  <c r="H9" i="17"/>
  <c r="G9" i="17"/>
  <c r="M67" i="17" s="1"/>
  <c r="E9" i="17"/>
  <c r="D9" i="17"/>
  <c r="C9" i="17"/>
  <c r="M8" i="17"/>
  <c r="L8" i="17"/>
  <c r="K8" i="17"/>
  <c r="I8" i="17"/>
  <c r="H8" i="17"/>
  <c r="G8" i="17"/>
  <c r="M66" i="17" s="1"/>
  <c r="E8" i="17"/>
  <c r="D8" i="17"/>
  <c r="C8" i="17"/>
  <c r="M3" i="17"/>
  <c r="J3" i="17"/>
  <c r="G3" i="17"/>
  <c r="C3" i="17"/>
  <c r="M2" i="17"/>
  <c r="J2" i="17"/>
  <c r="G2" i="17"/>
  <c r="C2" i="17"/>
  <c r="K75" i="16"/>
  <c r="K74" i="16"/>
  <c r="K73" i="16"/>
  <c r="K72" i="16"/>
  <c r="C71" i="16"/>
  <c r="K71" i="16" s="1"/>
  <c r="C70" i="16"/>
  <c r="K70" i="16" s="1"/>
  <c r="K69" i="16"/>
  <c r="C69" i="16"/>
  <c r="C68" i="16"/>
  <c r="K68" i="16" s="1"/>
  <c r="K67" i="16"/>
  <c r="C67" i="16"/>
  <c r="K66" i="16"/>
  <c r="C66" i="16"/>
  <c r="P38" i="16"/>
  <c r="M17" i="16"/>
  <c r="L17" i="16"/>
  <c r="K17" i="16"/>
  <c r="I17" i="16"/>
  <c r="H17" i="16"/>
  <c r="G17" i="16"/>
  <c r="E17" i="16"/>
  <c r="D17" i="16"/>
  <c r="C17" i="16"/>
  <c r="M16" i="16"/>
  <c r="L16" i="16"/>
  <c r="K16" i="16"/>
  <c r="I16" i="16"/>
  <c r="H16" i="16"/>
  <c r="G16" i="16"/>
  <c r="M74" i="16" s="1"/>
  <c r="E16" i="16"/>
  <c r="D16" i="16"/>
  <c r="C16" i="16"/>
  <c r="M15" i="16"/>
  <c r="L15" i="16"/>
  <c r="K15" i="16"/>
  <c r="I15" i="16"/>
  <c r="H15" i="16"/>
  <c r="G15" i="16"/>
  <c r="E15" i="16"/>
  <c r="D15" i="16"/>
  <c r="C15" i="16"/>
  <c r="M14" i="16"/>
  <c r="L14" i="16"/>
  <c r="K14" i="16"/>
  <c r="I14" i="16"/>
  <c r="H14" i="16"/>
  <c r="G14" i="16"/>
  <c r="E14" i="16"/>
  <c r="D14" i="16"/>
  <c r="C14" i="16"/>
  <c r="M13" i="16"/>
  <c r="L13" i="16"/>
  <c r="K13" i="16"/>
  <c r="I13" i="16"/>
  <c r="H13" i="16"/>
  <c r="G13" i="16"/>
  <c r="M71" i="16" s="1"/>
  <c r="E13" i="16"/>
  <c r="D13" i="16"/>
  <c r="C13" i="16"/>
  <c r="M12" i="16"/>
  <c r="L12" i="16"/>
  <c r="K12" i="16"/>
  <c r="I12" i="16"/>
  <c r="H12" i="16"/>
  <c r="G12" i="16"/>
  <c r="E12" i="16"/>
  <c r="D12" i="16"/>
  <c r="C12" i="16"/>
  <c r="M11" i="16"/>
  <c r="L11" i="16"/>
  <c r="K11" i="16"/>
  <c r="I11" i="16"/>
  <c r="H11" i="16"/>
  <c r="G11" i="16"/>
  <c r="E11" i="16"/>
  <c r="D11" i="16"/>
  <c r="C11" i="16"/>
  <c r="M10" i="16"/>
  <c r="L10" i="16"/>
  <c r="K10" i="16"/>
  <c r="I10" i="16"/>
  <c r="H10" i="16"/>
  <c r="G10" i="16"/>
  <c r="E10" i="16"/>
  <c r="D10" i="16"/>
  <c r="C10" i="16"/>
  <c r="M9" i="16"/>
  <c r="L9" i="16"/>
  <c r="K9" i="16"/>
  <c r="N67" i="16" s="1"/>
  <c r="I9" i="16"/>
  <c r="H9" i="16"/>
  <c r="G9" i="16"/>
  <c r="E9" i="16"/>
  <c r="D9" i="16"/>
  <c r="C9" i="16"/>
  <c r="F9" i="16" s="1"/>
  <c r="D67" i="16" s="1"/>
  <c r="M8" i="16"/>
  <c r="L8" i="16"/>
  <c r="K8" i="16"/>
  <c r="I8" i="16"/>
  <c r="H8" i="16"/>
  <c r="G8" i="16"/>
  <c r="E8" i="16"/>
  <c r="D8" i="16"/>
  <c r="C8" i="16"/>
  <c r="M3" i="16"/>
  <c r="J3" i="16"/>
  <c r="G3" i="16"/>
  <c r="C3" i="16"/>
  <c r="M2" i="16"/>
  <c r="J2" i="16"/>
  <c r="G43" i="16" s="1"/>
  <c r="G2" i="16"/>
  <c r="G4" i="16" s="1"/>
  <c r="C4" i="16" s="1"/>
  <c r="C2" i="16"/>
  <c r="K75" i="15"/>
  <c r="K74" i="15"/>
  <c r="K73" i="15"/>
  <c r="K72" i="15"/>
  <c r="C71" i="15"/>
  <c r="K71" i="15" s="1"/>
  <c r="C70" i="15"/>
  <c r="K70" i="15" s="1"/>
  <c r="K69" i="15"/>
  <c r="C69" i="15"/>
  <c r="C68" i="15"/>
  <c r="K68" i="15" s="1"/>
  <c r="C67" i="15"/>
  <c r="K67" i="15" s="1"/>
  <c r="C66" i="15"/>
  <c r="K66" i="15" s="1"/>
  <c r="G43" i="15"/>
  <c r="P38" i="15"/>
  <c r="M17" i="15"/>
  <c r="L17" i="15"/>
  <c r="K17" i="15"/>
  <c r="I17" i="15"/>
  <c r="H17" i="15"/>
  <c r="G17" i="15"/>
  <c r="E17" i="15"/>
  <c r="D17" i="15"/>
  <c r="C17" i="15"/>
  <c r="M16" i="15"/>
  <c r="L16" i="15"/>
  <c r="K16" i="15"/>
  <c r="I16" i="15"/>
  <c r="H16" i="15"/>
  <c r="G16" i="15"/>
  <c r="E16" i="15"/>
  <c r="D16" i="15"/>
  <c r="C16" i="15"/>
  <c r="M15" i="15"/>
  <c r="L15" i="15"/>
  <c r="K15" i="15"/>
  <c r="I15" i="15"/>
  <c r="H15" i="15"/>
  <c r="G15" i="15"/>
  <c r="E15" i="15"/>
  <c r="D15" i="15"/>
  <c r="C15" i="15"/>
  <c r="M14" i="15"/>
  <c r="L14" i="15"/>
  <c r="K14" i="15"/>
  <c r="I14" i="15"/>
  <c r="H14" i="15"/>
  <c r="G14" i="15"/>
  <c r="E14" i="15"/>
  <c r="D14" i="15"/>
  <c r="C14" i="15"/>
  <c r="L72" i="15" s="1"/>
  <c r="M13" i="15"/>
  <c r="L13" i="15"/>
  <c r="K13" i="15"/>
  <c r="I13" i="15"/>
  <c r="H13" i="15"/>
  <c r="G13" i="15"/>
  <c r="E13" i="15"/>
  <c r="D13" i="15"/>
  <c r="C13" i="15"/>
  <c r="M12" i="15"/>
  <c r="L12" i="15"/>
  <c r="K12" i="15"/>
  <c r="I12" i="15"/>
  <c r="H12" i="15"/>
  <c r="G12" i="15"/>
  <c r="E12" i="15"/>
  <c r="D12" i="15"/>
  <c r="C12" i="15"/>
  <c r="F12" i="15" s="1"/>
  <c r="D70" i="15" s="1"/>
  <c r="M11" i="15"/>
  <c r="L11" i="15"/>
  <c r="K11" i="15"/>
  <c r="I11" i="15"/>
  <c r="H11" i="15"/>
  <c r="G11" i="15"/>
  <c r="E11" i="15"/>
  <c r="D11" i="15"/>
  <c r="C11" i="15"/>
  <c r="L69" i="15" s="1"/>
  <c r="M10" i="15"/>
  <c r="L10" i="15"/>
  <c r="K10" i="15"/>
  <c r="I10" i="15"/>
  <c r="H10" i="15"/>
  <c r="G10" i="15"/>
  <c r="E10" i="15"/>
  <c r="D10" i="15"/>
  <c r="C10" i="15"/>
  <c r="M9" i="15"/>
  <c r="L9" i="15"/>
  <c r="K9" i="15"/>
  <c r="I9" i="15"/>
  <c r="H9" i="15"/>
  <c r="G9" i="15"/>
  <c r="E9" i="15"/>
  <c r="D9" i="15"/>
  <c r="C9" i="15"/>
  <c r="L67" i="15" s="1"/>
  <c r="M8" i="15"/>
  <c r="L8" i="15"/>
  <c r="K8" i="15"/>
  <c r="I8" i="15"/>
  <c r="H8" i="15"/>
  <c r="G8" i="15"/>
  <c r="E8" i="15"/>
  <c r="D8" i="15"/>
  <c r="C8" i="15"/>
  <c r="M3" i="15"/>
  <c r="J3" i="15"/>
  <c r="G3" i="15"/>
  <c r="G4" i="15" s="1"/>
  <c r="C4" i="15" s="1"/>
  <c r="C3" i="15"/>
  <c r="M2" i="15"/>
  <c r="J2" i="15"/>
  <c r="G2" i="15"/>
  <c r="C2" i="15"/>
  <c r="K75" i="6"/>
  <c r="K74" i="6"/>
  <c r="K73" i="6"/>
  <c r="K72" i="6"/>
  <c r="K71" i="6"/>
  <c r="C71" i="6"/>
  <c r="K70" i="6"/>
  <c r="C70" i="6"/>
  <c r="C69" i="6"/>
  <c r="K69" i="6" s="1"/>
  <c r="K68" i="6"/>
  <c r="C68" i="6"/>
  <c r="C67" i="6"/>
  <c r="K67" i="6" s="1"/>
  <c r="K66" i="6"/>
  <c r="C66" i="6"/>
  <c r="P38" i="6"/>
  <c r="M17" i="6"/>
  <c r="L17" i="6"/>
  <c r="K17" i="6"/>
  <c r="I17" i="6"/>
  <c r="H17" i="6"/>
  <c r="G17" i="6"/>
  <c r="E17" i="6"/>
  <c r="D17" i="6"/>
  <c r="C17" i="6"/>
  <c r="M16" i="6"/>
  <c r="L16" i="6"/>
  <c r="K16" i="6"/>
  <c r="I16" i="6"/>
  <c r="H16" i="6"/>
  <c r="G16" i="6"/>
  <c r="E16" i="6"/>
  <c r="D16" i="6"/>
  <c r="C16" i="6"/>
  <c r="M15" i="6"/>
  <c r="L15" i="6"/>
  <c r="K15" i="6"/>
  <c r="I15" i="6"/>
  <c r="H15" i="6"/>
  <c r="G15" i="6"/>
  <c r="E15" i="6"/>
  <c r="D15" i="6"/>
  <c r="C15" i="6"/>
  <c r="M14" i="6"/>
  <c r="L14" i="6"/>
  <c r="K14" i="6"/>
  <c r="I14" i="6"/>
  <c r="H14" i="6"/>
  <c r="G14" i="6"/>
  <c r="E14" i="6"/>
  <c r="D14" i="6"/>
  <c r="C14" i="6"/>
  <c r="M13" i="6"/>
  <c r="L13" i="6"/>
  <c r="K13" i="6"/>
  <c r="I13" i="6"/>
  <c r="H13" i="6"/>
  <c r="G13" i="6"/>
  <c r="E13" i="6"/>
  <c r="D13" i="6"/>
  <c r="C13" i="6"/>
  <c r="M12" i="6"/>
  <c r="L12" i="6"/>
  <c r="K12" i="6"/>
  <c r="I12" i="6"/>
  <c r="H12" i="6"/>
  <c r="G12" i="6"/>
  <c r="E12" i="6"/>
  <c r="D12" i="6"/>
  <c r="C12" i="6"/>
  <c r="M11" i="6"/>
  <c r="L11" i="6"/>
  <c r="K11" i="6"/>
  <c r="I11" i="6"/>
  <c r="H11" i="6"/>
  <c r="G11" i="6"/>
  <c r="E11" i="6"/>
  <c r="D11" i="6"/>
  <c r="C11" i="6"/>
  <c r="M10" i="6"/>
  <c r="L10" i="6"/>
  <c r="K10" i="6"/>
  <c r="I10" i="6"/>
  <c r="H10" i="6"/>
  <c r="G10" i="6"/>
  <c r="E10" i="6"/>
  <c r="D10" i="6"/>
  <c r="C10" i="6"/>
  <c r="M9" i="6"/>
  <c r="L9" i="6"/>
  <c r="K9" i="6"/>
  <c r="I9" i="6"/>
  <c r="H9" i="6"/>
  <c r="G9" i="6"/>
  <c r="M67" i="6" s="1"/>
  <c r="E9" i="6"/>
  <c r="D9" i="6"/>
  <c r="C9" i="6"/>
  <c r="M8" i="6"/>
  <c r="L8" i="6"/>
  <c r="K8" i="6"/>
  <c r="I8" i="6"/>
  <c r="H8" i="6"/>
  <c r="G8" i="6"/>
  <c r="E8" i="6"/>
  <c r="D8" i="6"/>
  <c r="C8" i="6"/>
  <c r="M3" i="6"/>
  <c r="J3" i="6"/>
  <c r="G3" i="6"/>
  <c r="C3" i="6"/>
  <c r="M2" i="6"/>
  <c r="J2" i="6"/>
  <c r="G2" i="6"/>
  <c r="C2" i="6"/>
  <c r="N16" i="66" l="1"/>
  <c r="F74" i="66" s="1"/>
  <c r="J13" i="73"/>
  <c r="E71" i="73" s="1"/>
  <c r="F10" i="20"/>
  <c r="D68" i="20" s="1"/>
  <c r="N74" i="20"/>
  <c r="N71" i="25"/>
  <c r="F8" i="26"/>
  <c r="M70" i="29"/>
  <c r="N9" i="31"/>
  <c r="F67" i="31" s="1"/>
  <c r="F14" i="31"/>
  <c r="D72" i="31" s="1"/>
  <c r="L69" i="40"/>
  <c r="M73" i="40"/>
  <c r="M69" i="49"/>
  <c r="J15" i="51"/>
  <c r="E73" i="51" s="1"/>
  <c r="N75" i="51"/>
  <c r="J17" i="61"/>
  <c r="E75" i="61" s="1"/>
  <c r="J11" i="65"/>
  <c r="E69" i="65" s="1"/>
  <c r="L67" i="73"/>
  <c r="N69" i="76"/>
  <c r="J12" i="80"/>
  <c r="E70" i="80" s="1"/>
  <c r="M74" i="52"/>
  <c r="L68" i="55"/>
  <c r="L72" i="76"/>
  <c r="M72" i="31"/>
  <c r="F15" i="69"/>
  <c r="D73" i="69" s="1"/>
  <c r="F16" i="93"/>
  <c r="F16" i="54"/>
  <c r="D74" i="54" s="1"/>
  <c r="N66" i="32"/>
  <c r="N72" i="44"/>
  <c r="N9" i="62"/>
  <c r="F67" i="62" s="1"/>
  <c r="F13" i="39"/>
  <c r="D71" i="39" s="1"/>
  <c r="M67" i="40"/>
  <c r="J15" i="53"/>
  <c r="E73" i="53" s="1"/>
  <c r="L68" i="54"/>
  <c r="N10" i="55"/>
  <c r="F68" i="55" s="1"/>
  <c r="M74" i="59"/>
  <c r="F14" i="93"/>
  <c r="D72" i="93" s="1"/>
  <c r="J17" i="93"/>
  <c r="N14" i="93"/>
  <c r="F72" i="93" s="1"/>
  <c r="L73" i="61"/>
  <c r="F12" i="31"/>
  <c r="D70" i="31" s="1"/>
  <c r="L70" i="79"/>
  <c r="N71" i="15"/>
  <c r="N75" i="17"/>
  <c r="N17" i="26"/>
  <c r="F75" i="26" s="1"/>
  <c r="N69" i="35"/>
  <c r="M72" i="49"/>
  <c r="J15" i="58"/>
  <c r="E73" i="58" s="1"/>
  <c r="N71" i="61"/>
  <c r="L68" i="62"/>
  <c r="F14" i="83"/>
  <c r="D72" i="83" s="1"/>
  <c r="L73" i="68"/>
  <c r="J11" i="88"/>
  <c r="E69" i="88" s="1"/>
  <c r="J10" i="28"/>
  <c r="E68" i="28" s="1"/>
  <c r="F17" i="65"/>
  <c r="D75" i="65" s="1"/>
  <c r="M68" i="27"/>
  <c r="N67" i="45"/>
  <c r="F10" i="51"/>
  <c r="D68" i="51" s="1"/>
  <c r="N73" i="23"/>
  <c r="M75" i="25"/>
  <c r="L74" i="26"/>
  <c r="M71" i="47"/>
  <c r="L75" i="54"/>
  <c r="L71" i="28"/>
  <c r="M74" i="42"/>
  <c r="N10" i="19"/>
  <c r="F68" i="19" s="1"/>
  <c r="N72" i="24"/>
  <c r="N12" i="35"/>
  <c r="F70" i="35" s="1"/>
  <c r="J9" i="47"/>
  <c r="E67" i="47" s="1"/>
  <c r="N9" i="53"/>
  <c r="F67" i="53" s="1"/>
  <c r="M73" i="62"/>
  <c r="N75" i="62"/>
  <c r="N17" i="86"/>
  <c r="F75" i="86" s="1"/>
  <c r="N69" i="87"/>
  <c r="M71" i="28"/>
  <c r="F10" i="93"/>
  <c r="D68" i="93" s="1"/>
  <c r="L73" i="79"/>
  <c r="N74" i="83"/>
  <c r="L73" i="25"/>
  <c r="F11" i="63"/>
  <c r="D69" i="63" s="1"/>
  <c r="N71" i="80"/>
  <c r="N69" i="20"/>
  <c r="L73" i="21"/>
  <c r="N73" i="22"/>
  <c r="N10" i="30"/>
  <c r="F68" i="30" s="1"/>
  <c r="N9" i="34"/>
  <c r="F67" i="34" s="1"/>
  <c r="M69" i="52"/>
  <c r="M74" i="55"/>
  <c r="N15" i="65"/>
  <c r="F73" i="65" s="1"/>
  <c r="J14" i="77"/>
  <c r="E72" i="77" s="1"/>
  <c r="N75" i="78"/>
  <c r="N71" i="79"/>
  <c r="M72" i="24"/>
  <c r="F9" i="29"/>
  <c r="D67" i="29" s="1"/>
  <c r="N17" i="29"/>
  <c r="F75" i="29" s="1"/>
  <c r="M72" i="36"/>
  <c r="N68" i="37"/>
  <c r="L71" i="45"/>
  <c r="N9" i="50"/>
  <c r="F67" i="50" s="1"/>
  <c r="J8" i="57"/>
  <c r="F9" i="58"/>
  <c r="M66" i="60"/>
  <c r="M68" i="66"/>
  <c r="N15" i="67"/>
  <c r="F73" i="67" s="1"/>
  <c r="N67" i="68"/>
  <c r="M68" i="75"/>
  <c r="N69" i="92"/>
  <c r="F17" i="21"/>
  <c r="D75" i="21" s="1"/>
  <c r="J12" i="6"/>
  <c r="E70" i="6" s="1"/>
  <c r="L66" i="6"/>
  <c r="N72" i="6"/>
  <c r="L68" i="24"/>
  <c r="F10" i="36"/>
  <c r="D68" i="36" s="1"/>
  <c r="N74" i="36"/>
  <c r="M72" i="44"/>
  <c r="F15" i="48"/>
  <c r="D73" i="48" s="1"/>
  <c r="J11" i="49"/>
  <c r="E69" i="49" s="1"/>
  <c r="N67" i="53"/>
  <c r="L73" i="57"/>
  <c r="M71" i="70"/>
  <c r="N9" i="77"/>
  <c r="F67" i="77" s="1"/>
  <c r="F16" i="85"/>
  <c r="D74" i="85" s="1"/>
  <c r="J9" i="88"/>
  <c r="E67" i="88" s="1"/>
  <c r="N11" i="88"/>
  <c r="F69" i="88" s="1"/>
  <c r="N66" i="90"/>
  <c r="F12" i="93"/>
  <c r="N12" i="93"/>
  <c r="F70" i="93" s="1"/>
  <c r="J9" i="93"/>
  <c r="N68" i="27"/>
  <c r="L73" i="31"/>
  <c r="N71" i="32"/>
  <c r="F14" i="35"/>
  <c r="D72" i="35" s="1"/>
  <c r="F13" i="37"/>
  <c r="D71" i="37" s="1"/>
  <c r="J16" i="53"/>
  <c r="E74" i="53" s="1"/>
  <c r="F13" i="54"/>
  <c r="J15" i="57"/>
  <c r="E73" i="57" s="1"/>
  <c r="J12" i="59"/>
  <c r="E70" i="59" s="1"/>
  <c r="F11" i="60"/>
  <c r="N67" i="71"/>
  <c r="N73" i="79"/>
  <c r="F16" i="82"/>
  <c r="D74" i="82" s="1"/>
  <c r="N68" i="86"/>
  <c r="F15" i="86"/>
  <c r="D73" i="86" s="1"/>
  <c r="N67" i="46"/>
  <c r="F13" i="28"/>
  <c r="D71" i="28" s="1"/>
  <c r="J10" i="93"/>
  <c r="M70" i="20"/>
  <c r="F9" i="25"/>
  <c r="N66" i="27"/>
  <c r="N17" i="31"/>
  <c r="F75" i="31" s="1"/>
  <c r="F15" i="33"/>
  <c r="D73" i="33" s="1"/>
  <c r="M71" i="34"/>
  <c r="L69" i="39"/>
  <c r="J8" i="44"/>
  <c r="E66" i="44" s="1"/>
  <c r="N75" i="48"/>
  <c r="N9" i="49"/>
  <c r="F67" i="49" s="1"/>
  <c r="F17" i="50"/>
  <c r="D75" i="50" s="1"/>
  <c r="L67" i="51"/>
  <c r="F15" i="56"/>
  <c r="D73" i="56" s="1"/>
  <c r="F12" i="61"/>
  <c r="F10" i="65"/>
  <c r="D68" i="65" s="1"/>
  <c r="M70" i="68"/>
  <c r="N16" i="77"/>
  <c r="F74" i="77" s="1"/>
  <c r="M72" i="85"/>
  <c r="L66" i="24"/>
  <c r="L74" i="22"/>
  <c r="N9" i="23"/>
  <c r="F67" i="23" s="1"/>
  <c r="M75" i="24"/>
  <c r="N15" i="31"/>
  <c r="F73" i="31" s="1"/>
  <c r="N70" i="6"/>
  <c r="J9" i="29"/>
  <c r="E67" i="29" s="1"/>
  <c r="N69" i="32"/>
  <c r="J10" i="44"/>
  <c r="E68" i="44" s="1"/>
  <c r="N66" i="17"/>
  <c r="L70" i="32"/>
  <c r="J11" i="34"/>
  <c r="E69" i="34" s="1"/>
  <c r="L68" i="35"/>
  <c r="N68" i="36"/>
  <c r="N12" i="36"/>
  <c r="F70" i="36" s="1"/>
  <c r="M75" i="36"/>
  <c r="L75" i="41"/>
  <c r="M69" i="51"/>
  <c r="N69" i="15"/>
  <c r="M68" i="16"/>
  <c r="F17" i="16"/>
  <c r="D75" i="16" s="1"/>
  <c r="N11" i="19"/>
  <c r="F69" i="19" s="1"/>
  <c r="L69" i="21"/>
  <c r="N10" i="24"/>
  <c r="F68" i="24" s="1"/>
  <c r="F13" i="24"/>
  <c r="J12" i="26"/>
  <c r="E70" i="26" s="1"/>
  <c r="M72" i="29"/>
  <c r="J16" i="29"/>
  <c r="E74" i="29" s="1"/>
  <c r="M67" i="34"/>
  <c r="L71" i="36"/>
  <c r="M67" i="37"/>
  <c r="L74" i="37"/>
  <c r="N71" i="39"/>
  <c r="N68" i="41"/>
  <c r="N12" i="41"/>
  <c r="F70" i="41" s="1"/>
  <c r="F11" i="56"/>
  <c r="N17" i="56"/>
  <c r="F75" i="56" s="1"/>
  <c r="F13" i="59"/>
  <c r="F16" i="60"/>
  <c r="D74" i="60" s="1"/>
  <c r="J10" i="65"/>
  <c r="E68" i="65" s="1"/>
  <c r="F15" i="68"/>
  <c r="D73" i="68" s="1"/>
  <c r="M69" i="78"/>
  <c r="N67" i="79"/>
  <c r="J13" i="81"/>
  <c r="E71" i="81" s="1"/>
  <c r="N14" i="88"/>
  <c r="F72" i="88" s="1"/>
  <c r="J13" i="89"/>
  <c r="E71" i="89" s="1"/>
  <c r="N14" i="92"/>
  <c r="F72" i="92" s="1"/>
  <c r="N74" i="61"/>
  <c r="F13" i="63"/>
  <c r="L68" i="67"/>
  <c r="L70" i="70"/>
  <c r="N74" i="80"/>
  <c r="J12" i="82"/>
  <c r="E70" i="82" s="1"/>
  <c r="E28" i="93"/>
  <c r="N66" i="93"/>
  <c r="L71" i="30"/>
  <c r="N74" i="73"/>
  <c r="M74" i="15"/>
  <c r="N15" i="17"/>
  <c r="F73" i="17" s="1"/>
  <c r="J16" i="19"/>
  <c r="E74" i="19" s="1"/>
  <c r="N72" i="23"/>
  <c r="M67" i="25"/>
  <c r="M68" i="26"/>
  <c r="L75" i="26"/>
  <c r="N13" i="27"/>
  <c r="F71" i="27" s="1"/>
  <c r="N16" i="29"/>
  <c r="F74" i="29" s="1"/>
  <c r="F11" i="30"/>
  <c r="D69" i="30" s="1"/>
  <c r="J15" i="30"/>
  <c r="E73" i="30" s="1"/>
  <c r="N66" i="33"/>
  <c r="M68" i="40"/>
  <c r="N66" i="41"/>
  <c r="N66" i="47"/>
  <c r="L69" i="63"/>
  <c r="N71" i="66"/>
  <c r="J14" i="70"/>
  <c r="E72" i="70" s="1"/>
  <c r="L73" i="93"/>
  <c r="F16" i="39"/>
  <c r="D74" i="39" s="1"/>
  <c r="N71" i="6"/>
  <c r="F13" i="16"/>
  <c r="D71" i="16" s="1"/>
  <c r="N71" i="17"/>
  <c r="L68" i="19"/>
  <c r="N67" i="25"/>
  <c r="F9" i="30"/>
  <c r="J12" i="32"/>
  <c r="E70" i="32" s="1"/>
  <c r="F17" i="32"/>
  <c r="D75" i="32" s="1"/>
  <c r="M74" i="34"/>
  <c r="J13" i="36"/>
  <c r="E71" i="36" s="1"/>
  <c r="N8" i="38"/>
  <c r="J8" i="40"/>
  <c r="J10" i="43"/>
  <c r="E68" i="43" s="1"/>
  <c r="N17" i="44"/>
  <c r="F75" i="44" s="1"/>
  <c r="L72" i="48"/>
  <c r="N8" i="53"/>
  <c r="F66" i="53" s="1"/>
  <c r="N72" i="67"/>
  <c r="J15" i="71"/>
  <c r="E73" i="71" s="1"/>
  <c r="N14" i="76"/>
  <c r="F72" i="76" s="1"/>
  <c r="J14" i="79"/>
  <c r="E72" i="79" s="1"/>
  <c r="J11" i="83"/>
  <c r="E69" i="83" s="1"/>
  <c r="M67" i="28"/>
  <c r="N67" i="93"/>
  <c r="F11" i="16"/>
  <c r="D69" i="16" s="1"/>
  <c r="N74" i="19"/>
  <c r="F11" i="20"/>
  <c r="D69" i="20" s="1"/>
  <c r="N10" i="23"/>
  <c r="F68" i="23" s="1"/>
  <c r="N71" i="24"/>
  <c r="M75" i="26"/>
  <c r="L73" i="32"/>
  <c r="J14" i="34"/>
  <c r="E72" i="34" s="1"/>
  <c r="N71" i="36"/>
  <c r="L69" i="53"/>
  <c r="F12" i="54"/>
  <c r="L73" i="58"/>
  <c r="F10" i="60"/>
  <c r="D68" i="60" s="1"/>
  <c r="L69" i="62"/>
  <c r="J12" i="64"/>
  <c r="E70" i="64" s="1"/>
  <c r="J12" i="70"/>
  <c r="E70" i="70" s="1"/>
  <c r="F17" i="70"/>
  <c r="D75" i="70" s="1"/>
  <c r="L73" i="73"/>
  <c r="M66" i="76"/>
  <c r="N12" i="76"/>
  <c r="F70" i="76" s="1"/>
  <c r="L70" i="78"/>
  <c r="F8" i="79"/>
  <c r="M68" i="79"/>
  <c r="M75" i="82"/>
  <c r="J13" i="93"/>
  <c r="E71" i="93" s="1"/>
  <c r="J15" i="50"/>
  <c r="E73" i="50" s="1"/>
  <c r="J9" i="6"/>
  <c r="E67" i="6" s="1"/>
  <c r="N69" i="6"/>
  <c r="L72" i="6"/>
  <c r="F10" i="19"/>
  <c r="M71" i="20"/>
  <c r="F8" i="22"/>
  <c r="F14" i="27"/>
  <c r="D72" i="27" s="1"/>
  <c r="J15" i="35"/>
  <c r="E73" i="35" s="1"/>
  <c r="M72" i="37"/>
  <c r="L67" i="38"/>
  <c r="N15" i="41"/>
  <c r="F73" i="41" s="1"/>
  <c r="F16" i="44"/>
  <c r="D74" i="44" s="1"/>
  <c r="L72" i="56"/>
  <c r="L74" i="59"/>
  <c r="N12" i="73"/>
  <c r="F70" i="73" s="1"/>
  <c r="L68" i="90"/>
  <c r="M66" i="79"/>
  <c r="F15" i="79"/>
  <c r="D73" i="79" s="1"/>
  <c r="F12" i="28"/>
  <c r="D70" i="28" s="1"/>
  <c r="N12" i="19"/>
  <c r="F70" i="19" s="1"/>
  <c r="N74" i="27"/>
  <c r="N68" i="29"/>
  <c r="M75" i="29"/>
  <c r="N8" i="43"/>
  <c r="F66" i="43" s="1"/>
  <c r="L67" i="46"/>
  <c r="J13" i="46"/>
  <c r="E71" i="46" s="1"/>
  <c r="F16" i="50"/>
  <c r="D74" i="50" s="1"/>
  <c r="N8" i="52"/>
  <c r="F66" i="52" s="1"/>
  <c r="J15" i="52"/>
  <c r="E73" i="52" s="1"/>
  <c r="J13" i="53"/>
  <c r="E71" i="53" s="1"/>
  <c r="J17" i="58"/>
  <c r="E75" i="58" s="1"/>
  <c r="F14" i="59"/>
  <c r="D72" i="59" s="1"/>
  <c r="M70" i="78"/>
  <c r="M72" i="6"/>
  <c r="M72" i="17"/>
  <c r="N13" i="20"/>
  <c r="F71" i="20" s="1"/>
  <c r="M72" i="21"/>
  <c r="M68" i="25"/>
  <c r="L75" i="25"/>
  <c r="N73" i="26"/>
  <c r="F9" i="35"/>
  <c r="D67" i="35" s="1"/>
  <c r="F17" i="39"/>
  <c r="D75" i="39" s="1"/>
  <c r="F14" i="41"/>
  <c r="D72" i="41" s="1"/>
  <c r="J8" i="45"/>
  <c r="E66" i="45" s="1"/>
  <c r="L75" i="45"/>
  <c r="J10" i="51"/>
  <c r="E68" i="51" s="1"/>
  <c r="N14" i="54"/>
  <c r="F72" i="54" s="1"/>
  <c r="N74" i="54"/>
  <c r="J12" i="57"/>
  <c r="E70" i="57" s="1"/>
  <c r="F11" i="58"/>
  <c r="D69" i="58" s="1"/>
  <c r="N16" i="69"/>
  <c r="F74" i="69" s="1"/>
  <c r="F17" i="90"/>
  <c r="D75" i="90" s="1"/>
  <c r="N74" i="6"/>
  <c r="F16" i="16"/>
  <c r="D74" i="16" s="1"/>
  <c r="F10" i="17"/>
  <c r="D68" i="17" s="1"/>
  <c r="L73" i="19"/>
  <c r="M74" i="36"/>
  <c r="L67" i="43"/>
  <c r="N75" i="49"/>
  <c r="N16" i="56"/>
  <c r="F74" i="56" s="1"/>
  <c r="N12" i="57"/>
  <c r="F70" i="57" s="1"/>
  <c r="J13" i="61"/>
  <c r="E71" i="61" s="1"/>
  <c r="L72" i="68"/>
  <c r="L75" i="72"/>
  <c r="L69" i="76"/>
  <c r="N69" i="77"/>
  <c r="L74" i="77"/>
  <c r="J10" i="78"/>
  <c r="E68" i="78" s="1"/>
  <c r="N66" i="79"/>
  <c r="J15" i="79"/>
  <c r="E73" i="79" s="1"/>
  <c r="N75" i="82"/>
  <c r="L73" i="84"/>
  <c r="N15" i="85"/>
  <c r="F73" i="85" s="1"/>
  <c r="M67" i="92"/>
  <c r="L74" i="92"/>
  <c r="F11" i="93"/>
  <c r="J8" i="93"/>
  <c r="J14" i="93"/>
  <c r="E72" i="93" s="1"/>
  <c r="N11" i="93"/>
  <c r="F69" i="93" s="1"/>
  <c r="F8" i="93"/>
  <c r="N16" i="93"/>
  <c r="F74" i="93" s="1"/>
  <c r="M68" i="93"/>
  <c r="L66" i="93"/>
  <c r="J15" i="93"/>
  <c r="E73" i="93" s="1"/>
  <c r="M66" i="93"/>
  <c r="M69" i="93"/>
  <c r="L70" i="93"/>
  <c r="L67" i="93"/>
  <c r="N10" i="93"/>
  <c r="F68" i="93" s="1"/>
  <c r="J12" i="93"/>
  <c r="E70" i="93" s="1"/>
  <c r="L71" i="93"/>
  <c r="N9" i="93"/>
  <c r="F15" i="93"/>
  <c r="D73" i="93" s="1"/>
  <c r="M28" i="93"/>
  <c r="N8" i="93"/>
  <c r="M72" i="93"/>
  <c r="I28" i="93"/>
  <c r="D71" i="93"/>
  <c r="L69" i="93"/>
  <c r="D67" i="93"/>
  <c r="M67" i="93"/>
  <c r="E67" i="93"/>
  <c r="L72" i="93"/>
  <c r="M75" i="93"/>
  <c r="E75" i="93"/>
  <c r="N73" i="93"/>
  <c r="F73" i="93"/>
  <c r="N72" i="93"/>
  <c r="L75" i="93"/>
  <c r="L68" i="93"/>
  <c r="N70" i="93"/>
  <c r="F67" i="93"/>
  <c r="D74" i="93"/>
  <c r="F75" i="93"/>
  <c r="E69" i="93"/>
  <c r="N69" i="93"/>
  <c r="M74" i="93"/>
  <c r="E68" i="93"/>
  <c r="F11" i="29"/>
  <c r="D69" i="29" s="1"/>
  <c r="L69" i="29"/>
  <c r="L68" i="58"/>
  <c r="J14" i="51"/>
  <c r="E72" i="51" s="1"/>
  <c r="L66" i="71"/>
  <c r="N17" i="74"/>
  <c r="F75" i="74" s="1"/>
  <c r="N75" i="74"/>
  <c r="F12" i="20"/>
  <c r="D70" i="20" s="1"/>
  <c r="M68" i="21"/>
  <c r="N68" i="30"/>
  <c r="N66" i="31"/>
  <c r="M66" i="34"/>
  <c r="N68" i="34"/>
  <c r="N10" i="34"/>
  <c r="F68" i="34" s="1"/>
  <c r="M72" i="34"/>
  <c r="F8" i="46"/>
  <c r="D66" i="46" s="1"/>
  <c r="N14" i="46"/>
  <c r="F72" i="46" s="1"/>
  <c r="N12" i="47"/>
  <c r="F70" i="47" s="1"/>
  <c r="N68" i="60"/>
  <c r="J11" i="61"/>
  <c r="E69" i="61" s="1"/>
  <c r="N73" i="61"/>
  <c r="F14" i="62"/>
  <c r="D72" i="62" s="1"/>
  <c r="F14" i="63"/>
  <c r="D72" i="63" s="1"/>
  <c r="N8" i="67"/>
  <c r="F15" i="80"/>
  <c r="D73" i="80" s="1"/>
  <c r="L73" i="80"/>
  <c r="F9" i="28"/>
  <c r="D67" i="28" s="1"/>
  <c r="J14" i="16"/>
  <c r="E72" i="16" s="1"/>
  <c r="L69" i="31"/>
  <c r="N13" i="32"/>
  <c r="F71" i="32" s="1"/>
  <c r="N15" i="32"/>
  <c r="F73" i="32" s="1"/>
  <c r="N12" i="34"/>
  <c r="F70" i="34" s="1"/>
  <c r="N67" i="42"/>
  <c r="L75" i="43"/>
  <c r="N72" i="46"/>
  <c r="M70" i="59"/>
  <c r="N11" i="62"/>
  <c r="F69" i="62" s="1"/>
  <c r="J16" i="63"/>
  <c r="E74" i="63" s="1"/>
  <c r="N69" i="65"/>
  <c r="F14" i="65"/>
  <c r="D72" i="65" s="1"/>
  <c r="J13" i="77"/>
  <c r="E71" i="77" s="1"/>
  <c r="N70" i="82"/>
  <c r="N12" i="82"/>
  <c r="F70" i="82" s="1"/>
  <c r="N72" i="82"/>
  <c r="L74" i="19"/>
  <c r="F16" i="19"/>
  <c r="D74" i="19" s="1"/>
  <c r="J13" i="31"/>
  <c r="E71" i="31" s="1"/>
  <c r="M71" i="31"/>
  <c r="F9" i="44"/>
  <c r="D67" i="44" s="1"/>
  <c r="L67" i="44"/>
  <c r="F13" i="25"/>
  <c r="D71" i="25" s="1"/>
  <c r="L71" i="25"/>
  <c r="F15" i="30"/>
  <c r="D73" i="30" s="1"/>
  <c r="F15" i="43"/>
  <c r="D73" i="43" s="1"/>
  <c r="L73" i="43"/>
  <c r="N9" i="45"/>
  <c r="F67" i="45" s="1"/>
  <c r="M67" i="51"/>
  <c r="J9" i="51"/>
  <c r="E67" i="51" s="1"/>
  <c r="N13" i="61"/>
  <c r="F71" i="61" s="1"/>
  <c r="N8" i="64"/>
  <c r="F66" i="64" s="1"/>
  <c r="F13" i="76"/>
  <c r="L71" i="76"/>
  <c r="L72" i="81"/>
  <c r="F14" i="81"/>
  <c r="D72" i="81" s="1"/>
  <c r="M69" i="28"/>
  <c r="L74" i="15"/>
  <c r="N68" i="23"/>
  <c r="N70" i="24"/>
  <c r="N12" i="24"/>
  <c r="F70" i="24" s="1"/>
  <c r="N8" i="76"/>
  <c r="F66" i="76" s="1"/>
  <c r="F11" i="80"/>
  <c r="D69" i="80" s="1"/>
  <c r="L69" i="80"/>
  <c r="N71" i="28"/>
  <c r="L68" i="27"/>
  <c r="L70" i="27"/>
  <c r="M73" i="30"/>
  <c r="F9" i="31"/>
  <c r="D67" i="31" s="1"/>
  <c r="J11" i="31"/>
  <c r="E69" i="31" s="1"/>
  <c r="N69" i="41"/>
  <c r="M69" i="44"/>
  <c r="J17" i="56"/>
  <c r="E75" i="56" s="1"/>
  <c r="N17" i="60"/>
  <c r="F75" i="60" s="1"/>
  <c r="M73" i="21"/>
  <c r="F16" i="26"/>
  <c r="D74" i="26" s="1"/>
  <c r="J9" i="44"/>
  <c r="E67" i="44" s="1"/>
  <c r="L66" i="75"/>
  <c r="N17" i="92"/>
  <c r="F75" i="92" s="1"/>
  <c r="L74" i="6"/>
  <c r="N67" i="26"/>
  <c r="F14" i="26"/>
  <c r="D72" i="26" s="1"/>
  <c r="J16" i="26"/>
  <c r="E74" i="26" s="1"/>
  <c r="J11" i="30"/>
  <c r="E69" i="30" s="1"/>
  <c r="M69" i="30"/>
  <c r="F14" i="38"/>
  <c r="D72" i="38" s="1"/>
  <c r="L73" i="39"/>
  <c r="F15" i="39"/>
  <c r="D73" i="39" s="1"/>
  <c r="F11" i="43"/>
  <c r="D69" i="43" s="1"/>
  <c r="L69" i="43"/>
  <c r="F13" i="56"/>
  <c r="D71" i="56" s="1"/>
  <c r="N71" i="57"/>
  <c r="N68" i="72"/>
  <c r="M67" i="77"/>
  <c r="M69" i="92"/>
  <c r="F14" i="28"/>
  <c r="D72" i="28" s="1"/>
  <c r="N16" i="19"/>
  <c r="F74" i="19" s="1"/>
  <c r="J12" i="27"/>
  <c r="E70" i="27" s="1"/>
  <c r="N16" i="27"/>
  <c r="F74" i="27" s="1"/>
  <c r="N68" i="39"/>
  <c r="M71" i="43"/>
  <c r="M66" i="53"/>
  <c r="L67" i="54"/>
  <c r="F8" i="55"/>
  <c r="D66" i="55" s="1"/>
  <c r="N16" i="55"/>
  <c r="F74" i="55" s="1"/>
  <c r="N74" i="58"/>
  <c r="F12" i="71"/>
  <c r="N9" i="74"/>
  <c r="F67" i="74" s="1"/>
  <c r="J8" i="90"/>
  <c r="E66" i="90" s="1"/>
  <c r="J10" i="27"/>
  <c r="E68" i="27" s="1"/>
  <c r="L73" i="53"/>
  <c r="N70" i="52"/>
  <c r="F16" i="70"/>
  <c r="D74" i="70" s="1"/>
  <c r="L73" i="27"/>
  <c r="J16" i="25"/>
  <c r="E74" i="25" s="1"/>
  <c r="M74" i="25"/>
  <c r="L67" i="30"/>
  <c r="N66" i="29"/>
  <c r="F17" i="89"/>
  <c r="D75" i="89" s="1"/>
  <c r="F8" i="51"/>
  <c r="J17" i="36"/>
  <c r="E75" i="36" s="1"/>
  <c r="N72" i="51"/>
  <c r="L72" i="54"/>
  <c r="L70" i="73"/>
  <c r="N12" i="22"/>
  <c r="F70" i="22" s="1"/>
  <c r="J14" i="25"/>
  <c r="E72" i="25" s="1"/>
  <c r="M72" i="25"/>
  <c r="N10" i="48"/>
  <c r="F68" i="48" s="1"/>
  <c r="N68" i="48"/>
  <c r="J8" i="51"/>
  <c r="E66" i="51" s="1"/>
  <c r="F12" i="70"/>
  <c r="D70" i="70" s="1"/>
  <c r="J17" i="15"/>
  <c r="E75" i="15" s="1"/>
  <c r="M73" i="19"/>
  <c r="N10" i="22"/>
  <c r="F68" i="22" s="1"/>
  <c r="M71" i="23"/>
  <c r="L72" i="24"/>
  <c r="N16" i="25"/>
  <c r="F74" i="25" s="1"/>
  <c r="L72" i="33"/>
  <c r="L67" i="36"/>
  <c r="N69" i="37"/>
  <c r="N72" i="47"/>
  <c r="N9" i="66"/>
  <c r="F67" i="66" s="1"/>
  <c r="L71" i="68"/>
  <c r="J15" i="68"/>
  <c r="E73" i="68" s="1"/>
  <c r="N71" i="69"/>
  <c r="F16" i="69"/>
  <c r="D74" i="69" s="1"/>
  <c r="L74" i="69"/>
  <c r="N69" i="40"/>
  <c r="L68" i="71"/>
  <c r="M74" i="54"/>
  <c r="M67" i="16"/>
  <c r="J9" i="16"/>
  <c r="E67" i="16" s="1"/>
  <c r="J10" i="74"/>
  <c r="E68" i="74" s="1"/>
  <c r="J16" i="46"/>
  <c r="E74" i="46" s="1"/>
  <c r="M74" i="46"/>
  <c r="L71" i="22"/>
  <c r="L72" i="37"/>
  <c r="F14" i="37"/>
  <c r="D72" i="37" s="1"/>
  <c r="N66" i="48"/>
  <c r="N73" i="65"/>
  <c r="F11" i="68"/>
  <c r="L66" i="76"/>
  <c r="F8" i="76"/>
  <c r="N75" i="81"/>
  <c r="L75" i="15"/>
  <c r="F17" i="15"/>
  <c r="D75" i="15" s="1"/>
  <c r="J9" i="25"/>
  <c r="E67" i="25" s="1"/>
  <c r="N74" i="26"/>
  <c r="N9" i="70"/>
  <c r="F67" i="70" s="1"/>
  <c r="L69" i="19"/>
  <c r="L75" i="17"/>
  <c r="F9" i="19"/>
  <c r="D67" i="19" s="1"/>
  <c r="M74" i="20"/>
  <c r="L68" i="20"/>
  <c r="N74" i="21"/>
  <c r="L70" i="24"/>
  <c r="L70" i="33"/>
  <c r="N15" i="36"/>
  <c r="F73" i="36" s="1"/>
  <c r="L69" i="48"/>
  <c r="N17" i="48"/>
  <c r="F75" i="48" s="1"/>
  <c r="J9" i="62"/>
  <c r="E67" i="62" s="1"/>
  <c r="N13" i="62"/>
  <c r="F71" i="62" s="1"/>
  <c r="F17" i="64"/>
  <c r="D75" i="64" s="1"/>
  <c r="J8" i="67"/>
  <c r="E66" i="67" s="1"/>
  <c r="L75" i="80"/>
  <c r="L69" i="83"/>
  <c r="F14" i="92"/>
  <c r="D72" i="92" s="1"/>
  <c r="L72" i="92"/>
  <c r="N10" i="27"/>
  <c r="F68" i="27" s="1"/>
  <c r="L73" i="42"/>
  <c r="J13" i="43"/>
  <c r="E71" i="43" s="1"/>
  <c r="N66" i="59"/>
  <c r="J8" i="89"/>
  <c r="N75" i="86"/>
  <c r="F16" i="92"/>
  <c r="D74" i="92" s="1"/>
  <c r="L72" i="19"/>
  <c r="J15" i="22"/>
  <c r="E73" i="22" s="1"/>
  <c r="J11" i="23"/>
  <c r="E69" i="23" s="1"/>
  <c r="M75" i="27"/>
  <c r="L72" i="32"/>
  <c r="N67" i="40"/>
  <c r="J14" i="45"/>
  <c r="E72" i="45" s="1"/>
  <c r="N10" i="47"/>
  <c r="F68" i="47" s="1"/>
  <c r="J11" i="53"/>
  <c r="E69" i="53" s="1"/>
  <c r="F12" i="57"/>
  <c r="D70" i="57" s="1"/>
  <c r="J11" i="67"/>
  <c r="E69" i="67" s="1"/>
  <c r="N12" i="15"/>
  <c r="F70" i="15" s="1"/>
  <c r="J15" i="16"/>
  <c r="E73" i="16" s="1"/>
  <c r="L74" i="23"/>
  <c r="N72" i="25"/>
  <c r="M73" i="27"/>
  <c r="L73" i="33"/>
  <c r="L72" i="44"/>
  <c r="M70" i="45"/>
  <c r="N10" i="46"/>
  <c r="F68" i="46" s="1"/>
  <c r="L73" i="46"/>
  <c r="F15" i="46"/>
  <c r="D73" i="46" s="1"/>
  <c r="N17" i="55"/>
  <c r="F75" i="55" s="1"/>
  <c r="N75" i="55"/>
  <c r="J8" i="63"/>
  <c r="E66" i="63" s="1"/>
  <c r="N10" i="15"/>
  <c r="F68" i="15" s="1"/>
  <c r="N11" i="17"/>
  <c r="F69" i="17" s="1"/>
  <c r="J11" i="22"/>
  <c r="E69" i="22" s="1"/>
  <c r="F8" i="24"/>
  <c r="M67" i="29"/>
  <c r="J15" i="34"/>
  <c r="E73" i="34" s="1"/>
  <c r="N14" i="41"/>
  <c r="F72" i="41" s="1"/>
  <c r="F17" i="41"/>
  <c r="D75" i="41" s="1"/>
  <c r="F12" i="44"/>
  <c r="D70" i="44" s="1"/>
  <c r="F17" i="45"/>
  <c r="D75" i="45" s="1"/>
  <c r="F12" i="49"/>
  <c r="D70" i="49" s="1"/>
  <c r="M74" i="49"/>
  <c r="J16" i="57"/>
  <c r="E74" i="57" s="1"/>
  <c r="L75" i="62"/>
  <c r="N66" i="66"/>
  <c r="N15" i="79"/>
  <c r="F73" i="79" s="1"/>
  <c r="N17" i="79"/>
  <c r="F75" i="79" s="1"/>
  <c r="J16" i="84"/>
  <c r="E74" i="84" s="1"/>
  <c r="M75" i="85"/>
  <c r="N11" i="87"/>
  <c r="F69" i="87" s="1"/>
  <c r="J15" i="89"/>
  <c r="E73" i="89" s="1"/>
  <c r="L75" i="6"/>
  <c r="F14" i="17"/>
  <c r="D72" i="17" s="1"/>
  <c r="M74" i="23"/>
  <c r="N14" i="24"/>
  <c r="F72" i="24" s="1"/>
  <c r="F15" i="25"/>
  <c r="D73" i="25" s="1"/>
  <c r="F13" i="26"/>
  <c r="D71" i="26" s="1"/>
  <c r="J17" i="26"/>
  <c r="E75" i="26" s="1"/>
  <c r="N73" i="27"/>
  <c r="F16" i="30"/>
  <c r="D74" i="30" s="1"/>
  <c r="N71" i="35"/>
  <c r="L74" i="35"/>
  <c r="J16" i="36"/>
  <c r="E74" i="36" s="1"/>
  <c r="M70" i="37"/>
  <c r="N70" i="41"/>
  <c r="L73" i="41"/>
  <c r="J9" i="43"/>
  <c r="E67" i="43" s="1"/>
  <c r="N69" i="43"/>
  <c r="M68" i="45"/>
  <c r="J13" i="47"/>
  <c r="E71" i="47" s="1"/>
  <c r="N75" i="47"/>
  <c r="J9" i="48"/>
  <c r="E67" i="48" s="1"/>
  <c r="F15" i="50"/>
  <c r="D73" i="50" s="1"/>
  <c r="N70" i="54"/>
  <c r="N15" i="55"/>
  <c r="F73" i="55" s="1"/>
  <c r="N12" i="62"/>
  <c r="F70" i="62" s="1"/>
  <c r="J17" i="63"/>
  <c r="E75" i="63" s="1"/>
  <c r="F8" i="65"/>
  <c r="D66" i="65" s="1"/>
  <c r="N70" i="73"/>
  <c r="F8" i="77"/>
  <c r="D66" i="77" s="1"/>
  <c r="J13" i="79"/>
  <c r="E71" i="79" s="1"/>
  <c r="F9" i="82"/>
  <c r="D67" i="82" s="1"/>
  <c r="F10" i="84"/>
  <c r="N10" i="85"/>
  <c r="F68" i="85" s="1"/>
  <c r="N71" i="86"/>
  <c r="M74" i="30"/>
  <c r="N11" i="35"/>
  <c r="F69" i="35" s="1"/>
  <c r="F16" i="48"/>
  <c r="D74" i="48" s="1"/>
  <c r="L70" i="87"/>
  <c r="M70" i="88"/>
  <c r="N9" i="35"/>
  <c r="F67" i="35" s="1"/>
  <c r="L67" i="47"/>
  <c r="N71" i="71"/>
  <c r="N11" i="75"/>
  <c r="F69" i="75" s="1"/>
  <c r="L74" i="75"/>
  <c r="J11" i="46"/>
  <c r="E69" i="46" s="1"/>
  <c r="L68" i="60"/>
  <c r="M71" i="78"/>
  <c r="F14" i="22"/>
  <c r="D72" i="22" s="1"/>
  <c r="M70" i="23"/>
  <c r="M71" i="33"/>
  <c r="L75" i="40"/>
  <c r="J16" i="52"/>
  <c r="E74" i="52" s="1"/>
  <c r="F17" i="68"/>
  <c r="D75" i="68" s="1"/>
  <c r="N9" i="75"/>
  <c r="F67" i="75" s="1"/>
  <c r="M74" i="80"/>
  <c r="N13" i="15"/>
  <c r="F71" i="15" s="1"/>
  <c r="F17" i="19"/>
  <c r="D75" i="19" s="1"/>
  <c r="J16" i="22"/>
  <c r="E74" i="22" s="1"/>
  <c r="J13" i="25"/>
  <c r="E71" i="25" s="1"/>
  <c r="M66" i="31"/>
  <c r="F15" i="31"/>
  <c r="D73" i="31" s="1"/>
  <c r="N10" i="32"/>
  <c r="F68" i="32" s="1"/>
  <c r="J8" i="37"/>
  <c r="E66" i="37" s="1"/>
  <c r="F15" i="49"/>
  <c r="D73" i="49" s="1"/>
  <c r="F11" i="50"/>
  <c r="J16" i="51"/>
  <c r="E74" i="51" s="1"/>
  <c r="M70" i="52"/>
  <c r="N16" i="52"/>
  <c r="F74" i="52" s="1"/>
  <c r="M71" i="54"/>
  <c r="N67" i="55"/>
  <c r="J17" i="57"/>
  <c r="E75" i="57" s="1"/>
  <c r="L66" i="64"/>
  <c r="N11" i="66"/>
  <c r="F69" i="66" s="1"/>
  <c r="M75" i="69"/>
  <c r="N9" i="71"/>
  <c r="F67" i="71" s="1"/>
  <c r="N14" i="72"/>
  <c r="F72" i="72" s="1"/>
  <c r="F9" i="73"/>
  <c r="N13" i="74"/>
  <c r="F71" i="74" s="1"/>
  <c r="N69" i="89"/>
  <c r="F10" i="90"/>
  <c r="N12" i="92"/>
  <c r="F70" i="92" s="1"/>
  <c r="J8" i="41"/>
  <c r="E66" i="41" s="1"/>
  <c r="M68" i="57"/>
  <c r="M66" i="88"/>
  <c r="N17" i="89"/>
  <c r="F75" i="89" s="1"/>
  <c r="J8" i="6"/>
  <c r="E66" i="6" s="1"/>
  <c r="N9" i="39"/>
  <c r="F67" i="39" s="1"/>
  <c r="L67" i="42"/>
  <c r="F10" i="56"/>
  <c r="D68" i="56" s="1"/>
  <c r="N73" i="82"/>
  <c r="L74" i="27"/>
  <c r="N17" i="33"/>
  <c r="F75" i="33" s="1"/>
  <c r="N10" i="45"/>
  <c r="F68" i="45" s="1"/>
  <c r="N75" i="46"/>
  <c r="M69" i="66"/>
  <c r="F9" i="78"/>
  <c r="D67" i="78" s="1"/>
  <c r="L67" i="78"/>
  <c r="L67" i="16"/>
  <c r="J15" i="41"/>
  <c r="E73" i="41" s="1"/>
  <c r="M72" i="53"/>
  <c r="M71" i="58"/>
  <c r="L67" i="63"/>
  <c r="N8" i="6"/>
  <c r="F66" i="6" s="1"/>
  <c r="M71" i="6"/>
  <c r="M67" i="21"/>
  <c r="F17" i="23"/>
  <c r="D75" i="23" s="1"/>
  <c r="F11" i="24"/>
  <c r="D69" i="24" s="1"/>
  <c r="N66" i="19"/>
  <c r="M74" i="19"/>
  <c r="N11" i="21"/>
  <c r="F69" i="21" s="1"/>
  <c r="M72" i="22"/>
  <c r="N12" i="23"/>
  <c r="F70" i="23" s="1"/>
  <c r="N8" i="24"/>
  <c r="L69" i="24"/>
  <c r="N10" i="31"/>
  <c r="F68" i="31" s="1"/>
  <c r="M75" i="31"/>
  <c r="N71" i="33"/>
  <c r="L74" i="33"/>
  <c r="N74" i="35"/>
  <c r="L66" i="39"/>
  <c r="M70" i="39"/>
  <c r="F9" i="41"/>
  <c r="F16" i="42"/>
  <c r="D74" i="42" s="1"/>
  <c r="J12" i="43"/>
  <c r="E70" i="43" s="1"/>
  <c r="N67" i="47"/>
  <c r="M67" i="47"/>
  <c r="J8" i="49"/>
  <c r="E66" i="49" s="1"/>
  <c r="F8" i="52"/>
  <c r="D66" i="52" s="1"/>
  <c r="M68" i="53"/>
  <c r="L71" i="57"/>
  <c r="L69" i="61"/>
  <c r="M67" i="63"/>
  <c r="F14" i="66"/>
  <c r="D72" i="66" s="1"/>
  <c r="J10" i="67"/>
  <c r="E68" i="67" s="1"/>
  <c r="N13" i="70"/>
  <c r="F71" i="70" s="1"/>
  <c r="M68" i="72"/>
  <c r="M73" i="81"/>
  <c r="F9" i="88"/>
  <c r="D67" i="88" s="1"/>
  <c r="J17" i="46"/>
  <c r="E75" i="46" s="1"/>
  <c r="F9" i="48"/>
  <c r="D67" i="48" s="1"/>
  <c r="L71" i="51"/>
  <c r="F9" i="53"/>
  <c r="D67" i="53" s="1"/>
  <c r="F10" i="55"/>
  <c r="D68" i="55" s="1"/>
  <c r="N12" i="56"/>
  <c r="F70" i="56" s="1"/>
  <c r="N70" i="57"/>
  <c r="L75" i="71"/>
  <c r="N11" i="73"/>
  <c r="F69" i="73" s="1"/>
  <c r="F16" i="73"/>
  <c r="D74" i="73" s="1"/>
  <c r="F9" i="85"/>
  <c r="D67" i="85" s="1"/>
  <c r="L68" i="87"/>
  <c r="M70" i="87"/>
  <c r="M70" i="92"/>
  <c r="N74" i="92"/>
  <c r="L66" i="17"/>
  <c r="M71" i="21"/>
  <c r="N68" i="24"/>
  <c r="N10" i="25"/>
  <c r="F68" i="25" s="1"/>
  <c r="J8" i="26"/>
  <c r="E66" i="26" s="1"/>
  <c r="J13" i="27"/>
  <c r="E71" i="27" s="1"/>
  <c r="M67" i="30"/>
  <c r="N13" i="30"/>
  <c r="F71" i="30" s="1"/>
  <c r="F16" i="31"/>
  <c r="D74" i="31" s="1"/>
  <c r="N11" i="32"/>
  <c r="F69" i="32" s="1"/>
  <c r="J14" i="33"/>
  <c r="E72" i="33" s="1"/>
  <c r="M68" i="34"/>
  <c r="N74" i="34"/>
  <c r="L69" i="36"/>
  <c r="N73" i="41"/>
  <c r="J11" i="42"/>
  <c r="E69" i="42" s="1"/>
  <c r="J14" i="43"/>
  <c r="E72" i="43" s="1"/>
  <c r="M75" i="46"/>
  <c r="M75" i="47"/>
  <c r="F14" i="49"/>
  <c r="D72" i="49" s="1"/>
  <c r="F8" i="50"/>
  <c r="D66" i="50" s="1"/>
  <c r="N66" i="51"/>
  <c r="M73" i="51"/>
  <c r="N75" i="52"/>
  <c r="M72" i="55"/>
  <c r="N10" i="57"/>
  <c r="F68" i="57" s="1"/>
  <c r="F17" i="57"/>
  <c r="D75" i="57" s="1"/>
  <c r="N8" i="58"/>
  <c r="F66" i="58" s="1"/>
  <c r="M71" i="59"/>
  <c r="L66" i="61"/>
  <c r="L68" i="65"/>
  <c r="F11" i="67"/>
  <c r="D69" i="67" s="1"/>
  <c r="N75" i="67"/>
  <c r="L73" i="71"/>
  <c r="F9" i="72"/>
  <c r="D67" i="72" s="1"/>
  <c r="N9" i="73"/>
  <c r="F67" i="73" s="1"/>
  <c r="F16" i="77"/>
  <c r="D74" i="77" s="1"/>
  <c r="M75" i="81"/>
  <c r="N72" i="92"/>
  <c r="N15" i="51"/>
  <c r="F73" i="51" s="1"/>
  <c r="J8" i="55"/>
  <c r="E66" i="55" s="1"/>
  <c r="N15" i="58"/>
  <c r="F73" i="58" s="1"/>
  <c r="N69" i="64"/>
  <c r="F16" i="67"/>
  <c r="D74" i="67" s="1"/>
  <c r="M73" i="71"/>
  <c r="J16" i="6"/>
  <c r="E74" i="6" s="1"/>
  <c r="F15" i="16"/>
  <c r="D73" i="16" s="1"/>
  <c r="J15" i="17"/>
  <c r="E73" i="17" s="1"/>
  <c r="J11" i="19"/>
  <c r="E69" i="19" s="1"/>
  <c r="F16" i="20"/>
  <c r="D74" i="20" s="1"/>
  <c r="M74" i="21"/>
  <c r="M69" i="26"/>
  <c r="N67" i="27"/>
  <c r="N9" i="29"/>
  <c r="F67" i="29" s="1"/>
  <c r="J14" i="30"/>
  <c r="E72" i="30" s="1"/>
  <c r="M70" i="31"/>
  <c r="N10" i="33"/>
  <c r="F68" i="33" s="1"/>
  <c r="N17" i="35"/>
  <c r="F75" i="35" s="1"/>
  <c r="N67" i="37"/>
  <c r="F12" i="42"/>
  <c r="D70" i="42" s="1"/>
  <c r="N71" i="46"/>
  <c r="J12" i="49"/>
  <c r="E70" i="49" s="1"/>
  <c r="J14" i="54"/>
  <c r="E72" i="54" s="1"/>
  <c r="N16" i="54"/>
  <c r="F74" i="54" s="1"/>
  <c r="J17" i="55"/>
  <c r="E75" i="55" s="1"/>
  <c r="J9" i="58"/>
  <c r="E67" i="58" s="1"/>
  <c r="M68" i="60"/>
  <c r="N66" i="61"/>
  <c r="M73" i="63"/>
  <c r="F14" i="64"/>
  <c r="D72" i="64" s="1"/>
  <c r="L75" i="65"/>
  <c r="N9" i="67"/>
  <c r="F67" i="67" s="1"/>
  <c r="F14" i="67"/>
  <c r="D72" i="67" s="1"/>
  <c r="L67" i="72"/>
  <c r="M68" i="73"/>
  <c r="N10" i="79"/>
  <c r="F68" i="79" s="1"/>
  <c r="M75" i="79"/>
  <c r="J17" i="80"/>
  <c r="E75" i="80" s="1"/>
  <c r="N66" i="87"/>
  <c r="F11" i="87"/>
  <c r="D69" i="87" s="1"/>
  <c r="J12" i="90"/>
  <c r="E70" i="90" s="1"/>
  <c r="N70" i="61"/>
  <c r="L73" i="62"/>
  <c r="J15" i="75"/>
  <c r="E73" i="75" s="1"/>
  <c r="N16" i="90"/>
  <c r="F74" i="90" s="1"/>
  <c r="N67" i="6"/>
  <c r="L70" i="6"/>
  <c r="F14" i="6"/>
  <c r="D72" i="6" s="1"/>
  <c r="N74" i="15"/>
  <c r="N10" i="16"/>
  <c r="F68" i="16" s="1"/>
  <c r="N12" i="16"/>
  <c r="F70" i="16" s="1"/>
  <c r="L69" i="17"/>
  <c r="J9" i="19"/>
  <c r="E67" i="19" s="1"/>
  <c r="L75" i="22"/>
  <c r="M75" i="23"/>
  <c r="F8" i="30"/>
  <c r="D66" i="30" s="1"/>
  <c r="F8" i="31"/>
  <c r="D66" i="31" s="1"/>
  <c r="M68" i="31"/>
  <c r="N8" i="33"/>
  <c r="F11" i="34"/>
  <c r="D69" i="34" s="1"/>
  <c r="M74" i="41"/>
  <c r="M70" i="42"/>
  <c r="N66" i="43"/>
  <c r="L69" i="44"/>
  <c r="N15" i="45"/>
  <c r="F73" i="45" s="1"/>
  <c r="F16" i="46"/>
  <c r="D74" i="46" s="1"/>
  <c r="N13" i="51"/>
  <c r="F71" i="51" s="1"/>
  <c r="L74" i="51"/>
  <c r="N67" i="52"/>
  <c r="L67" i="53"/>
  <c r="F15" i="55"/>
  <c r="D73" i="55" s="1"/>
  <c r="F10" i="59"/>
  <c r="N8" i="62"/>
  <c r="F66" i="62" s="1"/>
  <c r="M71" i="63"/>
  <c r="N9" i="64"/>
  <c r="F67" i="64" s="1"/>
  <c r="N10" i="65"/>
  <c r="F68" i="65" s="1"/>
  <c r="J16" i="67"/>
  <c r="E74" i="67" s="1"/>
  <c r="N8" i="70"/>
  <c r="F66" i="70" s="1"/>
  <c r="L70" i="72"/>
  <c r="L72" i="72"/>
  <c r="F17" i="78"/>
  <c r="D75" i="78" s="1"/>
  <c r="N66" i="80"/>
  <c r="N74" i="82"/>
  <c r="F17" i="86"/>
  <c r="D75" i="86" s="1"/>
  <c r="N69" i="31"/>
  <c r="N11" i="31"/>
  <c r="F69" i="31" s="1"/>
  <c r="J14" i="41"/>
  <c r="E72" i="41" s="1"/>
  <c r="M72" i="41"/>
  <c r="J15" i="15"/>
  <c r="E73" i="15" s="1"/>
  <c r="N75" i="15"/>
  <c r="N17" i="15"/>
  <c r="F75" i="15" s="1"/>
  <c r="N15" i="24"/>
  <c r="F73" i="24" s="1"/>
  <c r="N73" i="24"/>
  <c r="L68" i="41"/>
  <c r="F10" i="41"/>
  <c r="D68" i="41" s="1"/>
  <c r="N16" i="49"/>
  <c r="F74" i="49" s="1"/>
  <c r="N74" i="49"/>
  <c r="N75" i="59"/>
  <c r="N17" i="59"/>
  <c r="F75" i="59" s="1"/>
  <c r="F9" i="69"/>
  <c r="D67" i="69" s="1"/>
  <c r="L67" i="69"/>
  <c r="F11" i="6"/>
  <c r="D69" i="6" s="1"/>
  <c r="L69" i="6"/>
  <c r="J15" i="23"/>
  <c r="E73" i="23" s="1"/>
  <c r="M73" i="23"/>
  <c r="L74" i="47"/>
  <c r="F16" i="47"/>
  <c r="D74" i="47" s="1"/>
  <c r="M72" i="48"/>
  <c r="J14" i="48"/>
  <c r="E72" i="48" s="1"/>
  <c r="M73" i="68"/>
  <c r="M69" i="15"/>
  <c r="J11" i="15"/>
  <c r="E69" i="15" s="1"/>
  <c r="N16" i="21"/>
  <c r="F74" i="21" s="1"/>
  <c r="F17" i="22"/>
  <c r="D75" i="22" s="1"/>
  <c r="F13" i="23"/>
  <c r="F16" i="29"/>
  <c r="D74" i="29" s="1"/>
  <c r="L74" i="29"/>
  <c r="N11" i="40"/>
  <c r="F69" i="40" s="1"/>
  <c r="M74" i="40"/>
  <c r="J16" i="40"/>
  <c r="E74" i="40" s="1"/>
  <c r="L72" i="46"/>
  <c r="M70" i="49"/>
  <c r="F13" i="57"/>
  <c r="D71" i="57" s="1"/>
  <c r="F9" i="6"/>
  <c r="D67" i="6" s="1"/>
  <c r="L67" i="6"/>
  <c r="F9" i="15"/>
  <c r="D67" i="15" s="1"/>
  <c r="N70" i="21"/>
  <c r="N12" i="21"/>
  <c r="F70" i="21" s="1"/>
  <c r="F9" i="23"/>
  <c r="D67" i="23" s="1"/>
  <c r="L67" i="23"/>
  <c r="M28" i="29"/>
  <c r="F14" i="29"/>
  <c r="D72" i="29" s="1"/>
  <c r="L72" i="29"/>
  <c r="N10" i="38"/>
  <c r="F68" i="38" s="1"/>
  <c r="N68" i="38"/>
  <c r="J17" i="38"/>
  <c r="E75" i="38" s="1"/>
  <c r="L68" i="40"/>
  <c r="F10" i="40"/>
  <c r="D68" i="40" s="1"/>
  <c r="L70" i="46"/>
  <c r="N69" i="47"/>
  <c r="N16" i="48"/>
  <c r="F74" i="48" s="1"/>
  <c r="F9" i="56"/>
  <c r="D67" i="56" s="1"/>
  <c r="L67" i="56"/>
  <c r="J13" i="56"/>
  <c r="E71" i="56" s="1"/>
  <c r="M71" i="56"/>
  <c r="L71" i="38"/>
  <c r="L68" i="46"/>
  <c r="F10" i="46"/>
  <c r="N72" i="48"/>
  <c r="N14" i="48"/>
  <c r="F72" i="48" s="1"/>
  <c r="M75" i="55"/>
  <c r="N13" i="44"/>
  <c r="F71" i="44" s="1"/>
  <c r="N71" i="44"/>
  <c r="F13" i="55"/>
  <c r="D71" i="55" s="1"/>
  <c r="L73" i="66"/>
  <c r="F15" i="66"/>
  <c r="D73" i="66" s="1"/>
  <c r="L66" i="88"/>
  <c r="F8" i="88"/>
  <c r="D66" i="88" s="1"/>
  <c r="M68" i="20"/>
  <c r="N67" i="29"/>
  <c r="N8" i="36"/>
  <c r="F66" i="36" s="1"/>
  <c r="N66" i="36"/>
  <c r="J13" i="38"/>
  <c r="E71" i="38" s="1"/>
  <c r="J11" i="44"/>
  <c r="E69" i="44" s="1"/>
  <c r="F14" i="45"/>
  <c r="D72" i="45" s="1"/>
  <c r="E28" i="55"/>
  <c r="N10" i="20"/>
  <c r="F68" i="20" s="1"/>
  <c r="F8" i="27"/>
  <c r="D66" i="27" s="1"/>
  <c r="L66" i="27"/>
  <c r="E28" i="27"/>
  <c r="F12" i="27"/>
  <c r="D70" i="27" s="1"/>
  <c r="N8" i="37"/>
  <c r="F66" i="37" s="1"/>
  <c r="J17" i="37"/>
  <c r="E75" i="37" s="1"/>
  <c r="N9" i="44"/>
  <c r="F67" i="44" s="1"/>
  <c r="N67" i="44"/>
  <c r="L72" i="86"/>
  <c r="F14" i="86"/>
  <c r="D72" i="86" s="1"/>
  <c r="L74" i="86"/>
  <c r="L71" i="20"/>
  <c r="F15" i="20"/>
  <c r="D73" i="20" s="1"/>
  <c r="J17" i="20"/>
  <c r="E75" i="20" s="1"/>
  <c r="L75" i="21"/>
  <c r="L68" i="26"/>
  <c r="F10" i="26"/>
  <c r="D68" i="26" s="1"/>
  <c r="L70" i="26"/>
  <c r="N70" i="34"/>
  <c r="M73" i="37"/>
  <c r="F9" i="38"/>
  <c r="D67" i="38" s="1"/>
  <c r="N13" i="38"/>
  <c r="F71" i="38" s="1"/>
  <c r="N71" i="38"/>
  <c r="J17" i="54"/>
  <c r="E75" i="54" s="1"/>
  <c r="M75" i="63"/>
  <c r="N67" i="86"/>
  <c r="N16" i="87"/>
  <c r="F74" i="87" s="1"/>
  <c r="M75" i="6"/>
  <c r="M28" i="20"/>
  <c r="N66" i="20"/>
  <c r="N8" i="20"/>
  <c r="F66" i="20" s="1"/>
  <c r="M70" i="25"/>
  <c r="J12" i="25"/>
  <c r="E70" i="25" s="1"/>
  <c r="F17" i="34"/>
  <c r="D75" i="34" s="1"/>
  <c r="L75" i="34"/>
  <c r="F17" i="17"/>
  <c r="D75" i="17" s="1"/>
  <c r="J15" i="63"/>
  <c r="E73" i="63" s="1"/>
  <c r="M72" i="78"/>
  <c r="J13" i="63"/>
  <c r="E71" i="63" s="1"/>
  <c r="J16" i="77"/>
  <c r="E74" i="77" s="1"/>
  <c r="M74" i="77"/>
  <c r="J14" i="82"/>
  <c r="E72" i="82" s="1"/>
  <c r="M72" i="82"/>
  <c r="J17" i="31"/>
  <c r="E75" i="31" s="1"/>
  <c r="F13" i="34"/>
  <c r="D71" i="34" s="1"/>
  <c r="L68" i="50"/>
  <c r="F10" i="50"/>
  <c r="D68" i="50" s="1"/>
  <c r="N66" i="25"/>
  <c r="N8" i="25"/>
  <c r="F66" i="25" s="1"/>
  <c r="F9" i="34"/>
  <c r="D67" i="34" s="1"/>
  <c r="N11" i="63"/>
  <c r="F69" i="63" s="1"/>
  <c r="N69" i="63"/>
  <c r="M74" i="72"/>
  <c r="J16" i="72"/>
  <c r="E74" i="72" s="1"/>
  <c r="M72" i="77"/>
  <c r="F13" i="19"/>
  <c r="D71" i="19" s="1"/>
  <c r="L71" i="19"/>
  <c r="F10" i="44"/>
  <c r="D68" i="44" s="1"/>
  <c r="L68" i="44"/>
  <c r="F11" i="35"/>
  <c r="L69" i="35"/>
  <c r="M75" i="34"/>
  <c r="N75" i="16"/>
  <c r="N17" i="16"/>
  <c r="F75" i="16" s="1"/>
  <c r="N9" i="72"/>
  <c r="F67" i="72" s="1"/>
  <c r="F14" i="72"/>
  <c r="D72" i="72" s="1"/>
  <c r="L71" i="74"/>
  <c r="J12" i="77"/>
  <c r="E70" i="77" s="1"/>
  <c r="M70" i="77"/>
  <c r="J16" i="44"/>
  <c r="E74" i="44" s="1"/>
  <c r="M74" i="44"/>
  <c r="F14" i="43"/>
  <c r="D72" i="43" s="1"/>
  <c r="F14" i="82"/>
  <c r="D72" i="82" s="1"/>
  <c r="L72" i="82"/>
  <c r="N12" i="17"/>
  <c r="F70" i="17" s="1"/>
  <c r="J12" i="73"/>
  <c r="E70" i="73" s="1"/>
  <c r="M70" i="73"/>
  <c r="N12" i="25"/>
  <c r="F70" i="25" s="1"/>
  <c r="M75" i="15"/>
  <c r="F10" i="72"/>
  <c r="L68" i="72"/>
  <c r="N68" i="16"/>
  <c r="M74" i="82"/>
  <c r="J16" i="82"/>
  <c r="E74" i="82" s="1"/>
  <c r="L68" i="78"/>
  <c r="F10" i="78"/>
  <c r="D68" i="78" s="1"/>
  <c r="L73" i="16"/>
  <c r="L71" i="15"/>
  <c r="J11" i="75"/>
  <c r="E69" i="75" s="1"/>
  <c r="M69" i="75"/>
  <c r="N17" i="22"/>
  <c r="F75" i="22" s="1"/>
  <c r="N12" i="26"/>
  <c r="F70" i="26" s="1"/>
  <c r="N11" i="85"/>
  <c r="F69" i="85" s="1"/>
  <c r="J13" i="22"/>
  <c r="E71" i="22" s="1"/>
  <c r="F12" i="69"/>
  <c r="D70" i="69" s="1"/>
  <c r="L70" i="69"/>
  <c r="N74" i="47"/>
  <c r="N16" i="47"/>
  <c r="F74" i="47" s="1"/>
  <c r="F11" i="78"/>
  <c r="D69" i="78" s="1"/>
  <c r="L69" i="78"/>
  <c r="F17" i="26"/>
  <c r="D75" i="26" s="1"/>
  <c r="J10" i="42"/>
  <c r="E68" i="42" s="1"/>
  <c r="L71" i="46"/>
  <c r="F13" i="46"/>
  <c r="N17" i="53"/>
  <c r="F75" i="53" s="1"/>
  <c r="L74" i="58"/>
  <c r="F16" i="58"/>
  <c r="D74" i="58" s="1"/>
  <c r="M66" i="42"/>
  <c r="J8" i="42"/>
  <c r="E66" i="42" s="1"/>
  <c r="L71" i="48"/>
  <c r="F13" i="48"/>
  <c r="D71" i="48" s="1"/>
  <c r="N15" i="53"/>
  <c r="F73" i="53" s="1"/>
  <c r="N73" i="53"/>
  <c r="F15" i="27"/>
  <c r="D73" i="27" s="1"/>
  <c r="L67" i="50"/>
  <c r="N73" i="50"/>
  <c r="N68" i="71"/>
  <c r="N10" i="71"/>
  <c r="F68" i="71" s="1"/>
  <c r="F14" i="80"/>
  <c r="D72" i="80" s="1"/>
  <c r="L72" i="80"/>
  <c r="L68" i="15"/>
  <c r="F10" i="15"/>
  <c r="D68" i="15" s="1"/>
  <c r="J9" i="21"/>
  <c r="E67" i="21" s="1"/>
  <c r="L68" i="23"/>
  <c r="F10" i="23"/>
  <c r="D68" i="23" s="1"/>
  <c r="M71" i="27"/>
  <c r="L75" i="29"/>
  <c r="M73" i="45"/>
  <c r="J15" i="45"/>
  <c r="E73" i="45" s="1"/>
  <c r="F15" i="47"/>
  <c r="D73" i="47" s="1"/>
  <c r="L73" i="47"/>
  <c r="F12" i="55"/>
  <c r="D70" i="55" s="1"/>
  <c r="L70" i="55"/>
  <c r="M67" i="58"/>
  <c r="L68" i="59"/>
  <c r="M70" i="63"/>
  <c r="J12" i="63"/>
  <c r="E70" i="63" s="1"/>
  <c r="F10" i="75"/>
  <c r="D68" i="75" s="1"/>
  <c r="N72" i="81"/>
  <c r="N14" i="81"/>
  <c r="F72" i="81" s="1"/>
  <c r="N14" i="90"/>
  <c r="F72" i="90" s="1"/>
  <c r="N72" i="90"/>
  <c r="N10" i="28"/>
  <c r="F68" i="28" s="1"/>
  <c r="N68" i="28"/>
  <c r="L66" i="15"/>
  <c r="F8" i="15"/>
  <c r="D66" i="15" s="1"/>
  <c r="M70" i="16"/>
  <c r="J16" i="16"/>
  <c r="E74" i="16" s="1"/>
  <c r="N9" i="19"/>
  <c r="F67" i="19" s="1"/>
  <c r="N9" i="21"/>
  <c r="F67" i="21" s="1"/>
  <c r="N67" i="21"/>
  <c r="N11" i="25"/>
  <c r="F69" i="25" s="1"/>
  <c r="N13" i="25"/>
  <c r="F71" i="25" s="1"/>
  <c r="M67" i="27"/>
  <c r="L73" i="30"/>
  <c r="J12" i="38"/>
  <c r="E70" i="38" s="1"/>
  <c r="N66" i="40"/>
  <c r="N69" i="50"/>
  <c r="L74" i="50"/>
  <c r="N70" i="62"/>
  <c r="N66" i="64"/>
  <c r="N67" i="66"/>
  <c r="L72" i="66"/>
  <c r="F15" i="70"/>
  <c r="D73" i="70" s="1"/>
  <c r="L73" i="70"/>
  <c r="N8" i="71"/>
  <c r="F66" i="71" s="1"/>
  <c r="M72" i="74"/>
  <c r="J14" i="74"/>
  <c r="E72" i="74" s="1"/>
  <c r="F8" i="81"/>
  <c r="D66" i="81" s="1"/>
  <c r="J10" i="81"/>
  <c r="E68" i="81" s="1"/>
  <c r="F12" i="84"/>
  <c r="D70" i="84" s="1"/>
  <c r="M74" i="84"/>
  <c r="M66" i="90"/>
  <c r="I28" i="92"/>
  <c r="L73" i="92"/>
  <c r="L70" i="40"/>
  <c r="F12" i="40"/>
  <c r="D70" i="40" s="1"/>
  <c r="M73" i="78"/>
  <c r="J15" i="78"/>
  <c r="E73" i="78" s="1"/>
  <c r="N73" i="54"/>
  <c r="N15" i="54"/>
  <c r="F73" i="54" s="1"/>
  <c r="L67" i="20"/>
  <c r="F9" i="20"/>
  <c r="D67" i="20" s="1"/>
  <c r="J13" i="54"/>
  <c r="E71" i="54" s="1"/>
  <c r="F12" i="62"/>
  <c r="D70" i="62" s="1"/>
  <c r="L72" i="89"/>
  <c r="F14" i="89"/>
  <c r="D72" i="89" s="1"/>
  <c r="N67" i="22"/>
  <c r="N9" i="22"/>
  <c r="F67" i="22" s="1"/>
  <c r="J8" i="43"/>
  <c r="E66" i="43" s="1"/>
  <c r="L75" i="44"/>
  <c r="F14" i="57"/>
  <c r="D72" i="57" s="1"/>
  <c r="L72" i="57"/>
  <c r="F12" i="24"/>
  <c r="D70" i="24" s="1"/>
  <c r="J13" i="49"/>
  <c r="E71" i="49" s="1"/>
  <c r="M71" i="49"/>
  <c r="L70" i="21"/>
  <c r="F12" i="21"/>
  <c r="D70" i="21" s="1"/>
  <c r="L66" i="23"/>
  <c r="F8" i="23"/>
  <c r="D66" i="23" s="1"/>
  <c r="J15" i="27"/>
  <c r="E73" i="27" s="1"/>
  <c r="J10" i="31"/>
  <c r="E68" i="31" s="1"/>
  <c r="J12" i="31"/>
  <c r="E70" i="31" s="1"/>
  <c r="J12" i="33"/>
  <c r="E70" i="33" s="1"/>
  <c r="F9" i="45"/>
  <c r="D67" i="45" s="1"/>
  <c r="L67" i="45"/>
  <c r="N17" i="49"/>
  <c r="F75" i="49" s="1"/>
  <c r="N10" i="62"/>
  <c r="F68" i="62" s="1"/>
  <c r="N68" i="62"/>
  <c r="M75" i="64"/>
  <c r="J17" i="64"/>
  <c r="E75" i="64" s="1"/>
  <c r="M74" i="66"/>
  <c r="J16" i="66"/>
  <c r="E74" i="66" s="1"/>
  <c r="F8" i="75"/>
  <c r="D66" i="75" s="1"/>
  <c r="J10" i="90"/>
  <c r="E68" i="90" s="1"/>
  <c r="L72" i="85"/>
  <c r="F14" i="85"/>
  <c r="D72" i="85" s="1"/>
  <c r="M69" i="34"/>
  <c r="J14" i="69"/>
  <c r="E72" i="69" s="1"/>
  <c r="M72" i="69"/>
  <c r="N71" i="22"/>
  <c r="N13" i="22"/>
  <c r="F71" i="22" s="1"/>
  <c r="N9" i="24"/>
  <c r="F67" i="24" s="1"/>
  <c r="N67" i="24"/>
  <c r="F16" i="24"/>
  <c r="D74" i="24" s="1"/>
  <c r="L74" i="24"/>
  <c r="N10" i="26"/>
  <c r="F68" i="26" s="1"/>
  <c r="F13" i="78"/>
  <c r="D71" i="78" s="1"/>
  <c r="J13" i="17"/>
  <c r="E71" i="17" s="1"/>
  <c r="M71" i="17"/>
  <c r="J9" i="54"/>
  <c r="E67" i="54" s="1"/>
  <c r="N14" i="71"/>
  <c r="F72" i="71" s="1"/>
  <c r="F8" i="39"/>
  <c r="D66" i="39" s="1"/>
  <c r="N75" i="77"/>
  <c r="N17" i="77"/>
  <c r="F75" i="77" s="1"/>
  <c r="M67" i="19"/>
  <c r="J14" i="22"/>
  <c r="E72" i="22" s="1"/>
  <c r="I28" i="23"/>
  <c r="N16" i="23"/>
  <c r="F74" i="23" s="1"/>
  <c r="N9" i="25"/>
  <c r="F67" i="25" s="1"/>
  <c r="F12" i="25"/>
  <c r="D70" i="25" s="1"/>
  <c r="L70" i="25"/>
  <c r="J10" i="33"/>
  <c r="E68" i="33" s="1"/>
  <c r="F11" i="39"/>
  <c r="D69" i="39" s="1"/>
  <c r="M75" i="39"/>
  <c r="J15" i="43"/>
  <c r="E73" i="43" s="1"/>
  <c r="M73" i="43"/>
  <c r="N67" i="50"/>
  <c r="M74" i="53"/>
  <c r="M75" i="70"/>
  <c r="L68" i="74"/>
  <c r="J8" i="75"/>
  <c r="E66" i="75" s="1"/>
  <c r="M66" i="75"/>
  <c r="F15" i="75"/>
  <c r="D73" i="75" s="1"/>
  <c r="L73" i="75"/>
  <c r="F11" i="92"/>
  <c r="D69" i="92" s="1"/>
  <c r="L69" i="92"/>
  <c r="N67" i="85"/>
  <c r="N9" i="85"/>
  <c r="F67" i="85" s="1"/>
  <c r="F11" i="19"/>
  <c r="D69" i="19" s="1"/>
  <c r="M67" i="22"/>
  <c r="M71" i="19"/>
  <c r="N10" i="72"/>
  <c r="F68" i="72" s="1"/>
  <c r="L67" i="79"/>
  <c r="F9" i="79"/>
  <c r="D67" i="79" s="1"/>
  <c r="F11" i="82"/>
  <c r="D69" i="82" s="1"/>
  <c r="L69" i="82"/>
  <c r="J14" i="6"/>
  <c r="E72" i="6" s="1"/>
  <c r="N13" i="50"/>
  <c r="F71" i="50" s="1"/>
  <c r="N71" i="50"/>
  <c r="L73" i="6"/>
  <c r="N70" i="16"/>
  <c r="N16" i="22"/>
  <c r="F74" i="22" s="1"/>
  <c r="N70" i="35"/>
  <c r="N73" i="43"/>
  <c r="N15" i="43"/>
  <c r="F73" i="43" s="1"/>
  <c r="N73" i="44"/>
  <c r="N11" i="49"/>
  <c r="F69" i="49" s="1"/>
  <c r="N69" i="49"/>
  <c r="F8" i="53"/>
  <c r="J12" i="54"/>
  <c r="E70" i="54" s="1"/>
  <c r="M70" i="54"/>
  <c r="M66" i="57"/>
  <c r="N72" i="57"/>
  <c r="F10" i="66"/>
  <c r="D68" i="66" s="1"/>
  <c r="L68" i="66"/>
  <c r="F11" i="69"/>
  <c r="D69" i="69" s="1"/>
  <c r="L69" i="69"/>
  <c r="F11" i="70"/>
  <c r="D69" i="70" s="1"/>
  <c r="M74" i="73"/>
  <c r="N69" i="83"/>
  <c r="J15" i="55"/>
  <c r="E73" i="55" s="1"/>
  <c r="L69" i="32"/>
  <c r="N70" i="48"/>
  <c r="N12" i="48"/>
  <c r="F70" i="48" s="1"/>
  <c r="J13" i="59"/>
  <c r="E71" i="59" s="1"/>
  <c r="N9" i="60"/>
  <c r="F67" i="60" s="1"/>
  <c r="N67" i="60"/>
  <c r="L72" i="62"/>
  <c r="M74" i="68"/>
  <c r="J16" i="68"/>
  <c r="E74" i="68" s="1"/>
  <c r="N9" i="6"/>
  <c r="F67" i="6" s="1"/>
  <c r="M74" i="6"/>
  <c r="N15" i="22"/>
  <c r="F73" i="22" s="1"/>
  <c r="F9" i="32"/>
  <c r="D67" i="32" s="1"/>
  <c r="N13" i="36"/>
  <c r="F71" i="36" s="1"/>
  <c r="N9" i="16"/>
  <c r="F67" i="16" s="1"/>
  <c r="N73" i="19"/>
  <c r="N8" i="26"/>
  <c r="F66" i="26" s="1"/>
  <c r="F12" i="36"/>
  <c r="D70" i="36" s="1"/>
  <c r="L70" i="36"/>
  <c r="J12" i="42"/>
  <c r="E70" i="42" s="1"/>
  <c r="L71" i="82"/>
  <c r="F13" i="82"/>
  <c r="D71" i="82" s="1"/>
  <c r="L68" i="6"/>
  <c r="M28" i="45"/>
  <c r="N71" i="21"/>
  <c r="J12" i="16"/>
  <c r="E70" i="16" s="1"/>
  <c r="N16" i="16"/>
  <c r="F74" i="16" s="1"/>
  <c r="N74" i="16"/>
  <c r="F13" i="6"/>
  <c r="D71" i="6" s="1"/>
  <c r="L71" i="6"/>
  <c r="N72" i="16"/>
  <c r="J14" i="19"/>
  <c r="E72" i="19" s="1"/>
  <c r="N72" i="22"/>
  <c r="J12" i="23"/>
  <c r="E70" i="23" s="1"/>
  <c r="L69" i="30"/>
  <c r="F13" i="30"/>
  <c r="D71" i="30" s="1"/>
  <c r="J8" i="16"/>
  <c r="E66" i="16" s="1"/>
  <c r="J10" i="16"/>
  <c r="E68" i="16" s="1"/>
  <c r="N14" i="16"/>
  <c r="F72" i="16" s="1"/>
  <c r="N74" i="17"/>
  <c r="N70" i="22"/>
  <c r="N14" i="22"/>
  <c r="F72" i="22" s="1"/>
  <c r="M66" i="23"/>
  <c r="J8" i="23"/>
  <c r="E66" i="23" s="1"/>
  <c r="N70" i="23"/>
  <c r="L72" i="26"/>
  <c r="J13" i="30"/>
  <c r="E71" i="30" s="1"/>
  <c r="N75" i="30"/>
  <c r="M72" i="30"/>
  <c r="M70" i="32"/>
  <c r="J14" i="32"/>
  <c r="E72" i="32" s="1"/>
  <c r="M66" i="33"/>
  <c r="J8" i="35"/>
  <c r="E66" i="35" s="1"/>
  <c r="M69" i="42"/>
  <c r="N15" i="42"/>
  <c r="F73" i="42" s="1"/>
  <c r="N73" i="42"/>
  <c r="J13" i="44"/>
  <c r="E71" i="44" s="1"/>
  <c r="J10" i="52"/>
  <c r="E68" i="52" s="1"/>
  <c r="L66" i="53"/>
  <c r="N16" i="58"/>
  <c r="F74" i="58" s="1"/>
  <c r="M75" i="60"/>
  <c r="M71" i="69"/>
  <c r="J13" i="69"/>
  <c r="E71" i="69" s="1"/>
  <c r="N75" i="70"/>
  <c r="N17" i="70"/>
  <c r="F75" i="70" s="1"/>
  <c r="J16" i="73"/>
  <c r="E74" i="73" s="1"/>
  <c r="L70" i="83"/>
  <c r="F12" i="83"/>
  <c r="D70" i="83" s="1"/>
  <c r="M68" i="82"/>
  <c r="J10" i="82"/>
  <c r="E68" i="82" s="1"/>
  <c r="N67" i="89"/>
  <c r="N9" i="89"/>
  <c r="F67" i="89" s="1"/>
  <c r="N16" i="6"/>
  <c r="F74" i="6" s="1"/>
  <c r="M67" i="15"/>
  <c r="N15" i="15"/>
  <c r="F73" i="15" s="1"/>
  <c r="N15" i="19"/>
  <c r="F73" i="19" s="1"/>
  <c r="L73" i="22"/>
  <c r="N14" i="23"/>
  <c r="F72" i="23" s="1"/>
  <c r="M68" i="24"/>
  <c r="J10" i="24"/>
  <c r="E68" i="24" s="1"/>
  <c r="N17" i="25"/>
  <c r="F75" i="25" s="1"/>
  <c r="N75" i="25"/>
  <c r="F13" i="29"/>
  <c r="D71" i="29" s="1"/>
  <c r="L70" i="35"/>
  <c r="L72" i="35"/>
  <c r="J9" i="37"/>
  <c r="E67" i="37" s="1"/>
  <c r="J9" i="38"/>
  <c r="E67" i="38" s="1"/>
  <c r="N17" i="40"/>
  <c r="F75" i="40" s="1"/>
  <c r="L67" i="41"/>
  <c r="J11" i="41"/>
  <c r="E69" i="41" s="1"/>
  <c r="M69" i="41"/>
  <c r="N67" i="49"/>
  <c r="N67" i="54"/>
  <c r="N9" i="54"/>
  <c r="F67" i="54" s="1"/>
  <c r="M68" i="61"/>
  <c r="F10" i="62"/>
  <c r="D68" i="62" s="1"/>
  <c r="L70" i="71"/>
  <c r="N72" i="74"/>
  <c r="F8" i="92"/>
  <c r="D66" i="92" s="1"/>
  <c r="L66" i="92"/>
  <c r="M74" i="28"/>
  <c r="N12" i="6"/>
  <c r="F70" i="6" s="1"/>
  <c r="N67" i="15"/>
  <c r="N11" i="15"/>
  <c r="F69" i="15" s="1"/>
  <c r="N69" i="19"/>
  <c r="N13" i="19"/>
  <c r="F71" i="19" s="1"/>
  <c r="J11" i="20"/>
  <c r="E69" i="20" s="1"/>
  <c r="J13" i="20"/>
  <c r="E71" i="20" s="1"/>
  <c r="L69" i="22"/>
  <c r="F15" i="23"/>
  <c r="D73" i="23" s="1"/>
  <c r="L73" i="23"/>
  <c r="N15" i="27"/>
  <c r="F73" i="27" s="1"/>
  <c r="F17" i="30"/>
  <c r="D75" i="30" s="1"/>
  <c r="L74" i="31"/>
  <c r="F15" i="32"/>
  <c r="D73" i="32" s="1"/>
  <c r="M75" i="32"/>
  <c r="J17" i="32"/>
  <c r="E75" i="32" s="1"/>
  <c r="M72" i="35"/>
  <c r="J14" i="35"/>
  <c r="E72" i="35" s="1"/>
  <c r="J16" i="35"/>
  <c r="E74" i="35" s="1"/>
  <c r="N17" i="46"/>
  <c r="F75" i="46" s="1"/>
  <c r="M74" i="48"/>
  <c r="J16" i="48"/>
  <c r="E74" i="48" s="1"/>
  <c r="L66" i="52"/>
  <c r="L74" i="53"/>
  <c r="L74" i="55"/>
  <c r="F16" i="55"/>
  <c r="D74" i="55" s="1"/>
  <c r="M69" i="56"/>
  <c r="N70" i="60"/>
  <c r="J12" i="62"/>
  <c r="E70" i="62" s="1"/>
  <c r="M70" i="62"/>
  <c r="M74" i="65"/>
  <c r="J16" i="65"/>
  <c r="E74" i="65" s="1"/>
  <c r="N68" i="65"/>
  <c r="N68" i="68"/>
  <c r="N10" i="68"/>
  <c r="F68" i="68" s="1"/>
  <c r="F10" i="71"/>
  <c r="D68" i="71" s="1"/>
  <c r="N72" i="73"/>
  <c r="N16" i="73"/>
  <c r="F74" i="73" s="1"/>
  <c r="F14" i="78"/>
  <c r="D72" i="78" s="1"/>
  <c r="L72" i="78"/>
  <c r="J16" i="81"/>
  <c r="E74" i="81" s="1"/>
  <c r="M74" i="81"/>
  <c r="N74" i="28"/>
  <c r="F8" i="17"/>
  <c r="D66" i="17" s="1"/>
  <c r="J12" i="17"/>
  <c r="E70" i="17" s="1"/>
  <c r="J11" i="21"/>
  <c r="E69" i="21" s="1"/>
  <c r="J13" i="21"/>
  <c r="E71" i="21" s="1"/>
  <c r="M73" i="22"/>
  <c r="M75" i="22"/>
  <c r="N8" i="23"/>
  <c r="F66" i="23" s="1"/>
  <c r="J17" i="23"/>
  <c r="E75" i="23" s="1"/>
  <c r="M66" i="26"/>
  <c r="N72" i="26"/>
  <c r="L75" i="30"/>
  <c r="N8" i="32"/>
  <c r="F66" i="32" s="1"/>
  <c r="M73" i="32"/>
  <c r="J15" i="32"/>
  <c r="E73" i="32" s="1"/>
  <c r="J12" i="35"/>
  <c r="E70" i="35" s="1"/>
  <c r="L68" i="36"/>
  <c r="F12" i="37"/>
  <c r="D70" i="37" s="1"/>
  <c r="L70" i="37"/>
  <c r="F16" i="37"/>
  <c r="D74" i="37" s="1"/>
  <c r="N67" i="38"/>
  <c r="N9" i="38"/>
  <c r="F67" i="38" s="1"/>
  <c r="F13" i="42"/>
  <c r="D71" i="42" s="1"/>
  <c r="M73" i="42"/>
  <c r="N10" i="43"/>
  <c r="F68" i="43" s="1"/>
  <c r="N9" i="46"/>
  <c r="F67" i="46" s="1"/>
  <c r="N11" i="46"/>
  <c r="F69" i="46" s="1"/>
  <c r="N13" i="46"/>
  <c r="F71" i="46" s="1"/>
  <c r="F8" i="48"/>
  <c r="D66" i="48" s="1"/>
  <c r="F14" i="53"/>
  <c r="D72" i="53" s="1"/>
  <c r="L72" i="53"/>
  <c r="F14" i="55"/>
  <c r="D72" i="55" s="1"/>
  <c r="M67" i="56"/>
  <c r="J10" i="60"/>
  <c r="E68" i="60" s="1"/>
  <c r="M71" i="61"/>
  <c r="J10" i="62"/>
  <c r="E68" i="62" s="1"/>
  <c r="M68" i="62"/>
  <c r="M66" i="71"/>
  <c r="N74" i="71"/>
  <c r="M66" i="73"/>
  <c r="M75" i="74"/>
  <c r="N13" i="76"/>
  <c r="F71" i="76" s="1"/>
  <c r="F12" i="81"/>
  <c r="D70" i="81" s="1"/>
  <c r="N14" i="82"/>
  <c r="F72" i="82" s="1"/>
  <c r="N16" i="82"/>
  <c r="F74" i="82" s="1"/>
  <c r="F16" i="86"/>
  <c r="D74" i="86" s="1"/>
  <c r="F16" i="88"/>
  <c r="D74" i="88" s="1"/>
  <c r="M68" i="28"/>
  <c r="J12" i="28"/>
  <c r="E70" i="28" s="1"/>
  <c r="N16" i="28"/>
  <c r="F74" i="28" s="1"/>
  <c r="M72" i="46"/>
  <c r="L75" i="52"/>
  <c r="I28" i="54"/>
  <c r="J12" i="56"/>
  <c r="E70" i="56" s="1"/>
  <c r="M70" i="56"/>
  <c r="N72" i="63"/>
  <c r="N14" i="63"/>
  <c r="F72" i="63" s="1"/>
  <c r="N71" i="68"/>
  <c r="N13" i="68"/>
  <c r="F71" i="68" s="1"/>
  <c r="J13" i="70"/>
  <c r="E71" i="70" s="1"/>
  <c r="F10" i="25"/>
  <c r="D68" i="25" s="1"/>
  <c r="F15" i="89"/>
  <c r="D73" i="89" s="1"/>
  <c r="M73" i="17"/>
  <c r="F14" i="33"/>
  <c r="D72" i="33" s="1"/>
  <c r="M75" i="35"/>
  <c r="N70" i="39"/>
  <c r="J10" i="45"/>
  <c r="E68" i="45" s="1"/>
  <c r="J12" i="45"/>
  <c r="E70" i="45" s="1"/>
  <c r="E28" i="56"/>
  <c r="L70" i="58"/>
  <c r="F12" i="58"/>
  <c r="D70" i="58" s="1"/>
  <c r="N68" i="63"/>
  <c r="F14" i="69"/>
  <c r="D72" i="69" s="1"/>
  <c r="L72" i="69"/>
  <c r="N14" i="79"/>
  <c r="F72" i="79" s="1"/>
  <c r="J10" i="80"/>
  <c r="E68" i="80" s="1"/>
  <c r="M68" i="80"/>
  <c r="J12" i="88"/>
  <c r="E70" i="88" s="1"/>
  <c r="N10" i="89"/>
  <c r="F68" i="89" s="1"/>
  <c r="M73" i="90"/>
  <c r="L73" i="24"/>
  <c r="F9" i="60"/>
  <c r="D67" i="60" s="1"/>
  <c r="L67" i="60"/>
  <c r="M69" i="61"/>
  <c r="I28" i="67"/>
  <c r="N16" i="88"/>
  <c r="F74" i="88" s="1"/>
  <c r="N8" i="17"/>
  <c r="F66" i="17" s="1"/>
  <c r="N16" i="20"/>
  <c r="F74" i="20" s="1"/>
  <c r="L66" i="21"/>
  <c r="M67" i="24"/>
  <c r="M71" i="24"/>
  <c r="N17" i="24"/>
  <c r="F75" i="24" s="1"/>
  <c r="N75" i="24"/>
  <c r="J10" i="25"/>
  <c r="E68" i="25" s="1"/>
  <c r="N69" i="34"/>
  <c r="L67" i="35"/>
  <c r="L71" i="37"/>
  <c r="F17" i="38"/>
  <c r="D75" i="38" s="1"/>
  <c r="F16" i="43"/>
  <c r="D74" i="43" s="1"/>
  <c r="F13" i="44"/>
  <c r="D71" i="44" s="1"/>
  <c r="N68" i="45"/>
  <c r="M69" i="48"/>
  <c r="J11" i="48"/>
  <c r="E69" i="48" s="1"/>
  <c r="N73" i="51"/>
  <c r="L73" i="55"/>
  <c r="F12" i="59"/>
  <c r="D70" i="59" s="1"/>
  <c r="L70" i="59"/>
  <c r="N13" i="67"/>
  <c r="F71" i="67" s="1"/>
  <c r="N17" i="67"/>
  <c r="F75" i="67" s="1"/>
  <c r="N9" i="69"/>
  <c r="F67" i="69" s="1"/>
  <c r="J10" i="76"/>
  <c r="E68" i="76" s="1"/>
  <c r="M68" i="76"/>
  <c r="N11" i="84"/>
  <c r="F69" i="84" s="1"/>
  <c r="N69" i="84"/>
  <c r="N70" i="88"/>
  <c r="N12" i="88"/>
  <c r="F70" i="88" s="1"/>
  <c r="N74" i="53"/>
  <c r="M68" i="54"/>
  <c r="N11" i="59"/>
  <c r="F69" i="59" s="1"/>
  <c r="N69" i="59"/>
  <c r="F9" i="68"/>
  <c r="D67" i="68" s="1"/>
  <c r="N73" i="68"/>
  <c r="J10" i="19"/>
  <c r="E68" i="19" s="1"/>
  <c r="M68" i="19"/>
  <c r="N16" i="39"/>
  <c r="F74" i="39" s="1"/>
  <c r="M70" i="79"/>
  <c r="N14" i="80"/>
  <c r="F72" i="80" s="1"/>
  <c r="N72" i="80"/>
  <c r="M28" i="15"/>
  <c r="L74" i="16"/>
  <c r="J17" i="17"/>
  <c r="E75" i="17" s="1"/>
  <c r="N68" i="15"/>
  <c r="L66" i="16"/>
  <c r="M66" i="25"/>
  <c r="M74" i="29"/>
  <c r="L74" i="30"/>
  <c r="M72" i="33"/>
  <c r="L71" i="39"/>
  <c r="L68" i="16"/>
  <c r="M72" i="16"/>
  <c r="F9" i="17"/>
  <c r="D67" i="17" s="1"/>
  <c r="N17" i="17"/>
  <c r="F75" i="17" s="1"/>
  <c r="L75" i="20"/>
  <c r="J14" i="21"/>
  <c r="E72" i="21" s="1"/>
  <c r="F14" i="23"/>
  <c r="D72" i="23" s="1"/>
  <c r="L72" i="23"/>
  <c r="M69" i="24"/>
  <c r="N70" i="25"/>
  <c r="N14" i="25"/>
  <c r="F72" i="25" s="1"/>
  <c r="L75" i="27"/>
  <c r="J12" i="29"/>
  <c r="E70" i="29" s="1"/>
  <c r="L67" i="29"/>
  <c r="N11" i="30"/>
  <c r="F69" i="30" s="1"/>
  <c r="F10" i="33"/>
  <c r="D68" i="33" s="1"/>
  <c r="L68" i="33"/>
  <c r="N11" i="34"/>
  <c r="F69" i="34" s="1"/>
  <c r="N10" i="39"/>
  <c r="F68" i="39" s="1"/>
  <c r="L75" i="39"/>
  <c r="N10" i="40"/>
  <c r="F68" i="40" s="1"/>
  <c r="F17" i="40"/>
  <c r="D75" i="40" s="1"/>
  <c r="F11" i="44"/>
  <c r="D69" i="44" s="1"/>
  <c r="M71" i="44"/>
  <c r="L73" i="45"/>
  <c r="N70" i="46"/>
  <c r="N74" i="46"/>
  <c r="N17" i="47"/>
  <c r="F75" i="47" s="1"/>
  <c r="L69" i="50"/>
  <c r="J11" i="51"/>
  <c r="E69" i="51" s="1"/>
  <c r="M71" i="52"/>
  <c r="L72" i="55"/>
  <c r="J10" i="57"/>
  <c r="E68" i="57" s="1"/>
  <c r="L66" i="58"/>
  <c r="F10" i="58"/>
  <c r="D68" i="58" s="1"/>
  <c r="N9" i="59"/>
  <c r="F67" i="59" s="1"/>
  <c r="F16" i="59"/>
  <c r="D74" i="59" s="1"/>
  <c r="N9" i="61"/>
  <c r="F67" i="61" s="1"/>
  <c r="N67" i="61"/>
  <c r="M28" i="64"/>
  <c r="L71" i="64"/>
  <c r="F11" i="65"/>
  <c r="D69" i="65" s="1"/>
  <c r="L69" i="65"/>
  <c r="M71" i="65"/>
  <c r="J13" i="65"/>
  <c r="E71" i="65" s="1"/>
  <c r="N9" i="68"/>
  <c r="F67" i="68" s="1"/>
  <c r="N67" i="69"/>
  <c r="M74" i="69"/>
  <c r="J16" i="69"/>
  <c r="E74" i="69" s="1"/>
  <c r="L70" i="75"/>
  <c r="N12" i="77"/>
  <c r="F70" i="77" s="1"/>
  <c r="F15" i="77"/>
  <c r="D73" i="77" s="1"/>
  <c r="N10" i="78"/>
  <c r="F68" i="78" s="1"/>
  <c r="J17" i="78"/>
  <c r="E75" i="78" s="1"/>
  <c r="N11" i="82"/>
  <c r="F69" i="82" s="1"/>
  <c r="N13" i="82"/>
  <c r="F71" i="82" s="1"/>
  <c r="L74" i="82"/>
  <c r="N17" i="82"/>
  <c r="F75" i="82" s="1"/>
  <c r="M69" i="83"/>
  <c r="M71" i="83"/>
  <c r="L72" i="84"/>
  <c r="J12" i="85"/>
  <c r="E70" i="85" s="1"/>
  <c r="M70" i="85"/>
  <c r="N73" i="6"/>
  <c r="N13" i="17"/>
  <c r="F71" i="17" s="1"/>
  <c r="J17" i="29"/>
  <c r="E75" i="29" s="1"/>
  <c r="N74" i="31"/>
  <c r="M71" i="32"/>
  <c r="F11" i="40"/>
  <c r="D69" i="40" s="1"/>
  <c r="L71" i="40"/>
  <c r="L72" i="47"/>
  <c r="M73" i="48"/>
  <c r="J15" i="48"/>
  <c r="E73" i="48" s="1"/>
  <c r="J11" i="52"/>
  <c r="E69" i="52" s="1"/>
  <c r="N16" i="59"/>
  <c r="F74" i="59" s="1"/>
  <c r="J14" i="66"/>
  <c r="E72" i="66" s="1"/>
  <c r="M72" i="66"/>
  <c r="F10" i="69"/>
  <c r="D68" i="69" s="1"/>
  <c r="F17" i="80"/>
  <c r="D75" i="80" s="1"/>
  <c r="N8" i="82"/>
  <c r="F66" i="82" s="1"/>
  <c r="J15" i="85"/>
  <c r="E73" i="85" s="1"/>
  <c r="F15" i="88"/>
  <c r="D73" i="88" s="1"/>
  <c r="F9" i="90"/>
  <c r="D67" i="90" s="1"/>
  <c r="J13" i="90"/>
  <c r="E71" i="90" s="1"/>
  <c r="N73" i="90"/>
  <c r="N15" i="90"/>
  <c r="F73" i="90" s="1"/>
  <c r="N15" i="6"/>
  <c r="F73" i="6" s="1"/>
  <c r="J12" i="15"/>
  <c r="E70" i="15" s="1"/>
  <c r="L69" i="16"/>
  <c r="N67" i="17"/>
  <c r="L72" i="17"/>
  <c r="N11" i="20"/>
  <c r="F69" i="20" s="1"/>
  <c r="L68" i="22"/>
  <c r="N15" i="23"/>
  <c r="F73" i="23" s="1"/>
  <c r="N16" i="24"/>
  <c r="F74" i="24" s="1"/>
  <c r="F17" i="25"/>
  <c r="D75" i="25" s="1"/>
  <c r="N71" i="26"/>
  <c r="M66" i="27"/>
  <c r="M66" i="30"/>
  <c r="N73" i="32"/>
  <c r="N8" i="41"/>
  <c r="F66" i="41" s="1"/>
  <c r="F17" i="43"/>
  <c r="D75" i="43" s="1"/>
  <c r="L70" i="47"/>
  <c r="M68" i="50"/>
  <c r="N14" i="50"/>
  <c r="F72" i="50" s="1"/>
  <c r="N72" i="50"/>
  <c r="J12" i="55"/>
  <c r="E70" i="55" s="1"/>
  <c r="N67" i="56"/>
  <c r="N9" i="56"/>
  <c r="F67" i="56" s="1"/>
  <c r="M67" i="57"/>
  <c r="F15" i="58"/>
  <c r="D73" i="58" s="1"/>
  <c r="N70" i="59"/>
  <c r="N12" i="59"/>
  <c r="F70" i="59" s="1"/>
  <c r="M70" i="65"/>
  <c r="N72" i="68"/>
  <c r="N14" i="68"/>
  <c r="F72" i="68" s="1"/>
  <c r="N74" i="68"/>
  <c r="N16" i="68"/>
  <c r="F74" i="68" s="1"/>
  <c r="N69" i="74"/>
  <c r="J9" i="76"/>
  <c r="E67" i="76" s="1"/>
  <c r="L72" i="77"/>
  <c r="N10" i="80"/>
  <c r="F68" i="80" s="1"/>
  <c r="N68" i="80"/>
  <c r="M75" i="80"/>
  <c r="L73" i="81"/>
  <c r="L69" i="84"/>
  <c r="M73" i="84"/>
  <c r="J17" i="86"/>
  <c r="E75" i="86" s="1"/>
  <c r="J15" i="87"/>
  <c r="E73" i="87" s="1"/>
  <c r="F9" i="89"/>
  <c r="D67" i="89" s="1"/>
  <c r="L67" i="89"/>
  <c r="F17" i="81"/>
  <c r="D75" i="81" s="1"/>
  <c r="L75" i="81"/>
  <c r="N8" i="87"/>
  <c r="F66" i="87" s="1"/>
  <c r="F13" i="89"/>
  <c r="D71" i="89" s="1"/>
  <c r="J15" i="90"/>
  <c r="E73" i="90" s="1"/>
  <c r="F14" i="15"/>
  <c r="D72" i="15" s="1"/>
  <c r="N11" i="6"/>
  <c r="F69" i="6" s="1"/>
  <c r="M66" i="15"/>
  <c r="M72" i="15"/>
  <c r="L75" i="16"/>
  <c r="L74" i="17"/>
  <c r="F14" i="20"/>
  <c r="D72" i="20" s="1"/>
  <c r="F15" i="21"/>
  <c r="D73" i="21" s="1"/>
  <c r="J9" i="23"/>
  <c r="E67" i="23" s="1"/>
  <c r="M67" i="23"/>
  <c r="N70" i="27"/>
  <c r="N72" i="27"/>
  <c r="N15" i="29"/>
  <c r="F73" i="29" s="1"/>
  <c r="J17" i="33"/>
  <c r="E75" i="33" s="1"/>
  <c r="L73" i="36"/>
  <c r="N67" i="39"/>
  <c r="N11" i="39"/>
  <c r="F69" i="39" s="1"/>
  <c r="N10" i="41"/>
  <c r="F68" i="41" s="1"/>
  <c r="F15" i="41"/>
  <c r="D73" i="41" s="1"/>
  <c r="M67" i="48"/>
  <c r="N8" i="49"/>
  <c r="F66" i="49" s="1"/>
  <c r="N66" i="49"/>
  <c r="M68" i="51"/>
  <c r="J9" i="52"/>
  <c r="E67" i="52" s="1"/>
  <c r="N8" i="54"/>
  <c r="F66" i="54" s="1"/>
  <c r="N10" i="54"/>
  <c r="F68" i="54" s="1"/>
  <c r="N10" i="59"/>
  <c r="F68" i="59" s="1"/>
  <c r="N71" i="62"/>
  <c r="L75" i="63"/>
  <c r="M66" i="64"/>
  <c r="J8" i="64"/>
  <c r="N14" i="65"/>
  <c r="F72" i="65" s="1"/>
  <c r="N74" i="65"/>
  <c r="L66" i="67"/>
  <c r="M68" i="68"/>
  <c r="N13" i="71"/>
  <c r="F71" i="71" s="1"/>
  <c r="F14" i="74"/>
  <c r="D72" i="74" s="1"/>
  <c r="L72" i="74"/>
  <c r="F13" i="80"/>
  <c r="D71" i="80" s="1"/>
  <c r="M67" i="85"/>
  <c r="J17" i="85"/>
  <c r="E75" i="85" s="1"/>
  <c r="L67" i="86"/>
  <c r="N15" i="87"/>
  <c r="F73" i="87" s="1"/>
  <c r="M69" i="90"/>
  <c r="J11" i="6"/>
  <c r="E69" i="6" s="1"/>
  <c r="N75" i="6"/>
  <c r="J9" i="20"/>
  <c r="E67" i="20" s="1"/>
  <c r="J13" i="16"/>
  <c r="E71" i="16" s="1"/>
  <c r="L70" i="17"/>
  <c r="F11" i="21"/>
  <c r="D69" i="21" s="1"/>
  <c r="N11" i="26"/>
  <c r="F69" i="26" s="1"/>
  <c r="N15" i="26"/>
  <c r="F73" i="26" s="1"/>
  <c r="F16" i="35"/>
  <c r="D74" i="35" s="1"/>
  <c r="F9" i="36"/>
  <c r="F11" i="36"/>
  <c r="D69" i="36" s="1"/>
  <c r="F13" i="36"/>
  <c r="D71" i="36" s="1"/>
  <c r="F10" i="38"/>
  <c r="D68" i="38" s="1"/>
  <c r="L68" i="38"/>
  <c r="J15" i="40"/>
  <c r="E73" i="40" s="1"/>
  <c r="M73" i="41"/>
  <c r="N9" i="42"/>
  <c r="F67" i="42" s="1"/>
  <c r="F9" i="43"/>
  <c r="D67" i="43" s="1"/>
  <c r="N74" i="44"/>
  <c r="N8" i="51"/>
  <c r="F66" i="51" s="1"/>
  <c r="N74" i="51"/>
  <c r="N9" i="52"/>
  <c r="F67" i="52" s="1"/>
  <c r="F14" i="52"/>
  <c r="D72" i="52" s="1"/>
  <c r="L72" i="52"/>
  <c r="L68" i="56"/>
  <c r="L75" i="64"/>
  <c r="N70" i="68"/>
  <c r="N12" i="68"/>
  <c r="F70" i="68" s="1"/>
  <c r="N69" i="71"/>
  <c r="N11" i="71"/>
  <c r="F69" i="71" s="1"/>
  <c r="M71" i="84"/>
  <c r="N17" i="85"/>
  <c r="F75" i="85" s="1"/>
  <c r="N13" i="89"/>
  <c r="F71" i="89" s="1"/>
  <c r="N71" i="89"/>
  <c r="N69" i="90"/>
  <c r="N11" i="90"/>
  <c r="F69" i="90" s="1"/>
  <c r="F16" i="6"/>
  <c r="D74" i="6" s="1"/>
  <c r="N70" i="15"/>
  <c r="M69" i="16"/>
  <c r="M73" i="16"/>
  <c r="M69" i="21"/>
  <c r="M75" i="21"/>
  <c r="F10" i="22"/>
  <c r="D68" i="22" s="1"/>
  <c r="J12" i="22"/>
  <c r="E70" i="22" s="1"/>
  <c r="N69" i="23"/>
  <c r="F16" i="23"/>
  <c r="D74" i="23" s="1"/>
  <c r="J17" i="25"/>
  <c r="E75" i="25" s="1"/>
  <c r="N9" i="26"/>
  <c r="F67" i="26" s="1"/>
  <c r="N69" i="26"/>
  <c r="J11" i="29"/>
  <c r="E69" i="29" s="1"/>
  <c r="J8" i="30"/>
  <c r="E66" i="30" s="1"/>
  <c r="N16" i="30"/>
  <c r="F74" i="30" s="1"/>
  <c r="J13" i="33"/>
  <c r="E71" i="33" s="1"/>
  <c r="J11" i="36"/>
  <c r="E69" i="36" s="1"/>
  <c r="M71" i="36"/>
  <c r="M71" i="40"/>
  <c r="M75" i="41"/>
  <c r="L70" i="42"/>
  <c r="J11" i="43"/>
  <c r="E69" i="43" s="1"/>
  <c r="N14" i="44"/>
  <c r="F72" i="44" s="1"/>
  <c r="L74" i="45"/>
  <c r="F16" i="45"/>
  <c r="D74" i="45" s="1"/>
  <c r="N8" i="50"/>
  <c r="F66" i="50" s="1"/>
  <c r="M28" i="50"/>
  <c r="L73" i="50"/>
  <c r="N16" i="51"/>
  <c r="F74" i="51" s="1"/>
  <c r="M73" i="53"/>
  <c r="N66" i="54"/>
  <c r="L71" i="54"/>
  <c r="M66" i="55"/>
  <c r="N70" i="55"/>
  <c r="N8" i="59"/>
  <c r="F66" i="59" s="1"/>
  <c r="J10" i="61"/>
  <c r="E68" i="61" s="1"/>
  <c r="J12" i="61"/>
  <c r="E70" i="61" s="1"/>
  <c r="J14" i="61"/>
  <c r="E72" i="61" s="1"/>
  <c r="N67" i="62"/>
  <c r="N69" i="62"/>
  <c r="L73" i="63"/>
  <c r="F17" i="63"/>
  <c r="D75" i="63" s="1"/>
  <c r="L71" i="63"/>
  <c r="M66" i="65"/>
  <c r="N16" i="65"/>
  <c r="F74" i="65" s="1"/>
  <c r="J10" i="68"/>
  <c r="E68" i="68" s="1"/>
  <c r="L66" i="70"/>
  <c r="F8" i="70"/>
  <c r="D66" i="70" s="1"/>
  <c r="L72" i="75"/>
  <c r="F14" i="77"/>
  <c r="D72" i="77" s="1"/>
  <c r="N11" i="78"/>
  <c r="F69" i="78" s="1"/>
  <c r="F16" i="78"/>
  <c r="D74" i="78" s="1"/>
  <c r="N75" i="79"/>
  <c r="N75" i="80"/>
  <c r="F11" i="84"/>
  <c r="D69" i="84" s="1"/>
  <c r="N75" i="85"/>
  <c r="M67" i="88"/>
  <c r="N17" i="88"/>
  <c r="F75" i="88" s="1"/>
  <c r="J13" i="26"/>
  <c r="E71" i="26" s="1"/>
  <c r="F10" i="27"/>
  <c r="D68" i="27" s="1"/>
  <c r="J8" i="29"/>
  <c r="E66" i="29" s="1"/>
  <c r="J9" i="30"/>
  <c r="E67" i="30" s="1"/>
  <c r="F10" i="32"/>
  <c r="D68" i="32" s="1"/>
  <c r="F12" i="32"/>
  <c r="D70" i="32" s="1"/>
  <c r="F12" i="34"/>
  <c r="D70" i="34" s="1"/>
  <c r="I28" i="35"/>
  <c r="N14" i="40"/>
  <c r="F72" i="40" s="1"/>
  <c r="L66" i="43"/>
  <c r="L68" i="45"/>
  <c r="L72" i="45"/>
  <c r="F10" i="47"/>
  <c r="D68" i="47" s="1"/>
  <c r="J13" i="48"/>
  <c r="E71" i="48" s="1"/>
  <c r="J10" i="49"/>
  <c r="E68" i="49" s="1"/>
  <c r="L69" i="52"/>
  <c r="J14" i="53"/>
  <c r="E72" i="53" s="1"/>
  <c r="N17" i="58"/>
  <c r="F75" i="58" s="1"/>
  <c r="N75" i="58"/>
  <c r="F12" i="60"/>
  <c r="D70" i="60" s="1"/>
  <c r="M72" i="60"/>
  <c r="J14" i="60"/>
  <c r="E72" i="60" s="1"/>
  <c r="L71" i="62"/>
  <c r="J11" i="64"/>
  <c r="E69" i="64" s="1"/>
  <c r="J17" i="65"/>
  <c r="E75" i="65" s="1"/>
  <c r="L67" i="66"/>
  <c r="F8" i="69"/>
  <c r="J12" i="69"/>
  <c r="E70" i="69" s="1"/>
  <c r="N8" i="72"/>
  <c r="F66" i="72" s="1"/>
  <c r="F11" i="76"/>
  <c r="D69" i="76" s="1"/>
  <c r="F17" i="77"/>
  <c r="D75" i="77" s="1"/>
  <c r="N14" i="78"/>
  <c r="F72" i="78" s="1"/>
  <c r="N74" i="78"/>
  <c r="M28" i="85"/>
  <c r="L66" i="86"/>
  <c r="F10" i="88"/>
  <c r="D68" i="88" s="1"/>
  <c r="M74" i="90"/>
  <c r="N9" i="92"/>
  <c r="F67" i="92" s="1"/>
  <c r="J11" i="28"/>
  <c r="E69" i="28" s="1"/>
  <c r="N16" i="57"/>
  <c r="F74" i="57" s="1"/>
  <c r="N74" i="57"/>
  <c r="F9" i="62"/>
  <c r="D67" i="62" s="1"/>
  <c r="M75" i="62"/>
  <c r="F11" i="66"/>
  <c r="D69" i="66" s="1"/>
  <c r="L69" i="66"/>
  <c r="F15" i="67"/>
  <c r="D73" i="67" s="1"/>
  <c r="N66" i="68"/>
  <c r="N67" i="70"/>
  <c r="F11" i="72"/>
  <c r="D69" i="72" s="1"/>
  <c r="M73" i="72"/>
  <c r="L71" i="77"/>
  <c r="J17" i="82"/>
  <c r="E75" i="82" s="1"/>
  <c r="L68" i="89"/>
  <c r="F10" i="89"/>
  <c r="M72" i="89"/>
  <c r="M74" i="89"/>
  <c r="N67" i="92"/>
  <c r="F12" i="92"/>
  <c r="D70" i="92" s="1"/>
  <c r="M73" i="28"/>
  <c r="L69" i="67"/>
  <c r="L71" i="67"/>
  <c r="N73" i="76"/>
  <c r="L73" i="86"/>
  <c r="L68" i="92"/>
  <c r="F10" i="92"/>
  <c r="D68" i="92" s="1"/>
  <c r="F13" i="20"/>
  <c r="D71" i="20" s="1"/>
  <c r="J15" i="20"/>
  <c r="E73" i="20" s="1"/>
  <c r="N17" i="20"/>
  <c r="F75" i="20" s="1"/>
  <c r="J10" i="21"/>
  <c r="E68" i="21" s="1"/>
  <c r="M71" i="25"/>
  <c r="N71" i="31"/>
  <c r="N75" i="31"/>
  <c r="J10" i="32"/>
  <c r="E68" i="32" s="1"/>
  <c r="M68" i="32"/>
  <c r="N67" i="35"/>
  <c r="F10" i="37"/>
  <c r="D68" i="37" s="1"/>
  <c r="M67" i="39"/>
  <c r="M70" i="41"/>
  <c r="F9" i="42"/>
  <c r="J17" i="44"/>
  <c r="E75" i="44" s="1"/>
  <c r="M66" i="51"/>
  <c r="N70" i="53"/>
  <c r="N12" i="53"/>
  <c r="F70" i="53" s="1"/>
  <c r="M72" i="54"/>
  <c r="J9" i="55"/>
  <c r="E67" i="55" s="1"/>
  <c r="L71" i="59"/>
  <c r="F8" i="61"/>
  <c r="D66" i="61" s="1"/>
  <c r="F13" i="62"/>
  <c r="D71" i="62" s="1"/>
  <c r="M66" i="63"/>
  <c r="N67" i="64"/>
  <c r="N11" i="64"/>
  <c r="F69" i="64" s="1"/>
  <c r="L72" i="64"/>
  <c r="F9" i="66"/>
  <c r="D67" i="66" s="1"/>
  <c r="N17" i="71"/>
  <c r="F75" i="71" s="1"/>
  <c r="M69" i="74"/>
  <c r="L68" i="79"/>
  <c r="M67" i="80"/>
  <c r="N13" i="80"/>
  <c r="F71" i="80" s="1"/>
  <c r="N71" i="81"/>
  <c r="N15" i="81"/>
  <c r="F73" i="81" s="1"/>
  <c r="N73" i="81"/>
  <c r="N12" i="83"/>
  <c r="F70" i="83" s="1"/>
  <c r="N70" i="83"/>
  <c r="L67" i="85"/>
  <c r="L75" i="85"/>
  <c r="L75" i="86"/>
  <c r="M66" i="87"/>
  <c r="N70" i="87"/>
  <c r="F8" i="89"/>
  <c r="D66" i="89" s="1"/>
  <c r="J16" i="90"/>
  <c r="E74" i="90" s="1"/>
  <c r="J14" i="92"/>
  <c r="E72" i="92" s="1"/>
  <c r="N8" i="29"/>
  <c r="F66" i="29" s="1"/>
  <c r="N14" i="29"/>
  <c r="F72" i="29" s="1"/>
  <c r="J13" i="34"/>
  <c r="E71" i="34" s="1"/>
  <c r="J9" i="36"/>
  <c r="E67" i="36" s="1"/>
  <c r="N73" i="36"/>
  <c r="N17" i="36"/>
  <c r="F75" i="36" s="1"/>
  <c r="J12" i="37"/>
  <c r="E70" i="37" s="1"/>
  <c r="J14" i="37"/>
  <c r="E72" i="37" s="1"/>
  <c r="N16" i="37"/>
  <c r="F74" i="37" s="1"/>
  <c r="F16" i="38"/>
  <c r="D74" i="38" s="1"/>
  <c r="N11" i="41"/>
  <c r="F69" i="41" s="1"/>
  <c r="L68" i="47"/>
  <c r="J14" i="47"/>
  <c r="E72" i="47" s="1"/>
  <c r="J16" i="47"/>
  <c r="E74" i="47" s="1"/>
  <c r="L73" i="48"/>
  <c r="F15" i="53"/>
  <c r="D73" i="53" s="1"/>
  <c r="F17" i="55"/>
  <c r="D75" i="55" s="1"/>
  <c r="L75" i="56"/>
  <c r="M73" i="57"/>
  <c r="M73" i="59"/>
  <c r="J8" i="62"/>
  <c r="M70" i="64"/>
  <c r="N69" i="66"/>
  <c r="L67" i="67"/>
  <c r="M69" i="67"/>
  <c r="J10" i="69"/>
  <c r="E68" i="69" s="1"/>
  <c r="F9" i="71"/>
  <c r="D67" i="71" s="1"/>
  <c r="L71" i="71"/>
  <c r="F13" i="71"/>
  <c r="D71" i="71" s="1"/>
  <c r="L68" i="75"/>
  <c r="N13" i="77"/>
  <c r="F71" i="77" s="1"/>
  <c r="N72" i="78"/>
  <c r="L75" i="78"/>
  <c r="L67" i="80"/>
  <c r="N17" i="80"/>
  <c r="F75" i="80" s="1"/>
  <c r="N68" i="81"/>
  <c r="N73" i="85"/>
  <c r="M69" i="86"/>
  <c r="J9" i="92"/>
  <c r="E67" i="92" s="1"/>
  <c r="N11" i="92"/>
  <c r="F69" i="92" s="1"/>
  <c r="L69" i="58"/>
  <c r="L69" i="60"/>
  <c r="M70" i="61"/>
  <c r="N16" i="61"/>
  <c r="F74" i="61" s="1"/>
  <c r="M66" i="66"/>
  <c r="N11" i="68"/>
  <c r="F69" i="68" s="1"/>
  <c r="N15" i="71"/>
  <c r="F73" i="71" s="1"/>
  <c r="N75" i="72"/>
  <c r="N72" i="76"/>
  <c r="N11" i="81"/>
  <c r="F69" i="81" s="1"/>
  <c r="J14" i="85"/>
  <c r="E72" i="85" s="1"/>
  <c r="J16" i="85"/>
  <c r="E74" i="85" s="1"/>
  <c r="N70" i="90"/>
  <c r="J12" i="92"/>
  <c r="E70" i="92" s="1"/>
  <c r="J9" i="28"/>
  <c r="E67" i="28" s="1"/>
  <c r="J13" i="28"/>
  <c r="E71" i="28" s="1"/>
  <c r="F9" i="27"/>
  <c r="D67" i="27" s="1"/>
  <c r="J17" i="27"/>
  <c r="E75" i="27" s="1"/>
  <c r="N69" i="29"/>
  <c r="N75" i="29"/>
  <c r="J16" i="30"/>
  <c r="E74" i="30" s="1"/>
  <c r="N68" i="32"/>
  <c r="N16" i="32"/>
  <c r="F74" i="32" s="1"/>
  <c r="N75" i="33"/>
  <c r="N75" i="36"/>
  <c r="L67" i="37"/>
  <c r="N11" i="43"/>
  <c r="F69" i="43" s="1"/>
  <c r="J14" i="44"/>
  <c r="E72" i="44" s="1"/>
  <c r="L69" i="47"/>
  <c r="F11" i="47"/>
  <c r="D69" i="47" s="1"/>
  <c r="F11" i="49"/>
  <c r="D69" i="49" s="1"/>
  <c r="F13" i="49"/>
  <c r="D71" i="49" s="1"/>
  <c r="L73" i="49"/>
  <c r="N11" i="53"/>
  <c r="F69" i="53" s="1"/>
  <c r="L67" i="58"/>
  <c r="M73" i="58"/>
  <c r="F17" i="58"/>
  <c r="D75" i="58" s="1"/>
  <c r="L70" i="67"/>
  <c r="M74" i="67"/>
  <c r="F10" i="68"/>
  <c r="D68" i="68" s="1"/>
  <c r="N71" i="72"/>
  <c r="N73" i="72"/>
  <c r="F13" i="75"/>
  <c r="N15" i="78"/>
  <c r="F73" i="78" s="1"/>
  <c r="N16" i="80"/>
  <c r="F74" i="80" s="1"/>
  <c r="N15" i="82"/>
  <c r="F73" i="82" s="1"/>
  <c r="N72" i="83"/>
  <c r="N14" i="85"/>
  <c r="F72" i="85" s="1"/>
  <c r="N74" i="86"/>
  <c r="F10" i="87"/>
  <c r="D68" i="87" s="1"/>
  <c r="M73" i="89"/>
  <c r="M71" i="89"/>
  <c r="N70" i="92"/>
  <c r="N13" i="28"/>
  <c r="F71" i="28" s="1"/>
  <c r="N11" i="33"/>
  <c r="F69" i="33" s="1"/>
  <c r="N13" i="33"/>
  <c r="F71" i="33" s="1"/>
  <c r="N73" i="33"/>
  <c r="N16" i="36"/>
  <c r="F74" i="36" s="1"/>
  <c r="N66" i="38"/>
  <c r="N12" i="38"/>
  <c r="F70" i="38" s="1"/>
  <c r="L75" i="38"/>
  <c r="J12" i="39"/>
  <c r="E70" i="39" s="1"/>
  <c r="M72" i="39"/>
  <c r="J10" i="41"/>
  <c r="E68" i="41" s="1"/>
  <c r="F15" i="42"/>
  <c r="D73" i="42" s="1"/>
  <c r="N17" i="43"/>
  <c r="F75" i="43" s="1"/>
  <c r="F9" i="47"/>
  <c r="D67" i="47" s="1"/>
  <c r="F14" i="48"/>
  <c r="D72" i="48" s="1"/>
  <c r="J17" i="52"/>
  <c r="E75" i="52" s="1"/>
  <c r="J14" i="55"/>
  <c r="E72" i="55" s="1"/>
  <c r="M70" i="57"/>
  <c r="J14" i="57"/>
  <c r="E72" i="57" s="1"/>
  <c r="J13" i="58"/>
  <c r="E71" i="58" s="1"/>
  <c r="N75" i="60"/>
  <c r="N12" i="61"/>
  <c r="F70" i="61" s="1"/>
  <c r="M74" i="63"/>
  <c r="M69" i="64"/>
  <c r="F8" i="67"/>
  <c r="D66" i="67" s="1"/>
  <c r="J14" i="67"/>
  <c r="E72" i="67" s="1"/>
  <c r="L72" i="71"/>
  <c r="F14" i="71"/>
  <c r="D72" i="71" s="1"/>
  <c r="N66" i="76"/>
  <c r="N68" i="76"/>
  <c r="F17" i="76"/>
  <c r="D75" i="76" s="1"/>
  <c r="N74" i="77"/>
  <c r="J11" i="78"/>
  <c r="E69" i="78" s="1"/>
  <c r="N71" i="78"/>
  <c r="M66" i="84"/>
  <c r="J8" i="84"/>
  <c r="E66" i="84" s="1"/>
  <c r="N14" i="84"/>
  <c r="F72" i="84" s="1"/>
  <c r="F12" i="87"/>
  <c r="D70" i="87" s="1"/>
  <c r="N67" i="88"/>
  <c r="M28" i="88"/>
  <c r="J9" i="89"/>
  <c r="E67" i="89" s="1"/>
  <c r="J11" i="89"/>
  <c r="E69" i="89" s="1"/>
  <c r="F17" i="92"/>
  <c r="D75" i="92" s="1"/>
  <c r="J12" i="46"/>
  <c r="E70" i="46" s="1"/>
  <c r="J12" i="47"/>
  <c r="E70" i="47" s="1"/>
  <c r="J17" i="49"/>
  <c r="E75" i="49" s="1"/>
  <c r="F15" i="57"/>
  <c r="D73" i="57" s="1"/>
  <c r="L75" i="57"/>
  <c r="J16" i="59"/>
  <c r="E74" i="59" s="1"/>
  <c r="N10" i="60"/>
  <c r="F68" i="60" s="1"/>
  <c r="F9" i="63"/>
  <c r="N16" i="63"/>
  <c r="F74" i="63" s="1"/>
  <c r="L67" i="65"/>
  <c r="J12" i="66"/>
  <c r="E70" i="66" s="1"/>
  <c r="L74" i="67"/>
  <c r="M70" i="74"/>
  <c r="M75" i="78"/>
  <c r="N9" i="79"/>
  <c r="F67" i="79" s="1"/>
  <c r="F12" i="79"/>
  <c r="D70" i="79" s="1"/>
  <c r="L74" i="79"/>
  <c r="M68" i="81"/>
  <c r="J12" i="81"/>
  <c r="E70" i="81" s="1"/>
  <c r="J16" i="83"/>
  <c r="E74" i="83" s="1"/>
  <c r="L74" i="85"/>
  <c r="F9" i="86"/>
  <c r="D67" i="86" s="1"/>
  <c r="N73" i="89"/>
  <c r="F13" i="90"/>
  <c r="D71" i="90" s="1"/>
  <c r="F15" i="28"/>
  <c r="D73" i="28" s="1"/>
  <c r="F9" i="46"/>
  <c r="D67" i="46" s="1"/>
  <c r="N69" i="48"/>
  <c r="F10" i="49"/>
  <c r="D68" i="49" s="1"/>
  <c r="N66" i="50"/>
  <c r="N10" i="50"/>
  <c r="F68" i="50" s="1"/>
  <c r="N12" i="50"/>
  <c r="F70" i="50" s="1"/>
  <c r="N72" i="52"/>
  <c r="J16" i="55"/>
  <c r="E74" i="55" s="1"/>
  <c r="M66" i="58"/>
  <c r="F15" i="59"/>
  <c r="D73" i="59" s="1"/>
  <c r="F17" i="61"/>
  <c r="D75" i="61" s="1"/>
  <c r="J15" i="62"/>
  <c r="E73" i="62" s="1"/>
  <c r="N73" i="63"/>
  <c r="N11" i="65"/>
  <c r="F69" i="65" s="1"/>
  <c r="J17" i="66"/>
  <c r="E75" i="66" s="1"/>
  <c r="N16" i="67"/>
  <c r="F74" i="67" s="1"/>
  <c r="L74" i="73"/>
  <c r="L69" i="74"/>
  <c r="J17" i="74"/>
  <c r="E75" i="74" s="1"/>
  <c r="L69" i="77"/>
  <c r="N12" i="79"/>
  <c r="F70" i="79" s="1"/>
  <c r="L73" i="83"/>
  <c r="N70" i="85"/>
  <c r="N72" i="85"/>
  <c r="N9" i="86"/>
  <c r="F67" i="86" s="1"/>
  <c r="L70" i="45"/>
  <c r="M73" i="47"/>
  <c r="J17" i="48"/>
  <c r="E75" i="48" s="1"/>
  <c r="E28" i="49"/>
  <c r="L75" i="50"/>
  <c r="F14" i="51"/>
  <c r="D72" i="51" s="1"/>
  <c r="N66" i="52"/>
  <c r="N74" i="52"/>
  <c r="F13" i="53"/>
  <c r="D71" i="53" s="1"/>
  <c r="L75" i="53"/>
  <c r="L74" i="60"/>
  <c r="J11" i="62"/>
  <c r="E69" i="62" s="1"/>
  <c r="N17" i="62"/>
  <c r="F75" i="62" s="1"/>
  <c r="L70" i="63"/>
  <c r="F8" i="68"/>
  <c r="J9" i="69"/>
  <c r="E67" i="69" s="1"/>
  <c r="N75" i="69"/>
  <c r="M68" i="70"/>
  <c r="L66" i="72"/>
  <c r="J10" i="72"/>
  <c r="E68" i="72" s="1"/>
  <c r="F12" i="73"/>
  <c r="D70" i="73" s="1"/>
  <c r="M71" i="74"/>
  <c r="M74" i="76"/>
  <c r="M71" i="77"/>
  <c r="F12" i="78"/>
  <c r="D70" i="78" s="1"/>
  <c r="N68" i="79"/>
  <c r="J15" i="81"/>
  <c r="E73" i="81" s="1"/>
  <c r="L68" i="86"/>
  <c r="J10" i="89"/>
  <c r="E68" i="89" s="1"/>
  <c r="N14" i="89"/>
  <c r="F72" i="89" s="1"/>
  <c r="N16" i="89"/>
  <c r="F74" i="89" s="1"/>
  <c r="N75" i="92"/>
  <c r="M74" i="45"/>
  <c r="M69" i="46"/>
  <c r="M71" i="46"/>
  <c r="J15" i="47"/>
  <c r="E73" i="47" s="1"/>
  <c r="M72" i="51"/>
  <c r="L74" i="54"/>
  <c r="N72" i="55"/>
  <c r="N74" i="55"/>
  <c r="J10" i="56"/>
  <c r="E68" i="56" s="1"/>
  <c r="N70" i="56"/>
  <c r="L70" i="57"/>
  <c r="N13" i="57"/>
  <c r="F71" i="57" s="1"/>
  <c r="M28" i="58"/>
  <c r="N69" i="60"/>
  <c r="F14" i="60"/>
  <c r="D72" i="60" s="1"/>
  <c r="F15" i="61"/>
  <c r="D73" i="61" s="1"/>
  <c r="I28" i="62"/>
  <c r="N15" i="62"/>
  <c r="F73" i="62" s="1"/>
  <c r="F10" i="63"/>
  <c r="D68" i="63" s="1"/>
  <c r="L70" i="65"/>
  <c r="J11" i="66"/>
  <c r="E69" i="66" s="1"/>
  <c r="N17" i="66"/>
  <c r="F75" i="66" s="1"/>
  <c r="N70" i="67"/>
  <c r="J12" i="68"/>
  <c r="E70" i="68" s="1"/>
  <c r="J10" i="70"/>
  <c r="E68" i="70" s="1"/>
  <c r="J13" i="71"/>
  <c r="E71" i="71" s="1"/>
  <c r="N70" i="72"/>
  <c r="J15" i="74"/>
  <c r="E73" i="74" s="1"/>
  <c r="N68" i="75"/>
  <c r="L75" i="75"/>
  <c r="J12" i="76"/>
  <c r="E70" i="76" s="1"/>
  <c r="J15" i="77"/>
  <c r="E73" i="77" s="1"/>
  <c r="L71" i="79"/>
  <c r="F12" i="80"/>
  <c r="D70" i="80" s="1"/>
  <c r="F11" i="83"/>
  <c r="D69" i="83" s="1"/>
  <c r="F13" i="88"/>
  <c r="D71" i="88" s="1"/>
  <c r="N12" i="89"/>
  <c r="F70" i="89" s="1"/>
  <c r="F14" i="90"/>
  <c r="D72" i="90" s="1"/>
  <c r="J11" i="92"/>
  <c r="E69" i="92" s="1"/>
  <c r="G4" i="75"/>
  <c r="C4" i="75" s="1"/>
  <c r="G4" i="43"/>
  <c r="C4" i="43" s="1"/>
  <c r="G4" i="33"/>
  <c r="C4" i="33" s="1"/>
  <c r="G4" i="27"/>
  <c r="C4" i="27" s="1"/>
  <c r="G4" i="54"/>
  <c r="C4" i="54" s="1"/>
  <c r="G4" i="76"/>
  <c r="C4" i="76" s="1"/>
  <c r="G4" i="38"/>
  <c r="C4" i="38" s="1"/>
  <c r="G4" i="70"/>
  <c r="C4" i="70" s="1"/>
  <c r="G4" i="19"/>
  <c r="C4" i="19" s="1"/>
  <c r="G4" i="48"/>
  <c r="C4" i="48" s="1"/>
  <c r="G4" i="25"/>
  <c r="C4" i="25" s="1"/>
  <c r="G4" i="26"/>
  <c r="C4" i="26" s="1"/>
  <c r="G4" i="32"/>
  <c r="C4" i="32" s="1"/>
  <c r="G4" i="42"/>
  <c r="C4" i="42" s="1"/>
  <c r="G4" i="78"/>
  <c r="C4" i="78" s="1"/>
  <c r="G4" i="59"/>
  <c r="C4" i="59" s="1"/>
  <c r="G4" i="61"/>
  <c r="C4" i="61" s="1"/>
  <c r="G4" i="69"/>
  <c r="C4" i="69" s="1"/>
  <c r="G4" i="50"/>
  <c r="C4" i="50" s="1"/>
  <c r="G4" i="20"/>
  <c r="C4" i="20" s="1"/>
  <c r="G4" i="24"/>
  <c r="C4" i="24" s="1"/>
  <c r="G4" i="6"/>
  <c r="C4" i="6" s="1"/>
  <c r="G4" i="47"/>
  <c r="C4" i="47" s="1"/>
  <c r="G4" i="37"/>
  <c r="C4" i="37" s="1"/>
  <c r="G4" i="73"/>
  <c r="C4" i="73" s="1"/>
  <c r="G4" i="17"/>
  <c r="C4" i="17" s="1"/>
  <c r="G4" i="31"/>
  <c r="C4" i="31" s="1"/>
  <c r="G4" i="28"/>
  <c r="C4" i="28" s="1"/>
  <c r="G4" i="35"/>
  <c r="C4" i="35" s="1"/>
  <c r="G4" i="41"/>
  <c r="C4" i="41" s="1"/>
  <c r="G4" i="21"/>
  <c r="C4" i="21" s="1"/>
  <c r="G4" i="44"/>
  <c r="C4" i="44" s="1"/>
  <c r="G4" i="88"/>
  <c r="C4" i="88" s="1"/>
  <c r="G43" i="6"/>
  <c r="J8" i="20"/>
  <c r="M66" i="20"/>
  <c r="M73" i="6"/>
  <c r="J15" i="6"/>
  <c r="E73" i="6" s="1"/>
  <c r="F12" i="29"/>
  <c r="L70" i="29"/>
  <c r="J15" i="31"/>
  <c r="E73" i="31" s="1"/>
  <c r="M73" i="31"/>
  <c r="J14" i="15"/>
  <c r="E72" i="15" s="1"/>
  <c r="L67" i="26"/>
  <c r="E28" i="26"/>
  <c r="F9" i="26"/>
  <c r="L69" i="27"/>
  <c r="F11" i="27"/>
  <c r="N14" i="27"/>
  <c r="F72" i="27" s="1"/>
  <c r="L69" i="37"/>
  <c r="F11" i="37"/>
  <c r="N14" i="15"/>
  <c r="F72" i="15" s="1"/>
  <c r="D68" i="19"/>
  <c r="M73" i="20"/>
  <c r="M75" i="20"/>
  <c r="N68" i="21"/>
  <c r="N10" i="21"/>
  <c r="F68" i="21" s="1"/>
  <c r="M72" i="23"/>
  <c r="J14" i="23"/>
  <c r="E72" i="23" s="1"/>
  <c r="I28" i="24"/>
  <c r="M66" i="24"/>
  <c r="J8" i="24"/>
  <c r="L71" i="27"/>
  <c r="F13" i="27"/>
  <c r="L72" i="42"/>
  <c r="F14" i="42"/>
  <c r="D72" i="42" s="1"/>
  <c r="M28" i="16"/>
  <c r="N8" i="16"/>
  <c r="N66" i="16"/>
  <c r="F13" i="17"/>
  <c r="L71" i="17"/>
  <c r="L68" i="42"/>
  <c r="F10" i="42"/>
  <c r="M28" i="21"/>
  <c r="N70" i="26"/>
  <c r="L74" i="32"/>
  <c r="F16" i="32"/>
  <c r="D74" i="32" s="1"/>
  <c r="E28" i="37"/>
  <c r="M69" i="37"/>
  <c r="J11" i="37"/>
  <c r="E69" i="37" s="1"/>
  <c r="M74" i="27"/>
  <c r="J16" i="27"/>
  <c r="E74" i="27" s="1"/>
  <c r="J15" i="19"/>
  <c r="E73" i="19" s="1"/>
  <c r="E28" i="24"/>
  <c r="I28" i="15"/>
  <c r="M70" i="21"/>
  <c r="J12" i="21"/>
  <c r="E70" i="21" s="1"/>
  <c r="E28" i="29"/>
  <c r="L66" i="29"/>
  <c r="F17" i="20"/>
  <c r="D75" i="20" s="1"/>
  <c r="F10" i="6"/>
  <c r="N9" i="17"/>
  <c r="L70" i="19"/>
  <c r="F12" i="19"/>
  <c r="M73" i="25"/>
  <c r="J15" i="25"/>
  <c r="E73" i="25" s="1"/>
  <c r="J9" i="26"/>
  <c r="E67" i="26" s="1"/>
  <c r="M67" i="26"/>
  <c r="M70" i="19"/>
  <c r="J12" i="19"/>
  <c r="E70" i="19" s="1"/>
  <c r="J10" i="23"/>
  <c r="E68" i="23" s="1"/>
  <c r="N13" i="16"/>
  <c r="F71" i="16" s="1"/>
  <c r="N71" i="16"/>
  <c r="M75" i="16"/>
  <c r="J17" i="16"/>
  <c r="E75" i="16" s="1"/>
  <c r="N8" i="21"/>
  <c r="N66" i="21"/>
  <c r="J17" i="22"/>
  <c r="E75" i="22" s="1"/>
  <c r="F66" i="24"/>
  <c r="L66" i="25"/>
  <c r="F8" i="25"/>
  <c r="E28" i="25"/>
  <c r="J9" i="27"/>
  <c r="E67" i="27" s="1"/>
  <c r="D71" i="24"/>
  <c r="E28" i="33"/>
  <c r="L67" i="33"/>
  <c r="F9" i="33"/>
  <c r="J15" i="21"/>
  <c r="E73" i="21" s="1"/>
  <c r="I28" i="22"/>
  <c r="M66" i="22"/>
  <c r="J8" i="22"/>
  <c r="J11" i="24"/>
  <c r="E69" i="24" s="1"/>
  <c r="N73" i="38"/>
  <c r="N15" i="38"/>
  <c r="F73" i="38" s="1"/>
  <c r="J17" i="6"/>
  <c r="E75" i="6" s="1"/>
  <c r="J17" i="21"/>
  <c r="E75" i="21" s="1"/>
  <c r="N71" i="23"/>
  <c r="N13" i="23"/>
  <c r="F71" i="23" s="1"/>
  <c r="J15" i="24"/>
  <c r="E73" i="24" s="1"/>
  <c r="M73" i="24"/>
  <c r="M72" i="27"/>
  <c r="J14" i="27"/>
  <c r="E72" i="27" s="1"/>
  <c r="N71" i="29"/>
  <c r="N13" i="29"/>
  <c r="F71" i="29" s="1"/>
  <c r="M75" i="19"/>
  <c r="J17" i="19"/>
  <c r="E75" i="19" s="1"/>
  <c r="N13" i="21"/>
  <c r="F71" i="21" s="1"/>
  <c r="N73" i="21"/>
  <c r="N15" i="21"/>
  <c r="F73" i="21" s="1"/>
  <c r="N15" i="30"/>
  <c r="F73" i="30" s="1"/>
  <c r="N73" i="30"/>
  <c r="I28" i="48"/>
  <c r="M66" i="48"/>
  <c r="J8" i="48"/>
  <c r="F16" i="15"/>
  <c r="D74" i="15" s="1"/>
  <c r="J13" i="24"/>
  <c r="E71" i="24" s="1"/>
  <c r="M69" i="35"/>
  <c r="J11" i="35"/>
  <c r="E69" i="35" s="1"/>
  <c r="M71" i="45"/>
  <c r="J13" i="45"/>
  <c r="E71" i="45" s="1"/>
  <c r="I28" i="45"/>
  <c r="N11" i="24"/>
  <c r="F69" i="24" s="1"/>
  <c r="N67" i="31"/>
  <c r="M28" i="31"/>
  <c r="M67" i="35"/>
  <c r="J9" i="35"/>
  <c r="E67" i="35" s="1"/>
  <c r="M69" i="17"/>
  <c r="J11" i="17"/>
  <c r="E69" i="17" s="1"/>
  <c r="F14" i="21"/>
  <c r="D72" i="21" s="1"/>
  <c r="L72" i="21"/>
  <c r="M66" i="21"/>
  <c r="J8" i="21"/>
  <c r="I28" i="21"/>
  <c r="F12" i="6"/>
  <c r="M71" i="37"/>
  <c r="J13" i="37"/>
  <c r="E71" i="37" s="1"/>
  <c r="N68" i="20"/>
  <c r="L73" i="15"/>
  <c r="F15" i="15"/>
  <c r="D73" i="15" s="1"/>
  <c r="N73" i="25"/>
  <c r="N15" i="25"/>
  <c r="F73" i="25" s="1"/>
  <c r="M70" i="6"/>
  <c r="M28" i="19"/>
  <c r="N73" i="20"/>
  <c r="N15" i="20"/>
  <c r="F73" i="20" s="1"/>
  <c r="F8" i="32"/>
  <c r="E28" i="32"/>
  <c r="L66" i="32"/>
  <c r="N70" i="33"/>
  <c r="N74" i="33"/>
  <c r="N16" i="33"/>
  <c r="F74" i="33" s="1"/>
  <c r="J9" i="17"/>
  <c r="E67" i="17" s="1"/>
  <c r="J16" i="15"/>
  <c r="E74" i="15" s="1"/>
  <c r="N66" i="23"/>
  <c r="M28" i="23"/>
  <c r="N66" i="6"/>
  <c r="M28" i="6"/>
  <c r="N10" i="6"/>
  <c r="F68" i="6" s="1"/>
  <c r="N68" i="6"/>
  <c r="F13" i="15"/>
  <c r="J9" i="15"/>
  <c r="E67" i="15" s="1"/>
  <c r="N73" i="16"/>
  <c r="N15" i="16"/>
  <c r="F73" i="16" s="1"/>
  <c r="E28" i="17"/>
  <c r="L66" i="20"/>
  <c r="L70" i="20"/>
  <c r="L67" i="21"/>
  <c r="F9" i="21"/>
  <c r="M68" i="23"/>
  <c r="N14" i="33"/>
  <c r="F72" i="33" s="1"/>
  <c r="N72" i="33"/>
  <c r="M71" i="15"/>
  <c r="J13" i="15"/>
  <c r="E71" i="15" s="1"/>
  <c r="N71" i="19"/>
  <c r="N75" i="34"/>
  <c r="N17" i="34"/>
  <c r="F75" i="34" s="1"/>
  <c r="N75" i="19"/>
  <c r="N17" i="19"/>
  <c r="F75" i="19" s="1"/>
  <c r="L75" i="33"/>
  <c r="F17" i="33"/>
  <c r="D75" i="33" s="1"/>
  <c r="N13" i="6"/>
  <c r="F71" i="6" s="1"/>
  <c r="M68" i="6"/>
  <c r="J10" i="6"/>
  <c r="E68" i="6" s="1"/>
  <c r="M28" i="17"/>
  <c r="F10" i="16"/>
  <c r="N70" i="17"/>
  <c r="F15" i="24"/>
  <c r="D73" i="24" s="1"/>
  <c r="L71" i="33"/>
  <c r="F13" i="33"/>
  <c r="D66" i="22"/>
  <c r="N75" i="23"/>
  <c r="N17" i="23"/>
  <c r="F75" i="23" s="1"/>
  <c r="M75" i="30"/>
  <c r="J17" i="30"/>
  <c r="E75" i="30" s="1"/>
  <c r="N14" i="39"/>
  <c r="F72" i="39" s="1"/>
  <c r="N72" i="39"/>
  <c r="N17" i="21"/>
  <c r="F75" i="21" s="1"/>
  <c r="N75" i="21"/>
  <c r="N66" i="22"/>
  <c r="N8" i="22"/>
  <c r="M28" i="22"/>
  <c r="E28" i="15"/>
  <c r="F11" i="17"/>
  <c r="L74" i="21"/>
  <c r="F16" i="21"/>
  <c r="D74" i="21" s="1"/>
  <c r="D66" i="24"/>
  <c r="M68" i="30"/>
  <c r="J10" i="30"/>
  <c r="E68" i="30" s="1"/>
  <c r="F12" i="23"/>
  <c r="L70" i="23"/>
  <c r="E28" i="23"/>
  <c r="N12" i="27"/>
  <c r="F70" i="27" s="1"/>
  <c r="L68" i="29"/>
  <c r="F10" i="29"/>
  <c r="M66" i="19"/>
  <c r="I28" i="19"/>
  <c r="M69" i="27"/>
  <c r="J11" i="27"/>
  <c r="E69" i="27" s="1"/>
  <c r="N72" i="15"/>
  <c r="L72" i="16"/>
  <c r="F14" i="16"/>
  <c r="D72" i="16" s="1"/>
  <c r="E28" i="22"/>
  <c r="J16" i="17"/>
  <c r="E74" i="17" s="1"/>
  <c r="M74" i="17"/>
  <c r="F12" i="22"/>
  <c r="L70" i="22"/>
  <c r="D71" i="23"/>
  <c r="L75" i="24"/>
  <c r="F17" i="24"/>
  <c r="D75" i="24" s="1"/>
  <c r="N13" i="34"/>
  <c r="F71" i="34" s="1"/>
  <c r="N71" i="34"/>
  <c r="N9" i="15"/>
  <c r="F67" i="15" s="1"/>
  <c r="M66" i="16"/>
  <c r="J14" i="17"/>
  <c r="E72" i="17" s="1"/>
  <c r="L67" i="19"/>
  <c r="I28" i="20"/>
  <c r="J10" i="20"/>
  <c r="E68" i="20" s="1"/>
  <c r="L69" i="33"/>
  <c r="F11" i="33"/>
  <c r="I28" i="29"/>
  <c r="L72" i="30"/>
  <c r="F14" i="30"/>
  <c r="D72" i="30" s="1"/>
  <c r="F10" i="31"/>
  <c r="L68" i="31"/>
  <c r="E28" i="38"/>
  <c r="F8" i="38"/>
  <c r="L66" i="38"/>
  <c r="E28" i="42"/>
  <c r="J8" i="47"/>
  <c r="M66" i="47"/>
  <c r="N16" i="15"/>
  <c r="F74" i="15" s="1"/>
  <c r="N14" i="17"/>
  <c r="F72" i="17" s="1"/>
  <c r="N72" i="17"/>
  <c r="N16" i="17"/>
  <c r="F74" i="17" s="1"/>
  <c r="N69" i="17"/>
  <c r="N68" i="19"/>
  <c r="N75" i="20"/>
  <c r="J10" i="22"/>
  <c r="E68" i="22" s="1"/>
  <c r="M68" i="22"/>
  <c r="L72" i="22"/>
  <c r="L69" i="26"/>
  <c r="F11" i="26"/>
  <c r="M68" i="29"/>
  <c r="J10" i="29"/>
  <c r="E68" i="29" s="1"/>
  <c r="M72" i="32"/>
  <c r="G43" i="33"/>
  <c r="J17" i="40"/>
  <c r="E75" i="40" s="1"/>
  <c r="M75" i="40"/>
  <c r="L71" i="16"/>
  <c r="I28" i="17"/>
  <c r="J8" i="17"/>
  <c r="L72" i="20"/>
  <c r="F14" i="25"/>
  <c r="D72" i="25" s="1"/>
  <c r="L72" i="25"/>
  <c r="G43" i="39"/>
  <c r="N9" i="40"/>
  <c r="F67" i="40" s="1"/>
  <c r="N13" i="40"/>
  <c r="F71" i="40" s="1"/>
  <c r="N71" i="40"/>
  <c r="J16" i="32"/>
  <c r="E74" i="32" s="1"/>
  <c r="M74" i="32"/>
  <c r="J9" i="33"/>
  <c r="E67" i="33" s="1"/>
  <c r="M67" i="33"/>
  <c r="F15" i="44"/>
  <c r="D73" i="44" s="1"/>
  <c r="L73" i="44"/>
  <c r="G43" i="19"/>
  <c r="F10" i="24"/>
  <c r="M28" i="30"/>
  <c r="N66" i="30"/>
  <c r="N8" i="30"/>
  <c r="M70" i="30"/>
  <c r="J12" i="30"/>
  <c r="E70" i="30" s="1"/>
  <c r="N12" i="32"/>
  <c r="F70" i="32" s="1"/>
  <c r="N70" i="32"/>
  <c r="J11" i="33"/>
  <c r="E69" i="33" s="1"/>
  <c r="M69" i="33"/>
  <c r="N66" i="34"/>
  <c r="M28" i="34"/>
  <c r="F14" i="34"/>
  <c r="D72" i="34" s="1"/>
  <c r="L72" i="34"/>
  <c r="L74" i="34"/>
  <c r="F16" i="34"/>
  <c r="D74" i="34" s="1"/>
  <c r="N9" i="36"/>
  <c r="F67" i="36" s="1"/>
  <c r="N67" i="36"/>
  <c r="M28" i="36"/>
  <c r="N14" i="42"/>
  <c r="F72" i="42" s="1"/>
  <c r="N72" i="42"/>
  <c r="N17" i="6"/>
  <c r="F75" i="6" s="1"/>
  <c r="M73" i="15"/>
  <c r="F14" i="19"/>
  <c r="D72" i="19" s="1"/>
  <c r="G43" i="20"/>
  <c r="M69" i="22"/>
  <c r="N66" i="24"/>
  <c r="M69" i="29"/>
  <c r="L67" i="32"/>
  <c r="N67" i="33"/>
  <c r="N9" i="33"/>
  <c r="F67" i="33" s="1"/>
  <c r="J10" i="34"/>
  <c r="E68" i="34" s="1"/>
  <c r="M74" i="35"/>
  <c r="F16" i="36"/>
  <c r="D74" i="36" s="1"/>
  <c r="L74" i="36"/>
  <c r="I28" i="38"/>
  <c r="N17" i="39"/>
  <c r="F75" i="39" s="1"/>
  <c r="N75" i="39"/>
  <c r="J8" i="15"/>
  <c r="L70" i="15"/>
  <c r="N73" i="15"/>
  <c r="L67" i="17"/>
  <c r="M70" i="17"/>
  <c r="N73" i="17"/>
  <c r="N70" i="19"/>
  <c r="M72" i="19"/>
  <c r="J12" i="20"/>
  <c r="E70" i="20" s="1"/>
  <c r="E28" i="20"/>
  <c r="L69" i="20"/>
  <c r="J16" i="21"/>
  <c r="E74" i="21" s="1"/>
  <c r="N69" i="21"/>
  <c r="F16" i="22"/>
  <c r="D74" i="22" s="1"/>
  <c r="J16" i="23"/>
  <c r="E74" i="23" s="1"/>
  <c r="N13" i="24"/>
  <c r="F71" i="24" s="1"/>
  <c r="N68" i="25"/>
  <c r="F16" i="25"/>
  <c r="D74" i="25" s="1"/>
  <c r="N75" i="26"/>
  <c r="N9" i="27"/>
  <c r="F67" i="27" s="1"/>
  <c r="N74" i="29"/>
  <c r="F11" i="32"/>
  <c r="N8" i="34"/>
  <c r="N73" i="39"/>
  <c r="N15" i="39"/>
  <c r="F73" i="39" s="1"/>
  <c r="N16" i="41"/>
  <c r="F74" i="41" s="1"/>
  <c r="N74" i="41"/>
  <c r="L71" i="43"/>
  <c r="M69" i="43"/>
  <c r="E28" i="6"/>
  <c r="N70" i="20"/>
  <c r="J14" i="20"/>
  <c r="E72" i="20" s="1"/>
  <c r="M72" i="20"/>
  <c r="E28" i="21"/>
  <c r="M74" i="22"/>
  <c r="M69" i="23"/>
  <c r="L71" i="23"/>
  <c r="N74" i="23"/>
  <c r="N67" i="23"/>
  <c r="L75" i="23"/>
  <c r="L72" i="36"/>
  <c r="F14" i="36"/>
  <c r="D72" i="36" s="1"/>
  <c r="D66" i="40"/>
  <c r="M70" i="50"/>
  <c r="J12" i="50"/>
  <c r="E70" i="50" s="1"/>
  <c r="N66" i="15"/>
  <c r="M70" i="15"/>
  <c r="M68" i="15"/>
  <c r="J10" i="15"/>
  <c r="E68" i="15" s="1"/>
  <c r="M68" i="17"/>
  <c r="J10" i="17"/>
  <c r="E68" i="17" s="1"/>
  <c r="N67" i="19"/>
  <c r="M67" i="20"/>
  <c r="J16" i="20"/>
  <c r="E74" i="20" s="1"/>
  <c r="N72" i="21"/>
  <c r="N14" i="21"/>
  <c r="F72" i="21" s="1"/>
  <c r="L67" i="25"/>
  <c r="L66" i="33"/>
  <c r="F8" i="33"/>
  <c r="N68" i="35"/>
  <c r="N10" i="35"/>
  <c r="F68" i="35" s="1"/>
  <c r="E28" i="36"/>
  <c r="F14" i="40"/>
  <c r="D72" i="40" s="1"/>
  <c r="L72" i="40"/>
  <c r="L71" i="41"/>
  <c r="F13" i="41"/>
  <c r="M75" i="43"/>
  <c r="J17" i="43"/>
  <c r="E75" i="43" s="1"/>
  <c r="F17" i="46"/>
  <c r="D75" i="46" s="1"/>
  <c r="L75" i="46"/>
  <c r="L71" i="21"/>
  <c r="F13" i="21"/>
  <c r="L73" i="29"/>
  <c r="F15" i="29"/>
  <c r="D73" i="29" s="1"/>
  <c r="N14" i="31"/>
  <c r="F72" i="31" s="1"/>
  <c r="N72" i="31"/>
  <c r="M67" i="32"/>
  <c r="J9" i="32"/>
  <c r="E67" i="32" s="1"/>
  <c r="M28" i="35"/>
  <c r="N66" i="35"/>
  <c r="N8" i="35"/>
  <c r="M70" i="36"/>
  <c r="J12" i="36"/>
  <c r="E70" i="36" s="1"/>
  <c r="L73" i="38"/>
  <c r="F15" i="38"/>
  <c r="D73" i="38" s="1"/>
  <c r="F11" i="41"/>
  <c r="M69" i="6"/>
  <c r="N8" i="15"/>
  <c r="E28" i="16"/>
  <c r="F12" i="17"/>
  <c r="L66" i="19"/>
  <c r="E28" i="19"/>
  <c r="N72" i="19"/>
  <c r="N14" i="19"/>
  <c r="F72" i="19" s="1"/>
  <c r="M69" i="19"/>
  <c r="N12" i="20"/>
  <c r="F70" i="20" s="1"/>
  <c r="N14" i="20"/>
  <c r="F72" i="20" s="1"/>
  <c r="L67" i="24"/>
  <c r="F9" i="24"/>
  <c r="M74" i="24"/>
  <c r="G43" i="30"/>
  <c r="M69" i="32"/>
  <c r="J11" i="32"/>
  <c r="E69" i="32" s="1"/>
  <c r="I28" i="33"/>
  <c r="N12" i="37"/>
  <c r="F70" i="37" s="1"/>
  <c r="N70" i="37"/>
  <c r="D67" i="41"/>
  <c r="F11" i="31"/>
  <c r="G43" i="34"/>
  <c r="F12" i="39"/>
  <c r="L70" i="39"/>
  <c r="N14" i="6"/>
  <c r="F72" i="6" s="1"/>
  <c r="J9" i="22"/>
  <c r="E67" i="22" s="1"/>
  <c r="F8" i="6"/>
  <c r="N67" i="20"/>
  <c r="N9" i="20"/>
  <c r="F67" i="20" s="1"/>
  <c r="F13" i="22"/>
  <c r="M70" i="22"/>
  <c r="N74" i="22"/>
  <c r="L69" i="25"/>
  <c r="F11" i="25"/>
  <c r="M72" i="26"/>
  <c r="J14" i="26"/>
  <c r="E72" i="26" s="1"/>
  <c r="M74" i="26"/>
  <c r="M71" i="29"/>
  <c r="J13" i="29"/>
  <c r="E71" i="29" s="1"/>
  <c r="J15" i="29"/>
  <c r="E73" i="29" s="1"/>
  <c r="M73" i="29"/>
  <c r="M67" i="31"/>
  <c r="J9" i="31"/>
  <c r="E67" i="31" s="1"/>
  <c r="N9" i="32"/>
  <c r="F67" i="32" s="1"/>
  <c r="N67" i="32"/>
  <c r="M28" i="32"/>
  <c r="J16" i="33"/>
  <c r="E74" i="33" s="1"/>
  <c r="M74" i="33"/>
  <c r="L75" i="35"/>
  <c r="F17" i="35"/>
  <c r="D75" i="35" s="1"/>
  <c r="I28" i="36"/>
  <c r="J8" i="36"/>
  <c r="M66" i="36"/>
  <c r="L66" i="36"/>
  <c r="N72" i="37"/>
  <c r="N14" i="37"/>
  <c r="F72" i="37" s="1"/>
  <c r="L68" i="48"/>
  <c r="F10" i="48"/>
  <c r="F12" i="48"/>
  <c r="L70" i="48"/>
  <c r="D67" i="25"/>
  <c r="I28" i="6"/>
  <c r="M66" i="6"/>
  <c r="F8" i="16"/>
  <c r="J11" i="16"/>
  <c r="E69" i="16" s="1"/>
  <c r="N68" i="17"/>
  <c r="F8" i="19"/>
  <c r="F15" i="19"/>
  <c r="D73" i="19" s="1"/>
  <c r="F8" i="20"/>
  <c r="M71" i="22"/>
  <c r="J16" i="24"/>
  <c r="E74" i="24" s="1"/>
  <c r="M28" i="24"/>
  <c r="P37" i="24" s="1"/>
  <c r="M71" i="30"/>
  <c r="F13" i="31"/>
  <c r="L71" i="31"/>
  <c r="L75" i="31"/>
  <c r="F17" i="31"/>
  <c r="D75" i="31" s="1"/>
  <c r="F13" i="35"/>
  <c r="L71" i="35"/>
  <c r="G43" i="38"/>
  <c r="M69" i="38"/>
  <c r="J11" i="38"/>
  <c r="E69" i="38" s="1"/>
  <c r="M71" i="38"/>
  <c r="J13" i="6"/>
  <c r="E71" i="6" s="1"/>
  <c r="F15" i="6"/>
  <c r="D73" i="6" s="1"/>
  <c r="F17" i="6"/>
  <c r="D75" i="6" s="1"/>
  <c r="F11" i="15"/>
  <c r="I28" i="16"/>
  <c r="O26" i="16" s="1"/>
  <c r="N11" i="16"/>
  <c r="F69" i="16" s="1"/>
  <c r="N69" i="16"/>
  <c r="J8" i="19"/>
  <c r="J13" i="19"/>
  <c r="E71" i="19" s="1"/>
  <c r="L75" i="19"/>
  <c r="L73" i="20"/>
  <c r="L74" i="20"/>
  <c r="F8" i="21"/>
  <c r="L68" i="21"/>
  <c r="F10" i="21"/>
  <c r="L66" i="22"/>
  <c r="N11" i="22"/>
  <c r="F69" i="22" s="1"/>
  <c r="N69" i="22"/>
  <c r="F15" i="22"/>
  <c r="D73" i="22" s="1"/>
  <c r="N11" i="23"/>
  <c r="F69" i="23" s="1"/>
  <c r="J13" i="23"/>
  <c r="E71" i="23" s="1"/>
  <c r="N74" i="24"/>
  <c r="M28" i="26"/>
  <c r="M70" i="26"/>
  <c r="F16" i="27"/>
  <c r="D74" i="27" s="1"/>
  <c r="N11" i="29"/>
  <c r="F69" i="29" s="1"/>
  <c r="M66" i="29"/>
  <c r="N69" i="30"/>
  <c r="D67" i="30"/>
  <c r="M69" i="31"/>
  <c r="N66" i="37"/>
  <c r="M67" i="38"/>
  <c r="L69" i="45"/>
  <c r="F11" i="45"/>
  <c r="D66" i="53"/>
  <c r="L68" i="53"/>
  <c r="E28" i="53"/>
  <c r="F10" i="53"/>
  <c r="L68" i="57"/>
  <c r="F10" i="57"/>
  <c r="F17" i="29"/>
  <c r="D75" i="29" s="1"/>
  <c r="E28" i="31"/>
  <c r="L71" i="32"/>
  <c r="F13" i="32"/>
  <c r="N72" i="32"/>
  <c r="N14" i="32"/>
  <c r="F72" i="32" s="1"/>
  <c r="L67" i="34"/>
  <c r="M70" i="34"/>
  <c r="N72" i="35"/>
  <c r="N14" i="35"/>
  <c r="F72" i="35" s="1"/>
  <c r="D69" i="35"/>
  <c r="F17" i="37"/>
  <c r="D75" i="37" s="1"/>
  <c r="L75" i="37"/>
  <c r="M75" i="38"/>
  <c r="L74" i="40"/>
  <c r="F16" i="40"/>
  <c r="D74" i="40" s="1"/>
  <c r="F15" i="37"/>
  <c r="D73" i="37" s="1"/>
  <c r="E28" i="40"/>
  <c r="J9" i="41"/>
  <c r="E67" i="41" s="1"/>
  <c r="M67" i="41"/>
  <c r="M71" i="41"/>
  <c r="J13" i="41"/>
  <c r="E71" i="41" s="1"/>
  <c r="N67" i="51"/>
  <c r="N11" i="51"/>
  <c r="F69" i="51" s="1"/>
  <c r="N69" i="51"/>
  <c r="N74" i="42"/>
  <c r="N16" i="42"/>
  <c r="F74" i="42" s="1"/>
  <c r="M74" i="47"/>
  <c r="J12" i="24"/>
  <c r="E70" i="24" s="1"/>
  <c r="I28" i="27"/>
  <c r="N11" i="27"/>
  <c r="F69" i="27" s="1"/>
  <c r="N69" i="27"/>
  <c r="I28" i="31"/>
  <c r="J8" i="31"/>
  <c r="L67" i="31"/>
  <c r="J9" i="34"/>
  <c r="E67" i="34" s="1"/>
  <c r="F12" i="38"/>
  <c r="L70" i="38"/>
  <c r="E28" i="39"/>
  <c r="F10" i="39"/>
  <c r="L68" i="39"/>
  <c r="N13" i="39"/>
  <c r="F71" i="39" s="1"/>
  <c r="J10" i="40"/>
  <c r="E68" i="40" s="1"/>
  <c r="N9" i="41"/>
  <c r="F67" i="41" s="1"/>
  <c r="N67" i="41"/>
  <c r="F17" i="42"/>
  <c r="D75" i="42" s="1"/>
  <c r="L75" i="42"/>
  <c r="L66" i="44"/>
  <c r="E28" i="44"/>
  <c r="F8" i="44"/>
  <c r="N75" i="45"/>
  <c r="N17" i="45"/>
  <c r="F75" i="45" s="1"/>
  <c r="N9" i="51"/>
  <c r="F67" i="51" s="1"/>
  <c r="N71" i="55"/>
  <c r="N13" i="55"/>
  <c r="F71" i="55" s="1"/>
  <c r="F17" i="47"/>
  <c r="D75" i="47" s="1"/>
  <c r="L75" i="47"/>
  <c r="I28" i="32"/>
  <c r="J8" i="32"/>
  <c r="M66" i="32"/>
  <c r="N71" i="41"/>
  <c r="N13" i="41"/>
  <c r="F71" i="41" s="1"/>
  <c r="N66" i="42"/>
  <c r="M28" i="42"/>
  <c r="N8" i="42"/>
  <c r="M69" i="20"/>
  <c r="I28" i="25"/>
  <c r="L68" i="25"/>
  <c r="L66" i="26"/>
  <c r="I28" i="26"/>
  <c r="F17" i="27"/>
  <c r="D75" i="27" s="1"/>
  <c r="N10" i="29"/>
  <c r="F68" i="29" s="1"/>
  <c r="N70" i="29"/>
  <c r="N73" i="29"/>
  <c r="N70" i="30"/>
  <c r="L70" i="31"/>
  <c r="J13" i="32"/>
  <c r="E71" i="32" s="1"/>
  <c r="L75" i="32"/>
  <c r="M73" i="33"/>
  <c r="J15" i="33"/>
  <c r="E73" i="33" s="1"/>
  <c r="N14" i="34"/>
  <c r="F72" i="34" s="1"/>
  <c r="N72" i="34"/>
  <c r="M73" i="35"/>
  <c r="J8" i="39"/>
  <c r="M66" i="39"/>
  <c r="I28" i="39"/>
  <c r="F14" i="39"/>
  <c r="D72" i="39" s="1"/>
  <c r="L72" i="39"/>
  <c r="E66" i="40"/>
  <c r="E28" i="45"/>
  <c r="M69" i="25"/>
  <c r="J11" i="25"/>
  <c r="E69" i="25" s="1"/>
  <c r="M68" i="39"/>
  <c r="J10" i="39"/>
  <c r="E68" i="39" s="1"/>
  <c r="M28" i="39"/>
  <c r="G43" i="17"/>
  <c r="N72" i="20"/>
  <c r="N68" i="22"/>
  <c r="J8" i="25"/>
  <c r="N16" i="26"/>
  <c r="F74" i="26" s="1"/>
  <c r="J8" i="27"/>
  <c r="N71" i="27"/>
  <c r="N13" i="31"/>
  <c r="F71" i="31" s="1"/>
  <c r="N73" i="31"/>
  <c r="J17" i="35"/>
  <c r="E75" i="35" s="1"/>
  <c r="F8" i="37"/>
  <c r="L66" i="37"/>
  <c r="N9" i="37"/>
  <c r="F67" i="37" s="1"/>
  <c r="N71" i="37"/>
  <c r="N13" i="37"/>
  <c r="F71" i="37" s="1"/>
  <c r="N15" i="37"/>
  <c r="F73" i="37" s="1"/>
  <c r="L73" i="37"/>
  <c r="M70" i="38"/>
  <c r="L74" i="38"/>
  <c r="M28" i="40"/>
  <c r="N8" i="40"/>
  <c r="M72" i="43"/>
  <c r="L70" i="16"/>
  <c r="L67" i="22"/>
  <c r="J9" i="24"/>
  <c r="E67" i="24" s="1"/>
  <c r="F14" i="24"/>
  <c r="D72" i="24" s="1"/>
  <c r="J17" i="24"/>
  <c r="E75" i="24" s="1"/>
  <c r="N69" i="25"/>
  <c r="M28" i="25"/>
  <c r="J11" i="26"/>
  <c r="E69" i="26" s="1"/>
  <c r="N14" i="26"/>
  <c r="F72" i="26" s="1"/>
  <c r="M28" i="27"/>
  <c r="N8" i="27"/>
  <c r="N17" i="30"/>
  <c r="F75" i="30" s="1"/>
  <c r="N16" i="34"/>
  <c r="F74" i="34" s="1"/>
  <c r="M70" i="35"/>
  <c r="N10" i="36"/>
  <c r="F68" i="36" s="1"/>
  <c r="N72" i="36"/>
  <c r="N11" i="37"/>
  <c r="F69" i="37" s="1"/>
  <c r="J10" i="38"/>
  <c r="E68" i="38" s="1"/>
  <c r="N74" i="25"/>
  <c r="D66" i="26"/>
  <c r="L73" i="26"/>
  <c r="F15" i="26"/>
  <c r="D73" i="26" s="1"/>
  <c r="L67" i="27"/>
  <c r="N67" i="30"/>
  <c r="L73" i="34"/>
  <c r="F15" i="34"/>
  <c r="D73" i="34" s="1"/>
  <c r="F10" i="35"/>
  <c r="M72" i="38"/>
  <c r="J16" i="38"/>
  <c r="E74" i="38" s="1"/>
  <c r="M74" i="38"/>
  <c r="M28" i="38"/>
  <c r="N66" i="39"/>
  <c r="N8" i="39"/>
  <c r="N12" i="40"/>
  <c r="F70" i="40" s="1"/>
  <c r="N70" i="40"/>
  <c r="L74" i="41"/>
  <c r="M70" i="44"/>
  <c r="J12" i="44"/>
  <c r="E70" i="44" s="1"/>
  <c r="L73" i="52"/>
  <c r="F15" i="52"/>
  <c r="D73" i="52" s="1"/>
  <c r="E28" i="34"/>
  <c r="L66" i="34"/>
  <c r="G43" i="36"/>
  <c r="D67" i="36"/>
  <c r="I28" i="37"/>
  <c r="M66" i="37"/>
  <c r="M72" i="45"/>
  <c r="D68" i="46"/>
  <c r="L75" i="48"/>
  <c r="F17" i="48"/>
  <c r="D75" i="48" s="1"/>
  <c r="F14" i="50"/>
  <c r="D72" i="50" s="1"/>
  <c r="L72" i="50"/>
  <c r="F12" i="16"/>
  <c r="F15" i="17"/>
  <c r="D73" i="17" s="1"/>
  <c r="N8" i="19"/>
  <c r="F9" i="22"/>
  <c r="F11" i="23"/>
  <c r="L69" i="23"/>
  <c r="N14" i="30"/>
  <c r="F72" i="30" s="1"/>
  <c r="N72" i="30"/>
  <c r="E28" i="30"/>
  <c r="L66" i="30"/>
  <c r="N68" i="31"/>
  <c r="M70" i="33"/>
  <c r="F8" i="34"/>
  <c r="N13" i="35"/>
  <c r="F71" i="35" s="1"/>
  <c r="M67" i="36"/>
  <c r="N14" i="36"/>
  <c r="F72" i="36" s="1"/>
  <c r="N70" i="38"/>
  <c r="L67" i="40"/>
  <c r="F9" i="40"/>
  <c r="E28" i="41"/>
  <c r="N70" i="43"/>
  <c r="N12" i="43"/>
  <c r="F70" i="43" s="1"/>
  <c r="M66" i="46"/>
  <c r="J8" i="46"/>
  <c r="I28" i="46"/>
  <c r="F9" i="52"/>
  <c r="L67" i="52"/>
  <c r="M70" i="27"/>
  <c r="M28" i="33"/>
  <c r="L71" i="24"/>
  <c r="J14" i="24"/>
  <c r="E72" i="24" s="1"/>
  <c r="M73" i="26"/>
  <c r="J15" i="26"/>
  <c r="E73" i="26" s="1"/>
  <c r="L72" i="27"/>
  <c r="N9" i="30"/>
  <c r="F67" i="30" s="1"/>
  <c r="I28" i="30"/>
  <c r="N68" i="33"/>
  <c r="N15" i="33"/>
  <c r="F73" i="33" s="1"/>
  <c r="N69" i="33"/>
  <c r="J8" i="34"/>
  <c r="I28" i="34"/>
  <c r="F10" i="34"/>
  <c r="L68" i="34"/>
  <c r="M73" i="34"/>
  <c r="L69" i="34"/>
  <c r="J10" i="35"/>
  <c r="E68" i="35" s="1"/>
  <c r="M68" i="35"/>
  <c r="M68" i="37"/>
  <c r="J10" i="37"/>
  <c r="E68" i="37" s="1"/>
  <c r="F66" i="38"/>
  <c r="J14" i="38"/>
  <c r="E72" i="38" s="1"/>
  <c r="L67" i="39"/>
  <c r="F9" i="39"/>
  <c r="N12" i="39"/>
  <c r="F70" i="39" s="1"/>
  <c r="J14" i="39"/>
  <c r="E72" i="39" s="1"/>
  <c r="J16" i="39"/>
  <c r="E74" i="39" s="1"/>
  <c r="M74" i="39"/>
  <c r="G4" i="40"/>
  <c r="C4" i="40" s="1"/>
  <c r="M67" i="42"/>
  <c r="N66" i="45"/>
  <c r="N8" i="45"/>
  <c r="N70" i="45"/>
  <c r="N12" i="45"/>
  <c r="F70" i="45" s="1"/>
  <c r="J16" i="45"/>
  <c r="E74" i="45" s="1"/>
  <c r="F12" i="50"/>
  <c r="L70" i="50"/>
  <c r="E28" i="50"/>
  <c r="L71" i="52"/>
  <c r="F13" i="52"/>
  <c r="N17" i="27"/>
  <c r="F75" i="27" s="1"/>
  <c r="N75" i="27"/>
  <c r="L71" i="29"/>
  <c r="N72" i="29"/>
  <c r="N74" i="30"/>
  <c r="J14" i="31"/>
  <c r="E72" i="31" s="1"/>
  <c r="F66" i="33"/>
  <c r="F16" i="33"/>
  <c r="D74" i="33" s="1"/>
  <c r="L75" i="36"/>
  <c r="F17" i="36"/>
  <c r="D75" i="36" s="1"/>
  <c r="N14" i="38"/>
  <c r="F72" i="38" s="1"/>
  <c r="N72" i="38"/>
  <c r="N74" i="43"/>
  <c r="N16" i="43"/>
  <c r="F74" i="43" s="1"/>
  <c r="N16" i="44"/>
  <c r="F74" i="44" s="1"/>
  <c r="N13" i="48"/>
  <c r="F71" i="48" s="1"/>
  <c r="N71" i="48"/>
  <c r="F8" i="54"/>
  <c r="L66" i="54"/>
  <c r="E28" i="54"/>
  <c r="N66" i="26"/>
  <c r="J10" i="26"/>
  <c r="E68" i="26" s="1"/>
  <c r="F12" i="26"/>
  <c r="N13" i="26"/>
  <c r="F71" i="26" s="1"/>
  <c r="F8" i="29"/>
  <c r="L68" i="30"/>
  <c r="F10" i="30"/>
  <c r="N12" i="31"/>
  <c r="F70" i="31" s="1"/>
  <c r="N70" i="31"/>
  <c r="G43" i="32"/>
  <c r="N75" i="32"/>
  <c r="N17" i="32"/>
  <c r="F75" i="32" s="1"/>
  <c r="M69" i="36"/>
  <c r="F11" i="38"/>
  <c r="L69" i="38"/>
  <c r="M69" i="40"/>
  <c r="N9" i="48"/>
  <c r="F67" i="48" s="1"/>
  <c r="N67" i="48"/>
  <c r="J16" i="50"/>
  <c r="E74" i="50" s="1"/>
  <c r="M74" i="50"/>
  <c r="I28" i="42"/>
  <c r="G43" i="43"/>
  <c r="J16" i="43"/>
  <c r="E74" i="43" s="1"/>
  <c r="M74" i="43"/>
  <c r="N68" i="43"/>
  <c r="J14" i="52"/>
  <c r="E72" i="52" s="1"/>
  <c r="M72" i="52"/>
  <c r="F9" i="61"/>
  <c r="L67" i="61"/>
  <c r="E28" i="61"/>
  <c r="J16" i="37"/>
  <c r="E74" i="37" s="1"/>
  <c r="M74" i="37"/>
  <c r="M28" i="37"/>
  <c r="N75" i="38"/>
  <c r="N69" i="39"/>
  <c r="N16" i="40"/>
  <c r="F74" i="40" s="1"/>
  <c r="N74" i="40"/>
  <c r="J12" i="41"/>
  <c r="E70" i="41" s="1"/>
  <c r="F14" i="44"/>
  <c r="D72" i="44" s="1"/>
  <c r="N9" i="47"/>
  <c r="F67" i="47" s="1"/>
  <c r="L75" i="69"/>
  <c r="F17" i="69"/>
  <c r="D75" i="69" s="1"/>
  <c r="N74" i="32"/>
  <c r="F12" i="33"/>
  <c r="F8" i="36"/>
  <c r="N69" i="36"/>
  <c r="M73" i="36"/>
  <c r="J15" i="36"/>
  <c r="E73" i="36" s="1"/>
  <c r="L72" i="38"/>
  <c r="M71" i="39"/>
  <c r="I28" i="40"/>
  <c r="J9" i="40"/>
  <c r="E67" i="40" s="1"/>
  <c r="F13" i="40"/>
  <c r="M28" i="41"/>
  <c r="N10" i="42"/>
  <c r="F68" i="42" s="1"/>
  <c r="N68" i="42"/>
  <c r="J16" i="42"/>
  <c r="E74" i="42" s="1"/>
  <c r="N14" i="43"/>
  <c r="F72" i="43" s="1"/>
  <c r="L74" i="44"/>
  <c r="E28" i="46"/>
  <c r="J15" i="46"/>
  <c r="E73" i="46" s="1"/>
  <c r="M73" i="46"/>
  <c r="N71" i="47"/>
  <c r="N13" i="47"/>
  <c r="F71" i="47" s="1"/>
  <c r="G43" i="41"/>
  <c r="N72" i="41"/>
  <c r="M28" i="56"/>
  <c r="N66" i="56"/>
  <c r="J16" i="31"/>
  <c r="E74" i="31" s="1"/>
  <c r="M74" i="31"/>
  <c r="L70" i="34"/>
  <c r="J17" i="34"/>
  <c r="E75" i="34" s="1"/>
  <c r="N74" i="37"/>
  <c r="N17" i="38"/>
  <c r="F75" i="38" s="1"/>
  <c r="J13" i="39"/>
  <c r="E71" i="39" s="1"/>
  <c r="M73" i="39"/>
  <c r="J15" i="39"/>
  <c r="E73" i="39" s="1"/>
  <c r="L69" i="41"/>
  <c r="J16" i="41"/>
  <c r="E74" i="41" s="1"/>
  <c r="J14" i="42"/>
  <c r="E72" i="42" s="1"/>
  <c r="M72" i="42"/>
  <c r="M67" i="43"/>
  <c r="F13" i="43"/>
  <c r="I28" i="44"/>
  <c r="O26" i="44" s="1"/>
  <c r="N73" i="46"/>
  <c r="N15" i="46"/>
  <c r="F73" i="46" s="1"/>
  <c r="L66" i="47"/>
  <c r="E28" i="47"/>
  <c r="F8" i="47"/>
  <c r="N17" i="50"/>
  <c r="F75" i="50" s="1"/>
  <c r="N75" i="50"/>
  <c r="N10" i="52"/>
  <c r="F68" i="52" s="1"/>
  <c r="M71" i="53"/>
  <c r="F17" i="53"/>
  <c r="D75" i="53" s="1"/>
  <c r="D67" i="76"/>
  <c r="J11" i="76"/>
  <c r="E69" i="76" s="1"/>
  <c r="M69" i="76"/>
  <c r="N14" i="52"/>
  <c r="F72" i="52" s="1"/>
  <c r="J17" i="53"/>
  <c r="E75" i="53" s="1"/>
  <c r="M75" i="53"/>
  <c r="N69" i="53"/>
  <c r="N8" i="56"/>
  <c r="L73" i="74"/>
  <c r="F15" i="74"/>
  <c r="D73" i="74" s="1"/>
  <c r="M72" i="59"/>
  <c r="J14" i="59"/>
  <c r="E72" i="59" s="1"/>
  <c r="J8" i="68"/>
  <c r="M66" i="68"/>
  <c r="I28" i="68"/>
  <c r="N74" i="70"/>
  <c r="N16" i="70"/>
  <c r="F74" i="70" s="1"/>
  <c r="M75" i="71"/>
  <c r="J17" i="71"/>
  <c r="E75" i="71" s="1"/>
  <c r="J9" i="42"/>
  <c r="E67" i="42" s="1"/>
  <c r="E28" i="43"/>
  <c r="F8" i="43"/>
  <c r="N67" i="43"/>
  <c r="N9" i="43"/>
  <c r="N8" i="44"/>
  <c r="N66" i="44"/>
  <c r="M75" i="44"/>
  <c r="N72" i="45"/>
  <c r="N14" i="45"/>
  <c r="F72" i="45" s="1"/>
  <c r="N66" i="46"/>
  <c r="M28" i="46"/>
  <c r="M72" i="50"/>
  <c r="J17" i="51"/>
  <c r="E75" i="51" s="1"/>
  <c r="M75" i="51"/>
  <c r="N71" i="53"/>
  <c r="N13" i="53"/>
  <c r="F71" i="53" s="1"/>
  <c r="J14" i="58"/>
  <c r="E72" i="58" s="1"/>
  <c r="M72" i="58"/>
  <c r="M70" i="58"/>
  <c r="J12" i="58"/>
  <c r="E70" i="58" s="1"/>
  <c r="N72" i="59"/>
  <c r="N14" i="59"/>
  <c r="F72" i="59" s="1"/>
  <c r="D71" i="63"/>
  <c r="L68" i="37"/>
  <c r="M75" i="37"/>
  <c r="N75" i="40"/>
  <c r="F8" i="41"/>
  <c r="N71" i="43"/>
  <c r="N13" i="43"/>
  <c r="F71" i="43" s="1"/>
  <c r="L71" i="44"/>
  <c r="M67" i="45"/>
  <c r="J9" i="45"/>
  <c r="N8" i="46"/>
  <c r="N12" i="46"/>
  <c r="F70" i="46" s="1"/>
  <c r="J10" i="48"/>
  <c r="E68" i="48" s="1"/>
  <c r="M68" i="48"/>
  <c r="N14" i="49"/>
  <c r="F72" i="49" s="1"/>
  <c r="N72" i="49"/>
  <c r="J14" i="50"/>
  <c r="E72" i="50" s="1"/>
  <c r="D66" i="51"/>
  <c r="I28" i="53"/>
  <c r="J8" i="53"/>
  <c r="L69" i="59"/>
  <c r="F11" i="59"/>
  <c r="L66" i="35"/>
  <c r="F8" i="35"/>
  <c r="E28" i="35"/>
  <c r="J13" i="35"/>
  <c r="E71" i="35" s="1"/>
  <c r="M71" i="35"/>
  <c r="N70" i="36"/>
  <c r="J14" i="36"/>
  <c r="E72" i="36" s="1"/>
  <c r="J15" i="37"/>
  <c r="E73" i="37" s="1"/>
  <c r="N73" i="40"/>
  <c r="N15" i="40"/>
  <c r="F73" i="40" s="1"/>
  <c r="J17" i="41"/>
  <c r="E75" i="41" s="1"/>
  <c r="L66" i="42"/>
  <c r="N69" i="42"/>
  <c r="M71" i="42"/>
  <c r="J15" i="42"/>
  <c r="E73" i="42" s="1"/>
  <c r="M75" i="42"/>
  <c r="F12" i="43"/>
  <c r="L70" i="43"/>
  <c r="F17" i="44"/>
  <c r="D75" i="44" s="1"/>
  <c r="N16" i="50"/>
  <c r="F74" i="50" s="1"/>
  <c r="N74" i="50"/>
  <c r="M67" i="52"/>
  <c r="D70" i="54"/>
  <c r="L66" i="57"/>
  <c r="E28" i="57"/>
  <c r="F8" i="57"/>
  <c r="M66" i="54"/>
  <c r="J8" i="54"/>
  <c r="L69" i="46"/>
  <c r="F11" i="46"/>
  <c r="J10" i="55"/>
  <c r="E68" i="55" s="1"/>
  <c r="M68" i="55"/>
  <c r="I28" i="55"/>
  <c r="O26" i="55" s="1"/>
  <c r="F12" i="41"/>
  <c r="L70" i="41"/>
  <c r="N11" i="42"/>
  <c r="F69" i="42" s="1"/>
  <c r="J13" i="42"/>
  <c r="E71" i="42" s="1"/>
  <c r="J17" i="42"/>
  <c r="E75" i="42" s="1"/>
  <c r="J15" i="44"/>
  <c r="E73" i="44" s="1"/>
  <c r="M73" i="44"/>
  <c r="M67" i="44"/>
  <c r="N69" i="45"/>
  <c r="N11" i="45"/>
  <c r="F69" i="45" s="1"/>
  <c r="J9" i="46"/>
  <c r="E67" i="46" s="1"/>
  <c r="M67" i="46"/>
  <c r="M70" i="46"/>
  <c r="F17" i="49"/>
  <c r="D75" i="49" s="1"/>
  <c r="L75" i="49"/>
  <c r="N68" i="40"/>
  <c r="M72" i="40"/>
  <c r="J14" i="40"/>
  <c r="E72" i="40" s="1"/>
  <c r="M70" i="40"/>
  <c r="N71" i="42"/>
  <c r="N13" i="42"/>
  <c r="F71" i="42" s="1"/>
  <c r="L74" i="43"/>
  <c r="L71" i="47"/>
  <c r="F13" i="47"/>
  <c r="L74" i="25"/>
  <c r="N68" i="26"/>
  <c r="F12" i="30"/>
  <c r="L70" i="30"/>
  <c r="L72" i="31"/>
  <c r="L68" i="32"/>
  <c r="J8" i="33"/>
  <c r="L71" i="34"/>
  <c r="N73" i="35"/>
  <c r="N75" i="35"/>
  <c r="J8" i="38"/>
  <c r="N11" i="38"/>
  <c r="F69" i="38" s="1"/>
  <c r="N69" i="38"/>
  <c r="N74" i="39"/>
  <c r="L66" i="41"/>
  <c r="D71" i="46"/>
  <c r="L69" i="49"/>
  <c r="G43" i="50"/>
  <c r="N14" i="61"/>
  <c r="F72" i="61" s="1"/>
  <c r="N72" i="61"/>
  <c r="J15" i="38"/>
  <c r="E73" i="38" s="1"/>
  <c r="M73" i="38"/>
  <c r="M69" i="39"/>
  <c r="J11" i="39"/>
  <c r="E69" i="39" s="1"/>
  <c r="F16" i="41"/>
  <c r="D74" i="41" s="1"/>
  <c r="M68" i="42"/>
  <c r="M28" i="43"/>
  <c r="N72" i="43"/>
  <c r="N11" i="44"/>
  <c r="F69" i="44" s="1"/>
  <c r="N69" i="44"/>
  <c r="L66" i="45"/>
  <c r="F8" i="45"/>
  <c r="G43" i="47"/>
  <c r="M69" i="47"/>
  <c r="J11" i="47"/>
  <c r="E69" i="47" s="1"/>
  <c r="G43" i="49"/>
  <c r="J9" i="49"/>
  <c r="E67" i="49" s="1"/>
  <c r="I28" i="49"/>
  <c r="M67" i="49"/>
  <c r="J15" i="49"/>
  <c r="E73" i="49" s="1"/>
  <c r="M73" i="49"/>
  <c r="N68" i="52"/>
  <c r="D67" i="63"/>
  <c r="N73" i="49"/>
  <c r="N15" i="49"/>
  <c r="F73" i="49" s="1"/>
  <c r="L72" i="51"/>
  <c r="L70" i="53"/>
  <c r="F12" i="53"/>
  <c r="M28" i="54"/>
  <c r="M28" i="55"/>
  <c r="N8" i="55"/>
  <c r="F9" i="59"/>
  <c r="L67" i="59"/>
  <c r="L75" i="59"/>
  <c r="F17" i="59"/>
  <c r="D75" i="59" s="1"/>
  <c r="I28" i="63"/>
  <c r="J9" i="63"/>
  <c r="E67" i="63" s="1"/>
  <c r="J9" i="71"/>
  <c r="E67" i="71" s="1"/>
  <c r="M67" i="71"/>
  <c r="D67" i="42"/>
  <c r="N17" i="42"/>
  <c r="F75" i="42" s="1"/>
  <c r="N75" i="42"/>
  <c r="N74" i="45"/>
  <c r="N16" i="45"/>
  <c r="F74" i="45" s="1"/>
  <c r="J12" i="48"/>
  <c r="E70" i="48" s="1"/>
  <c r="M70" i="48"/>
  <c r="N71" i="49"/>
  <c r="F9" i="50"/>
  <c r="M28" i="51"/>
  <c r="N75" i="53"/>
  <c r="F13" i="60"/>
  <c r="L71" i="60"/>
  <c r="L73" i="60"/>
  <c r="F15" i="60"/>
  <c r="D73" i="60" s="1"/>
  <c r="N73" i="34"/>
  <c r="N15" i="34"/>
  <c r="F73" i="34" s="1"/>
  <c r="F15" i="36"/>
  <c r="D73" i="36" s="1"/>
  <c r="N10" i="37"/>
  <c r="F68" i="37" s="1"/>
  <c r="F13" i="38"/>
  <c r="N74" i="38"/>
  <c r="J17" i="39"/>
  <c r="E75" i="39" s="1"/>
  <c r="I28" i="41"/>
  <c r="I28" i="43"/>
  <c r="M68" i="44"/>
  <c r="L74" i="46"/>
  <c r="N73" i="48"/>
  <c r="N15" i="48"/>
  <c r="F73" i="48" s="1"/>
  <c r="L71" i="50"/>
  <c r="F13" i="50"/>
  <c r="N11" i="52"/>
  <c r="F69" i="52" s="1"/>
  <c r="M73" i="52"/>
  <c r="N66" i="53"/>
  <c r="M28" i="53"/>
  <c r="J10" i="53"/>
  <c r="E68" i="53" s="1"/>
  <c r="N72" i="54"/>
  <c r="N68" i="55"/>
  <c r="J11" i="59"/>
  <c r="E69" i="59" s="1"/>
  <c r="M69" i="59"/>
  <c r="N11" i="36"/>
  <c r="F69" i="36" s="1"/>
  <c r="F9" i="37"/>
  <c r="N17" i="37"/>
  <c r="F75" i="37" s="1"/>
  <c r="N75" i="37"/>
  <c r="L66" i="40"/>
  <c r="N72" i="40"/>
  <c r="N75" i="44"/>
  <c r="M69" i="45"/>
  <c r="J11" i="45"/>
  <c r="E69" i="45" s="1"/>
  <c r="F15" i="45"/>
  <c r="D73" i="45" s="1"/>
  <c r="F14" i="46"/>
  <c r="D72" i="46" s="1"/>
  <c r="I28" i="47"/>
  <c r="L74" i="49"/>
  <c r="F16" i="49"/>
  <c r="D74" i="49" s="1"/>
  <c r="L72" i="49"/>
  <c r="N12" i="51"/>
  <c r="F70" i="51" s="1"/>
  <c r="M74" i="51"/>
  <c r="J13" i="52"/>
  <c r="E71" i="52" s="1"/>
  <c r="F17" i="52"/>
  <c r="D75" i="52" s="1"/>
  <c r="J12" i="53"/>
  <c r="E70" i="53" s="1"/>
  <c r="M70" i="53"/>
  <c r="J16" i="54"/>
  <c r="E74" i="54" s="1"/>
  <c r="N75" i="56"/>
  <c r="M75" i="57"/>
  <c r="J15" i="60"/>
  <c r="E73" i="60" s="1"/>
  <c r="M73" i="60"/>
  <c r="N11" i="67"/>
  <c r="F69" i="67" s="1"/>
  <c r="N69" i="67"/>
  <c r="L69" i="42"/>
  <c r="F11" i="42"/>
  <c r="N12" i="42"/>
  <c r="F70" i="42" s="1"/>
  <c r="N70" i="42"/>
  <c r="F10" i="43"/>
  <c r="M28" i="44"/>
  <c r="N15" i="44"/>
  <c r="F73" i="44" s="1"/>
  <c r="F13" i="45"/>
  <c r="J14" i="46"/>
  <c r="E72" i="46" s="1"/>
  <c r="N8" i="48"/>
  <c r="J9" i="50"/>
  <c r="E67" i="50" s="1"/>
  <c r="M67" i="50"/>
  <c r="D69" i="50"/>
  <c r="E28" i="52"/>
  <c r="N71" i="52"/>
  <c r="M75" i="52"/>
  <c r="N11" i="56"/>
  <c r="F69" i="56" s="1"/>
  <c r="N69" i="56"/>
  <c r="N15" i="56"/>
  <c r="F73" i="56" s="1"/>
  <c r="F16" i="61"/>
  <c r="D74" i="61" s="1"/>
  <c r="L74" i="61"/>
  <c r="E28" i="62"/>
  <c r="L66" i="62"/>
  <c r="F8" i="62"/>
  <c r="M68" i="49"/>
  <c r="L68" i="52"/>
  <c r="L69" i="54"/>
  <c r="L73" i="54"/>
  <c r="L67" i="55"/>
  <c r="N13" i="56"/>
  <c r="F71" i="56" s="1"/>
  <c r="N71" i="56"/>
  <c r="N11" i="58"/>
  <c r="F69" i="58" s="1"/>
  <c r="N69" i="58"/>
  <c r="D69" i="60"/>
  <c r="F14" i="61"/>
  <c r="D72" i="61" s="1"/>
  <c r="L74" i="62"/>
  <c r="F16" i="62"/>
  <c r="D74" i="62" s="1"/>
  <c r="M71" i="50"/>
  <c r="J13" i="50"/>
  <c r="E71" i="50" s="1"/>
  <c r="L70" i="52"/>
  <c r="F12" i="52"/>
  <c r="N15" i="52"/>
  <c r="F73" i="52" s="1"/>
  <c r="N73" i="52"/>
  <c r="G43" i="55"/>
  <c r="N66" i="55"/>
  <c r="N11" i="57"/>
  <c r="F69" i="57" s="1"/>
  <c r="N69" i="57"/>
  <c r="N67" i="58"/>
  <c r="N9" i="58"/>
  <c r="F67" i="58" s="1"/>
  <c r="J11" i="60"/>
  <c r="E69" i="60" s="1"/>
  <c r="M69" i="60"/>
  <c r="J13" i="60"/>
  <c r="E71" i="60" s="1"/>
  <c r="M71" i="60"/>
  <c r="N73" i="60"/>
  <c r="N15" i="60"/>
  <c r="F73" i="60" s="1"/>
  <c r="D70" i="61"/>
  <c r="N13" i="65"/>
  <c r="F71" i="65" s="1"/>
  <c r="N71" i="65"/>
  <c r="N16" i="35"/>
  <c r="F74" i="35" s="1"/>
  <c r="J10" i="36"/>
  <c r="E68" i="36" s="1"/>
  <c r="L74" i="39"/>
  <c r="M66" i="40"/>
  <c r="L73" i="40"/>
  <c r="F15" i="40"/>
  <c r="D73" i="40" s="1"/>
  <c r="M68" i="43"/>
  <c r="N10" i="44"/>
  <c r="F68" i="44" s="1"/>
  <c r="N68" i="44"/>
  <c r="N8" i="47"/>
  <c r="M28" i="47"/>
  <c r="M28" i="49"/>
  <c r="J17" i="50"/>
  <c r="E75" i="50" s="1"/>
  <c r="F11" i="51"/>
  <c r="L69" i="51"/>
  <c r="I28" i="52"/>
  <c r="M66" i="52"/>
  <c r="J8" i="52"/>
  <c r="N13" i="52"/>
  <c r="F71" i="52" s="1"/>
  <c r="F9" i="55"/>
  <c r="F11" i="55"/>
  <c r="L69" i="55"/>
  <c r="F12" i="56"/>
  <c r="L70" i="56"/>
  <c r="N73" i="57"/>
  <c r="N15" i="57"/>
  <c r="F73" i="57" s="1"/>
  <c r="N75" i="57"/>
  <c r="N17" i="57"/>
  <c r="F75" i="57" s="1"/>
  <c r="N13" i="58"/>
  <c r="F71" i="58" s="1"/>
  <c r="N71" i="58"/>
  <c r="L72" i="61"/>
  <c r="N67" i="34"/>
  <c r="J9" i="39"/>
  <c r="E67" i="39" s="1"/>
  <c r="J13" i="40"/>
  <c r="E71" i="40" s="1"/>
  <c r="L71" i="42"/>
  <c r="F12" i="47"/>
  <c r="J17" i="47"/>
  <c r="E75" i="47" s="1"/>
  <c r="M75" i="48"/>
  <c r="N10" i="49"/>
  <c r="F68" i="49" s="1"/>
  <c r="N68" i="49"/>
  <c r="J14" i="49"/>
  <c r="E72" i="49" s="1"/>
  <c r="N11" i="50"/>
  <c r="N14" i="51"/>
  <c r="F72" i="51" s="1"/>
  <c r="F10" i="52"/>
  <c r="N72" i="53"/>
  <c r="N14" i="53"/>
  <c r="F72" i="53" s="1"/>
  <c r="F15" i="54"/>
  <c r="D73" i="54" s="1"/>
  <c r="D71" i="54"/>
  <c r="N13" i="60"/>
  <c r="F71" i="60" s="1"/>
  <c r="N71" i="60"/>
  <c r="N14" i="64"/>
  <c r="F72" i="64" s="1"/>
  <c r="N72" i="64"/>
  <c r="N8" i="31"/>
  <c r="J16" i="34"/>
  <c r="E74" i="34" s="1"/>
  <c r="M66" i="35"/>
  <c r="L73" i="35"/>
  <c r="F15" i="35"/>
  <c r="D73" i="35" s="1"/>
  <c r="M68" i="38"/>
  <c r="L72" i="41"/>
  <c r="N17" i="41"/>
  <c r="F75" i="41" s="1"/>
  <c r="F8" i="42"/>
  <c r="M70" i="43"/>
  <c r="L72" i="43"/>
  <c r="N75" i="43"/>
  <c r="G43" i="44"/>
  <c r="M66" i="45"/>
  <c r="F10" i="45"/>
  <c r="M68" i="47"/>
  <c r="J10" i="47"/>
  <c r="E68" i="47" s="1"/>
  <c r="M70" i="47"/>
  <c r="N73" i="47"/>
  <c r="N15" i="47"/>
  <c r="F73" i="47" s="1"/>
  <c r="M28" i="48"/>
  <c r="P37" i="48" s="1"/>
  <c r="L67" i="48"/>
  <c r="F9" i="49"/>
  <c r="L67" i="49"/>
  <c r="N15" i="50"/>
  <c r="F73" i="50" s="1"/>
  <c r="F13" i="51"/>
  <c r="F17" i="54"/>
  <c r="D75" i="54" s="1"/>
  <c r="F8" i="56"/>
  <c r="F14" i="56"/>
  <c r="D72" i="56" s="1"/>
  <c r="F16" i="56"/>
  <c r="D74" i="56" s="1"/>
  <c r="E66" i="62"/>
  <c r="E66" i="64"/>
  <c r="N70" i="44"/>
  <c r="N12" i="44"/>
  <c r="F70" i="44" s="1"/>
  <c r="M75" i="45"/>
  <c r="J17" i="45"/>
  <c r="E75" i="45" s="1"/>
  <c r="N16" i="46"/>
  <c r="F74" i="46" s="1"/>
  <c r="N68" i="47"/>
  <c r="F14" i="47"/>
  <c r="D72" i="47" s="1"/>
  <c r="N12" i="49"/>
  <c r="F70" i="49" s="1"/>
  <c r="N70" i="49"/>
  <c r="M66" i="50"/>
  <c r="I28" i="50"/>
  <c r="J8" i="50"/>
  <c r="M71" i="51"/>
  <c r="J13" i="51"/>
  <c r="E71" i="51" s="1"/>
  <c r="L73" i="51"/>
  <c r="F15" i="51"/>
  <c r="D73" i="51" s="1"/>
  <c r="L75" i="51"/>
  <c r="F17" i="51"/>
  <c r="D75" i="51" s="1"/>
  <c r="J9" i="53"/>
  <c r="E67" i="53" s="1"/>
  <c r="M67" i="53"/>
  <c r="N69" i="54"/>
  <c r="N11" i="54"/>
  <c r="F69" i="54" s="1"/>
  <c r="J15" i="54"/>
  <c r="E73" i="54" s="1"/>
  <c r="M73" i="54"/>
  <c r="I28" i="56"/>
  <c r="O26" i="56" s="1"/>
  <c r="J8" i="56"/>
  <c r="M66" i="56"/>
  <c r="F14" i="58"/>
  <c r="D72" i="58" s="1"/>
  <c r="L72" i="58"/>
  <c r="N68" i="61"/>
  <c r="N74" i="63"/>
  <c r="N68" i="64"/>
  <c r="N10" i="64"/>
  <c r="F68" i="64" s="1"/>
  <c r="N68" i="57"/>
  <c r="G43" i="59"/>
  <c r="M67" i="59"/>
  <c r="J9" i="59"/>
  <c r="E67" i="59" s="1"/>
  <c r="M74" i="62"/>
  <c r="J16" i="62"/>
  <c r="E74" i="62" s="1"/>
  <c r="N9" i="63"/>
  <c r="F67" i="63" s="1"/>
  <c r="N67" i="63"/>
  <c r="N71" i="63"/>
  <c r="N13" i="63"/>
  <c r="F71" i="63" s="1"/>
  <c r="L66" i="46"/>
  <c r="N70" i="47"/>
  <c r="M69" i="50"/>
  <c r="J11" i="50"/>
  <c r="E69" i="50" s="1"/>
  <c r="N71" i="54"/>
  <c r="N13" i="54"/>
  <c r="F71" i="54" s="1"/>
  <c r="N68" i="56"/>
  <c r="N10" i="56"/>
  <c r="F68" i="56" s="1"/>
  <c r="N14" i="56"/>
  <c r="F72" i="56" s="1"/>
  <c r="N72" i="56"/>
  <c r="L69" i="56"/>
  <c r="N10" i="58"/>
  <c r="F68" i="58" s="1"/>
  <c r="N68" i="58"/>
  <c r="D66" i="60"/>
  <c r="G43" i="61"/>
  <c r="N70" i="70"/>
  <c r="N12" i="70"/>
  <c r="F70" i="70" s="1"/>
  <c r="L71" i="49"/>
  <c r="I28" i="51"/>
  <c r="L68" i="51"/>
  <c r="N71" i="51"/>
  <c r="J12" i="52"/>
  <c r="E70" i="52" s="1"/>
  <c r="N17" i="52"/>
  <c r="F75" i="52" s="1"/>
  <c r="G4" i="53"/>
  <c r="C4" i="53" s="1"/>
  <c r="N68" i="53"/>
  <c r="N10" i="53"/>
  <c r="F68" i="53" s="1"/>
  <c r="F16" i="53"/>
  <c r="D74" i="53" s="1"/>
  <c r="M75" i="54"/>
  <c r="N14" i="55"/>
  <c r="F72" i="55" s="1"/>
  <c r="M67" i="55"/>
  <c r="I28" i="57"/>
  <c r="M73" i="66"/>
  <c r="J15" i="66"/>
  <c r="E73" i="66" s="1"/>
  <c r="M66" i="44"/>
  <c r="F12" i="45"/>
  <c r="N13" i="45"/>
  <c r="F71" i="45" s="1"/>
  <c r="N71" i="45"/>
  <c r="F11" i="48"/>
  <c r="L74" i="48"/>
  <c r="L70" i="54"/>
  <c r="M71" i="55"/>
  <c r="J13" i="55"/>
  <c r="E71" i="55" s="1"/>
  <c r="M72" i="62"/>
  <c r="J14" i="62"/>
  <c r="E72" i="62" s="1"/>
  <c r="N74" i="62"/>
  <c r="N16" i="62"/>
  <c r="F74" i="62" s="1"/>
  <c r="M71" i="66"/>
  <c r="J13" i="66"/>
  <c r="E71" i="66" s="1"/>
  <c r="L66" i="49"/>
  <c r="L70" i="51"/>
  <c r="L74" i="52"/>
  <c r="F16" i="52"/>
  <c r="D74" i="52" s="1"/>
  <c r="N11" i="55"/>
  <c r="F69" i="55" s="1"/>
  <c r="N69" i="55"/>
  <c r="D69" i="56"/>
  <c r="M74" i="57"/>
  <c r="J12" i="60"/>
  <c r="E70" i="60" s="1"/>
  <c r="F14" i="54"/>
  <c r="D72" i="54" s="1"/>
  <c r="E66" i="57"/>
  <c r="N13" i="59"/>
  <c r="F71" i="59" s="1"/>
  <c r="N15" i="59"/>
  <c r="F73" i="59" s="1"/>
  <c r="N73" i="59"/>
  <c r="N72" i="62"/>
  <c r="N14" i="62"/>
  <c r="E28" i="63"/>
  <c r="F8" i="63"/>
  <c r="L66" i="63"/>
  <c r="L74" i="63"/>
  <c r="F16" i="63"/>
  <c r="D74" i="63" s="1"/>
  <c r="M28" i="57"/>
  <c r="N8" i="57"/>
  <c r="N66" i="57"/>
  <c r="D67" i="58"/>
  <c r="N73" i="45"/>
  <c r="L66" i="48"/>
  <c r="F8" i="49"/>
  <c r="L68" i="49"/>
  <c r="M75" i="50"/>
  <c r="F12" i="51"/>
  <c r="N17" i="51"/>
  <c r="F75" i="51" s="1"/>
  <c r="G4" i="52"/>
  <c r="C4" i="52" s="1"/>
  <c r="M28" i="52"/>
  <c r="L71" i="53"/>
  <c r="M73" i="55"/>
  <c r="J9" i="56"/>
  <c r="E67" i="56" s="1"/>
  <c r="N14" i="57"/>
  <c r="F72" i="57" s="1"/>
  <c r="G43" i="58"/>
  <c r="L66" i="59"/>
  <c r="E28" i="59"/>
  <c r="F8" i="59"/>
  <c r="N14" i="60"/>
  <c r="F72" i="60" s="1"/>
  <c r="N72" i="60"/>
  <c r="N74" i="60"/>
  <c r="N16" i="60"/>
  <c r="F74" i="60" s="1"/>
  <c r="N17" i="61"/>
  <c r="F75" i="61" s="1"/>
  <c r="N75" i="61"/>
  <c r="E28" i="69"/>
  <c r="N72" i="69"/>
  <c r="N14" i="69"/>
  <c r="F72" i="69" s="1"/>
  <c r="E28" i="48"/>
  <c r="M66" i="49"/>
  <c r="M75" i="49"/>
  <c r="J12" i="51"/>
  <c r="E70" i="51" s="1"/>
  <c r="F11" i="52"/>
  <c r="N17" i="54"/>
  <c r="F75" i="54" s="1"/>
  <c r="M75" i="56"/>
  <c r="N12" i="60"/>
  <c r="F70" i="60" s="1"/>
  <c r="L75" i="60"/>
  <c r="F17" i="60"/>
  <c r="D75" i="60" s="1"/>
  <c r="N15" i="61"/>
  <c r="F73" i="61" s="1"/>
  <c r="N15" i="35"/>
  <c r="F73" i="35" s="1"/>
  <c r="L70" i="44"/>
  <c r="M68" i="46"/>
  <c r="J10" i="46"/>
  <c r="E68" i="46" s="1"/>
  <c r="F12" i="46"/>
  <c r="N11" i="47"/>
  <c r="F69" i="47" s="1"/>
  <c r="M71" i="48"/>
  <c r="N74" i="48"/>
  <c r="L70" i="49"/>
  <c r="N13" i="49"/>
  <c r="F71" i="49" s="1"/>
  <c r="J10" i="50"/>
  <c r="E68" i="50" s="1"/>
  <c r="F9" i="51"/>
  <c r="N68" i="51"/>
  <c r="N10" i="51"/>
  <c r="F68" i="51" s="1"/>
  <c r="F16" i="51"/>
  <c r="D74" i="51" s="1"/>
  <c r="N12" i="54"/>
  <c r="F70" i="54" s="1"/>
  <c r="J11" i="56"/>
  <c r="E69" i="56" s="1"/>
  <c r="L69" i="57"/>
  <c r="F11" i="57"/>
  <c r="M75" i="58"/>
  <c r="G43" i="60"/>
  <c r="J14" i="64"/>
  <c r="E72" i="64" s="1"/>
  <c r="M72" i="64"/>
  <c r="F8" i="58"/>
  <c r="E28" i="58"/>
  <c r="N72" i="70"/>
  <c r="N14" i="70"/>
  <c r="F72" i="70" s="1"/>
  <c r="J10" i="64"/>
  <c r="E68" i="64" s="1"/>
  <c r="J10" i="54"/>
  <c r="E68" i="54" s="1"/>
  <c r="M68" i="56"/>
  <c r="M72" i="56"/>
  <c r="J14" i="56"/>
  <c r="E72" i="56" s="1"/>
  <c r="M74" i="56"/>
  <c r="J16" i="56"/>
  <c r="E74" i="56" s="1"/>
  <c r="N73" i="58"/>
  <c r="J17" i="60"/>
  <c r="E75" i="60" s="1"/>
  <c r="M28" i="62"/>
  <c r="N66" i="62"/>
  <c r="F15" i="63"/>
  <c r="D73" i="63" s="1"/>
  <c r="N13" i="66"/>
  <c r="F71" i="66" s="1"/>
  <c r="L71" i="70"/>
  <c r="F13" i="70"/>
  <c r="N70" i="50"/>
  <c r="F9" i="54"/>
  <c r="G43" i="54"/>
  <c r="N68" i="54"/>
  <c r="M70" i="55"/>
  <c r="M68" i="58"/>
  <c r="J10" i="58"/>
  <c r="E68" i="58" s="1"/>
  <c r="J10" i="59"/>
  <c r="E68" i="59" s="1"/>
  <c r="L72" i="59"/>
  <c r="L66" i="60"/>
  <c r="M67" i="65"/>
  <c r="J9" i="65"/>
  <c r="E67" i="65" s="1"/>
  <c r="M67" i="70"/>
  <c r="J9" i="70"/>
  <c r="E67" i="70" s="1"/>
  <c r="I28" i="70"/>
  <c r="N68" i="46"/>
  <c r="G43" i="51"/>
  <c r="M69" i="53"/>
  <c r="J11" i="57"/>
  <c r="E69" i="57" s="1"/>
  <c r="M28" i="59"/>
  <c r="J16" i="61"/>
  <c r="E74" i="61" s="1"/>
  <c r="M74" i="61"/>
  <c r="M73" i="65"/>
  <c r="J15" i="65"/>
  <c r="E73" i="65" s="1"/>
  <c r="D66" i="68"/>
  <c r="F12" i="68"/>
  <c r="L70" i="68"/>
  <c r="L66" i="50"/>
  <c r="L66" i="51"/>
  <c r="E28" i="51"/>
  <c r="M67" i="54"/>
  <c r="F11" i="54"/>
  <c r="L73" i="56"/>
  <c r="N9" i="57"/>
  <c r="F67" i="57" s="1"/>
  <c r="J13" i="57"/>
  <c r="E71" i="57" s="1"/>
  <c r="M71" i="57"/>
  <c r="N12" i="58"/>
  <c r="F70" i="58" s="1"/>
  <c r="N70" i="58"/>
  <c r="N68" i="59"/>
  <c r="I28" i="60"/>
  <c r="J8" i="60"/>
  <c r="F66" i="61"/>
  <c r="N10" i="61"/>
  <c r="F68" i="61" s="1"/>
  <c r="D71" i="59"/>
  <c r="N74" i="59"/>
  <c r="F9" i="64"/>
  <c r="L67" i="64"/>
  <c r="D69" i="64"/>
  <c r="N17" i="65"/>
  <c r="F75" i="65" s="1"/>
  <c r="N75" i="65"/>
  <c r="M73" i="69"/>
  <c r="J15" i="69"/>
  <c r="E73" i="69" s="1"/>
  <c r="L67" i="70"/>
  <c r="E28" i="70"/>
  <c r="M69" i="70"/>
  <c r="J11" i="70"/>
  <c r="E69" i="70" s="1"/>
  <c r="N12" i="55"/>
  <c r="F70" i="55" s="1"/>
  <c r="F16" i="57"/>
  <c r="D74" i="57" s="1"/>
  <c r="M69" i="57"/>
  <c r="M72" i="57"/>
  <c r="N67" i="59"/>
  <c r="L70" i="60"/>
  <c r="L72" i="60"/>
  <c r="F11" i="61"/>
  <c r="M68" i="63"/>
  <c r="J10" i="63"/>
  <c r="E68" i="63" s="1"/>
  <c r="F8" i="66"/>
  <c r="L66" i="66"/>
  <c r="L73" i="72"/>
  <c r="F15" i="72"/>
  <c r="D73" i="72" s="1"/>
  <c r="M28" i="60"/>
  <c r="N66" i="60"/>
  <c r="N8" i="60"/>
  <c r="M72" i="61"/>
  <c r="F12" i="63"/>
  <c r="G43" i="64"/>
  <c r="M67" i="64"/>
  <c r="J9" i="64"/>
  <c r="E67" i="64" s="1"/>
  <c r="M73" i="64"/>
  <c r="J15" i="64"/>
  <c r="E73" i="64" s="1"/>
  <c r="L74" i="65"/>
  <c r="F16" i="65"/>
  <c r="D74" i="65" s="1"/>
  <c r="L66" i="55"/>
  <c r="L71" i="55"/>
  <c r="L66" i="56"/>
  <c r="L71" i="56"/>
  <c r="L67" i="57"/>
  <c r="F9" i="57"/>
  <c r="F13" i="58"/>
  <c r="J16" i="58"/>
  <c r="E74" i="58" s="1"/>
  <c r="M74" i="58"/>
  <c r="N71" i="59"/>
  <c r="L71" i="61"/>
  <c r="J11" i="69"/>
  <c r="E69" i="69" s="1"/>
  <c r="M69" i="69"/>
  <c r="N9" i="55"/>
  <c r="F67" i="55" s="1"/>
  <c r="M69" i="55"/>
  <c r="J11" i="55"/>
  <c r="E69" i="55" s="1"/>
  <c r="J9" i="57"/>
  <c r="E67" i="57" s="1"/>
  <c r="N14" i="58"/>
  <c r="F72" i="58" s="1"/>
  <c r="N72" i="58"/>
  <c r="D68" i="59"/>
  <c r="J15" i="59"/>
  <c r="E73" i="59" s="1"/>
  <c r="M70" i="60"/>
  <c r="M69" i="62"/>
  <c r="M28" i="63"/>
  <c r="N13" i="64"/>
  <c r="F71" i="64" s="1"/>
  <c r="N71" i="64"/>
  <c r="N73" i="64"/>
  <c r="N17" i="64"/>
  <c r="F75" i="64" s="1"/>
  <c r="N68" i="67"/>
  <c r="N10" i="67"/>
  <c r="F68" i="67" s="1"/>
  <c r="N11" i="69"/>
  <c r="F69" i="69" s="1"/>
  <c r="N69" i="69"/>
  <c r="M69" i="58"/>
  <c r="J11" i="58"/>
  <c r="E69" i="58" s="1"/>
  <c r="I28" i="59"/>
  <c r="J8" i="59"/>
  <c r="M66" i="59"/>
  <c r="M75" i="59"/>
  <c r="M68" i="59"/>
  <c r="F15" i="62"/>
  <c r="D73" i="62" s="1"/>
  <c r="N66" i="63"/>
  <c r="N8" i="63"/>
  <c r="N75" i="63"/>
  <c r="N17" i="63"/>
  <c r="F75" i="63" s="1"/>
  <c r="I28" i="65"/>
  <c r="J8" i="65"/>
  <c r="N72" i="66"/>
  <c r="N14" i="66"/>
  <c r="F72" i="66" s="1"/>
  <c r="L75" i="79"/>
  <c r="F17" i="79"/>
  <c r="D75" i="79" s="1"/>
  <c r="J14" i="65"/>
  <c r="E72" i="65" s="1"/>
  <c r="M72" i="65"/>
  <c r="L75" i="67"/>
  <c r="F17" i="67"/>
  <c r="D75" i="67" s="1"/>
  <c r="D69" i="68"/>
  <c r="J17" i="59"/>
  <c r="E75" i="59" s="1"/>
  <c r="N11" i="61"/>
  <c r="F69" i="61" s="1"/>
  <c r="N69" i="61"/>
  <c r="M73" i="61"/>
  <c r="J13" i="62"/>
  <c r="E71" i="62" s="1"/>
  <c r="M71" i="62"/>
  <c r="N70" i="63"/>
  <c r="J14" i="63"/>
  <c r="E72" i="63" s="1"/>
  <c r="M72" i="63"/>
  <c r="F16" i="64"/>
  <c r="D74" i="64" s="1"/>
  <c r="L74" i="64"/>
  <c r="J12" i="65"/>
  <c r="E70" i="65" s="1"/>
  <c r="F66" i="67"/>
  <c r="J9" i="72"/>
  <c r="E67" i="72" s="1"/>
  <c r="I28" i="72"/>
  <c r="N8" i="65"/>
  <c r="M28" i="65"/>
  <c r="N66" i="65"/>
  <c r="N70" i="65"/>
  <c r="N12" i="65"/>
  <c r="F70" i="65" s="1"/>
  <c r="F11" i="53"/>
  <c r="M73" i="56"/>
  <c r="J15" i="56"/>
  <c r="E73" i="56" s="1"/>
  <c r="N67" i="57"/>
  <c r="L74" i="57"/>
  <c r="L75" i="58"/>
  <c r="L71" i="58"/>
  <c r="M67" i="60"/>
  <c r="J9" i="60"/>
  <c r="E67" i="60" s="1"/>
  <c r="M74" i="60"/>
  <c r="J16" i="60"/>
  <c r="E74" i="60" s="1"/>
  <c r="I28" i="61"/>
  <c r="J8" i="61"/>
  <c r="M66" i="61"/>
  <c r="L68" i="61"/>
  <c r="F10" i="61"/>
  <c r="L69" i="64"/>
  <c r="L75" i="66"/>
  <c r="M73" i="67"/>
  <c r="J15" i="67"/>
  <c r="E73" i="67" s="1"/>
  <c r="M75" i="68"/>
  <c r="J17" i="68"/>
  <c r="E75" i="68" s="1"/>
  <c r="N68" i="50"/>
  <c r="M69" i="54"/>
  <c r="J11" i="54"/>
  <c r="E69" i="54" s="1"/>
  <c r="I28" i="58"/>
  <c r="J8" i="58"/>
  <c r="J15" i="61"/>
  <c r="E73" i="61" s="1"/>
  <c r="M66" i="62"/>
  <c r="N12" i="63"/>
  <c r="F70" i="63" s="1"/>
  <c r="F10" i="64"/>
  <c r="M74" i="64"/>
  <c r="J16" i="64"/>
  <c r="E74" i="64" s="1"/>
  <c r="N75" i="64"/>
  <c r="F17" i="66"/>
  <c r="D75" i="66" s="1"/>
  <c r="F13" i="67"/>
  <c r="M69" i="68"/>
  <c r="J11" i="68"/>
  <c r="E69" i="68" s="1"/>
  <c r="D71" i="73"/>
  <c r="F15" i="73"/>
  <c r="D73" i="73" s="1"/>
  <c r="N70" i="71"/>
  <c r="N12" i="71"/>
  <c r="F70" i="71" s="1"/>
  <c r="F8" i="73"/>
  <c r="L66" i="73"/>
  <c r="N72" i="75"/>
  <c r="N14" i="75"/>
  <c r="F72" i="75" s="1"/>
  <c r="M75" i="77"/>
  <c r="J17" i="77"/>
  <c r="E75" i="77" s="1"/>
  <c r="N73" i="83"/>
  <c r="N15" i="83"/>
  <c r="F73" i="83" s="1"/>
  <c r="N75" i="66"/>
  <c r="N74" i="69"/>
  <c r="L67" i="71"/>
  <c r="E28" i="71"/>
  <c r="N72" i="72"/>
  <c r="N16" i="72"/>
  <c r="F74" i="72" s="1"/>
  <c r="N74" i="72"/>
  <c r="N70" i="75"/>
  <c r="N12" i="75"/>
  <c r="F70" i="75" s="1"/>
  <c r="F15" i="76"/>
  <c r="D73" i="76" s="1"/>
  <c r="L73" i="76"/>
  <c r="M68" i="65"/>
  <c r="F13" i="66"/>
  <c r="L71" i="66"/>
  <c r="N74" i="66"/>
  <c r="N71" i="67"/>
  <c r="M72" i="70"/>
  <c r="L69" i="71"/>
  <c r="F11" i="71"/>
  <c r="F17" i="74"/>
  <c r="D75" i="74" s="1"/>
  <c r="N15" i="77"/>
  <c r="F73" i="77" s="1"/>
  <c r="N73" i="77"/>
  <c r="M69" i="82"/>
  <c r="J11" i="82"/>
  <c r="E69" i="82" s="1"/>
  <c r="L70" i="64"/>
  <c r="M68" i="64"/>
  <c r="F12" i="65"/>
  <c r="N72" i="65"/>
  <c r="N14" i="67"/>
  <c r="F72" i="67" s="1"/>
  <c r="N67" i="67"/>
  <c r="L71" i="69"/>
  <c r="M74" i="70"/>
  <c r="G43" i="71"/>
  <c r="N12" i="72"/>
  <c r="F70" i="72" s="1"/>
  <c r="F9" i="75"/>
  <c r="L67" i="75"/>
  <c r="E28" i="75"/>
  <c r="N10" i="75"/>
  <c r="F68" i="75" s="1"/>
  <c r="L70" i="77"/>
  <c r="F12" i="77"/>
  <c r="N9" i="83"/>
  <c r="F67" i="83" s="1"/>
  <c r="N67" i="83"/>
  <c r="N74" i="67"/>
  <c r="L73" i="69"/>
  <c r="L69" i="72"/>
  <c r="M28" i="74"/>
  <c r="N66" i="74"/>
  <c r="N8" i="74"/>
  <c r="L69" i="75"/>
  <c r="F11" i="75"/>
  <c r="D71" i="76"/>
  <c r="M73" i="76"/>
  <c r="J15" i="76"/>
  <c r="E73" i="76" s="1"/>
  <c r="J13" i="76"/>
  <c r="E71" i="76" s="1"/>
  <c r="M71" i="76"/>
  <c r="N66" i="58"/>
  <c r="J9" i="61"/>
  <c r="E67" i="61" s="1"/>
  <c r="N73" i="62"/>
  <c r="L72" i="63"/>
  <c r="F12" i="64"/>
  <c r="N15" i="64"/>
  <c r="F73" i="64" s="1"/>
  <c r="M69" i="65"/>
  <c r="M67" i="67"/>
  <c r="L73" i="67"/>
  <c r="M68" i="67"/>
  <c r="L72" i="67"/>
  <c r="L75" i="68"/>
  <c r="F13" i="69"/>
  <c r="F9" i="70"/>
  <c r="L69" i="70"/>
  <c r="J16" i="70"/>
  <c r="E74" i="70" s="1"/>
  <c r="L71" i="72"/>
  <c r="F13" i="72"/>
  <c r="F17" i="73"/>
  <c r="D75" i="73" s="1"/>
  <c r="L75" i="73"/>
  <c r="F13" i="74"/>
  <c r="M67" i="75"/>
  <c r="J9" i="75"/>
  <c r="E67" i="75" s="1"/>
  <c r="F12" i="88"/>
  <c r="L70" i="88"/>
  <c r="M69" i="72"/>
  <c r="J11" i="72"/>
  <c r="E69" i="72" s="1"/>
  <c r="J13" i="67"/>
  <c r="E71" i="67" s="1"/>
  <c r="M71" i="67"/>
  <c r="M67" i="72"/>
  <c r="M75" i="73"/>
  <c r="J11" i="74"/>
  <c r="E69" i="74" s="1"/>
  <c r="E28" i="60"/>
  <c r="L70" i="62"/>
  <c r="N12" i="64"/>
  <c r="F70" i="64" s="1"/>
  <c r="N70" i="64"/>
  <c r="I28" i="64"/>
  <c r="N73" i="67"/>
  <c r="N75" i="71"/>
  <c r="J11" i="73"/>
  <c r="E69" i="73" s="1"/>
  <c r="M69" i="73"/>
  <c r="I28" i="75"/>
  <c r="E28" i="67"/>
  <c r="M75" i="67"/>
  <c r="J17" i="67"/>
  <c r="E75" i="67" s="1"/>
  <c r="L68" i="69"/>
  <c r="N73" i="71"/>
  <c r="J9" i="73"/>
  <c r="E67" i="73" s="1"/>
  <c r="M67" i="73"/>
  <c r="M73" i="73"/>
  <c r="J17" i="73"/>
  <c r="E75" i="73" s="1"/>
  <c r="D68" i="84"/>
  <c r="M70" i="84"/>
  <c r="J12" i="84"/>
  <c r="E70" i="84" s="1"/>
  <c r="M69" i="63"/>
  <c r="J11" i="63"/>
  <c r="E69" i="63" s="1"/>
  <c r="N73" i="66"/>
  <c r="N15" i="66"/>
  <c r="F73" i="66" s="1"/>
  <c r="N69" i="73"/>
  <c r="N75" i="73"/>
  <c r="N17" i="73"/>
  <c r="F75" i="73" s="1"/>
  <c r="E28" i="76"/>
  <c r="N74" i="64"/>
  <c r="N16" i="64"/>
  <c r="F74" i="64" s="1"/>
  <c r="N9" i="65"/>
  <c r="F67" i="65" s="1"/>
  <c r="N67" i="65"/>
  <c r="N15" i="68"/>
  <c r="F73" i="68" s="1"/>
  <c r="N75" i="68"/>
  <c r="N17" i="68"/>
  <c r="F75" i="68" s="1"/>
  <c r="N73" i="73"/>
  <c r="N15" i="73"/>
  <c r="F73" i="73" s="1"/>
  <c r="G43" i="75"/>
  <c r="D71" i="75"/>
  <c r="F10" i="80"/>
  <c r="L68" i="80"/>
  <c r="F17" i="62"/>
  <c r="D75" i="62" s="1"/>
  <c r="F8" i="64"/>
  <c r="E28" i="64"/>
  <c r="E28" i="65"/>
  <c r="N8" i="66"/>
  <c r="J10" i="66"/>
  <c r="E68" i="66" s="1"/>
  <c r="F12" i="66"/>
  <c r="L74" i="66"/>
  <c r="F16" i="66"/>
  <c r="D74" i="66" s="1"/>
  <c r="M66" i="67"/>
  <c r="F10" i="67"/>
  <c r="L67" i="68"/>
  <c r="F14" i="68"/>
  <c r="D72" i="68" s="1"/>
  <c r="L74" i="68"/>
  <c r="F16" i="68"/>
  <c r="D74" i="68" s="1"/>
  <c r="N66" i="71"/>
  <c r="M28" i="71"/>
  <c r="D70" i="71"/>
  <c r="L74" i="71"/>
  <c r="F16" i="71"/>
  <c r="D74" i="71" s="1"/>
  <c r="M28" i="72"/>
  <c r="L68" i="63"/>
  <c r="L73" i="64"/>
  <c r="F15" i="64"/>
  <c r="D73" i="64" s="1"/>
  <c r="L73" i="65"/>
  <c r="N68" i="66"/>
  <c r="M70" i="66"/>
  <c r="F12" i="67"/>
  <c r="M72" i="68"/>
  <c r="J14" i="68"/>
  <c r="E72" i="68" s="1"/>
  <c r="M68" i="69"/>
  <c r="M70" i="71"/>
  <c r="E28" i="72"/>
  <c r="N71" i="73"/>
  <c r="N13" i="73"/>
  <c r="F71" i="73" s="1"/>
  <c r="M72" i="75"/>
  <c r="J16" i="75"/>
  <c r="E74" i="75" s="1"/>
  <c r="M74" i="75"/>
  <c r="N16" i="76"/>
  <c r="F74" i="76" s="1"/>
  <c r="N74" i="76"/>
  <c r="M28" i="61"/>
  <c r="F13" i="64"/>
  <c r="M66" i="69"/>
  <c r="J8" i="69"/>
  <c r="I28" i="69"/>
  <c r="N11" i="60"/>
  <c r="F69" i="60" s="1"/>
  <c r="M71" i="64"/>
  <c r="J13" i="64"/>
  <c r="E71" i="64" s="1"/>
  <c r="M28" i="66"/>
  <c r="M72" i="71"/>
  <c r="J14" i="71"/>
  <c r="E72" i="71" s="1"/>
  <c r="J16" i="71"/>
  <c r="E74" i="71" s="1"/>
  <c r="M74" i="71"/>
  <c r="J14" i="72"/>
  <c r="E72" i="72" s="1"/>
  <c r="M72" i="72"/>
  <c r="L68" i="73"/>
  <c r="F10" i="73"/>
  <c r="M73" i="77"/>
  <c r="F11" i="62"/>
  <c r="J17" i="62"/>
  <c r="E75" i="62" s="1"/>
  <c r="F15" i="65"/>
  <c r="D73" i="65" s="1"/>
  <c r="G43" i="66"/>
  <c r="N10" i="66"/>
  <c r="F68" i="66" s="1"/>
  <c r="N66" i="67"/>
  <c r="M28" i="67"/>
  <c r="P37" i="67" s="1"/>
  <c r="M67" i="68"/>
  <c r="J9" i="68"/>
  <c r="E67" i="68" s="1"/>
  <c r="L69" i="68"/>
  <c r="N66" i="69"/>
  <c r="N8" i="69"/>
  <c r="M28" i="69"/>
  <c r="J12" i="71"/>
  <c r="E70" i="71" s="1"/>
  <c r="E28" i="73"/>
  <c r="L75" i="74"/>
  <c r="N8" i="75"/>
  <c r="N66" i="75"/>
  <c r="M28" i="75"/>
  <c r="J10" i="75"/>
  <c r="E68" i="75" s="1"/>
  <c r="J14" i="75"/>
  <c r="E72" i="75" s="1"/>
  <c r="N71" i="77"/>
  <c r="N16" i="84"/>
  <c r="F74" i="84" s="1"/>
  <c r="N74" i="84"/>
  <c r="M71" i="73"/>
  <c r="J8" i="80"/>
  <c r="I28" i="80"/>
  <c r="M66" i="80"/>
  <c r="D71" i="83"/>
  <c r="F11" i="81"/>
  <c r="L69" i="81"/>
  <c r="M68" i="85"/>
  <c r="I28" i="85"/>
  <c r="L67" i="81"/>
  <c r="F9" i="81"/>
  <c r="E28" i="81"/>
  <c r="N11" i="83"/>
  <c r="F69" i="83" s="1"/>
  <c r="N8" i="85"/>
  <c r="N66" i="85"/>
  <c r="G43" i="65"/>
  <c r="F9" i="65"/>
  <c r="L72" i="65"/>
  <c r="M75" i="65"/>
  <c r="F9" i="67"/>
  <c r="J12" i="67"/>
  <c r="E70" i="67" s="1"/>
  <c r="N13" i="69"/>
  <c r="F71" i="69" s="1"/>
  <c r="M67" i="69"/>
  <c r="I28" i="73"/>
  <c r="N75" i="76"/>
  <c r="F10" i="77"/>
  <c r="L68" i="77"/>
  <c r="L73" i="78"/>
  <c r="F15" i="78"/>
  <c r="D73" i="78" s="1"/>
  <c r="F10" i="83"/>
  <c r="L68" i="83"/>
  <c r="F16" i="83"/>
  <c r="D74" i="83" s="1"/>
  <c r="L74" i="83"/>
  <c r="M71" i="72"/>
  <c r="J13" i="72"/>
  <c r="E71" i="72" s="1"/>
  <c r="L72" i="73"/>
  <c r="F14" i="73"/>
  <c r="D72" i="73" s="1"/>
  <c r="J17" i="75"/>
  <c r="E75" i="75" s="1"/>
  <c r="M75" i="75"/>
  <c r="N67" i="76"/>
  <c r="M28" i="76"/>
  <c r="L69" i="79"/>
  <c r="F11" i="79"/>
  <c r="M67" i="66"/>
  <c r="J9" i="66"/>
  <c r="E67" i="66" s="1"/>
  <c r="F13" i="68"/>
  <c r="M70" i="69"/>
  <c r="N69" i="70"/>
  <c r="N11" i="70"/>
  <c r="F69" i="70" s="1"/>
  <c r="N67" i="72"/>
  <c r="J13" i="74"/>
  <c r="E71" i="74" s="1"/>
  <c r="M73" i="74"/>
  <c r="J13" i="75"/>
  <c r="E71" i="75" s="1"/>
  <c r="M71" i="75"/>
  <c r="N11" i="76"/>
  <c r="F69" i="76" s="1"/>
  <c r="I28" i="77"/>
  <c r="J8" i="77"/>
  <c r="M68" i="77"/>
  <c r="J10" i="77"/>
  <c r="E68" i="77" s="1"/>
  <c r="M67" i="78"/>
  <c r="J9" i="78"/>
  <c r="E67" i="78" s="1"/>
  <c r="M67" i="81"/>
  <c r="J9" i="81"/>
  <c r="E67" i="81" s="1"/>
  <c r="J9" i="67"/>
  <c r="E67" i="67" s="1"/>
  <c r="M72" i="67"/>
  <c r="E28" i="68"/>
  <c r="N73" i="69"/>
  <c r="N15" i="69"/>
  <c r="F73" i="69" s="1"/>
  <c r="J11" i="71"/>
  <c r="E69" i="71" s="1"/>
  <c r="M69" i="71"/>
  <c r="N69" i="72"/>
  <c r="N11" i="72"/>
  <c r="F69" i="72" s="1"/>
  <c r="J8" i="73"/>
  <c r="N17" i="76"/>
  <c r="F75" i="76" s="1"/>
  <c r="M66" i="70"/>
  <c r="L68" i="70"/>
  <c r="F10" i="70"/>
  <c r="N8" i="73"/>
  <c r="M28" i="73"/>
  <c r="N66" i="73"/>
  <c r="J10" i="73"/>
  <c r="E68" i="73" s="1"/>
  <c r="N75" i="75"/>
  <c r="N9" i="76"/>
  <c r="F67" i="76" s="1"/>
  <c r="L70" i="76"/>
  <c r="F12" i="76"/>
  <c r="N15" i="76"/>
  <c r="F73" i="76" s="1"/>
  <c r="M69" i="79"/>
  <c r="J11" i="79"/>
  <c r="E69" i="79" s="1"/>
  <c r="G43" i="81"/>
  <c r="F11" i="85"/>
  <c r="L69" i="85"/>
  <c r="L68" i="64"/>
  <c r="N12" i="66"/>
  <c r="F70" i="66" s="1"/>
  <c r="N70" i="66"/>
  <c r="J13" i="68"/>
  <c r="E71" i="68" s="1"/>
  <c r="M71" i="68"/>
  <c r="L66" i="68"/>
  <c r="E28" i="74"/>
  <c r="L66" i="74"/>
  <c r="L70" i="74"/>
  <c r="L68" i="76"/>
  <c r="F10" i="76"/>
  <c r="F14" i="76"/>
  <c r="D72" i="76" s="1"/>
  <c r="N67" i="78"/>
  <c r="G43" i="79"/>
  <c r="N11" i="80"/>
  <c r="F69" i="80" s="1"/>
  <c r="N69" i="80"/>
  <c r="N69" i="68"/>
  <c r="D68" i="72"/>
  <c r="N15" i="74"/>
  <c r="F73" i="74" s="1"/>
  <c r="N73" i="74"/>
  <c r="N13" i="75"/>
  <c r="F71" i="75" s="1"/>
  <c r="N71" i="75"/>
  <c r="D66" i="76"/>
  <c r="M28" i="77"/>
  <c r="P37" i="77" s="1"/>
  <c r="N8" i="77"/>
  <c r="I28" i="79"/>
  <c r="E28" i="66"/>
  <c r="N10" i="69"/>
  <c r="F68" i="69" s="1"/>
  <c r="J8" i="70"/>
  <c r="F8" i="72"/>
  <c r="D67" i="73"/>
  <c r="I28" i="74"/>
  <c r="M66" i="74"/>
  <c r="N17" i="75"/>
  <c r="F75" i="75" s="1"/>
  <c r="N69" i="79"/>
  <c r="N11" i="79"/>
  <c r="F69" i="79" s="1"/>
  <c r="M28" i="79"/>
  <c r="N9" i="81"/>
  <c r="F67" i="81" s="1"/>
  <c r="N67" i="81"/>
  <c r="L73" i="82"/>
  <c r="F15" i="82"/>
  <c r="D73" i="82" s="1"/>
  <c r="N17" i="69"/>
  <c r="F75" i="69" s="1"/>
  <c r="G43" i="69"/>
  <c r="N66" i="70"/>
  <c r="M28" i="70"/>
  <c r="M66" i="72"/>
  <c r="J8" i="72"/>
  <c r="N15" i="72"/>
  <c r="F73" i="72" s="1"/>
  <c r="F12" i="74"/>
  <c r="M68" i="74"/>
  <c r="I28" i="76"/>
  <c r="N9" i="78"/>
  <c r="F67" i="78" s="1"/>
  <c r="M71" i="79"/>
  <c r="N9" i="80"/>
  <c r="F67" i="80" s="1"/>
  <c r="L74" i="80"/>
  <c r="F16" i="80"/>
  <c r="D74" i="80" s="1"/>
  <c r="F17" i="82"/>
  <c r="D75" i="82" s="1"/>
  <c r="L75" i="82"/>
  <c r="F13" i="65"/>
  <c r="N12" i="69"/>
  <c r="F70" i="69" s="1"/>
  <c r="F14" i="70"/>
  <c r="D72" i="70" s="1"/>
  <c r="L72" i="70"/>
  <c r="L74" i="70"/>
  <c r="J12" i="72"/>
  <c r="E70" i="72" s="1"/>
  <c r="M70" i="72"/>
  <c r="F16" i="72"/>
  <c r="D74" i="72" s="1"/>
  <c r="L74" i="72"/>
  <c r="F16" i="75"/>
  <c r="D74" i="75" s="1"/>
  <c r="L66" i="78"/>
  <c r="F8" i="78"/>
  <c r="E28" i="78"/>
  <c r="N69" i="78"/>
  <c r="L71" i="65"/>
  <c r="J8" i="66"/>
  <c r="I28" i="66"/>
  <c r="M28" i="68"/>
  <c r="N10" i="70"/>
  <c r="F68" i="70" s="1"/>
  <c r="F17" i="71"/>
  <c r="D75" i="71" s="1"/>
  <c r="N14" i="73"/>
  <c r="F72" i="73" s="1"/>
  <c r="J8" i="74"/>
  <c r="M70" i="76"/>
  <c r="M66" i="77"/>
  <c r="L66" i="80"/>
  <c r="E28" i="80"/>
  <c r="F8" i="80"/>
  <c r="M72" i="86"/>
  <c r="J14" i="86"/>
  <c r="E72" i="86" s="1"/>
  <c r="J9" i="83"/>
  <c r="E67" i="83" s="1"/>
  <c r="M67" i="83"/>
  <c r="M74" i="85"/>
  <c r="F15" i="87"/>
  <c r="D73" i="87" s="1"/>
  <c r="L75" i="87"/>
  <c r="F17" i="87"/>
  <c r="D75" i="87" s="1"/>
  <c r="M68" i="86"/>
  <c r="J10" i="86"/>
  <c r="E68" i="86" s="1"/>
  <c r="N12" i="87"/>
  <c r="F70" i="87" s="1"/>
  <c r="N16" i="85"/>
  <c r="F74" i="85" s="1"/>
  <c r="N74" i="85"/>
  <c r="M66" i="86"/>
  <c r="J8" i="86"/>
  <c r="L67" i="87"/>
  <c r="F9" i="87"/>
  <c r="F13" i="87"/>
  <c r="L71" i="87"/>
  <c r="M75" i="87"/>
  <c r="J17" i="87"/>
  <c r="E75" i="87" s="1"/>
  <c r="N13" i="83"/>
  <c r="F71" i="83" s="1"/>
  <c r="N71" i="83"/>
  <c r="J14" i="84"/>
  <c r="E72" i="84" s="1"/>
  <c r="M72" i="84"/>
  <c r="E66" i="89"/>
  <c r="L71" i="85"/>
  <c r="F13" i="85"/>
  <c r="M69" i="87"/>
  <c r="J11" i="87"/>
  <c r="E69" i="87" s="1"/>
  <c r="L71" i="86"/>
  <c r="F13" i="86"/>
  <c r="F11" i="28"/>
  <c r="L69" i="28"/>
  <c r="M71" i="82"/>
  <c r="M71" i="85"/>
  <c r="J13" i="85"/>
  <c r="E71" i="85" s="1"/>
  <c r="J8" i="88"/>
  <c r="I28" i="88"/>
  <c r="F14" i="88"/>
  <c r="D72" i="88" s="1"/>
  <c r="L72" i="88"/>
  <c r="J16" i="88"/>
  <c r="E74" i="88" s="1"/>
  <c r="M74" i="88"/>
  <c r="N9" i="82"/>
  <c r="F67" i="82" s="1"/>
  <c r="N67" i="82"/>
  <c r="M73" i="82"/>
  <c r="J15" i="82"/>
  <c r="E73" i="82" s="1"/>
  <c r="E28" i="83"/>
  <c r="M72" i="83"/>
  <c r="J14" i="83"/>
  <c r="E72" i="83" s="1"/>
  <c r="L75" i="92"/>
  <c r="N70" i="69"/>
  <c r="F8" i="71"/>
  <c r="N10" i="73"/>
  <c r="F68" i="73" s="1"/>
  <c r="N68" i="73"/>
  <c r="J12" i="74"/>
  <c r="E70" i="74" s="1"/>
  <c r="J8" i="83"/>
  <c r="I28" i="83"/>
  <c r="J12" i="83"/>
  <c r="E70" i="83" s="1"/>
  <c r="M70" i="83"/>
  <c r="M66" i="83"/>
  <c r="M28" i="84"/>
  <c r="N8" i="84"/>
  <c r="N66" i="84"/>
  <c r="N10" i="84"/>
  <c r="F68" i="84" s="1"/>
  <c r="N68" i="70"/>
  <c r="F17" i="72"/>
  <c r="D75" i="72" s="1"/>
  <c r="L74" i="74"/>
  <c r="F16" i="74"/>
  <c r="D74" i="74" s="1"/>
  <c r="N74" i="75"/>
  <c r="M72" i="76"/>
  <c r="M74" i="78"/>
  <c r="N69" i="82"/>
  <c r="J13" i="82"/>
  <c r="E71" i="82" s="1"/>
  <c r="L75" i="84"/>
  <c r="F17" i="84"/>
  <c r="D75" i="84" s="1"/>
  <c r="L73" i="87"/>
  <c r="N66" i="88"/>
  <c r="N8" i="88"/>
  <c r="L71" i="92"/>
  <c r="F13" i="92"/>
  <c r="N68" i="74"/>
  <c r="N10" i="74"/>
  <c r="F68" i="74" s="1"/>
  <c r="E28" i="77"/>
  <c r="F9" i="77"/>
  <c r="J14" i="81"/>
  <c r="E72" i="81" s="1"/>
  <c r="M72" i="81"/>
  <c r="M73" i="87"/>
  <c r="N68" i="88"/>
  <c r="N10" i="88"/>
  <c r="F68" i="88" s="1"/>
  <c r="L70" i="90"/>
  <c r="M70" i="67"/>
  <c r="L75" i="70"/>
  <c r="N71" i="70"/>
  <c r="J8" i="71"/>
  <c r="I28" i="71"/>
  <c r="N16" i="71"/>
  <c r="F74" i="71" s="1"/>
  <c r="J14" i="73"/>
  <c r="E72" i="73" s="1"/>
  <c r="N12" i="74"/>
  <c r="F70" i="74" s="1"/>
  <c r="N70" i="74"/>
  <c r="L71" i="75"/>
  <c r="N14" i="77"/>
  <c r="F72" i="77" s="1"/>
  <c r="N72" i="77"/>
  <c r="M74" i="79"/>
  <c r="J16" i="79"/>
  <c r="E74" i="79" s="1"/>
  <c r="F10" i="82"/>
  <c r="L68" i="82"/>
  <c r="F9" i="92"/>
  <c r="L67" i="92"/>
  <c r="E28" i="92"/>
  <c r="O26" i="92" s="1"/>
  <c r="F15" i="92"/>
  <c r="D73" i="92" s="1"/>
  <c r="M73" i="70"/>
  <c r="F15" i="71"/>
  <c r="D73" i="71" s="1"/>
  <c r="M75" i="72"/>
  <c r="L69" i="73"/>
  <c r="F9" i="74"/>
  <c r="J16" i="74"/>
  <c r="E74" i="74" s="1"/>
  <c r="M74" i="74"/>
  <c r="N16" i="75"/>
  <c r="F74" i="75" s="1"/>
  <c r="N10" i="76"/>
  <c r="F68" i="76" s="1"/>
  <c r="J14" i="76"/>
  <c r="E72" i="76" s="1"/>
  <c r="F13" i="77"/>
  <c r="J16" i="78"/>
  <c r="E74" i="78" s="1"/>
  <c r="L66" i="82"/>
  <c r="E28" i="82"/>
  <c r="F8" i="82"/>
  <c r="L71" i="84"/>
  <c r="F13" i="84"/>
  <c r="E28" i="90"/>
  <c r="F8" i="90"/>
  <c r="L66" i="90"/>
  <c r="G4" i="72"/>
  <c r="C4" i="72" s="1"/>
  <c r="F12" i="72"/>
  <c r="N13" i="72"/>
  <c r="F71" i="72" s="1"/>
  <c r="J15" i="72"/>
  <c r="E73" i="72" s="1"/>
  <c r="F11" i="74"/>
  <c r="J16" i="76"/>
  <c r="E74" i="76" s="1"/>
  <c r="M73" i="80"/>
  <c r="J15" i="80"/>
  <c r="E73" i="80" s="1"/>
  <c r="N16" i="81"/>
  <c r="F74" i="81" s="1"/>
  <c r="N74" i="81"/>
  <c r="N75" i="89"/>
  <c r="D68" i="90"/>
  <c r="N74" i="79"/>
  <c r="N16" i="79"/>
  <c r="F74" i="79" s="1"/>
  <c r="N70" i="79"/>
  <c r="J17" i="83"/>
  <c r="E75" i="83" s="1"/>
  <c r="M75" i="83"/>
  <c r="N11" i="86"/>
  <c r="F69" i="86" s="1"/>
  <c r="N69" i="86"/>
  <c r="N8" i="68"/>
  <c r="M70" i="70"/>
  <c r="J15" i="70"/>
  <c r="E73" i="70" s="1"/>
  <c r="J17" i="70"/>
  <c r="E75" i="70" s="1"/>
  <c r="J10" i="71"/>
  <c r="E68" i="71" s="1"/>
  <c r="M68" i="71"/>
  <c r="J17" i="72"/>
  <c r="E75" i="72" s="1"/>
  <c r="F11" i="73"/>
  <c r="M72" i="73"/>
  <c r="N14" i="74"/>
  <c r="F72" i="74" s="1"/>
  <c r="N74" i="74"/>
  <c r="N16" i="74"/>
  <c r="F74" i="74" s="1"/>
  <c r="N69" i="75"/>
  <c r="M73" i="75"/>
  <c r="N67" i="77"/>
  <c r="N11" i="77"/>
  <c r="F69" i="77" s="1"/>
  <c r="L75" i="77"/>
  <c r="L71" i="78"/>
  <c r="M69" i="80"/>
  <c r="N10" i="81"/>
  <c r="F68" i="81" s="1"/>
  <c r="N70" i="81"/>
  <c r="M67" i="84"/>
  <c r="J9" i="84"/>
  <c r="E67" i="84" s="1"/>
  <c r="N73" i="70"/>
  <c r="N15" i="70"/>
  <c r="F73" i="70" s="1"/>
  <c r="N67" i="73"/>
  <c r="J9" i="74"/>
  <c r="E67" i="74" s="1"/>
  <c r="M67" i="74"/>
  <c r="L67" i="74"/>
  <c r="F17" i="75"/>
  <c r="D75" i="75" s="1"/>
  <c r="M67" i="76"/>
  <c r="N16" i="78"/>
  <c r="F74" i="78" s="1"/>
  <c r="N73" i="80"/>
  <c r="N15" i="80"/>
  <c r="F73" i="80" s="1"/>
  <c r="N66" i="81"/>
  <c r="L70" i="86"/>
  <c r="F12" i="86"/>
  <c r="I28" i="86"/>
  <c r="L71" i="81"/>
  <c r="F13" i="81"/>
  <c r="L67" i="84"/>
  <c r="F9" i="84"/>
  <c r="L73" i="85"/>
  <c r="F15" i="85"/>
  <c r="D73" i="85" s="1"/>
  <c r="N70" i="86"/>
  <c r="N12" i="86"/>
  <c r="F70" i="86" s="1"/>
  <c r="M67" i="87"/>
  <c r="J9" i="87"/>
  <c r="E67" i="87" s="1"/>
  <c r="N75" i="90"/>
  <c r="M71" i="92"/>
  <c r="J13" i="92"/>
  <c r="E71" i="92" s="1"/>
  <c r="L75" i="76"/>
  <c r="N10" i="77"/>
  <c r="F68" i="77" s="1"/>
  <c r="N73" i="78"/>
  <c r="L70" i="82"/>
  <c r="F12" i="82"/>
  <c r="N8" i="89"/>
  <c r="N66" i="89"/>
  <c r="M28" i="89"/>
  <c r="J16" i="89"/>
  <c r="E74" i="89" s="1"/>
  <c r="F12" i="75"/>
  <c r="N68" i="77"/>
  <c r="M66" i="78"/>
  <c r="I28" i="78"/>
  <c r="J8" i="78"/>
  <c r="N13" i="78"/>
  <c r="F71" i="78" s="1"/>
  <c r="E28" i="79"/>
  <c r="L66" i="79"/>
  <c r="M70" i="80"/>
  <c r="N69" i="81"/>
  <c r="F8" i="83"/>
  <c r="L70" i="84"/>
  <c r="G43" i="85"/>
  <c r="M69" i="85"/>
  <c r="N66" i="86"/>
  <c r="N10" i="86"/>
  <c r="F68" i="86" s="1"/>
  <c r="N71" i="87"/>
  <c r="N13" i="87"/>
  <c r="F71" i="87" s="1"/>
  <c r="L74" i="78"/>
  <c r="M70" i="82"/>
  <c r="M69" i="84"/>
  <c r="J11" i="84"/>
  <c r="E69" i="84" s="1"/>
  <c r="M70" i="75"/>
  <c r="M75" i="76"/>
  <c r="M28" i="78"/>
  <c r="J8" i="79"/>
  <c r="N13" i="79"/>
  <c r="F71" i="79" s="1"/>
  <c r="M72" i="80"/>
  <c r="J14" i="80"/>
  <c r="E72" i="80" s="1"/>
  <c r="N10" i="83"/>
  <c r="F68" i="83" s="1"/>
  <c r="N68" i="83"/>
  <c r="J15" i="84"/>
  <c r="E73" i="84" s="1"/>
  <c r="M75" i="84"/>
  <c r="J17" i="84"/>
  <c r="E75" i="84" s="1"/>
  <c r="N69" i="85"/>
  <c r="F17" i="85"/>
  <c r="D75" i="85" s="1"/>
  <c r="M28" i="90"/>
  <c r="F8" i="74"/>
  <c r="N67" i="74"/>
  <c r="F14" i="75"/>
  <c r="D72" i="75" s="1"/>
  <c r="J17" i="79"/>
  <c r="E75" i="79" s="1"/>
  <c r="N70" i="80"/>
  <c r="L68" i="81"/>
  <c r="N66" i="83"/>
  <c r="M28" i="83"/>
  <c r="P37" i="83" s="1"/>
  <c r="N8" i="83"/>
  <c r="N67" i="84"/>
  <c r="G43" i="88"/>
  <c r="J17" i="88"/>
  <c r="E75" i="88" s="1"/>
  <c r="M75" i="88"/>
  <c r="L71" i="89"/>
  <c r="F15" i="90"/>
  <c r="D73" i="90" s="1"/>
  <c r="L73" i="90"/>
  <c r="F10" i="79"/>
  <c r="F9" i="80"/>
  <c r="I28" i="81"/>
  <c r="N13" i="81"/>
  <c r="F71" i="81" s="1"/>
  <c r="J17" i="81"/>
  <c r="E75" i="81" s="1"/>
  <c r="L72" i="83"/>
  <c r="N71" i="85"/>
  <c r="N13" i="85"/>
  <c r="F71" i="85" s="1"/>
  <c r="J13" i="86"/>
  <c r="E71" i="86" s="1"/>
  <c r="M71" i="86"/>
  <c r="M73" i="88"/>
  <c r="J15" i="88"/>
  <c r="E73" i="88" s="1"/>
  <c r="J12" i="75"/>
  <c r="E70" i="75" s="1"/>
  <c r="L67" i="76"/>
  <c r="J17" i="76"/>
  <c r="E75" i="76" s="1"/>
  <c r="F11" i="77"/>
  <c r="N8" i="78"/>
  <c r="F10" i="81"/>
  <c r="E28" i="84"/>
  <c r="L66" i="84"/>
  <c r="J13" i="84"/>
  <c r="E71" i="84" s="1"/>
  <c r="N17" i="84"/>
  <c r="F75" i="84" s="1"/>
  <c r="N75" i="84"/>
  <c r="M73" i="86"/>
  <c r="J15" i="86"/>
  <c r="E73" i="86" s="1"/>
  <c r="E28" i="87"/>
  <c r="L66" i="87"/>
  <c r="F8" i="87"/>
  <c r="M71" i="88"/>
  <c r="N75" i="88"/>
  <c r="D66" i="28"/>
  <c r="L72" i="79"/>
  <c r="F14" i="79"/>
  <c r="D72" i="79" s="1"/>
  <c r="N12" i="80"/>
  <c r="F70" i="80" s="1"/>
  <c r="J16" i="80"/>
  <c r="E74" i="80" s="1"/>
  <c r="L70" i="80"/>
  <c r="I28" i="82"/>
  <c r="N9" i="84"/>
  <c r="F67" i="84" s="1"/>
  <c r="M75" i="90"/>
  <c r="J17" i="90"/>
  <c r="E75" i="90" s="1"/>
  <c r="J12" i="78"/>
  <c r="E70" i="78" s="1"/>
  <c r="J14" i="78"/>
  <c r="E72" i="78" s="1"/>
  <c r="N68" i="78"/>
  <c r="D66" i="79"/>
  <c r="L71" i="80"/>
  <c r="J8" i="81"/>
  <c r="L74" i="81"/>
  <c r="F16" i="81"/>
  <c r="D74" i="81" s="1"/>
  <c r="M71" i="81"/>
  <c r="F9" i="83"/>
  <c r="L67" i="83"/>
  <c r="L71" i="83"/>
  <c r="N14" i="83"/>
  <c r="F72" i="83" s="1"/>
  <c r="N13" i="84"/>
  <c r="F71" i="84" s="1"/>
  <c r="N73" i="84"/>
  <c r="N15" i="84"/>
  <c r="F73" i="84" s="1"/>
  <c r="M66" i="85"/>
  <c r="J8" i="85"/>
  <c r="G43" i="86"/>
  <c r="J11" i="86"/>
  <c r="E69" i="86" s="1"/>
  <c r="N15" i="86"/>
  <c r="F73" i="86" s="1"/>
  <c r="N73" i="86"/>
  <c r="N17" i="72"/>
  <c r="F75" i="72" s="1"/>
  <c r="J15" i="73"/>
  <c r="E73" i="73" s="1"/>
  <c r="F10" i="74"/>
  <c r="N11" i="74"/>
  <c r="F69" i="74" s="1"/>
  <c r="N70" i="76"/>
  <c r="F16" i="76"/>
  <c r="D74" i="76" s="1"/>
  <c r="L73" i="77"/>
  <c r="N12" i="78"/>
  <c r="F70" i="78" s="1"/>
  <c r="N70" i="78"/>
  <c r="N8" i="79"/>
  <c r="J10" i="79"/>
  <c r="E68" i="79" s="1"/>
  <c r="J12" i="79"/>
  <c r="E70" i="79" s="1"/>
  <c r="J9" i="80"/>
  <c r="E67" i="80" s="1"/>
  <c r="N8" i="81"/>
  <c r="M28" i="81"/>
  <c r="M70" i="81"/>
  <c r="G43" i="82"/>
  <c r="F8" i="84"/>
  <c r="F16" i="84"/>
  <c r="D74" i="84" s="1"/>
  <c r="L74" i="84"/>
  <c r="N14" i="87"/>
  <c r="F72" i="87" s="1"/>
  <c r="N72" i="87"/>
  <c r="J13" i="88"/>
  <c r="E71" i="88" s="1"/>
  <c r="N73" i="88"/>
  <c r="N15" i="88"/>
  <c r="F73" i="88" s="1"/>
  <c r="M68" i="89"/>
  <c r="J9" i="82"/>
  <c r="E67" i="82" s="1"/>
  <c r="F17" i="83"/>
  <c r="D75" i="83" s="1"/>
  <c r="L75" i="83"/>
  <c r="I28" i="84"/>
  <c r="F14" i="84"/>
  <c r="D72" i="84" s="1"/>
  <c r="L68" i="88"/>
  <c r="N71" i="88"/>
  <c r="N13" i="88"/>
  <c r="F71" i="88" s="1"/>
  <c r="N13" i="90"/>
  <c r="F71" i="90" s="1"/>
  <c r="M28" i="28"/>
  <c r="N8" i="28"/>
  <c r="N66" i="28"/>
  <c r="I28" i="28"/>
  <c r="J8" i="28"/>
  <c r="N70" i="89"/>
  <c r="N16" i="92"/>
  <c r="F74" i="92" s="1"/>
  <c r="J9" i="79"/>
  <c r="E67" i="79" s="1"/>
  <c r="M67" i="79"/>
  <c r="N12" i="81"/>
  <c r="F70" i="81" s="1"/>
  <c r="J8" i="82"/>
  <c r="N71" i="82"/>
  <c r="M74" i="83"/>
  <c r="L68" i="84"/>
  <c r="N71" i="84"/>
  <c r="F8" i="85"/>
  <c r="L66" i="85"/>
  <c r="E28" i="85"/>
  <c r="M73" i="85"/>
  <c r="J9" i="86"/>
  <c r="E67" i="86" s="1"/>
  <c r="F11" i="86"/>
  <c r="L69" i="86"/>
  <c r="M67" i="86"/>
  <c r="M68" i="88"/>
  <c r="J10" i="88"/>
  <c r="E68" i="88" s="1"/>
  <c r="L71" i="88"/>
  <c r="L69" i="89"/>
  <c r="F11" i="89"/>
  <c r="N70" i="28"/>
  <c r="F12" i="90"/>
  <c r="L70" i="92"/>
  <c r="L74" i="90"/>
  <c r="F16" i="90"/>
  <c r="D74" i="90" s="1"/>
  <c r="M73" i="92"/>
  <c r="J15" i="92"/>
  <c r="E73" i="92" s="1"/>
  <c r="N72" i="28"/>
  <c r="N14" i="28"/>
  <c r="F72" i="28" s="1"/>
  <c r="N72" i="71"/>
  <c r="N73" i="75"/>
  <c r="N15" i="75"/>
  <c r="F73" i="75" s="1"/>
  <c r="N72" i="79"/>
  <c r="M28" i="80"/>
  <c r="P37" i="80" s="1"/>
  <c r="N8" i="80"/>
  <c r="N16" i="83"/>
  <c r="F74" i="83" s="1"/>
  <c r="L68" i="85"/>
  <c r="F10" i="85"/>
  <c r="L70" i="85"/>
  <c r="F12" i="85"/>
  <c r="M70" i="90"/>
  <c r="M66" i="28"/>
  <c r="N17" i="87"/>
  <c r="F75" i="87" s="1"/>
  <c r="N75" i="87"/>
  <c r="N72" i="88"/>
  <c r="M69" i="89"/>
  <c r="J14" i="90"/>
  <c r="E72" i="90" s="1"/>
  <c r="M72" i="90"/>
  <c r="J8" i="76"/>
  <c r="J9" i="77"/>
  <c r="E67" i="77" s="1"/>
  <c r="N70" i="77"/>
  <c r="F13" i="79"/>
  <c r="L66" i="81"/>
  <c r="F15" i="81"/>
  <c r="D73" i="81" s="1"/>
  <c r="N68" i="82"/>
  <c r="N10" i="82"/>
  <c r="F68" i="82" s="1"/>
  <c r="F15" i="83"/>
  <c r="D73" i="83" s="1"/>
  <c r="N68" i="84"/>
  <c r="J10" i="85"/>
  <c r="E68" i="85" s="1"/>
  <c r="L69" i="88"/>
  <c r="F11" i="88"/>
  <c r="L66" i="89"/>
  <c r="E28" i="89"/>
  <c r="N8" i="90"/>
  <c r="N13" i="92"/>
  <c r="F71" i="92" s="1"/>
  <c r="N71" i="92"/>
  <c r="E28" i="86"/>
  <c r="J10" i="87"/>
  <c r="E68" i="87" s="1"/>
  <c r="M68" i="87"/>
  <c r="L72" i="87"/>
  <c r="N11" i="89"/>
  <c r="F69" i="89" s="1"/>
  <c r="J17" i="89"/>
  <c r="E75" i="89" s="1"/>
  <c r="N74" i="89"/>
  <c r="N10" i="90"/>
  <c r="F68" i="90" s="1"/>
  <c r="N68" i="90"/>
  <c r="M75" i="28"/>
  <c r="N67" i="28"/>
  <c r="N9" i="28"/>
  <c r="F67" i="28" s="1"/>
  <c r="M73" i="83"/>
  <c r="J15" i="83"/>
  <c r="E73" i="83" s="1"/>
  <c r="G4" i="84"/>
  <c r="C4" i="84" s="1"/>
  <c r="N12" i="84"/>
  <c r="F70" i="84" s="1"/>
  <c r="N70" i="84"/>
  <c r="J8" i="87"/>
  <c r="I28" i="87"/>
  <c r="O26" i="87" s="1"/>
  <c r="M75" i="89"/>
  <c r="L67" i="90"/>
  <c r="M68" i="92"/>
  <c r="J10" i="92"/>
  <c r="E68" i="92" s="1"/>
  <c r="N11" i="28"/>
  <c r="F69" i="28" s="1"/>
  <c r="N69" i="28"/>
  <c r="J15" i="28"/>
  <c r="E73" i="28" s="1"/>
  <c r="N72" i="84"/>
  <c r="N12" i="85"/>
  <c r="F70" i="85" s="1"/>
  <c r="F8" i="86"/>
  <c r="F10" i="86"/>
  <c r="M28" i="87"/>
  <c r="N10" i="87"/>
  <c r="F68" i="87" s="1"/>
  <c r="N68" i="87"/>
  <c r="J12" i="87"/>
  <c r="E70" i="87" s="1"/>
  <c r="F14" i="87"/>
  <c r="D72" i="87" s="1"/>
  <c r="F17" i="88"/>
  <c r="D75" i="88" s="1"/>
  <c r="L75" i="88"/>
  <c r="I28" i="89"/>
  <c r="M66" i="89"/>
  <c r="F12" i="89"/>
  <c r="L70" i="89"/>
  <c r="J8" i="92"/>
  <c r="J17" i="28"/>
  <c r="E75" i="28" s="1"/>
  <c r="L69" i="90"/>
  <c r="F11" i="90"/>
  <c r="E28" i="28"/>
  <c r="L66" i="28"/>
  <c r="N75" i="28"/>
  <c r="N17" i="28"/>
  <c r="F75" i="28" s="1"/>
  <c r="D68" i="89"/>
  <c r="L74" i="89"/>
  <c r="F16" i="89"/>
  <c r="D74" i="89" s="1"/>
  <c r="M28" i="92"/>
  <c r="N8" i="92"/>
  <c r="F10" i="28"/>
  <c r="L68" i="28"/>
  <c r="N73" i="28"/>
  <c r="N15" i="28"/>
  <c r="F73" i="28" s="1"/>
  <c r="N69" i="88"/>
  <c r="L74" i="88"/>
  <c r="M70" i="89"/>
  <c r="J12" i="89"/>
  <c r="E70" i="89" s="1"/>
  <c r="M67" i="89"/>
  <c r="G43" i="90"/>
  <c r="M67" i="90"/>
  <c r="J9" i="90"/>
  <c r="E67" i="90" s="1"/>
  <c r="I28" i="90"/>
  <c r="M69" i="77"/>
  <c r="J11" i="77"/>
  <c r="E69" i="77" s="1"/>
  <c r="J13" i="78"/>
  <c r="E71" i="78" s="1"/>
  <c r="J11" i="80"/>
  <c r="E69" i="80" s="1"/>
  <c r="N17" i="81"/>
  <c r="F75" i="81" s="1"/>
  <c r="N66" i="82"/>
  <c r="M28" i="82"/>
  <c r="J13" i="83"/>
  <c r="E71" i="83" s="1"/>
  <c r="N13" i="86"/>
  <c r="F71" i="86" s="1"/>
  <c r="M75" i="86"/>
  <c r="N74" i="87"/>
  <c r="E28" i="88"/>
  <c r="J14" i="88"/>
  <c r="E72" i="88" s="1"/>
  <c r="M72" i="88"/>
  <c r="L67" i="88"/>
  <c r="N74" i="88"/>
  <c r="N15" i="89"/>
  <c r="F73" i="89" s="1"/>
  <c r="L75" i="90"/>
  <c r="M66" i="92"/>
  <c r="J13" i="80"/>
  <c r="E71" i="80" s="1"/>
  <c r="M68" i="83"/>
  <c r="J10" i="83"/>
  <c r="E68" i="83" s="1"/>
  <c r="J10" i="84"/>
  <c r="E68" i="84" s="1"/>
  <c r="M68" i="84"/>
  <c r="N67" i="87"/>
  <c r="N9" i="87"/>
  <c r="F67" i="87" s="1"/>
  <c r="J13" i="87"/>
  <c r="E71" i="87" s="1"/>
  <c r="N68" i="89"/>
  <c r="J14" i="89"/>
  <c r="E72" i="89" s="1"/>
  <c r="M68" i="90"/>
  <c r="N68" i="92"/>
  <c r="N10" i="92"/>
  <c r="F68" i="92" s="1"/>
  <c r="F17" i="28"/>
  <c r="D75" i="28" s="1"/>
  <c r="N66" i="77"/>
  <c r="M72" i="79"/>
  <c r="M71" i="80"/>
  <c r="M69" i="81"/>
  <c r="J11" i="81"/>
  <c r="E69" i="81" s="1"/>
  <c r="G4" i="82"/>
  <c r="C4" i="82" s="1"/>
  <c r="N75" i="83"/>
  <c r="N17" i="83"/>
  <c r="F75" i="83" s="1"/>
  <c r="M28" i="86"/>
  <c r="N8" i="86"/>
  <c r="L73" i="88"/>
  <c r="L72" i="90"/>
  <c r="J16" i="92"/>
  <c r="E74" i="92" s="1"/>
  <c r="L75" i="28"/>
  <c r="J12" i="86"/>
  <c r="E70" i="86" s="1"/>
  <c r="M70" i="86"/>
  <c r="N12" i="90"/>
  <c r="F70" i="90" s="1"/>
  <c r="N68" i="85"/>
  <c r="J16" i="86"/>
  <c r="E74" i="86" s="1"/>
  <c r="L69" i="87"/>
  <c r="M72" i="87"/>
  <c r="J14" i="87"/>
  <c r="E72" i="87" s="1"/>
  <c r="N74" i="90"/>
  <c r="G43" i="92"/>
  <c r="M70" i="28"/>
  <c r="L72" i="28"/>
  <c r="M73" i="79"/>
  <c r="L70" i="81"/>
  <c r="L67" i="82"/>
  <c r="F15" i="84"/>
  <c r="D73" i="84" s="1"/>
  <c r="G4" i="85"/>
  <c r="C4" i="85" s="1"/>
  <c r="N14" i="86"/>
  <c r="F72" i="86" s="1"/>
  <c r="N72" i="86"/>
  <c r="J16" i="87"/>
  <c r="E74" i="87" s="1"/>
  <c r="M74" i="87"/>
  <c r="N72" i="89"/>
  <c r="N67" i="90"/>
  <c r="N9" i="90"/>
  <c r="F67" i="90" s="1"/>
  <c r="M71" i="90"/>
  <c r="L74" i="28"/>
  <c r="F16" i="28"/>
  <c r="D74" i="28" s="1"/>
  <c r="J16" i="28"/>
  <c r="E74" i="28" s="1"/>
  <c r="J11" i="85"/>
  <c r="E69" i="85" s="1"/>
  <c r="L74" i="87"/>
  <c r="F16" i="87"/>
  <c r="D74" i="87" s="1"/>
  <c r="L75" i="89"/>
  <c r="L73" i="89"/>
  <c r="N66" i="92"/>
  <c r="M72" i="28"/>
  <c r="N71" i="90"/>
  <c r="M66" i="82"/>
  <c r="M71" i="87"/>
  <c r="L71" i="90"/>
  <c r="M75" i="92"/>
  <c r="G43" i="89"/>
  <c r="J11" i="90"/>
  <c r="E69" i="90" s="1"/>
  <c r="N15" i="92"/>
  <c r="F73" i="92" s="1"/>
  <c r="L70" i="28"/>
  <c r="P37" i="78" l="1"/>
  <c r="P33" i="69"/>
  <c r="O26" i="93"/>
  <c r="O26" i="81"/>
  <c r="P37" i="26"/>
  <c r="P33" i="84"/>
  <c r="P37" i="61"/>
  <c r="P33" i="39"/>
  <c r="O26" i="43"/>
  <c r="P33" i="34"/>
  <c r="O26" i="41"/>
  <c r="P33" i="85"/>
  <c r="P37" i="39"/>
  <c r="P33" i="64"/>
  <c r="O26" i="77"/>
  <c r="P33" i="6"/>
  <c r="P33" i="88"/>
  <c r="P37" i="49"/>
  <c r="O26" i="63"/>
  <c r="P37" i="47"/>
  <c r="O26" i="40"/>
  <c r="P37" i="79"/>
  <c r="P33" i="55"/>
  <c r="O26" i="86"/>
  <c r="P37" i="50"/>
  <c r="J28" i="93"/>
  <c r="E66" i="93"/>
  <c r="N28" i="93"/>
  <c r="F66" i="93"/>
  <c r="D69" i="93"/>
  <c r="D66" i="93"/>
  <c r="F28" i="93"/>
  <c r="P31" i="93" s="1"/>
  <c r="P37" i="93"/>
  <c r="P33" i="93"/>
  <c r="D70" i="93"/>
  <c r="P37" i="31"/>
  <c r="P33" i="50"/>
  <c r="P37" i="85"/>
  <c r="P37" i="58"/>
  <c r="P33" i="90"/>
  <c r="O26" i="49"/>
  <c r="N28" i="71"/>
  <c r="P33" i="30"/>
  <c r="O26" i="32"/>
  <c r="P33" i="79"/>
  <c r="P37" i="53"/>
  <c r="P37" i="37"/>
  <c r="F28" i="52"/>
  <c r="F28" i="46"/>
  <c r="P33" i="19"/>
  <c r="F28" i="48"/>
  <c r="O26" i="89"/>
  <c r="P37" i="60"/>
  <c r="O26" i="27"/>
  <c r="O26" i="35"/>
  <c r="P37" i="45"/>
  <c r="O26" i="38"/>
  <c r="F28" i="79"/>
  <c r="P37" i="22"/>
  <c r="P33" i="20"/>
  <c r="P33" i="71"/>
  <c r="O26" i="61"/>
  <c r="P37" i="23"/>
  <c r="F28" i="69"/>
  <c r="O26" i="54"/>
  <c r="P37" i="54"/>
  <c r="P33" i="76"/>
  <c r="O26" i="75"/>
  <c r="P37" i="38"/>
  <c r="F28" i="92"/>
  <c r="J28" i="43"/>
  <c r="P33" i="25"/>
  <c r="P37" i="64"/>
  <c r="J28" i="44"/>
  <c r="O26" i="52"/>
  <c r="P37" i="30"/>
  <c r="O26" i="15"/>
  <c r="N28" i="26"/>
  <c r="P33" i="33"/>
  <c r="J28" i="30"/>
  <c r="P37" i="72"/>
  <c r="D66" i="69"/>
  <c r="P37" i="40"/>
  <c r="P37" i="35"/>
  <c r="P37" i="82"/>
  <c r="P33" i="81"/>
  <c r="P33" i="57"/>
  <c r="O26" i="17"/>
  <c r="O26" i="45"/>
  <c r="P37" i="92"/>
  <c r="P37" i="68"/>
  <c r="F28" i="81"/>
  <c r="P33" i="51"/>
  <c r="P37" i="62"/>
  <c r="N28" i="25"/>
  <c r="P37" i="6"/>
  <c r="P33" i="73"/>
  <c r="P33" i="75"/>
  <c r="P37" i="57"/>
  <c r="P37" i="46"/>
  <c r="P33" i="23"/>
  <c r="P37" i="33"/>
  <c r="N28" i="32"/>
  <c r="O26" i="70"/>
  <c r="F28" i="28"/>
  <c r="P37" i="36"/>
  <c r="O26" i="83"/>
  <c r="O26" i="78"/>
  <c r="O26" i="71"/>
  <c r="P37" i="55"/>
  <c r="O26" i="39"/>
  <c r="P33" i="21"/>
  <c r="P33" i="86"/>
  <c r="P33" i="65"/>
  <c r="N28" i="87"/>
  <c r="F28" i="75"/>
  <c r="O26" i="58"/>
  <c r="P37" i="69"/>
  <c r="P37" i="21"/>
  <c r="P37" i="25"/>
  <c r="P33" i="36"/>
  <c r="F28" i="60"/>
  <c r="O26" i="34"/>
  <c r="P37" i="63"/>
  <c r="N28" i="53"/>
  <c r="P33" i="87"/>
  <c r="F28" i="76"/>
  <c r="F28" i="68"/>
  <c r="J28" i="55"/>
  <c r="O26" i="62"/>
  <c r="P37" i="28"/>
  <c r="P33" i="74"/>
  <c r="O26" i="42"/>
  <c r="P37" i="42"/>
  <c r="O26" i="29"/>
  <c r="P33" i="22"/>
  <c r="P37" i="17"/>
  <c r="F28" i="65"/>
  <c r="F28" i="17"/>
  <c r="F28" i="40"/>
  <c r="P33" i="59"/>
  <c r="O26" i="31"/>
  <c r="P33" i="60"/>
  <c r="P33" i="66"/>
  <c r="F28" i="53"/>
  <c r="O26" i="60"/>
  <c r="P37" i="90"/>
  <c r="P37" i="70"/>
  <c r="P37" i="73"/>
  <c r="F28" i="67"/>
  <c r="O26" i="37"/>
  <c r="F66" i="28"/>
  <c r="N28" i="28"/>
  <c r="J28" i="79"/>
  <c r="E66" i="79"/>
  <c r="D71" i="81"/>
  <c r="D71" i="92"/>
  <c r="P37" i="84"/>
  <c r="P33" i="80"/>
  <c r="E66" i="72"/>
  <c r="J28" i="72"/>
  <c r="O26" i="80"/>
  <c r="N28" i="66"/>
  <c r="F66" i="66"/>
  <c r="F28" i="73"/>
  <c r="D66" i="73"/>
  <c r="J28" i="67"/>
  <c r="F28" i="59"/>
  <c r="D66" i="59"/>
  <c r="J28" i="56"/>
  <c r="E66" i="56"/>
  <c r="J28" i="51"/>
  <c r="N28" i="59"/>
  <c r="D66" i="41"/>
  <c r="F28" i="41"/>
  <c r="D69" i="38"/>
  <c r="D67" i="39"/>
  <c r="D68" i="31"/>
  <c r="D71" i="15"/>
  <c r="N28" i="21"/>
  <c r="F66" i="21"/>
  <c r="D68" i="6"/>
  <c r="E66" i="80"/>
  <c r="J28" i="80"/>
  <c r="D71" i="72"/>
  <c r="D69" i="61"/>
  <c r="D67" i="64"/>
  <c r="D71" i="70"/>
  <c r="D70" i="47"/>
  <c r="E66" i="52"/>
  <c r="J28" i="52"/>
  <c r="D67" i="37"/>
  <c r="J28" i="68"/>
  <c r="E66" i="68"/>
  <c r="F28" i="54"/>
  <c r="D66" i="54"/>
  <c r="N28" i="40"/>
  <c r="F66" i="40"/>
  <c r="N28" i="42"/>
  <c r="F66" i="42"/>
  <c r="F28" i="44"/>
  <c r="D66" i="44"/>
  <c r="D68" i="53"/>
  <c r="D71" i="41"/>
  <c r="F28" i="31"/>
  <c r="F66" i="30"/>
  <c r="N28" i="30"/>
  <c r="D69" i="27"/>
  <c r="F28" i="27"/>
  <c r="P37" i="29"/>
  <c r="D70" i="30"/>
  <c r="E66" i="53"/>
  <c r="J28" i="53"/>
  <c r="P31" i="53" s="1"/>
  <c r="D66" i="47"/>
  <c r="F28" i="47"/>
  <c r="P33" i="46"/>
  <c r="F66" i="39"/>
  <c r="N28" i="39"/>
  <c r="P33" i="53"/>
  <c r="D71" i="31"/>
  <c r="D70" i="48"/>
  <c r="D67" i="24"/>
  <c r="N28" i="35"/>
  <c r="F66" i="35"/>
  <c r="D67" i="33"/>
  <c r="D71" i="27"/>
  <c r="F66" i="31"/>
  <c r="N28" i="31"/>
  <c r="D70" i="89"/>
  <c r="N28" i="78"/>
  <c r="F66" i="78"/>
  <c r="D70" i="86"/>
  <c r="F66" i="68"/>
  <c r="N28" i="68"/>
  <c r="P31" i="68" s="1"/>
  <c r="D69" i="74"/>
  <c r="J28" i="89"/>
  <c r="N28" i="82"/>
  <c r="F28" i="64"/>
  <c r="D66" i="64"/>
  <c r="D70" i="68"/>
  <c r="P33" i="58"/>
  <c r="F66" i="57"/>
  <c r="N28" i="57"/>
  <c r="J28" i="49"/>
  <c r="P33" i="47"/>
  <c r="O26" i="53"/>
  <c r="J28" i="35"/>
  <c r="N28" i="38"/>
  <c r="D69" i="15"/>
  <c r="D68" i="48"/>
  <c r="D70" i="22"/>
  <c r="P33" i="29"/>
  <c r="D67" i="26"/>
  <c r="F28" i="26"/>
  <c r="J28" i="20"/>
  <c r="E66" i="20"/>
  <c r="J28" i="73"/>
  <c r="E66" i="73"/>
  <c r="J28" i="76"/>
  <c r="E66" i="76"/>
  <c r="D69" i="77"/>
  <c r="D66" i="83"/>
  <c r="F28" i="83"/>
  <c r="D67" i="74"/>
  <c r="F28" i="89"/>
  <c r="J28" i="74"/>
  <c r="E66" i="74"/>
  <c r="O26" i="79"/>
  <c r="P37" i="66"/>
  <c r="D70" i="77"/>
  <c r="J28" i="65"/>
  <c r="E66" i="65"/>
  <c r="D66" i="58"/>
  <c r="F28" i="58"/>
  <c r="D69" i="48"/>
  <c r="E66" i="54"/>
  <c r="J28" i="54"/>
  <c r="D71" i="52"/>
  <c r="F28" i="34"/>
  <c r="D66" i="34"/>
  <c r="J28" i="26"/>
  <c r="D70" i="39"/>
  <c r="D68" i="24"/>
  <c r="N28" i="29"/>
  <c r="P33" i="26"/>
  <c r="E66" i="87"/>
  <c r="J28" i="87"/>
  <c r="J28" i="83"/>
  <c r="E66" i="83"/>
  <c r="F28" i="88"/>
  <c r="D67" i="70"/>
  <c r="F28" i="70"/>
  <c r="D70" i="65"/>
  <c r="O26" i="65"/>
  <c r="D70" i="63"/>
  <c r="D69" i="52"/>
  <c r="D69" i="51"/>
  <c r="D70" i="52"/>
  <c r="F66" i="48"/>
  <c r="N28" i="48"/>
  <c r="D71" i="38"/>
  <c r="F28" i="45"/>
  <c r="D66" i="45"/>
  <c r="N28" i="54"/>
  <c r="J28" i="17"/>
  <c r="E66" i="17"/>
  <c r="J28" i="6"/>
  <c r="F28" i="85"/>
  <c r="D66" i="85"/>
  <c r="D67" i="80"/>
  <c r="D70" i="72"/>
  <c r="E66" i="71"/>
  <c r="J28" i="71"/>
  <c r="N28" i="72"/>
  <c r="D68" i="80"/>
  <c r="P33" i="67"/>
  <c r="D71" i="69"/>
  <c r="N28" i="61"/>
  <c r="D68" i="45"/>
  <c r="N28" i="36"/>
  <c r="D66" i="62"/>
  <c r="F28" i="62"/>
  <c r="D66" i="57"/>
  <c r="F28" i="57"/>
  <c r="F66" i="56"/>
  <c r="N28" i="56"/>
  <c r="P33" i="43"/>
  <c r="D69" i="33"/>
  <c r="D70" i="23"/>
  <c r="D70" i="6"/>
  <c r="E66" i="24"/>
  <c r="J28" i="24"/>
  <c r="O26" i="23"/>
  <c r="D68" i="81"/>
  <c r="N28" i="88"/>
  <c r="F66" i="88"/>
  <c r="O26" i="84"/>
  <c r="D71" i="45"/>
  <c r="D71" i="47"/>
  <c r="E66" i="32"/>
  <c r="J28" i="32"/>
  <c r="P33" i="32"/>
  <c r="P33" i="27"/>
  <c r="P33" i="24"/>
  <c r="J28" i="92"/>
  <c r="E66" i="92"/>
  <c r="D71" i="67"/>
  <c r="P37" i="41"/>
  <c r="D70" i="50"/>
  <c r="D66" i="20"/>
  <c r="F28" i="20"/>
  <c r="D69" i="25"/>
  <c r="D67" i="21"/>
  <c r="O26" i="21"/>
  <c r="D68" i="42"/>
  <c r="O26" i="24"/>
  <c r="F28" i="15"/>
  <c r="D67" i="51"/>
  <c r="P37" i="86"/>
  <c r="D71" i="65"/>
  <c r="D70" i="76"/>
  <c r="P33" i="68"/>
  <c r="D68" i="83"/>
  <c r="N28" i="64"/>
  <c r="D70" i="46"/>
  <c r="J28" i="62"/>
  <c r="P33" i="44"/>
  <c r="P37" i="44"/>
  <c r="N28" i="49"/>
  <c r="N28" i="44"/>
  <c r="F66" i="44"/>
  <c r="N28" i="52"/>
  <c r="D71" i="43"/>
  <c r="P37" i="56"/>
  <c r="D71" i="40"/>
  <c r="D67" i="52"/>
  <c r="D68" i="35"/>
  <c r="F66" i="27"/>
  <c r="N28" i="27"/>
  <c r="D69" i="31"/>
  <c r="O26" i="20"/>
  <c r="E66" i="21"/>
  <c r="J28" i="21"/>
  <c r="N28" i="20"/>
  <c r="N28" i="92"/>
  <c r="F66" i="92"/>
  <c r="P33" i="72"/>
  <c r="F66" i="63"/>
  <c r="N28" i="63"/>
  <c r="N28" i="90"/>
  <c r="F66" i="90"/>
  <c r="P37" i="81"/>
  <c r="D69" i="75"/>
  <c r="P33" i="48"/>
  <c r="D66" i="63"/>
  <c r="F28" i="63"/>
  <c r="N28" i="47"/>
  <c r="F66" i="47"/>
  <c r="D68" i="43"/>
  <c r="P37" i="43"/>
  <c r="F67" i="43"/>
  <c r="N28" i="43"/>
  <c r="P33" i="56"/>
  <c r="J28" i="37"/>
  <c r="P37" i="27"/>
  <c r="D69" i="45"/>
  <c r="D68" i="21"/>
  <c r="D66" i="19"/>
  <c r="F28" i="19"/>
  <c r="J28" i="36"/>
  <c r="E66" i="36"/>
  <c r="F28" i="33"/>
  <c r="D66" i="33"/>
  <c r="F28" i="22"/>
  <c r="D67" i="65"/>
  <c r="D68" i="28"/>
  <c r="D67" i="81"/>
  <c r="D70" i="90"/>
  <c r="D71" i="84"/>
  <c r="E66" i="66"/>
  <c r="J28" i="66"/>
  <c r="F66" i="75"/>
  <c r="N28" i="75"/>
  <c r="D69" i="62"/>
  <c r="P37" i="52"/>
  <c r="P33" i="63"/>
  <c r="O26" i="51"/>
  <c r="O26" i="47"/>
  <c r="D70" i="41"/>
  <c r="O26" i="46"/>
  <c r="F28" i="37"/>
  <c r="D66" i="37"/>
  <c r="P33" i="45"/>
  <c r="D68" i="39"/>
  <c r="O26" i="36"/>
  <c r="D71" i="17"/>
  <c r="F28" i="90"/>
  <c r="D66" i="90"/>
  <c r="J28" i="88"/>
  <c r="E66" i="88"/>
  <c r="P37" i="75"/>
  <c r="J28" i="78"/>
  <c r="E66" i="78"/>
  <c r="O26" i="90"/>
  <c r="D66" i="71"/>
  <c r="F28" i="71"/>
  <c r="P37" i="87"/>
  <c r="D69" i="88"/>
  <c r="F28" i="87"/>
  <c r="D66" i="87"/>
  <c r="D67" i="92"/>
  <c r="D69" i="79"/>
  <c r="O26" i="85"/>
  <c r="O26" i="69"/>
  <c r="P33" i="70"/>
  <c r="D69" i="57"/>
  <c r="F72" i="62"/>
  <c r="N28" i="62"/>
  <c r="J28" i="42"/>
  <c r="F28" i="51"/>
  <c r="F28" i="43"/>
  <c r="D66" i="43"/>
  <c r="D68" i="30"/>
  <c r="N28" i="45"/>
  <c r="F66" i="45"/>
  <c r="D68" i="34"/>
  <c r="E66" i="46"/>
  <c r="J28" i="46"/>
  <c r="D69" i="23"/>
  <c r="P33" i="31"/>
  <c r="F28" i="21"/>
  <c r="D66" i="21"/>
  <c r="E66" i="47"/>
  <c r="J28" i="47"/>
  <c r="F28" i="24"/>
  <c r="J28" i="48"/>
  <c r="E66" i="48"/>
  <c r="D71" i="79"/>
  <c r="F28" i="74"/>
  <c r="D66" i="74"/>
  <c r="O26" i="88"/>
  <c r="F66" i="81"/>
  <c r="N28" i="81"/>
  <c r="D68" i="77"/>
  <c r="J28" i="75"/>
  <c r="J28" i="69"/>
  <c r="E66" i="69"/>
  <c r="D70" i="67"/>
  <c r="D69" i="71"/>
  <c r="D68" i="64"/>
  <c r="D68" i="61"/>
  <c r="P37" i="65"/>
  <c r="F28" i="56"/>
  <c r="D66" i="56"/>
  <c r="D68" i="52"/>
  <c r="D69" i="42"/>
  <c r="N28" i="51"/>
  <c r="D71" i="60"/>
  <c r="D67" i="59"/>
  <c r="P33" i="35"/>
  <c r="F66" i="46"/>
  <c r="N28" i="46"/>
  <c r="D67" i="22"/>
  <c r="J28" i="40"/>
  <c r="D66" i="16"/>
  <c r="F28" i="16"/>
  <c r="D71" i="22"/>
  <c r="D70" i="17"/>
  <c r="D71" i="21"/>
  <c r="P37" i="34"/>
  <c r="N28" i="6"/>
  <c r="P33" i="17"/>
  <c r="D70" i="29"/>
  <c r="J28" i="90"/>
  <c r="F66" i="89"/>
  <c r="N28" i="89"/>
  <c r="P37" i="71"/>
  <c r="D71" i="58"/>
  <c r="J28" i="64"/>
  <c r="P33" i="62"/>
  <c r="P33" i="89"/>
  <c r="N28" i="76"/>
  <c r="D70" i="85"/>
  <c r="F28" i="82"/>
  <c r="D66" i="82"/>
  <c r="F28" i="86"/>
  <c r="D66" i="86"/>
  <c r="D69" i="89"/>
  <c r="P33" i="77"/>
  <c r="D68" i="82"/>
  <c r="J28" i="84"/>
  <c r="D71" i="87"/>
  <c r="D68" i="73"/>
  <c r="D68" i="67"/>
  <c r="F66" i="65"/>
  <c r="N28" i="65"/>
  <c r="E66" i="59"/>
  <c r="J28" i="59"/>
  <c r="P37" i="59"/>
  <c r="D70" i="51"/>
  <c r="D66" i="42"/>
  <c r="F28" i="42"/>
  <c r="D71" i="50"/>
  <c r="N28" i="55"/>
  <c r="F66" i="55"/>
  <c r="N28" i="41"/>
  <c r="E66" i="38"/>
  <c r="J28" i="38"/>
  <c r="D66" i="35"/>
  <c r="F28" i="35"/>
  <c r="E67" i="45"/>
  <c r="J28" i="45"/>
  <c r="F28" i="29"/>
  <c r="D66" i="29"/>
  <c r="E66" i="34"/>
  <c r="J28" i="34"/>
  <c r="N28" i="19"/>
  <c r="F66" i="19"/>
  <c r="D70" i="38"/>
  <c r="P33" i="38"/>
  <c r="O26" i="33"/>
  <c r="P33" i="16"/>
  <c r="O26" i="19"/>
  <c r="D71" i="33"/>
  <c r="F28" i="32"/>
  <c r="D66" i="32"/>
  <c r="O26" i="48"/>
  <c r="D66" i="25"/>
  <c r="F28" i="25"/>
  <c r="F28" i="30"/>
  <c r="N28" i="16"/>
  <c r="F66" i="16"/>
  <c r="D66" i="84"/>
  <c r="F28" i="84"/>
  <c r="D68" i="74"/>
  <c r="F66" i="77"/>
  <c r="N28" i="77"/>
  <c r="E66" i="81"/>
  <c r="J28" i="81"/>
  <c r="D71" i="68"/>
  <c r="E66" i="85"/>
  <c r="J28" i="85"/>
  <c r="D69" i="73"/>
  <c r="D67" i="87"/>
  <c r="O26" i="74"/>
  <c r="F28" i="77"/>
  <c r="O26" i="73"/>
  <c r="D69" i="81"/>
  <c r="D71" i="64"/>
  <c r="O26" i="64"/>
  <c r="D70" i="88"/>
  <c r="D70" i="64"/>
  <c r="N28" i="74"/>
  <c r="F66" i="74"/>
  <c r="O26" i="72"/>
  <c r="O26" i="59"/>
  <c r="E66" i="50"/>
  <c r="J28" i="50"/>
  <c r="D71" i="51"/>
  <c r="F69" i="50"/>
  <c r="N28" i="50"/>
  <c r="P37" i="51"/>
  <c r="N28" i="33"/>
  <c r="F28" i="39"/>
  <c r="D71" i="32"/>
  <c r="O26" i="6"/>
  <c r="F66" i="15"/>
  <c r="N28" i="15"/>
  <c r="F66" i="34"/>
  <c r="N28" i="34"/>
  <c r="J28" i="29"/>
  <c r="P33" i="42"/>
  <c r="F28" i="23"/>
  <c r="P37" i="16"/>
  <c r="D67" i="83"/>
  <c r="F66" i="86"/>
  <c r="N28" i="86"/>
  <c r="P33" i="82"/>
  <c r="D68" i="79"/>
  <c r="F66" i="85"/>
  <c r="N28" i="85"/>
  <c r="N28" i="60"/>
  <c r="F66" i="60"/>
  <c r="D69" i="53"/>
  <c r="J28" i="60"/>
  <c r="E66" i="60"/>
  <c r="D70" i="45"/>
  <c r="P33" i="28"/>
  <c r="D68" i="85"/>
  <c r="D70" i="75"/>
  <c r="D67" i="77"/>
  <c r="D69" i="28"/>
  <c r="P33" i="78"/>
  <c r="O26" i="76"/>
  <c r="F66" i="73"/>
  <c r="N28" i="73"/>
  <c r="P37" i="88"/>
  <c r="E66" i="61"/>
  <c r="J28" i="61"/>
  <c r="P33" i="61"/>
  <c r="O26" i="50"/>
  <c r="D70" i="56"/>
  <c r="D67" i="50"/>
  <c r="F28" i="50"/>
  <c r="O26" i="67"/>
  <c r="P33" i="41"/>
  <c r="D67" i="61"/>
  <c r="D70" i="26"/>
  <c r="D70" i="16"/>
  <c r="J28" i="27"/>
  <c r="E66" i="27"/>
  <c r="O26" i="26"/>
  <c r="P33" i="40"/>
  <c r="P37" i="32"/>
  <c r="D69" i="32"/>
  <c r="D69" i="17"/>
  <c r="P37" i="20"/>
  <c r="J28" i="23"/>
  <c r="N28" i="37"/>
  <c r="N28" i="23"/>
  <c r="D69" i="86"/>
  <c r="D71" i="85"/>
  <c r="J28" i="63"/>
  <c r="D67" i="75"/>
  <c r="O26" i="66"/>
  <c r="E66" i="28"/>
  <c r="J28" i="28"/>
  <c r="F66" i="79"/>
  <c r="N28" i="79"/>
  <c r="D71" i="77"/>
  <c r="D71" i="86"/>
  <c r="E66" i="86"/>
  <c r="J28" i="86"/>
  <c r="F28" i="78"/>
  <c r="D66" i="78"/>
  <c r="D68" i="70"/>
  <c r="P37" i="76"/>
  <c r="F66" i="69"/>
  <c r="N28" i="69"/>
  <c r="P37" i="74"/>
  <c r="D69" i="54"/>
  <c r="D66" i="49"/>
  <c r="F28" i="49"/>
  <c r="N28" i="58"/>
  <c r="D70" i="53"/>
  <c r="P33" i="49"/>
  <c r="D69" i="59"/>
  <c r="D66" i="36"/>
  <c r="F28" i="36"/>
  <c r="J28" i="41"/>
  <c r="D67" i="40"/>
  <c r="J28" i="31"/>
  <c r="E66" i="31"/>
  <c r="D71" i="35"/>
  <c r="D69" i="41"/>
  <c r="E66" i="15"/>
  <c r="J28" i="15"/>
  <c r="F28" i="38"/>
  <c r="D66" i="38"/>
  <c r="P33" i="15"/>
  <c r="P37" i="19"/>
  <c r="J28" i="22"/>
  <c r="E66" i="22"/>
  <c r="N28" i="24"/>
  <c r="D70" i="19"/>
  <c r="J28" i="16"/>
  <c r="D70" i="82"/>
  <c r="D68" i="76"/>
  <c r="D67" i="57"/>
  <c r="P33" i="92"/>
  <c r="E66" i="82"/>
  <c r="J28" i="82"/>
  <c r="D68" i="86"/>
  <c r="D69" i="90"/>
  <c r="N28" i="80"/>
  <c r="F66" i="80"/>
  <c r="O26" i="28"/>
  <c r="O26" i="82"/>
  <c r="D67" i="84"/>
  <c r="P33" i="83"/>
  <c r="D70" i="74"/>
  <c r="D66" i="72"/>
  <c r="F28" i="72"/>
  <c r="J28" i="77"/>
  <c r="E66" i="77"/>
  <c r="D70" i="66"/>
  <c r="D71" i="74"/>
  <c r="J28" i="58"/>
  <c r="E66" i="58"/>
  <c r="N28" i="67"/>
  <c r="D66" i="66"/>
  <c r="F28" i="66"/>
  <c r="D67" i="54"/>
  <c r="N28" i="70"/>
  <c r="F28" i="61"/>
  <c r="O26" i="57"/>
  <c r="D67" i="49"/>
  <c r="D69" i="55"/>
  <c r="P33" i="52"/>
  <c r="E66" i="33"/>
  <c r="J28" i="33"/>
  <c r="D70" i="43"/>
  <c r="D70" i="33"/>
  <c r="O26" i="30"/>
  <c r="J28" i="25"/>
  <c r="E66" i="25"/>
  <c r="E66" i="39"/>
  <c r="J28" i="39"/>
  <c r="F28" i="6"/>
  <c r="D66" i="6"/>
  <c r="D69" i="26"/>
  <c r="D68" i="29"/>
  <c r="D68" i="16"/>
  <c r="D69" i="37"/>
  <c r="N28" i="83"/>
  <c r="F66" i="83"/>
  <c r="P37" i="89"/>
  <c r="N28" i="84"/>
  <c r="F66" i="84"/>
  <c r="F28" i="80"/>
  <c r="D66" i="80"/>
  <c r="E66" i="70"/>
  <c r="J28" i="70"/>
  <c r="D69" i="85"/>
  <c r="D67" i="67"/>
  <c r="D71" i="66"/>
  <c r="J28" i="57"/>
  <c r="F28" i="55"/>
  <c r="D67" i="55"/>
  <c r="D69" i="46"/>
  <c r="O26" i="68"/>
  <c r="P33" i="54"/>
  <c r="O26" i="25"/>
  <c r="D68" i="57"/>
  <c r="E66" i="19"/>
  <c r="J28" i="19"/>
  <c r="N28" i="22"/>
  <c r="F66" i="22"/>
  <c r="O26" i="22"/>
  <c r="F67" i="17"/>
  <c r="N28" i="17"/>
  <c r="P33" i="37"/>
  <c r="P37" i="15"/>
  <c r="P31" i="84" l="1"/>
  <c r="D30" i="84" s="1"/>
  <c r="P31" i="22"/>
  <c r="P31" i="46"/>
  <c r="P31" i="60"/>
  <c r="D30" i="60" s="1"/>
  <c r="P31" i="26"/>
  <c r="P32" i="26" s="1"/>
  <c r="P31" i="79"/>
  <c r="D30" i="79" s="1"/>
  <c r="D30" i="93"/>
  <c r="P32" i="93"/>
  <c r="P31" i="30"/>
  <c r="D30" i="30" s="1"/>
  <c r="P31" i="35"/>
  <c r="D30" i="35" s="1"/>
  <c r="P31" i="48"/>
  <c r="P32" i="48" s="1"/>
  <c r="P31" i="61"/>
  <c r="D30" i="61" s="1"/>
  <c r="P31" i="65"/>
  <c r="P32" i="65" s="1"/>
  <c r="P31" i="28"/>
  <c r="P32" i="28" s="1"/>
  <c r="P31" i="86"/>
  <c r="P32" i="86" s="1"/>
  <c r="P31" i="92"/>
  <c r="P31" i="39"/>
  <c r="P32" i="39" s="1"/>
  <c r="P31" i="42"/>
  <c r="D30" i="42" s="1"/>
  <c r="H30" i="42" s="1"/>
  <c r="P31" i="17"/>
  <c r="D30" i="17" s="1"/>
  <c r="H30" i="17" s="1"/>
  <c r="P31" i="43"/>
  <c r="D30" i="43" s="1"/>
  <c r="P31" i="20"/>
  <c r="P32" i="20" s="1"/>
  <c r="P31" i="6"/>
  <c r="D30" i="6" s="1"/>
  <c r="P31" i="87"/>
  <c r="D30" i="87" s="1"/>
  <c r="P31" i="36"/>
  <c r="D30" i="36" s="1"/>
  <c r="P31" i="81"/>
  <c r="P32" i="81" s="1"/>
  <c r="P31" i="59"/>
  <c r="P32" i="59" s="1"/>
  <c r="P31" i="75"/>
  <c r="P31" i="49"/>
  <c r="P32" i="49" s="1"/>
  <c r="P31" i="80"/>
  <c r="P32" i="80" s="1"/>
  <c r="P31" i="54"/>
  <c r="P32" i="54" s="1"/>
  <c r="P31" i="52"/>
  <c r="P32" i="52" s="1"/>
  <c r="P31" i="67"/>
  <c r="P32" i="67" s="1"/>
  <c r="P31" i="40"/>
  <c r="P32" i="40" s="1"/>
  <c r="P31" i="72"/>
  <c r="P31" i="38"/>
  <c r="D30" i="38" s="1"/>
  <c r="H30" i="38" s="1"/>
  <c r="P31" i="76"/>
  <c r="D30" i="76" s="1"/>
  <c r="D30" i="92"/>
  <c r="H30" i="92" s="1"/>
  <c r="P32" i="92"/>
  <c r="P32" i="17"/>
  <c r="P32" i="76"/>
  <c r="P32" i="75"/>
  <c r="D30" i="75"/>
  <c r="D30" i="68"/>
  <c r="P32" i="68"/>
  <c r="P32" i="53"/>
  <c r="D30" i="53"/>
  <c r="H30" i="53" s="1"/>
  <c r="D30" i="86"/>
  <c r="P31" i="69"/>
  <c r="P31" i="33"/>
  <c r="P31" i="64"/>
  <c r="P31" i="63"/>
  <c r="P31" i="57"/>
  <c r="P32" i="46"/>
  <c r="D30" i="46"/>
  <c r="H30" i="46" s="1"/>
  <c r="P31" i="27"/>
  <c r="P31" i="25"/>
  <c r="P31" i="19"/>
  <c r="P31" i="29"/>
  <c r="P31" i="82"/>
  <c r="P31" i="90"/>
  <c r="P31" i="62"/>
  <c r="P31" i="85"/>
  <c r="P31" i="89"/>
  <c r="P31" i="73"/>
  <c r="P31" i="31"/>
  <c r="P31" i="34"/>
  <c r="P31" i="66"/>
  <c r="P31" i="23"/>
  <c r="P31" i="83"/>
  <c r="D30" i="22"/>
  <c r="P32" i="22"/>
  <c r="P31" i="50"/>
  <c r="P31" i="32"/>
  <c r="P31" i="16"/>
  <c r="P31" i="56"/>
  <c r="P31" i="74"/>
  <c r="P31" i="70"/>
  <c r="P31" i="45"/>
  <c r="P31" i="41"/>
  <c r="P31" i="77"/>
  <c r="P31" i="37"/>
  <c r="P31" i="15"/>
  <c r="P31" i="88"/>
  <c r="P31" i="47"/>
  <c r="P31" i="44"/>
  <c r="P31" i="78"/>
  <c r="P31" i="24"/>
  <c r="P31" i="51"/>
  <c r="P31" i="71"/>
  <c r="P32" i="72"/>
  <c r="D30" i="72"/>
  <c r="H30" i="72" s="1"/>
  <c r="P31" i="21"/>
  <c r="P31" i="55"/>
  <c r="P31" i="58"/>
  <c r="P32" i="84" l="1"/>
  <c r="D30" i="65"/>
  <c r="D30" i="48"/>
  <c r="H30" i="48" s="1"/>
  <c r="P32" i="61"/>
  <c r="P32" i="60"/>
  <c r="D30" i="26"/>
  <c r="H30" i="26" s="1"/>
  <c r="D30" i="20"/>
  <c r="P32" i="36"/>
  <c r="G69" i="36" s="1"/>
  <c r="P32" i="79"/>
  <c r="D30" i="39"/>
  <c r="H30" i="39" s="1"/>
  <c r="L30" i="39" s="1"/>
  <c r="D31" i="93"/>
  <c r="D32" i="93"/>
  <c r="D33" i="93" s="1"/>
  <c r="G73" i="93"/>
  <c r="G75" i="93"/>
  <c r="G70" i="93"/>
  <c r="O27" i="93"/>
  <c r="G74" i="93"/>
  <c r="G67" i="93"/>
  <c r="G69" i="93"/>
  <c r="G66" i="93"/>
  <c r="G68" i="93"/>
  <c r="G72" i="93"/>
  <c r="G71" i="93"/>
  <c r="O10" i="93"/>
  <c r="O13" i="93"/>
  <c r="O9" i="93"/>
  <c r="O11" i="93"/>
  <c r="O8" i="93"/>
  <c r="O12" i="93"/>
  <c r="H30" i="93"/>
  <c r="L30" i="93" s="1"/>
  <c r="P32" i="87"/>
  <c r="P32" i="43"/>
  <c r="O10" i="43" s="1"/>
  <c r="P32" i="35"/>
  <c r="O8" i="35" s="1"/>
  <c r="P32" i="38"/>
  <c r="O13" i="38" s="1"/>
  <c r="P32" i="30"/>
  <c r="O12" i="30" s="1"/>
  <c r="P32" i="42"/>
  <c r="G67" i="42" s="1"/>
  <c r="P32" i="6"/>
  <c r="G69" i="6" s="1"/>
  <c r="D30" i="28"/>
  <c r="H30" i="28" s="1"/>
  <c r="H31" i="28" s="1"/>
  <c r="D30" i="81"/>
  <c r="D31" i="81" s="1"/>
  <c r="D30" i="59"/>
  <c r="D31" i="59" s="1"/>
  <c r="D30" i="40"/>
  <c r="H30" i="40" s="1"/>
  <c r="H31" i="40" s="1"/>
  <c r="D30" i="67"/>
  <c r="H30" i="67" s="1"/>
  <c r="H32" i="67" s="1"/>
  <c r="H33" i="67" s="1"/>
  <c r="D30" i="52"/>
  <c r="H30" i="52" s="1"/>
  <c r="H32" i="52" s="1"/>
  <c r="H33" i="52" s="1"/>
  <c r="D30" i="80"/>
  <c r="H30" i="80" s="1"/>
  <c r="D30" i="54"/>
  <c r="H30" i="54" s="1"/>
  <c r="H32" i="54" s="1"/>
  <c r="H33" i="54" s="1"/>
  <c r="D30" i="49"/>
  <c r="H30" i="49" s="1"/>
  <c r="H31" i="49" s="1"/>
  <c r="H32" i="38"/>
  <c r="H33" i="38" s="1"/>
  <c r="H31" i="38"/>
  <c r="H32" i="28"/>
  <c r="H33" i="28" s="1"/>
  <c r="H31" i="72"/>
  <c r="H32" i="72"/>
  <c r="H33" i="72" s="1"/>
  <c r="H32" i="48"/>
  <c r="H33" i="48" s="1"/>
  <c r="H31" i="48"/>
  <c r="D32" i="35"/>
  <c r="D33" i="35" s="1"/>
  <c r="D31" i="35"/>
  <c r="H32" i="17"/>
  <c r="H33" i="17" s="1"/>
  <c r="H31" i="17"/>
  <c r="D32" i="75"/>
  <c r="D33" i="75" s="1"/>
  <c r="D31" i="75"/>
  <c r="H30" i="75"/>
  <c r="L30" i="75" s="1"/>
  <c r="G71" i="75"/>
  <c r="G72" i="75"/>
  <c r="G73" i="75"/>
  <c r="G70" i="75"/>
  <c r="G67" i="75"/>
  <c r="G75" i="75"/>
  <c r="G69" i="75"/>
  <c r="O27" i="75"/>
  <c r="G74" i="75"/>
  <c r="G68" i="75"/>
  <c r="G66" i="75"/>
  <c r="O8" i="75"/>
  <c r="O13" i="75"/>
  <c r="O10" i="75"/>
  <c r="O11" i="75"/>
  <c r="O12" i="75"/>
  <c r="O9" i="75"/>
  <c r="D30" i="21"/>
  <c r="P32" i="21"/>
  <c r="D31" i="68"/>
  <c r="D32" i="68"/>
  <c r="D33" i="68" s="1"/>
  <c r="D32" i="30"/>
  <c r="D33" i="30" s="1"/>
  <c r="D31" i="30"/>
  <c r="H30" i="30"/>
  <c r="H31" i="26"/>
  <c r="H32" i="26"/>
  <c r="H33" i="26" s="1"/>
  <c r="G75" i="84"/>
  <c r="G74" i="84"/>
  <c r="G67" i="84"/>
  <c r="G71" i="84"/>
  <c r="G70" i="84"/>
  <c r="G73" i="84"/>
  <c r="O27" i="84"/>
  <c r="G72" i="84"/>
  <c r="G66" i="84"/>
  <c r="G69" i="84"/>
  <c r="G68" i="84"/>
  <c r="O10" i="84"/>
  <c r="O11" i="84"/>
  <c r="O12" i="84"/>
  <c r="O8" i="84"/>
  <c r="O9" i="84"/>
  <c r="O13" i="84"/>
  <c r="D30" i="51"/>
  <c r="P32" i="51"/>
  <c r="D32" i="26"/>
  <c r="D33" i="26" s="1"/>
  <c r="D31" i="26"/>
  <c r="L30" i="26"/>
  <c r="G75" i="26"/>
  <c r="G70" i="26"/>
  <c r="G73" i="26"/>
  <c r="G67" i="26"/>
  <c r="G72" i="26"/>
  <c r="G69" i="26"/>
  <c r="G66" i="26"/>
  <c r="O27" i="26"/>
  <c r="G74" i="26"/>
  <c r="G68" i="26"/>
  <c r="G71" i="26"/>
  <c r="O8" i="26"/>
  <c r="O13" i="26"/>
  <c r="O10" i="26"/>
  <c r="O11" i="26"/>
  <c r="O12" i="26"/>
  <c r="O9" i="26"/>
  <c r="D32" i="53"/>
  <c r="D33" i="53" s="1"/>
  <c r="L30" i="53"/>
  <c r="D31" i="53"/>
  <c r="D32" i="65"/>
  <c r="D33" i="65" s="1"/>
  <c r="D31" i="65"/>
  <c r="H30" i="65"/>
  <c r="L30" i="65" s="1"/>
  <c r="D31" i="43"/>
  <c r="D32" i="43"/>
  <c r="D33" i="43" s="1"/>
  <c r="D30" i="33"/>
  <c r="P32" i="33"/>
  <c r="P32" i="23"/>
  <c r="D30" i="23"/>
  <c r="D32" i="39"/>
  <c r="D33" i="39" s="1"/>
  <c r="D31" i="39"/>
  <c r="D30" i="25"/>
  <c r="P32" i="25"/>
  <c r="D30" i="66"/>
  <c r="P32" i="66"/>
  <c r="O27" i="6"/>
  <c r="O12" i="6"/>
  <c r="G69" i="52"/>
  <c r="G66" i="52"/>
  <c r="G74" i="52"/>
  <c r="G68" i="52"/>
  <c r="G70" i="52"/>
  <c r="G73" i="52"/>
  <c r="O27" i="52"/>
  <c r="G67" i="52"/>
  <c r="G71" i="52"/>
  <c r="G75" i="52"/>
  <c r="G72" i="52"/>
  <c r="O8" i="52"/>
  <c r="O9" i="52"/>
  <c r="O10" i="52"/>
  <c r="O12" i="52"/>
  <c r="O13" i="52"/>
  <c r="O11" i="52"/>
  <c r="D32" i="6"/>
  <c r="D33" i="6" s="1"/>
  <c r="D31" i="6"/>
  <c r="H30" i="6"/>
  <c r="L30" i="6" s="1"/>
  <c r="H32" i="42"/>
  <c r="H33" i="42" s="1"/>
  <c r="H31" i="42"/>
  <c r="D31" i="42"/>
  <c r="L30" i="42"/>
  <c r="D32" i="42"/>
  <c r="D33" i="42" s="1"/>
  <c r="D30" i="24"/>
  <c r="P32" i="24"/>
  <c r="D30" i="58"/>
  <c r="P32" i="58"/>
  <c r="P32" i="78"/>
  <c r="D30" i="78"/>
  <c r="P32" i="50"/>
  <c r="D30" i="50"/>
  <c r="P32" i="31"/>
  <c r="D30" i="31"/>
  <c r="G70" i="59"/>
  <c r="G75" i="59"/>
  <c r="O27" i="59"/>
  <c r="G71" i="59"/>
  <c r="G66" i="59"/>
  <c r="G73" i="59"/>
  <c r="G69" i="59"/>
  <c r="G68" i="59"/>
  <c r="G74" i="59"/>
  <c r="O12" i="59"/>
  <c r="G67" i="59"/>
  <c r="G72" i="59"/>
  <c r="O10" i="59"/>
  <c r="O13" i="59"/>
  <c r="O9" i="59"/>
  <c r="O11" i="59"/>
  <c r="O8" i="59"/>
  <c r="G68" i="53"/>
  <c r="G72" i="53"/>
  <c r="G67" i="53"/>
  <c r="G74" i="53"/>
  <c r="G71" i="53"/>
  <c r="G73" i="53"/>
  <c r="G66" i="53"/>
  <c r="O27" i="53"/>
  <c r="G75" i="53"/>
  <c r="G70" i="53"/>
  <c r="G69" i="53"/>
  <c r="O9" i="53"/>
  <c r="O13" i="53"/>
  <c r="O8" i="53"/>
  <c r="O11" i="53"/>
  <c r="O12" i="53"/>
  <c r="O10" i="53"/>
  <c r="G66" i="65"/>
  <c r="O27" i="65"/>
  <c r="G73" i="65"/>
  <c r="G68" i="65"/>
  <c r="G71" i="65"/>
  <c r="G75" i="65"/>
  <c r="G67" i="65"/>
  <c r="G74" i="65"/>
  <c r="G69" i="65"/>
  <c r="G72" i="65"/>
  <c r="G70" i="65"/>
  <c r="O10" i="65"/>
  <c r="O8" i="65"/>
  <c r="O11" i="65"/>
  <c r="O9" i="65"/>
  <c r="O12" i="65"/>
  <c r="O13" i="65"/>
  <c r="D31" i="61"/>
  <c r="D32" i="61"/>
  <c r="D33" i="61" s="1"/>
  <c r="G70" i="68"/>
  <c r="O27" i="68"/>
  <c r="G73" i="68"/>
  <c r="G69" i="68"/>
  <c r="G72" i="68"/>
  <c r="G66" i="68"/>
  <c r="G75" i="68"/>
  <c r="G68" i="68"/>
  <c r="G67" i="68"/>
  <c r="G71" i="68"/>
  <c r="O9" i="68"/>
  <c r="G74" i="68"/>
  <c r="O11" i="68"/>
  <c r="O8" i="68"/>
  <c r="O10" i="68"/>
  <c r="O13" i="68"/>
  <c r="O12" i="68"/>
  <c r="H30" i="61"/>
  <c r="P32" i="74"/>
  <c r="D30" i="74"/>
  <c r="D30" i="69"/>
  <c r="P32" i="69"/>
  <c r="P32" i="56"/>
  <c r="D30" i="56"/>
  <c r="P32" i="16"/>
  <c r="D30" i="16"/>
  <c r="H32" i="92"/>
  <c r="H33" i="92" s="1"/>
  <c r="H31" i="92"/>
  <c r="G72" i="30"/>
  <c r="G73" i="30"/>
  <c r="O27" i="30"/>
  <c r="G75" i="30"/>
  <c r="G70" i="30"/>
  <c r="G74" i="30"/>
  <c r="G71" i="30"/>
  <c r="O13" i="30"/>
  <c r="O11" i="30"/>
  <c r="O8" i="30"/>
  <c r="O10" i="30"/>
  <c r="D32" i="52"/>
  <c r="D33" i="52" s="1"/>
  <c r="L30" i="52"/>
  <c r="D30" i="71"/>
  <c r="P32" i="71"/>
  <c r="G74" i="48"/>
  <c r="G71" i="48"/>
  <c r="O27" i="48"/>
  <c r="G67" i="48"/>
  <c r="G70" i="48"/>
  <c r="G75" i="48"/>
  <c r="G66" i="48"/>
  <c r="G69" i="48"/>
  <c r="G73" i="48"/>
  <c r="O9" i="48"/>
  <c r="G72" i="48"/>
  <c r="G68" i="48"/>
  <c r="O13" i="48"/>
  <c r="O8" i="48"/>
  <c r="O11" i="48"/>
  <c r="O10" i="48"/>
  <c r="O12" i="48"/>
  <c r="P32" i="44"/>
  <c r="D30" i="44"/>
  <c r="D32" i="80"/>
  <c r="D33" i="80" s="1"/>
  <c r="P32" i="73"/>
  <c r="D30" i="73"/>
  <c r="D30" i="27"/>
  <c r="P32" i="27"/>
  <c r="D32" i="76"/>
  <c r="D33" i="76" s="1"/>
  <c r="D31" i="76"/>
  <c r="H30" i="76"/>
  <c r="G75" i="36"/>
  <c r="G74" i="36"/>
  <c r="G67" i="36"/>
  <c r="G70" i="36"/>
  <c r="O27" i="36"/>
  <c r="G72" i="36"/>
  <c r="G73" i="36"/>
  <c r="G68" i="36"/>
  <c r="O11" i="36"/>
  <c r="O10" i="36"/>
  <c r="O9" i="36"/>
  <c r="O12" i="36"/>
  <c r="O8" i="36"/>
  <c r="D30" i="19"/>
  <c r="P32" i="19"/>
  <c r="G72" i="39"/>
  <c r="O27" i="39"/>
  <c r="G71" i="39"/>
  <c r="G69" i="39"/>
  <c r="G68" i="39"/>
  <c r="G70" i="39"/>
  <c r="G75" i="39"/>
  <c r="G74" i="39"/>
  <c r="O13" i="39"/>
  <c r="G73" i="39"/>
  <c r="G66" i="39"/>
  <c r="O11" i="39"/>
  <c r="G67" i="39"/>
  <c r="O8" i="39"/>
  <c r="O10" i="39"/>
  <c r="O9" i="39"/>
  <c r="O12" i="39"/>
  <c r="G73" i="38"/>
  <c r="G68" i="38"/>
  <c r="G72" i="38"/>
  <c r="G70" i="38"/>
  <c r="G74" i="38"/>
  <c r="G66" i="38"/>
  <c r="O10" i="38"/>
  <c r="G75" i="38"/>
  <c r="G69" i="38"/>
  <c r="O27" i="38"/>
  <c r="G67" i="38"/>
  <c r="G71" i="38"/>
  <c r="O9" i="38"/>
  <c r="O12" i="38"/>
  <c r="G74" i="72"/>
  <c r="G67" i="72"/>
  <c r="G73" i="72"/>
  <c r="G70" i="72"/>
  <c r="G71" i="72"/>
  <c r="O27" i="72"/>
  <c r="G75" i="72"/>
  <c r="G66" i="72"/>
  <c r="G69" i="72"/>
  <c r="G68" i="72"/>
  <c r="G72" i="72"/>
  <c r="O10" i="72"/>
  <c r="O9" i="72"/>
  <c r="O11" i="72"/>
  <c r="O13" i="72"/>
  <c r="O8" i="72"/>
  <c r="O12" i="72"/>
  <c r="H30" i="35"/>
  <c r="G66" i="86"/>
  <c r="G68" i="86"/>
  <c r="G70" i="86"/>
  <c r="G72" i="86"/>
  <c r="G69" i="86"/>
  <c r="O27" i="86"/>
  <c r="G75" i="86"/>
  <c r="G71" i="86"/>
  <c r="G74" i="86"/>
  <c r="G73" i="86"/>
  <c r="G67" i="86"/>
  <c r="O9" i="86"/>
  <c r="O11" i="86"/>
  <c r="O10" i="86"/>
  <c r="O13" i="86"/>
  <c r="O12" i="86"/>
  <c r="O8" i="86"/>
  <c r="D30" i="32"/>
  <c r="P32" i="32"/>
  <c r="H31" i="46"/>
  <c r="H32" i="46"/>
  <c r="H33" i="46" s="1"/>
  <c r="H30" i="43"/>
  <c r="L30" i="48"/>
  <c r="D31" i="48"/>
  <c r="D32" i="48"/>
  <c r="D33" i="48" s="1"/>
  <c r="G70" i="80"/>
  <c r="G73" i="80"/>
  <c r="O27" i="80"/>
  <c r="G74" i="80"/>
  <c r="G68" i="80"/>
  <c r="G75" i="80"/>
  <c r="G67" i="80"/>
  <c r="G66" i="80"/>
  <c r="G69" i="80"/>
  <c r="G72" i="80"/>
  <c r="O11" i="80"/>
  <c r="G71" i="80"/>
  <c r="O13" i="80"/>
  <c r="O12" i="80"/>
  <c r="O10" i="80"/>
  <c r="O8" i="80"/>
  <c r="O9" i="80"/>
  <c r="P32" i="89"/>
  <c r="D30" i="89"/>
  <c r="D31" i="46"/>
  <c r="L30" i="46"/>
  <c r="D32" i="46"/>
  <c r="D33" i="46" s="1"/>
  <c r="G68" i="81"/>
  <c r="G69" i="81"/>
  <c r="G75" i="81"/>
  <c r="G72" i="81"/>
  <c r="G67" i="81"/>
  <c r="O27" i="81"/>
  <c r="G71" i="81"/>
  <c r="G66" i="81"/>
  <c r="G70" i="81"/>
  <c r="G74" i="81"/>
  <c r="G73" i="81"/>
  <c r="O8" i="81"/>
  <c r="O12" i="81"/>
  <c r="O13" i="81"/>
  <c r="O9" i="81"/>
  <c r="O10" i="81"/>
  <c r="O11" i="81"/>
  <c r="O27" i="76"/>
  <c r="G68" i="76"/>
  <c r="G74" i="76"/>
  <c r="G70" i="76"/>
  <c r="G73" i="76"/>
  <c r="G67" i="76"/>
  <c r="G72" i="76"/>
  <c r="G71" i="76"/>
  <c r="G75" i="76"/>
  <c r="G69" i="76"/>
  <c r="G66" i="76"/>
  <c r="O8" i="76"/>
  <c r="O9" i="76"/>
  <c r="O11" i="76"/>
  <c r="O13" i="76"/>
  <c r="O12" i="76"/>
  <c r="O10" i="76"/>
  <c r="D31" i="36"/>
  <c r="D32" i="36"/>
  <c r="D33" i="36" s="1"/>
  <c r="H30" i="36"/>
  <c r="L30" i="36" s="1"/>
  <c r="G71" i="35"/>
  <c r="G75" i="35"/>
  <c r="G70" i="35"/>
  <c r="G72" i="35"/>
  <c r="O27" i="35"/>
  <c r="G69" i="35"/>
  <c r="G68" i="35"/>
  <c r="G67" i="35"/>
  <c r="G66" i="35"/>
  <c r="G74" i="35"/>
  <c r="O12" i="35"/>
  <c r="G73" i="35"/>
  <c r="O9" i="35"/>
  <c r="O11" i="35"/>
  <c r="O13" i="35"/>
  <c r="O10" i="35"/>
  <c r="G73" i="28"/>
  <c r="G68" i="28"/>
  <c r="G75" i="28"/>
  <c r="G70" i="28"/>
  <c r="G72" i="28"/>
  <c r="G71" i="28"/>
  <c r="G67" i="28"/>
  <c r="G74" i="28"/>
  <c r="G69" i="28"/>
  <c r="O9" i="28"/>
  <c r="G66" i="28"/>
  <c r="O12" i="28"/>
  <c r="O27" i="28"/>
  <c r="O13" i="28"/>
  <c r="O8" i="28"/>
  <c r="O11" i="28"/>
  <c r="O10" i="28"/>
  <c r="D32" i="86"/>
  <c r="D33" i="86" s="1"/>
  <c r="D31" i="86"/>
  <c r="H30" i="86"/>
  <c r="L30" i="86" s="1"/>
  <c r="G74" i="42"/>
  <c r="G69" i="42"/>
  <c r="G66" i="42"/>
  <c r="O27" i="42"/>
  <c r="G72" i="42"/>
  <c r="O12" i="42"/>
  <c r="O9" i="42"/>
  <c r="O10" i="42"/>
  <c r="O8" i="42"/>
  <c r="O11" i="42"/>
  <c r="P32" i="77"/>
  <c r="D30" i="77"/>
  <c r="D30" i="88"/>
  <c r="P32" i="88"/>
  <c r="P32" i="41"/>
  <c r="D30" i="41"/>
  <c r="D30" i="85"/>
  <c r="P32" i="85"/>
  <c r="G71" i="46"/>
  <c r="G66" i="46"/>
  <c r="G75" i="46"/>
  <c r="G72" i="46"/>
  <c r="G74" i="46"/>
  <c r="O27" i="46"/>
  <c r="G67" i="46"/>
  <c r="G70" i="46"/>
  <c r="O8" i="46"/>
  <c r="G73" i="46"/>
  <c r="G69" i="46"/>
  <c r="O9" i="46"/>
  <c r="G68" i="46"/>
  <c r="O13" i="46"/>
  <c r="O10" i="46"/>
  <c r="O11" i="46"/>
  <c r="O12" i="46"/>
  <c r="L30" i="40"/>
  <c r="G66" i="17"/>
  <c r="G75" i="17"/>
  <c r="G70" i="17"/>
  <c r="G71" i="17"/>
  <c r="G74" i="17"/>
  <c r="G68" i="17"/>
  <c r="G73" i="17"/>
  <c r="G67" i="17"/>
  <c r="G72" i="17"/>
  <c r="G69" i="17"/>
  <c r="O27" i="17"/>
  <c r="O10" i="17"/>
  <c r="O9" i="17"/>
  <c r="O8" i="17"/>
  <c r="O13" i="17"/>
  <c r="O11" i="17"/>
  <c r="O12" i="17"/>
  <c r="D30" i="29"/>
  <c r="P32" i="29"/>
  <c r="H32" i="53"/>
  <c r="H33" i="53" s="1"/>
  <c r="H31" i="53"/>
  <c r="D31" i="28"/>
  <c r="D32" i="28"/>
  <c r="D33" i="28" s="1"/>
  <c r="L30" i="28"/>
  <c r="D31" i="38"/>
  <c r="D32" i="38"/>
  <c r="D33" i="38" s="1"/>
  <c r="L30" i="38"/>
  <c r="D32" i="72"/>
  <c r="D33" i="72" s="1"/>
  <c r="D31" i="72"/>
  <c r="L30" i="72"/>
  <c r="D30" i="34"/>
  <c r="P32" i="34"/>
  <c r="D32" i="84"/>
  <c r="D33" i="84" s="1"/>
  <c r="D31" i="84"/>
  <c r="H30" i="84"/>
  <c r="L30" i="84" s="1"/>
  <c r="D30" i="47"/>
  <c r="P32" i="47"/>
  <c r="H31" i="67"/>
  <c r="D30" i="45"/>
  <c r="P32" i="45"/>
  <c r="G69" i="22"/>
  <c r="G74" i="22"/>
  <c r="G71" i="22"/>
  <c r="G66" i="22"/>
  <c r="G67" i="22"/>
  <c r="G70" i="22"/>
  <c r="G73" i="22"/>
  <c r="O27" i="22"/>
  <c r="O11" i="22"/>
  <c r="G72" i="22"/>
  <c r="G68" i="22"/>
  <c r="G75" i="22"/>
  <c r="O8" i="22"/>
  <c r="O10" i="22"/>
  <c r="O9" i="22"/>
  <c r="O13" i="22"/>
  <c r="O12" i="22"/>
  <c r="D30" i="62"/>
  <c r="P32" i="62"/>
  <c r="P32" i="57"/>
  <c r="D30" i="57"/>
  <c r="G71" i="40"/>
  <c r="G75" i="40"/>
  <c r="G70" i="40"/>
  <c r="G66" i="40"/>
  <c r="G67" i="40"/>
  <c r="O27" i="40"/>
  <c r="G73" i="40"/>
  <c r="G69" i="40"/>
  <c r="G72" i="40"/>
  <c r="G74" i="40"/>
  <c r="G68" i="40"/>
  <c r="O8" i="40"/>
  <c r="O10" i="40"/>
  <c r="O12" i="40"/>
  <c r="O11" i="40"/>
  <c r="O13" i="40"/>
  <c r="O9" i="40"/>
  <c r="D32" i="17"/>
  <c r="D33" i="17" s="1"/>
  <c r="D31" i="17"/>
  <c r="L30" i="17"/>
  <c r="G68" i="49"/>
  <c r="G71" i="49"/>
  <c r="G74" i="49"/>
  <c r="O27" i="49"/>
  <c r="G70" i="49"/>
  <c r="G75" i="49"/>
  <c r="G67" i="49"/>
  <c r="O10" i="49"/>
  <c r="G69" i="49"/>
  <c r="G73" i="49"/>
  <c r="G72" i="49"/>
  <c r="G66" i="49"/>
  <c r="O11" i="49"/>
  <c r="O13" i="49"/>
  <c r="O12" i="49"/>
  <c r="O8" i="49"/>
  <c r="O9" i="49"/>
  <c r="P32" i="70"/>
  <c r="D30" i="70"/>
  <c r="D32" i="22"/>
  <c r="D33" i="22" s="1"/>
  <c r="D31" i="22"/>
  <c r="H30" i="22"/>
  <c r="L30" i="22" s="1"/>
  <c r="D31" i="20"/>
  <c r="D32" i="20"/>
  <c r="D33" i="20" s="1"/>
  <c r="H30" i="20"/>
  <c r="D30" i="63"/>
  <c r="P32" i="63"/>
  <c r="G68" i="60"/>
  <c r="G70" i="60"/>
  <c r="O27" i="60"/>
  <c r="G67" i="60"/>
  <c r="G66" i="60"/>
  <c r="G74" i="60"/>
  <c r="G73" i="60"/>
  <c r="G72" i="60"/>
  <c r="O10" i="60"/>
  <c r="G71" i="60"/>
  <c r="G69" i="60"/>
  <c r="G75" i="60"/>
  <c r="O8" i="60"/>
  <c r="O11" i="60"/>
  <c r="O9" i="60"/>
  <c r="O12" i="60"/>
  <c r="O13" i="60"/>
  <c r="D30" i="15"/>
  <c r="P32" i="15"/>
  <c r="D30" i="55"/>
  <c r="P32" i="55"/>
  <c r="P32" i="83"/>
  <c r="D30" i="83"/>
  <c r="G73" i="20"/>
  <c r="G68" i="20"/>
  <c r="G70" i="20"/>
  <c r="O27" i="20"/>
  <c r="G75" i="20"/>
  <c r="G67" i="20"/>
  <c r="G74" i="20"/>
  <c r="G69" i="20"/>
  <c r="G66" i="20"/>
  <c r="G72" i="20"/>
  <c r="G71" i="20"/>
  <c r="O13" i="20"/>
  <c r="O11" i="20"/>
  <c r="O12" i="20"/>
  <c r="O10" i="20"/>
  <c r="O9" i="20"/>
  <c r="O8" i="20"/>
  <c r="G66" i="67"/>
  <c r="G70" i="67"/>
  <c r="G75" i="67"/>
  <c r="G68" i="67"/>
  <c r="G74" i="67"/>
  <c r="G71" i="67"/>
  <c r="O27" i="67"/>
  <c r="G73" i="67"/>
  <c r="G72" i="67"/>
  <c r="G67" i="67"/>
  <c r="G69" i="67"/>
  <c r="O8" i="67"/>
  <c r="O11" i="67"/>
  <c r="O12" i="67"/>
  <c r="O9" i="67"/>
  <c r="O13" i="67"/>
  <c r="O10" i="67"/>
  <c r="D31" i="60"/>
  <c r="D32" i="60"/>
  <c r="D33" i="60" s="1"/>
  <c r="H30" i="60"/>
  <c r="H30" i="68"/>
  <c r="L30" i="68" s="1"/>
  <c r="D30" i="37"/>
  <c r="P32" i="37"/>
  <c r="D31" i="87"/>
  <c r="D32" i="87"/>
  <c r="D33" i="87" s="1"/>
  <c r="H30" i="87"/>
  <c r="L30" i="87" s="1"/>
  <c r="D30" i="90"/>
  <c r="P32" i="90"/>
  <c r="G68" i="54"/>
  <c r="G75" i="54"/>
  <c r="G69" i="54"/>
  <c r="O27" i="54"/>
  <c r="G72" i="54"/>
  <c r="G71" i="54"/>
  <c r="G74" i="54"/>
  <c r="G70" i="54"/>
  <c r="G73" i="54"/>
  <c r="G66" i="54"/>
  <c r="O10" i="54"/>
  <c r="G67" i="54"/>
  <c r="O12" i="54"/>
  <c r="O13" i="54"/>
  <c r="O9" i="54"/>
  <c r="O11" i="54"/>
  <c r="O8" i="54"/>
  <c r="G75" i="79"/>
  <c r="G66" i="79"/>
  <c r="G73" i="79"/>
  <c r="G69" i="79"/>
  <c r="G72" i="79"/>
  <c r="G68" i="79"/>
  <c r="G71" i="79"/>
  <c r="O12" i="79"/>
  <c r="O8" i="79"/>
  <c r="G70" i="79"/>
  <c r="O27" i="79"/>
  <c r="G67" i="79"/>
  <c r="G74" i="79"/>
  <c r="O9" i="79"/>
  <c r="O13" i="79"/>
  <c r="O10" i="79"/>
  <c r="O11" i="79"/>
  <c r="G71" i="92"/>
  <c r="G73" i="92"/>
  <c r="G66" i="92"/>
  <c r="G69" i="92"/>
  <c r="G74" i="92"/>
  <c r="G68" i="92"/>
  <c r="G72" i="92"/>
  <c r="O27" i="92"/>
  <c r="O11" i="92"/>
  <c r="G67" i="92"/>
  <c r="G75" i="92"/>
  <c r="G70" i="92"/>
  <c r="O8" i="92"/>
  <c r="O12" i="92"/>
  <c r="O10" i="92"/>
  <c r="O13" i="92"/>
  <c r="O9" i="92"/>
  <c r="G74" i="61"/>
  <c r="G66" i="61"/>
  <c r="G71" i="61"/>
  <c r="G68" i="61"/>
  <c r="G73" i="61"/>
  <c r="G75" i="61"/>
  <c r="G67" i="61"/>
  <c r="G69" i="61"/>
  <c r="G72" i="61"/>
  <c r="G70" i="61"/>
  <c r="O27" i="61"/>
  <c r="O8" i="61"/>
  <c r="O13" i="61"/>
  <c r="O12" i="61"/>
  <c r="O11" i="61"/>
  <c r="O10" i="61"/>
  <c r="O9" i="61"/>
  <c r="G74" i="43"/>
  <c r="G72" i="43"/>
  <c r="G71" i="43"/>
  <c r="O27" i="43"/>
  <c r="G67" i="43"/>
  <c r="G66" i="43"/>
  <c r="G69" i="43"/>
  <c r="G70" i="43"/>
  <c r="O9" i="43"/>
  <c r="O11" i="43"/>
  <c r="O13" i="43"/>
  <c r="O8" i="43"/>
  <c r="G70" i="87"/>
  <c r="G72" i="87"/>
  <c r="O27" i="87"/>
  <c r="G74" i="87"/>
  <c r="G67" i="87"/>
  <c r="O10" i="87"/>
  <c r="G68" i="87"/>
  <c r="G71" i="87"/>
  <c r="G75" i="87"/>
  <c r="G66" i="87"/>
  <c r="G69" i="87"/>
  <c r="G73" i="87"/>
  <c r="O12" i="87"/>
  <c r="O11" i="87"/>
  <c r="O13" i="87"/>
  <c r="O8" i="87"/>
  <c r="O9" i="87"/>
  <c r="D30" i="82"/>
  <c r="P32" i="82"/>
  <c r="P32" i="64"/>
  <c r="D30" i="64"/>
  <c r="D32" i="79"/>
  <c r="D33" i="79" s="1"/>
  <c r="D31" i="79"/>
  <c r="H30" i="79"/>
  <c r="L30" i="79" s="1"/>
  <c r="D32" i="92"/>
  <c r="D33" i="92" s="1"/>
  <c r="D31" i="92"/>
  <c r="L30" i="92"/>
  <c r="O10" i="6" l="1"/>
  <c r="O8" i="6"/>
  <c r="G75" i="43"/>
  <c r="O13" i="42"/>
  <c r="O9" i="6"/>
  <c r="G68" i="43"/>
  <c r="G70" i="42"/>
  <c r="O11" i="6"/>
  <c r="O13" i="6"/>
  <c r="G73" i="43"/>
  <c r="G68" i="42"/>
  <c r="G68" i="6"/>
  <c r="G70" i="6"/>
  <c r="G75" i="42"/>
  <c r="G73" i="6"/>
  <c r="G71" i="42"/>
  <c r="G75" i="6"/>
  <c r="G72" i="6"/>
  <c r="O12" i="43"/>
  <c r="G73" i="42"/>
  <c r="O9" i="30"/>
  <c r="G66" i="6"/>
  <c r="G67" i="6"/>
  <c r="G67" i="30"/>
  <c r="G74" i="6"/>
  <c r="G69" i="30"/>
  <c r="G66" i="36"/>
  <c r="D31" i="80"/>
  <c r="G68" i="30"/>
  <c r="G71" i="36"/>
  <c r="G66" i="30"/>
  <c r="O13" i="36"/>
  <c r="D31" i="52"/>
  <c r="L32" i="93"/>
  <c r="L31" i="93"/>
  <c r="H32" i="93"/>
  <c r="H33" i="93" s="1"/>
  <c r="H31" i="93"/>
  <c r="H32" i="49"/>
  <c r="H33" i="49" s="1"/>
  <c r="D31" i="40"/>
  <c r="G71" i="6"/>
  <c r="L30" i="49"/>
  <c r="H30" i="81"/>
  <c r="L30" i="81" s="1"/>
  <c r="D31" i="67"/>
  <c r="H32" i="40"/>
  <c r="H33" i="40" s="1"/>
  <c r="D32" i="81"/>
  <c r="D33" i="81" s="1"/>
  <c r="H30" i="59"/>
  <c r="L30" i="59" s="1"/>
  <c r="L32" i="59" s="1"/>
  <c r="H31" i="54"/>
  <c r="L30" i="67"/>
  <c r="L31" i="67" s="1"/>
  <c r="O11" i="38"/>
  <c r="D32" i="59"/>
  <c r="D33" i="59" s="1"/>
  <c r="D32" i="67"/>
  <c r="D33" i="67" s="1"/>
  <c r="H31" i="52"/>
  <c r="D32" i="40"/>
  <c r="D33" i="40" s="1"/>
  <c r="O8" i="38"/>
  <c r="D32" i="54"/>
  <c r="D33" i="54" s="1"/>
  <c r="L30" i="54"/>
  <c r="L31" i="54" s="1"/>
  <c r="D31" i="49"/>
  <c r="D32" i="49"/>
  <c r="D33" i="49" s="1"/>
  <c r="D31" i="54"/>
  <c r="L31" i="86"/>
  <c r="L32" i="86"/>
  <c r="L31" i="22"/>
  <c r="L32" i="22"/>
  <c r="L31" i="65"/>
  <c r="L32" i="65"/>
  <c r="L32" i="87"/>
  <c r="L31" i="87"/>
  <c r="H32" i="43"/>
  <c r="H33" i="43" s="1"/>
  <c r="H31" i="43"/>
  <c r="H31" i="35"/>
  <c r="H32" i="35"/>
  <c r="H33" i="35" s="1"/>
  <c r="D32" i="27"/>
  <c r="D33" i="27" s="1"/>
  <c r="D31" i="27"/>
  <c r="H30" i="27"/>
  <c r="L30" i="27" s="1"/>
  <c r="D32" i="66"/>
  <c r="D33" i="66" s="1"/>
  <c r="D31" i="66"/>
  <c r="H30" i="66"/>
  <c r="G72" i="74"/>
  <c r="G69" i="74"/>
  <c r="G66" i="74"/>
  <c r="G68" i="74"/>
  <c r="O27" i="74"/>
  <c r="G70" i="74"/>
  <c r="G75" i="74"/>
  <c r="G71" i="74"/>
  <c r="G74" i="74"/>
  <c r="G73" i="74"/>
  <c r="G67" i="74"/>
  <c r="O10" i="74"/>
  <c r="O13" i="74"/>
  <c r="O8" i="74"/>
  <c r="O9" i="74"/>
  <c r="O11" i="74"/>
  <c r="O12" i="74"/>
  <c r="D32" i="77"/>
  <c r="D33" i="77" s="1"/>
  <c r="D31" i="77"/>
  <c r="H30" i="77"/>
  <c r="L30" i="77" s="1"/>
  <c r="G69" i="32"/>
  <c r="G73" i="32"/>
  <c r="G70" i="32"/>
  <c r="G67" i="32"/>
  <c r="G71" i="32"/>
  <c r="G72" i="32"/>
  <c r="G75" i="32"/>
  <c r="G68" i="32"/>
  <c r="G74" i="32"/>
  <c r="G66" i="32"/>
  <c r="O10" i="32"/>
  <c r="O27" i="32"/>
  <c r="O9" i="32"/>
  <c r="O12" i="32"/>
  <c r="O11" i="32"/>
  <c r="O13" i="32"/>
  <c r="O8" i="32"/>
  <c r="L32" i="53"/>
  <c r="L31" i="53"/>
  <c r="L31" i="92"/>
  <c r="L32" i="92"/>
  <c r="G74" i="37"/>
  <c r="G67" i="37"/>
  <c r="G69" i="37"/>
  <c r="G73" i="37"/>
  <c r="G66" i="37"/>
  <c r="G72" i="37"/>
  <c r="G75" i="37"/>
  <c r="G71" i="37"/>
  <c r="G68" i="37"/>
  <c r="G70" i="37"/>
  <c r="O27" i="37"/>
  <c r="O13" i="37"/>
  <c r="O10" i="37"/>
  <c r="O12" i="37"/>
  <c r="O11" i="37"/>
  <c r="O8" i="37"/>
  <c r="O9" i="37"/>
  <c r="D32" i="70"/>
  <c r="D33" i="70" s="1"/>
  <c r="D31" i="70"/>
  <c r="H30" i="70"/>
  <c r="G68" i="57"/>
  <c r="G73" i="57"/>
  <c r="G72" i="57"/>
  <c r="G74" i="57"/>
  <c r="G69" i="57"/>
  <c r="O27" i="57"/>
  <c r="G75" i="57"/>
  <c r="G70" i="57"/>
  <c r="G66" i="57"/>
  <c r="O12" i="57"/>
  <c r="G71" i="57"/>
  <c r="O13" i="57"/>
  <c r="G67" i="57"/>
  <c r="O11" i="57"/>
  <c r="O9" i="57"/>
  <c r="O10" i="57"/>
  <c r="O8" i="57"/>
  <c r="G67" i="45"/>
  <c r="G75" i="45"/>
  <c r="G69" i="45"/>
  <c r="G66" i="45"/>
  <c r="G73" i="45"/>
  <c r="G72" i="45"/>
  <c r="G68" i="45"/>
  <c r="G71" i="45"/>
  <c r="O27" i="45"/>
  <c r="G74" i="45"/>
  <c r="G70" i="45"/>
  <c r="O9" i="45"/>
  <c r="O8" i="45"/>
  <c r="O12" i="45"/>
  <c r="O10" i="45"/>
  <c r="O11" i="45"/>
  <c r="O13" i="45"/>
  <c r="H31" i="6"/>
  <c r="H32" i="6"/>
  <c r="H33" i="6" s="1"/>
  <c r="O27" i="25"/>
  <c r="G71" i="25"/>
  <c r="G75" i="25"/>
  <c r="G72" i="25"/>
  <c r="G69" i="25"/>
  <c r="G66" i="25"/>
  <c r="G74" i="25"/>
  <c r="G68" i="25"/>
  <c r="G70" i="25"/>
  <c r="O10" i="25"/>
  <c r="G73" i="25"/>
  <c r="O13" i="25"/>
  <c r="G67" i="25"/>
  <c r="O9" i="25"/>
  <c r="O12" i="25"/>
  <c r="O8" i="25"/>
  <c r="O11" i="25"/>
  <c r="H31" i="59"/>
  <c r="H32" i="59"/>
  <c r="H33" i="59" s="1"/>
  <c r="D32" i="25"/>
  <c r="D33" i="25" s="1"/>
  <c r="D31" i="25"/>
  <c r="H30" i="25"/>
  <c r="L30" i="25" s="1"/>
  <c r="L31" i="26"/>
  <c r="L32" i="26"/>
  <c r="G68" i="24"/>
  <c r="G75" i="24"/>
  <c r="G72" i="24"/>
  <c r="G67" i="24"/>
  <c r="G69" i="24"/>
  <c r="G71" i="24"/>
  <c r="O27" i="24"/>
  <c r="G66" i="24"/>
  <c r="O11" i="24"/>
  <c r="G74" i="24"/>
  <c r="G70" i="24"/>
  <c r="G73" i="24"/>
  <c r="O12" i="24"/>
  <c r="O8" i="24"/>
  <c r="O13" i="24"/>
  <c r="O9" i="24"/>
  <c r="O10" i="24"/>
  <c r="D31" i="45"/>
  <c r="D32" i="45"/>
  <c r="D33" i="45" s="1"/>
  <c r="H30" i="45"/>
  <c r="H31" i="79"/>
  <c r="H32" i="79"/>
  <c r="H33" i="79" s="1"/>
  <c r="H31" i="68"/>
  <c r="H32" i="68"/>
  <c r="H33" i="68" s="1"/>
  <c r="D32" i="62"/>
  <c r="D33" i="62" s="1"/>
  <c r="D31" i="62"/>
  <c r="H30" i="62"/>
  <c r="D31" i="44"/>
  <c r="D32" i="44"/>
  <c r="D33" i="44" s="1"/>
  <c r="H30" i="44"/>
  <c r="L30" i="44" s="1"/>
  <c r="D31" i="71"/>
  <c r="D32" i="71"/>
  <c r="D33" i="71" s="1"/>
  <c r="H30" i="71"/>
  <c r="H32" i="39"/>
  <c r="H33" i="39" s="1"/>
  <c r="H31" i="39"/>
  <c r="H31" i="20"/>
  <c r="H32" i="20"/>
  <c r="H33" i="20" s="1"/>
  <c r="L32" i="36"/>
  <c r="L31" i="36"/>
  <c r="H32" i="61"/>
  <c r="H33" i="61" s="1"/>
  <c r="H31" i="61"/>
  <c r="D31" i="21"/>
  <c r="D32" i="21"/>
  <c r="D33" i="21" s="1"/>
  <c r="H30" i="21"/>
  <c r="L30" i="21" s="1"/>
  <c r="D32" i="34"/>
  <c r="D33" i="34" s="1"/>
  <c r="D31" i="34"/>
  <c r="H30" i="34"/>
  <c r="L30" i="34" s="1"/>
  <c r="G71" i="70"/>
  <c r="G69" i="70"/>
  <c r="G66" i="70"/>
  <c r="G74" i="70"/>
  <c r="G70" i="70"/>
  <c r="G73" i="70"/>
  <c r="G68" i="70"/>
  <c r="G75" i="70"/>
  <c r="G67" i="70"/>
  <c r="G72" i="70"/>
  <c r="O12" i="70"/>
  <c r="O27" i="70"/>
  <c r="O8" i="70"/>
  <c r="O11" i="70"/>
  <c r="O9" i="70"/>
  <c r="O13" i="70"/>
  <c r="O10" i="70"/>
  <c r="G68" i="44"/>
  <c r="G71" i="44"/>
  <c r="G66" i="44"/>
  <c r="G73" i="44"/>
  <c r="O27" i="44"/>
  <c r="G70" i="44"/>
  <c r="G67" i="44"/>
  <c r="G74" i="44"/>
  <c r="G72" i="44"/>
  <c r="G69" i="44"/>
  <c r="G75" i="44"/>
  <c r="O9" i="44"/>
  <c r="O12" i="44"/>
  <c r="O11" i="44"/>
  <c r="O10" i="44"/>
  <c r="O13" i="44"/>
  <c r="O8" i="44"/>
  <c r="L32" i="6"/>
  <c r="L31" i="6"/>
  <c r="L32" i="39"/>
  <c r="L31" i="39"/>
  <c r="D32" i="58"/>
  <c r="D33" i="58" s="1"/>
  <c r="D31" i="58"/>
  <c r="H30" i="58"/>
  <c r="L30" i="58" s="1"/>
  <c r="H31" i="80"/>
  <c r="H32" i="80"/>
  <c r="H33" i="80" s="1"/>
  <c r="H31" i="87"/>
  <c r="H32" i="87"/>
  <c r="H33" i="87" s="1"/>
  <c r="L31" i="72"/>
  <c r="L32" i="72"/>
  <c r="D32" i="32"/>
  <c r="D33" i="32" s="1"/>
  <c r="D31" i="32"/>
  <c r="H30" i="32"/>
  <c r="L30" i="32" s="1"/>
  <c r="O27" i="66"/>
  <c r="G69" i="66"/>
  <c r="G71" i="66"/>
  <c r="G73" i="66"/>
  <c r="G67" i="66"/>
  <c r="G75" i="66"/>
  <c r="G70" i="66"/>
  <c r="G74" i="66"/>
  <c r="G66" i="66"/>
  <c r="G72" i="66"/>
  <c r="G68" i="66"/>
  <c r="O9" i="66"/>
  <c r="O10" i="66"/>
  <c r="O11" i="66"/>
  <c r="O12" i="66"/>
  <c r="O13" i="66"/>
  <c r="O8" i="66"/>
  <c r="G75" i="71"/>
  <c r="O27" i="71"/>
  <c r="G68" i="71"/>
  <c r="G67" i="71"/>
  <c r="G70" i="71"/>
  <c r="G73" i="71"/>
  <c r="G72" i="71"/>
  <c r="G69" i="71"/>
  <c r="G74" i="71"/>
  <c r="G71" i="71"/>
  <c r="O10" i="71"/>
  <c r="G66" i="71"/>
  <c r="O9" i="71"/>
  <c r="O12" i="71"/>
  <c r="O13" i="71"/>
  <c r="O11" i="71"/>
  <c r="O8" i="71"/>
  <c r="L32" i="79"/>
  <c r="L31" i="79"/>
  <c r="H31" i="60"/>
  <c r="H32" i="60"/>
  <c r="H33" i="60" s="1"/>
  <c r="D31" i="83"/>
  <c r="D32" i="83"/>
  <c r="D33" i="83" s="1"/>
  <c r="H30" i="83"/>
  <c r="L30" i="83" s="1"/>
  <c r="L31" i="49"/>
  <c r="L32" i="49"/>
  <c r="L32" i="52"/>
  <c r="L31" i="52"/>
  <c r="G74" i="51"/>
  <c r="G69" i="51"/>
  <c r="G71" i="51"/>
  <c r="G68" i="51"/>
  <c r="O27" i="51"/>
  <c r="G72" i="51"/>
  <c r="G75" i="51"/>
  <c r="G73" i="51"/>
  <c r="G66" i="51"/>
  <c r="G70" i="51"/>
  <c r="G67" i="51"/>
  <c r="O10" i="51"/>
  <c r="O8" i="51"/>
  <c r="O12" i="51"/>
  <c r="O9" i="51"/>
  <c r="O13" i="51"/>
  <c r="O11" i="51"/>
  <c r="H32" i="86"/>
  <c r="H33" i="86" s="1"/>
  <c r="H31" i="86"/>
  <c r="D32" i="24"/>
  <c r="D33" i="24" s="1"/>
  <c r="D31" i="24"/>
  <c r="H30" i="24"/>
  <c r="L30" i="24" s="1"/>
  <c r="L30" i="80"/>
  <c r="L30" i="60"/>
  <c r="G73" i="83"/>
  <c r="G75" i="83"/>
  <c r="G70" i="83"/>
  <c r="G68" i="83"/>
  <c r="G72" i="83"/>
  <c r="G74" i="83"/>
  <c r="G69" i="83"/>
  <c r="G71" i="83"/>
  <c r="O27" i="83"/>
  <c r="G67" i="83"/>
  <c r="G66" i="83"/>
  <c r="O13" i="83"/>
  <c r="O12" i="83"/>
  <c r="O11" i="83"/>
  <c r="O8" i="83"/>
  <c r="O9" i="83"/>
  <c r="O10" i="83"/>
  <c r="L31" i="40"/>
  <c r="L32" i="40"/>
  <c r="G69" i="85"/>
  <c r="G71" i="85"/>
  <c r="G75" i="85"/>
  <c r="G68" i="85"/>
  <c r="G74" i="85"/>
  <c r="G66" i="85"/>
  <c r="G73" i="85"/>
  <c r="G72" i="85"/>
  <c r="G67" i="85"/>
  <c r="G70" i="85"/>
  <c r="O27" i="85"/>
  <c r="O9" i="85"/>
  <c r="O12" i="85"/>
  <c r="O10" i="85"/>
  <c r="O8" i="85"/>
  <c r="O13" i="85"/>
  <c r="O11" i="85"/>
  <c r="D31" i="16"/>
  <c r="D32" i="16"/>
  <c r="D33" i="16" s="1"/>
  <c r="H30" i="16"/>
  <c r="L30" i="16" s="1"/>
  <c r="D32" i="31"/>
  <c r="D33" i="31" s="1"/>
  <c r="D31" i="31"/>
  <c r="H30" i="31"/>
  <c r="L30" i="31" s="1"/>
  <c r="D32" i="51"/>
  <c r="D33" i="51" s="1"/>
  <c r="D31" i="51"/>
  <c r="H30" i="51"/>
  <c r="L30" i="51" s="1"/>
  <c r="H32" i="30"/>
  <c r="H33" i="30" s="1"/>
  <c r="H31" i="30"/>
  <c r="G72" i="90"/>
  <c r="O27" i="90"/>
  <c r="G74" i="90"/>
  <c r="G67" i="90"/>
  <c r="G69" i="90"/>
  <c r="G75" i="90"/>
  <c r="G68" i="90"/>
  <c r="G73" i="90"/>
  <c r="G71" i="90"/>
  <c r="G66" i="90"/>
  <c r="G70" i="90"/>
  <c r="O13" i="90"/>
  <c r="O10" i="90"/>
  <c r="O9" i="90"/>
  <c r="O11" i="90"/>
  <c r="O12" i="90"/>
  <c r="O8" i="90"/>
  <c r="L32" i="17"/>
  <c r="L31" i="17"/>
  <c r="G74" i="55"/>
  <c r="G69" i="55"/>
  <c r="G75" i="55"/>
  <c r="G72" i="55"/>
  <c r="G66" i="55"/>
  <c r="O27" i="55"/>
  <c r="G68" i="55"/>
  <c r="G73" i="55"/>
  <c r="G67" i="55"/>
  <c r="O8" i="55"/>
  <c r="G71" i="55"/>
  <c r="G70" i="55"/>
  <c r="O10" i="55"/>
  <c r="O13" i="55"/>
  <c r="O12" i="55"/>
  <c r="O11" i="55"/>
  <c r="O9" i="55"/>
  <c r="G69" i="29"/>
  <c r="G73" i="29"/>
  <c r="O27" i="29"/>
  <c r="G71" i="29"/>
  <c r="G68" i="29"/>
  <c r="G74" i="29"/>
  <c r="G66" i="29"/>
  <c r="G70" i="29"/>
  <c r="G75" i="29"/>
  <c r="O11" i="29"/>
  <c r="G72" i="29"/>
  <c r="G67" i="29"/>
  <c r="O9" i="29"/>
  <c r="O13" i="29"/>
  <c r="O12" i="29"/>
  <c r="O8" i="29"/>
  <c r="O10" i="29"/>
  <c r="D31" i="85"/>
  <c r="D32" i="85"/>
  <c r="D33" i="85" s="1"/>
  <c r="H30" i="85"/>
  <c r="G68" i="16"/>
  <c r="G73" i="16"/>
  <c r="G72" i="16"/>
  <c r="G69" i="16"/>
  <c r="G66" i="16"/>
  <c r="O27" i="16"/>
  <c r="G75" i="16"/>
  <c r="G74" i="16"/>
  <c r="G71" i="16"/>
  <c r="G67" i="16"/>
  <c r="G70" i="16"/>
  <c r="O11" i="16"/>
  <c r="O9" i="16"/>
  <c r="O13" i="16"/>
  <c r="O10" i="16"/>
  <c r="O12" i="16"/>
  <c r="O8" i="16"/>
  <c r="G70" i="31"/>
  <c r="G67" i="31"/>
  <c r="O27" i="31"/>
  <c r="G66" i="31"/>
  <c r="G72" i="31"/>
  <c r="G75" i="31"/>
  <c r="G71" i="31"/>
  <c r="G68" i="31"/>
  <c r="G74" i="31"/>
  <c r="G69" i="31"/>
  <c r="G73" i="31"/>
  <c r="O9" i="31"/>
  <c r="O8" i="31"/>
  <c r="O12" i="31"/>
  <c r="O13" i="31"/>
  <c r="O10" i="31"/>
  <c r="O11" i="31"/>
  <c r="D32" i="23"/>
  <c r="D33" i="23" s="1"/>
  <c r="D31" i="23"/>
  <c r="H30" i="23"/>
  <c r="G72" i="34"/>
  <c r="O27" i="34"/>
  <c r="G71" i="34"/>
  <c r="G67" i="34"/>
  <c r="G73" i="34"/>
  <c r="G68" i="34"/>
  <c r="G74" i="34"/>
  <c r="G69" i="34"/>
  <c r="G75" i="34"/>
  <c r="G66" i="34"/>
  <c r="O13" i="34"/>
  <c r="G70" i="34"/>
  <c r="O9" i="34"/>
  <c r="O11" i="34"/>
  <c r="O12" i="34"/>
  <c r="O10" i="34"/>
  <c r="O8" i="34"/>
  <c r="H32" i="65"/>
  <c r="H33" i="65" s="1"/>
  <c r="H31" i="65"/>
  <c r="L30" i="20"/>
  <c r="H32" i="22"/>
  <c r="H33" i="22" s="1"/>
  <c r="H31" i="22"/>
  <c r="L32" i="42"/>
  <c r="L31" i="42"/>
  <c r="D31" i="73"/>
  <c r="D32" i="73"/>
  <c r="D33" i="73" s="1"/>
  <c r="H30" i="73"/>
  <c r="L30" i="73" s="1"/>
  <c r="D31" i="37"/>
  <c r="D32" i="37"/>
  <c r="D33" i="37" s="1"/>
  <c r="H30" i="37"/>
  <c r="L30" i="37" s="1"/>
  <c r="L31" i="28"/>
  <c r="L32" i="28"/>
  <c r="D31" i="64"/>
  <c r="D32" i="64"/>
  <c r="D33" i="64" s="1"/>
  <c r="H30" i="64"/>
  <c r="G69" i="64"/>
  <c r="G66" i="64"/>
  <c r="G68" i="64"/>
  <c r="G70" i="64"/>
  <c r="G74" i="64"/>
  <c r="G67" i="64"/>
  <c r="G73" i="64"/>
  <c r="O27" i="64"/>
  <c r="G75" i="64"/>
  <c r="G72" i="64"/>
  <c r="G71" i="64"/>
  <c r="O11" i="64"/>
  <c r="O13" i="64"/>
  <c r="O10" i="64"/>
  <c r="O9" i="64"/>
  <c r="O12" i="64"/>
  <c r="O8" i="64"/>
  <c r="D32" i="55"/>
  <c r="D33" i="55" s="1"/>
  <c r="D31" i="55"/>
  <c r="H30" i="55"/>
  <c r="G74" i="47"/>
  <c r="G66" i="47"/>
  <c r="G73" i="47"/>
  <c r="G68" i="47"/>
  <c r="O27" i="47"/>
  <c r="G69" i="47"/>
  <c r="G72" i="47"/>
  <c r="G70" i="47"/>
  <c r="G75" i="47"/>
  <c r="G67" i="47"/>
  <c r="G71" i="47"/>
  <c r="O10" i="47"/>
  <c r="O9" i="47"/>
  <c r="O11" i="47"/>
  <c r="O8" i="47"/>
  <c r="O12" i="47"/>
  <c r="O13" i="47"/>
  <c r="D31" i="29"/>
  <c r="D32" i="29"/>
  <c r="D33" i="29" s="1"/>
  <c r="H30" i="29"/>
  <c r="L30" i="29" s="1"/>
  <c r="D32" i="41"/>
  <c r="D33" i="41" s="1"/>
  <c r="D31" i="41"/>
  <c r="H30" i="41"/>
  <c r="L30" i="41" s="1"/>
  <c r="H32" i="76"/>
  <c r="H33" i="76" s="1"/>
  <c r="H31" i="76"/>
  <c r="D31" i="56"/>
  <c r="D32" i="56"/>
  <c r="D33" i="56" s="1"/>
  <c r="H30" i="56"/>
  <c r="L30" i="56" s="1"/>
  <c r="D32" i="50"/>
  <c r="D33" i="50" s="1"/>
  <c r="D31" i="50"/>
  <c r="H30" i="50"/>
  <c r="L30" i="50" s="1"/>
  <c r="G72" i="23"/>
  <c r="G67" i="23"/>
  <c r="G69" i="23"/>
  <c r="G74" i="23"/>
  <c r="G71" i="23"/>
  <c r="O9" i="23"/>
  <c r="G68" i="23"/>
  <c r="G70" i="23"/>
  <c r="G75" i="23"/>
  <c r="O8" i="23"/>
  <c r="O27" i="23"/>
  <c r="G73" i="23"/>
  <c r="G66" i="23"/>
  <c r="O10" i="23"/>
  <c r="O13" i="23"/>
  <c r="O12" i="23"/>
  <c r="O11" i="23"/>
  <c r="L32" i="38"/>
  <c r="L31" i="38"/>
  <c r="D32" i="47"/>
  <c r="D33" i="47" s="1"/>
  <c r="D31" i="47"/>
  <c r="H30" i="47"/>
  <c r="G75" i="41"/>
  <c r="G74" i="41"/>
  <c r="G67" i="41"/>
  <c r="G68" i="41"/>
  <c r="G73" i="41"/>
  <c r="G70" i="41"/>
  <c r="G66" i="41"/>
  <c r="G72" i="41"/>
  <c r="G71" i="41"/>
  <c r="G69" i="41"/>
  <c r="O27" i="41"/>
  <c r="O10" i="41"/>
  <c r="O9" i="41"/>
  <c r="O12" i="41"/>
  <c r="O11" i="41"/>
  <c r="O8" i="41"/>
  <c r="O13" i="41"/>
  <c r="G73" i="19"/>
  <c r="G68" i="19"/>
  <c r="G75" i="19"/>
  <c r="G70" i="19"/>
  <c r="O27" i="19"/>
  <c r="G67" i="19"/>
  <c r="G69" i="19"/>
  <c r="G72" i="19"/>
  <c r="G66" i="19"/>
  <c r="G74" i="19"/>
  <c r="G71" i="19"/>
  <c r="O11" i="19"/>
  <c r="O10" i="19"/>
  <c r="O13" i="19"/>
  <c r="O9" i="19"/>
  <c r="O12" i="19"/>
  <c r="O8" i="19"/>
  <c r="G66" i="56"/>
  <c r="G73" i="56"/>
  <c r="G75" i="56"/>
  <c r="G74" i="56"/>
  <c r="G72" i="56"/>
  <c r="G68" i="56"/>
  <c r="G71" i="56"/>
  <c r="G70" i="56"/>
  <c r="G69" i="56"/>
  <c r="O27" i="56"/>
  <c r="O9" i="56"/>
  <c r="G67" i="56"/>
  <c r="O10" i="56"/>
  <c r="O11" i="56"/>
  <c r="O13" i="56"/>
  <c r="O12" i="56"/>
  <c r="O8" i="56"/>
  <c r="G68" i="50"/>
  <c r="G74" i="50"/>
  <c r="G75" i="50"/>
  <c r="G71" i="50"/>
  <c r="G72" i="50"/>
  <c r="G66" i="50"/>
  <c r="G70" i="50"/>
  <c r="G67" i="50"/>
  <c r="G73" i="50"/>
  <c r="O8" i="50"/>
  <c r="G69" i="50"/>
  <c r="O27" i="50"/>
  <c r="O11" i="50"/>
  <c r="O10" i="50"/>
  <c r="O13" i="50"/>
  <c r="O12" i="50"/>
  <c r="O9" i="50"/>
  <c r="G73" i="33"/>
  <c r="G72" i="33"/>
  <c r="G71" i="33"/>
  <c r="G66" i="33"/>
  <c r="G67" i="33"/>
  <c r="G68" i="33"/>
  <c r="O27" i="33"/>
  <c r="G74" i="33"/>
  <c r="G69" i="33"/>
  <c r="G70" i="33"/>
  <c r="G75" i="33"/>
  <c r="O10" i="33"/>
  <c r="O11" i="33"/>
  <c r="O9" i="33"/>
  <c r="O13" i="33"/>
  <c r="O12" i="33"/>
  <c r="O8" i="33"/>
  <c r="L30" i="30"/>
  <c r="L31" i="84"/>
  <c r="L32" i="84"/>
  <c r="L32" i="75"/>
  <c r="L31" i="75"/>
  <c r="G70" i="27"/>
  <c r="G74" i="27"/>
  <c r="G67" i="27"/>
  <c r="G68" i="27"/>
  <c r="G73" i="27"/>
  <c r="G75" i="27"/>
  <c r="G71" i="27"/>
  <c r="G66" i="27"/>
  <c r="O12" i="27"/>
  <c r="O27" i="27"/>
  <c r="G69" i="27"/>
  <c r="O10" i="27"/>
  <c r="G72" i="27"/>
  <c r="O8" i="27"/>
  <c r="O9" i="27"/>
  <c r="O13" i="27"/>
  <c r="O11" i="27"/>
  <c r="O27" i="82"/>
  <c r="G75" i="82"/>
  <c r="G72" i="82"/>
  <c r="G69" i="82"/>
  <c r="G73" i="82"/>
  <c r="G71" i="82"/>
  <c r="G67" i="82"/>
  <c r="G66" i="82"/>
  <c r="G70" i="82"/>
  <c r="G74" i="82"/>
  <c r="O9" i="82"/>
  <c r="G68" i="82"/>
  <c r="O13" i="82"/>
  <c r="O11" i="82"/>
  <c r="O10" i="82"/>
  <c r="O12" i="82"/>
  <c r="O8" i="82"/>
  <c r="D32" i="15"/>
  <c r="D33" i="15" s="1"/>
  <c r="D31" i="15"/>
  <c r="H30" i="15"/>
  <c r="L30" i="15" s="1"/>
  <c r="L32" i="67"/>
  <c r="H32" i="84"/>
  <c r="H33" i="84" s="1"/>
  <c r="H31" i="84"/>
  <c r="G74" i="88"/>
  <c r="G67" i="88"/>
  <c r="G71" i="88"/>
  <c r="G73" i="88"/>
  <c r="G70" i="88"/>
  <c r="G69" i="88"/>
  <c r="G68" i="88"/>
  <c r="O27" i="88"/>
  <c r="G75" i="88"/>
  <c r="G66" i="88"/>
  <c r="G72" i="88"/>
  <c r="O9" i="88"/>
  <c r="O10" i="88"/>
  <c r="O13" i="88"/>
  <c r="O8" i="88"/>
  <c r="O12" i="88"/>
  <c r="O11" i="88"/>
  <c r="D31" i="19"/>
  <c r="D32" i="19"/>
  <c r="D33" i="19" s="1"/>
  <c r="H30" i="19"/>
  <c r="L30" i="19" s="1"/>
  <c r="L30" i="76"/>
  <c r="G69" i="69"/>
  <c r="G71" i="69"/>
  <c r="G73" i="69"/>
  <c r="G66" i="69"/>
  <c r="G72" i="69"/>
  <c r="O27" i="69"/>
  <c r="G75" i="69"/>
  <c r="G68" i="69"/>
  <c r="G74" i="69"/>
  <c r="G67" i="69"/>
  <c r="O9" i="69"/>
  <c r="G70" i="69"/>
  <c r="O11" i="69"/>
  <c r="O12" i="69"/>
  <c r="O8" i="69"/>
  <c r="O10" i="69"/>
  <c r="O13" i="69"/>
  <c r="D31" i="78"/>
  <c r="D32" i="78"/>
  <c r="D33" i="78" s="1"/>
  <c r="H30" i="78"/>
  <c r="D32" i="33"/>
  <c r="D33" i="33" s="1"/>
  <c r="D31" i="33"/>
  <c r="H30" i="33"/>
  <c r="L31" i="48"/>
  <c r="L32" i="48"/>
  <c r="G68" i="77"/>
  <c r="G74" i="77"/>
  <c r="G71" i="77"/>
  <c r="G66" i="77"/>
  <c r="G69" i="77"/>
  <c r="G72" i="77"/>
  <c r="O27" i="77"/>
  <c r="G75" i="77"/>
  <c r="G70" i="77"/>
  <c r="G73" i="77"/>
  <c r="G67" i="77"/>
  <c r="O8" i="77"/>
  <c r="O13" i="77"/>
  <c r="O11" i="77"/>
  <c r="O10" i="77"/>
  <c r="O9" i="77"/>
  <c r="O12" i="77"/>
  <c r="G73" i="73"/>
  <c r="G70" i="73"/>
  <c r="G74" i="73"/>
  <c r="G71" i="73"/>
  <c r="G72" i="73"/>
  <c r="G69" i="73"/>
  <c r="G66" i="73"/>
  <c r="O27" i="73"/>
  <c r="G75" i="73"/>
  <c r="G68" i="73"/>
  <c r="G67" i="73"/>
  <c r="O9" i="73"/>
  <c r="O12" i="73"/>
  <c r="O13" i="73"/>
  <c r="O10" i="73"/>
  <c r="O11" i="73"/>
  <c r="O8" i="73"/>
  <c r="L30" i="35"/>
  <c r="D32" i="57"/>
  <c r="D33" i="57" s="1"/>
  <c r="D31" i="57"/>
  <c r="H30" i="57"/>
  <c r="G68" i="62"/>
  <c r="G70" i="62"/>
  <c r="G67" i="62"/>
  <c r="G75" i="62"/>
  <c r="G72" i="62"/>
  <c r="G69" i="62"/>
  <c r="G73" i="62"/>
  <c r="G66" i="62"/>
  <c r="G74" i="62"/>
  <c r="G71" i="62"/>
  <c r="O27" i="62"/>
  <c r="O9" i="62"/>
  <c r="O13" i="62"/>
  <c r="O10" i="62"/>
  <c r="O12" i="62"/>
  <c r="O8" i="62"/>
  <c r="O11" i="62"/>
  <c r="G71" i="15"/>
  <c r="G66" i="15"/>
  <c r="G73" i="15"/>
  <c r="G68" i="15"/>
  <c r="G74" i="15"/>
  <c r="O9" i="15"/>
  <c r="G70" i="15"/>
  <c r="G67" i="15"/>
  <c r="O27" i="15"/>
  <c r="G75" i="15"/>
  <c r="G69" i="15"/>
  <c r="G72" i="15"/>
  <c r="O12" i="15"/>
  <c r="O10" i="15"/>
  <c r="O8" i="15"/>
  <c r="O11" i="15"/>
  <c r="O13" i="15"/>
  <c r="D31" i="82"/>
  <c r="D32" i="82"/>
  <c r="D33" i="82" s="1"/>
  <c r="H30" i="82"/>
  <c r="G68" i="63"/>
  <c r="G66" i="63"/>
  <c r="G71" i="63"/>
  <c r="G74" i="63"/>
  <c r="O27" i="63"/>
  <c r="G69" i="63"/>
  <c r="G75" i="63"/>
  <c r="G72" i="63"/>
  <c r="G67" i="63"/>
  <c r="G70" i="63"/>
  <c r="G73" i="63"/>
  <c r="O10" i="63"/>
  <c r="O11" i="63"/>
  <c r="O13" i="63"/>
  <c r="O9" i="63"/>
  <c r="O12" i="63"/>
  <c r="O8" i="63"/>
  <c r="D32" i="88"/>
  <c r="D33" i="88" s="1"/>
  <c r="D31" i="88"/>
  <c r="H30" i="88"/>
  <c r="L32" i="46"/>
  <c r="L31" i="46"/>
  <c r="D32" i="69"/>
  <c r="D33" i="69" s="1"/>
  <c r="D31" i="69"/>
  <c r="H30" i="69"/>
  <c r="L30" i="69" s="1"/>
  <c r="G74" i="78"/>
  <c r="G71" i="78"/>
  <c r="G68" i="78"/>
  <c r="G73" i="78"/>
  <c r="G75" i="78"/>
  <c r="G70" i="78"/>
  <c r="G67" i="78"/>
  <c r="G69" i="78"/>
  <c r="O12" i="78"/>
  <c r="O27" i="78"/>
  <c r="O11" i="78"/>
  <c r="G66" i="78"/>
  <c r="G72" i="78"/>
  <c r="O13" i="78"/>
  <c r="O10" i="78"/>
  <c r="O9" i="78"/>
  <c r="O8" i="78"/>
  <c r="L30" i="43"/>
  <c r="D31" i="89"/>
  <c r="D32" i="89"/>
  <c r="D33" i="89" s="1"/>
  <c r="H30" i="89"/>
  <c r="G75" i="21"/>
  <c r="G70" i="21"/>
  <c r="G71" i="21"/>
  <c r="G66" i="21"/>
  <c r="G68" i="21"/>
  <c r="G74" i="21"/>
  <c r="G67" i="21"/>
  <c r="G73" i="21"/>
  <c r="O27" i="21"/>
  <c r="G72" i="21"/>
  <c r="O11" i="21"/>
  <c r="G69" i="21"/>
  <c r="O12" i="21"/>
  <c r="O10" i="21"/>
  <c r="O13" i="21"/>
  <c r="O9" i="21"/>
  <c r="O8" i="21"/>
  <c r="D32" i="90"/>
  <c r="D33" i="90" s="1"/>
  <c r="D31" i="90"/>
  <c r="H30" i="90"/>
  <c r="G68" i="89"/>
  <c r="G75" i="89"/>
  <c r="G74" i="89"/>
  <c r="G71" i="89"/>
  <c r="G67" i="89"/>
  <c r="G73" i="89"/>
  <c r="O27" i="89"/>
  <c r="G70" i="89"/>
  <c r="G69" i="89"/>
  <c r="O9" i="89"/>
  <c r="G66" i="89"/>
  <c r="G72" i="89"/>
  <c r="O13" i="89"/>
  <c r="O10" i="89"/>
  <c r="O8" i="89"/>
  <c r="O11" i="89"/>
  <c r="O12" i="89"/>
  <c r="D31" i="63"/>
  <c r="D32" i="63"/>
  <c r="D33" i="63" s="1"/>
  <c r="H30" i="63"/>
  <c r="H32" i="36"/>
  <c r="H33" i="36" s="1"/>
  <c r="H31" i="36"/>
  <c r="H31" i="81"/>
  <c r="D31" i="74"/>
  <c r="D32" i="74"/>
  <c r="D33" i="74" s="1"/>
  <c r="H30" i="74"/>
  <c r="L30" i="61"/>
  <c r="G68" i="58"/>
  <c r="G75" i="58"/>
  <c r="G70" i="58"/>
  <c r="G67" i="58"/>
  <c r="G66" i="58"/>
  <c r="G74" i="58"/>
  <c r="O27" i="58"/>
  <c r="G73" i="58"/>
  <c r="G72" i="58"/>
  <c r="G71" i="58"/>
  <c r="O10" i="58"/>
  <c r="G69" i="58"/>
  <c r="O12" i="58"/>
  <c r="O11" i="58"/>
  <c r="O9" i="58"/>
  <c r="O8" i="58"/>
  <c r="O13" i="58"/>
  <c r="L31" i="68"/>
  <c r="L32" i="68"/>
  <c r="H32" i="75"/>
  <c r="H33" i="75" s="1"/>
  <c r="H31" i="75"/>
  <c r="H32" i="81" l="1"/>
  <c r="H33" i="81" s="1"/>
  <c r="L33" i="93"/>
  <c r="D24" i="13"/>
  <c r="L32" i="81"/>
  <c r="L33" i="81" s="1"/>
  <c r="L31" i="81"/>
  <c r="L31" i="59"/>
  <c r="L32" i="54"/>
  <c r="L32" i="29"/>
  <c r="L31" i="29"/>
  <c r="L32" i="69"/>
  <c r="L31" i="69"/>
  <c r="L32" i="83"/>
  <c r="L31" i="83"/>
  <c r="L31" i="15"/>
  <c r="L32" i="15"/>
  <c r="L31" i="41"/>
  <c r="L32" i="41"/>
  <c r="L32" i="16"/>
  <c r="L31" i="16"/>
  <c r="H32" i="24"/>
  <c r="H33" i="24" s="1"/>
  <c r="H31" i="24"/>
  <c r="L32" i="25"/>
  <c r="L31" i="25"/>
  <c r="L32" i="77"/>
  <c r="L31" i="77"/>
  <c r="H32" i="66"/>
  <c r="H33" i="66" s="1"/>
  <c r="H31" i="66"/>
  <c r="L32" i="50"/>
  <c r="L31" i="50"/>
  <c r="L31" i="19"/>
  <c r="L32" i="19"/>
  <c r="H31" i="56"/>
  <c r="H32" i="56"/>
  <c r="H33" i="56" s="1"/>
  <c r="L32" i="37"/>
  <c r="L31" i="37"/>
  <c r="L31" i="58"/>
  <c r="L32" i="58"/>
  <c r="H32" i="34"/>
  <c r="H33" i="34" s="1"/>
  <c r="H31" i="34"/>
  <c r="H31" i="44"/>
  <c r="H32" i="44"/>
  <c r="H33" i="44" s="1"/>
  <c r="L33" i="53"/>
  <c r="D49" i="13"/>
  <c r="L30" i="66"/>
  <c r="L33" i="75"/>
  <c r="D71" i="13"/>
  <c r="L32" i="56"/>
  <c r="L31" i="56"/>
  <c r="H32" i="73"/>
  <c r="H33" i="73" s="1"/>
  <c r="H31" i="73"/>
  <c r="L33" i="52"/>
  <c r="D48" i="13"/>
  <c r="L33" i="39"/>
  <c r="D35" i="13"/>
  <c r="L31" i="44"/>
  <c r="L32" i="44"/>
  <c r="H32" i="27"/>
  <c r="H33" i="27" s="1"/>
  <c r="H31" i="27"/>
  <c r="L33" i="49"/>
  <c r="D45" i="13"/>
  <c r="H31" i="21"/>
  <c r="H32" i="21"/>
  <c r="H33" i="21" s="1"/>
  <c r="H32" i="62"/>
  <c r="H33" i="62" s="1"/>
  <c r="H31" i="62"/>
  <c r="L32" i="27"/>
  <c r="L31" i="27"/>
  <c r="H31" i="90"/>
  <c r="H32" i="90"/>
  <c r="H33" i="90" s="1"/>
  <c r="L31" i="73"/>
  <c r="L32" i="73"/>
  <c r="D77" i="13"/>
  <c r="L33" i="84"/>
  <c r="D80" i="13"/>
  <c r="D11" i="13"/>
  <c r="L33" i="6"/>
  <c r="L30" i="62"/>
  <c r="L32" i="30"/>
  <c r="L31" i="30"/>
  <c r="D38" i="13"/>
  <c r="L33" i="42"/>
  <c r="L32" i="34"/>
  <c r="L31" i="34"/>
  <c r="H31" i="89"/>
  <c r="H32" i="89"/>
  <c r="H33" i="89" s="1"/>
  <c r="H31" i="85"/>
  <c r="H32" i="85"/>
  <c r="H33" i="85" s="1"/>
  <c r="H32" i="32"/>
  <c r="H33" i="32" s="1"/>
  <c r="H31" i="32"/>
  <c r="H32" i="15"/>
  <c r="H33" i="15" s="1"/>
  <c r="H31" i="15"/>
  <c r="L30" i="85"/>
  <c r="L33" i="17"/>
  <c r="D14" i="13"/>
  <c r="H31" i="51"/>
  <c r="H32" i="51"/>
  <c r="H33" i="51" s="1"/>
  <c r="L32" i="24"/>
  <c r="L31" i="24"/>
  <c r="H32" i="23"/>
  <c r="H33" i="23" s="1"/>
  <c r="H31" i="23"/>
  <c r="L32" i="51"/>
  <c r="L31" i="51"/>
  <c r="L32" i="32"/>
  <c r="L31" i="32"/>
  <c r="L33" i="46"/>
  <c r="D42" i="13"/>
  <c r="L33" i="36"/>
  <c r="D32" i="13"/>
  <c r="L33" i="72"/>
  <c r="D68" i="13"/>
  <c r="H32" i="45"/>
  <c r="H33" i="45" s="1"/>
  <c r="H31" i="45"/>
  <c r="L33" i="87"/>
  <c r="D83" i="13"/>
  <c r="L33" i="67"/>
  <c r="D63" i="13"/>
  <c r="L30" i="89"/>
  <c r="L32" i="43"/>
  <c r="L31" i="43"/>
  <c r="L33" i="48"/>
  <c r="D44" i="13"/>
  <c r="H31" i="55"/>
  <c r="H32" i="55"/>
  <c r="H33" i="55" s="1"/>
  <c r="H31" i="82"/>
  <c r="H32" i="82"/>
  <c r="H33" i="82" s="1"/>
  <c r="H32" i="47"/>
  <c r="H33" i="47" s="1"/>
  <c r="H31" i="47"/>
  <c r="H32" i="31"/>
  <c r="H33" i="31" s="1"/>
  <c r="H31" i="31"/>
  <c r="L33" i="79"/>
  <c r="D75" i="13"/>
  <c r="D22" i="13"/>
  <c r="L33" i="26"/>
  <c r="L33" i="65"/>
  <c r="D61" i="13"/>
  <c r="H31" i="41"/>
  <c r="H32" i="41"/>
  <c r="H33" i="41" s="1"/>
  <c r="H32" i="83"/>
  <c r="H33" i="83" s="1"/>
  <c r="H31" i="83"/>
  <c r="L32" i="21"/>
  <c r="L31" i="21"/>
  <c r="H31" i="64"/>
  <c r="H32" i="64"/>
  <c r="H33" i="64" s="1"/>
  <c r="L32" i="61"/>
  <c r="L31" i="61"/>
  <c r="H31" i="74"/>
  <c r="H32" i="74"/>
  <c r="H33" i="74" s="1"/>
  <c r="L30" i="45"/>
  <c r="L30" i="90"/>
  <c r="H32" i="88"/>
  <c r="H33" i="88" s="1"/>
  <c r="H31" i="88"/>
  <c r="L30" i="55"/>
  <c r="L30" i="47"/>
  <c r="L31" i="35"/>
  <c r="L32" i="35"/>
  <c r="L30" i="64"/>
  <c r="L33" i="22"/>
  <c r="D18" i="13"/>
  <c r="H31" i="63"/>
  <c r="H32" i="63"/>
  <c r="H33" i="63" s="1"/>
  <c r="L30" i="63"/>
  <c r="H31" i="69"/>
  <c r="H32" i="69"/>
  <c r="H33" i="69" s="1"/>
  <c r="L31" i="20"/>
  <c r="L32" i="20"/>
  <c r="H32" i="57"/>
  <c r="H33" i="57" s="1"/>
  <c r="H31" i="57"/>
  <c r="L30" i="57"/>
  <c r="H31" i="33"/>
  <c r="H32" i="33"/>
  <c r="H33" i="33" s="1"/>
  <c r="L30" i="88"/>
  <c r="L30" i="33"/>
  <c r="L33" i="68"/>
  <c r="D64" i="13"/>
  <c r="L30" i="82"/>
  <c r="L32" i="31"/>
  <c r="L31" i="31"/>
  <c r="L30" i="74"/>
  <c r="H31" i="50"/>
  <c r="H32" i="50"/>
  <c r="H33" i="50" s="1"/>
  <c r="L33" i="28"/>
  <c r="D88" i="13"/>
  <c r="H32" i="71"/>
  <c r="H33" i="71" s="1"/>
  <c r="H31" i="71"/>
  <c r="L33" i="59"/>
  <c r="D55" i="13"/>
  <c r="H32" i="70"/>
  <c r="H33" i="70" s="1"/>
  <c r="H31" i="70"/>
  <c r="L33" i="54"/>
  <c r="D50" i="13"/>
  <c r="H32" i="29"/>
  <c r="H33" i="29" s="1"/>
  <c r="H31" i="29"/>
  <c r="L30" i="23"/>
  <c r="H31" i="78"/>
  <c r="H32" i="78"/>
  <c r="H33" i="78" s="1"/>
  <c r="L32" i="76"/>
  <c r="L31" i="76"/>
  <c r="H31" i="16"/>
  <c r="H32" i="16"/>
  <c r="H33" i="16" s="1"/>
  <c r="L31" i="60"/>
  <c r="L32" i="60"/>
  <c r="H31" i="25"/>
  <c r="H32" i="25"/>
  <c r="H33" i="25" s="1"/>
  <c r="L30" i="70"/>
  <c r="L33" i="92"/>
  <c r="D87" i="13"/>
  <c r="L33" i="86"/>
  <c r="D82" i="13"/>
  <c r="L30" i="78"/>
  <c r="H31" i="19"/>
  <c r="H32" i="19"/>
  <c r="H33" i="19" s="1"/>
  <c r="L33" i="38"/>
  <c r="D34" i="13"/>
  <c r="H32" i="37"/>
  <c r="H33" i="37" s="1"/>
  <c r="H31" i="37"/>
  <c r="L33" i="40"/>
  <c r="D36" i="13"/>
  <c r="L32" i="80"/>
  <c r="L31" i="80"/>
  <c r="H32" i="58"/>
  <c r="H33" i="58" s="1"/>
  <c r="H31" i="58"/>
  <c r="L30" i="71"/>
  <c r="H32" i="77"/>
  <c r="H33" i="77" s="1"/>
  <c r="H31" i="77"/>
  <c r="L33" i="27" l="1"/>
  <c r="D23" i="13"/>
  <c r="L32" i="63"/>
  <c r="L31" i="63"/>
  <c r="L31" i="71"/>
  <c r="L32" i="71"/>
  <c r="L33" i="80"/>
  <c r="D76" i="13"/>
  <c r="L33" i="43"/>
  <c r="D39" i="13"/>
  <c r="L33" i="30"/>
  <c r="D26" i="13"/>
  <c r="D13" i="13"/>
  <c r="L33" i="16"/>
  <c r="L32" i="66"/>
  <c r="L31" i="66"/>
  <c r="L32" i="74"/>
  <c r="L31" i="74"/>
  <c r="L33" i="76"/>
  <c r="D72" i="13"/>
  <c r="L31" i="89"/>
  <c r="L32" i="89"/>
  <c r="L33" i="24"/>
  <c r="D20" i="13"/>
  <c r="L32" i="62"/>
  <c r="L31" i="62"/>
  <c r="L33" i="58"/>
  <c r="D54" i="13"/>
  <c r="L33" i="41"/>
  <c r="D37" i="13"/>
  <c r="L33" i="20"/>
  <c r="D16" i="13"/>
  <c r="L33" i="25"/>
  <c r="D21" i="13"/>
  <c r="L33" i="31"/>
  <c r="D27" i="13"/>
  <c r="L32" i="64"/>
  <c r="L31" i="64"/>
  <c r="L33" i="44"/>
  <c r="D40" i="13"/>
  <c r="L33" i="35"/>
  <c r="D31" i="13"/>
  <c r="D12" i="13"/>
  <c r="L33" i="15"/>
  <c r="L32" i="70"/>
  <c r="L31" i="70"/>
  <c r="L33" i="60"/>
  <c r="D56" i="13"/>
  <c r="L32" i="23"/>
  <c r="L31" i="23"/>
  <c r="L33" i="37"/>
  <c r="D33" i="13"/>
  <c r="L33" i="77"/>
  <c r="D73" i="13"/>
  <c r="L33" i="56"/>
  <c r="D52" i="13"/>
  <c r="D17" i="13"/>
  <c r="L33" i="21"/>
  <c r="L31" i="82"/>
  <c r="L32" i="82"/>
  <c r="L31" i="47"/>
  <c r="L32" i="47"/>
  <c r="L31" i="33"/>
  <c r="L32" i="33"/>
  <c r="D15" i="13"/>
  <c r="L33" i="19"/>
  <c r="L32" i="88"/>
  <c r="L31" i="88"/>
  <c r="L32" i="78"/>
  <c r="L31" i="78"/>
  <c r="L33" i="73"/>
  <c r="D69" i="13"/>
  <c r="L33" i="69"/>
  <c r="D65" i="13"/>
  <c r="L33" i="61"/>
  <c r="D57" i="13"/>
  <c r="L32" i="90"/>
  <c r="L31" i="90"/>
  <c r="L33" i="32"/>
  <c r="D28" i="13"/>
  <c r="L33" i="34"/>
  <c r="D30" i="13"/>
  <c r="L33" i="51"/>
  <c r="D47" i="13"/>
  <c r="L32" i="55"/>
  <c r="L31" i="55"/>
  <c r="L32" i="85"/>
  <c r="L31" i="85"/>
  <c r="L33" i="83"/>
  <c r="D79" i="13"/>
  <c r="L32" i="57"/>
  <c r="L31" i="57"/>
  <c r="L32" i="45"/>
  <c r="L31" i="45"/>
  <c r="L33" i="50"/>
  <c r="D46" i="13"/>
  <c r="L33" i="29"/>
  <c r="D25" i="13"/>
  <c r="L33" i="66" l="1"/>
  <c r="D62" i="13"/>
  <c r="L33" i="45"/>
  <c r="D41" i="13"/>
  <c r="L33" i="90"/>
  <c r="D86" i="13"/>
  <c r="L33" i="74"/>
  <c r="D70" i="13"/>
  <c r="L33" i="78"/>
  <c r="D74" i="13"/>
  <c r="L33" i="23"/>
  <c r="D19" i="13"/>
  <c r="L33" i="64"/>
  <c r="D60" i="13"/>
  <c r="L33" i="57"/>
  <c r="D53" i="13"/>
  <c r="L33" i="85"/>
  <c r="D81" i="13"/>
  <c r="L33" i="88"/>
  <c r="D84" i="13"/>
  <c r="L33" i="55"/>
  <c r="D51" i="13"/>
  <c r="D29" i="13"/>
  <c r="L33" i="33"/>
  <c r="L33" i="62"/>
  <c r="D58" i="13"/>
  <c r="L33" i="70"/>
  <c r="D66" i="13"/>
  <c r="L33" i="63"/>
  <c r="D59" i="13"/>
  <c r="L33" i="71"/>
  <c r="D67" i="13"/>
  <c r="L33" i="47"/>
  <c r="D43" i="13"/>
  <c r="L33" i="89"/>
  <c r="D85" i="13"/>
  <c r="L33" i="82"/>
  <c r="D78" i="13"/>
  <c r="L6" i="13" l="1"/>
</calcChain>
</file>

<file path=xl/sharedStrings.xml><?xml version="1.0" encoding="utf-8"?>
<sst xmlns="http://schemas.openxmlformats.org/spreadsheetml/2006/main" count="7059" uniqueCount="232">
  <si>
    <t>Gauge R&amp;R Report</t>
  </si>
  <si>
    <t>Device:</t>
  </si>
  <si>
    <t xml:space="preserve">X2143 ISO   </t>
  </si>
  <si>
    <t>Part Name:</t>
  </si>
  <si>
    <t xml:space="preserve">MB+Dome </t>
  </si>
  <si>
    <t>Pallet:</t>
  </si>
  <si>
    <t>Operators:</t>
  </si>
  <si>
    <t>Op-1</t>
  </si>
  <si>
    <t>Op-2</t>
  </si>
  <si>
    <t>Op-3</t>
  </si>
  <si>
    <t>0%    to  10%</t>
  </si>
  <si>
    <t>Excellent</t>
  </si>
  <si>
    <t>OVERALL RESULT</t>
  </si>
  <si>
    <t>Trials:</t>
  </si>
  <si>
    <t>10%  to  20%</t>
  </si>
  <si>
    <t>Adequate</t>
  </si>
  <si>
    <t>Date:</t>
  </si>
  <si>
    <t>20%  to  30%</t>
  </si>
  <si>
    <t>Marginal</t>
  </si>
  <si>
    <t>Name:</t>
  </si>
  <si>
    <t>&gt; 30%</t>
  </si>
  <si>
    <t>Unacceptable</t>
  </si>
  <si>
    <t>Key Number</t>
  </si>
  <si>
    <t>USL</t>
  </si>
  <si>
    <t>LSL</t>
  </si>
  <si>
    <t>160T Gauge R&amp;R(%)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</si>
  <si>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</si>
  <si>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</si>
  <si>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</si>
  <si>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</si>
  <si>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</si>
  <si>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</si>
  <si>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</si>
  <si>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</si>
  <si>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</si>
  <si>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</si>
  <si>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</si>
  <si>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</si>
  <si>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</si>
  <si>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</si>
  <si>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</si>
  <si>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</si>
  <si>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</si>
  <si>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</si>
  <si>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</si>
  <si>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</si>
  <si>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</si>
  <si>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</si>
  <si>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</si>
  <si>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</si>
  <si>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</si>
  <si>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</si>
  <si>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</si>
  <si>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</si>
  <si>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</si>
  <si>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</si>
  <si>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</si>
  <si>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</si>
  <si>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</si>
  <si>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</si>
  <si>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</si>
  <si>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</si>
  <si>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</si>
  <si>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</si>
  <si>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</si>
  <si>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</si>
  <si>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</si>
  <si>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</si>
  <si>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</si>
  <si>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</si>
  <si>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</si>
  <si>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</si>
  <si>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</si>
  <si>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</si>
  <si>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</si>
  <si>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</si>
  <si>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</si>
  <si>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</si>
  <si>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</si>
  <si>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</si>
  <si>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</si>
  <si>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</si>
  <si>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</si>
  <si>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</si>
  <si>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</si>
  <si>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</si>
  <si>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</si>
  <si>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</si>
  <si>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</si>
  <si>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</si>
  <si>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</si>
  <si>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Operator</t>
  </si>
  <si>
    <t>Cycle</t>
  </si>
  <si>
    <t>Operator 1</t>
  </si>
  <si>
    <t>Trial 1</t>
  </si>
  <si>
    <t>Trial 2</t>
  </si>
  <si>
    <t>Trial 3</t>
  </si>
  <si>
    <t>Operator 2</t>
  </si>
  <si>
    <t>Operator 3</t>
  </si>
  <si>
    <t>USL =</t>
  </si>
  <si>
    <t>Operators =</t>
  </si>
  <si>
    <t>LSL =</t>
  </si>
  <si>
    <t>Trials =</t>
  </si>
  <si>
    <t>Characteristic:</t>
  </si>
  <si>
    <t>Tolerance =</t>
  </si>
  <si>
    <t>Parts =</t>
  </si>
  <si>
    <t>A</t>
  </si>
  <si>
    <t>B</t>
  </si>
  <si>
    <t>C</t>
  </si>
  <si>
    <t>Sample</t>
  </si>
  <si>
    <t>Range</t>
  </si>
  <si>
    <t xml:space="preserve">Average =  </t>
  </si>
  <si>
    <r>
      <rPr>
        <b/>
        <sz val="10"/>
        <rFont val="Arial"/>
        <family val="2"/>
      </rPr>
      <t xml:space="preserve">EV </t>
    </r>
    <r>
      <rPr>
        <b/>
        <vertAlign val="subscript"/>
        <sz val="10"/>
        <rFont val="Arial"/>
        <family val="2"/>
      </rPr>
      <t xml:space="preserve">(Equipment Variation) </t>
    </r>
    <r>
      <rPr>
        <b/>
        <sz val="10"/>
        <rFont val="Arial"/>
        <family val="2"/>
      </rPr>
      <t>=</t>
    </r>
  </si>
  <si>
    <r>
      <rPr>
        <b/>
        <sz val="10"/>
        <rFont val="Arial"/>
        <family val="2"/>
      </rPr>
      <t xml:space="preserve">AV </t>
    </r>
    <r>
      <rPr>
        <b/>
        <vertAlign val="subscript"/>
        <sz val="10"/>
        <rFont val="Arial"/>
        <family val="2"/>
      </rPr>
      <t>(Appraiser Variation)</t>
    </r>
    <r>
      <rPr>
        <b/>
        <sz val="10"/>
        <rFont val="Arial"/>
        <family val="2"/>
      </rPr>
      <t xml:space="preserve"> =</t>
    </r>
  </si>
  <si>
    <t>R&amp;R =</t>
  </si>
  <si>
    <t>UCL Range Check</t>
  </si>
  <si>
    <r>
      <rPr>
        <b/>
        <sz val="10"/>
        <rFont val="Arial"/>
        <family val="2"/>
      </rPr>
      <t>Sigma</t>
    </r>
    <r>
      <rPr>
        <b/>
        <vertAlign val="subscript"/>
        <sz val="10"/>
        <rFont val="Arial"/>
        <family val="2"/>
      </rPr>
      <t>EV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</si>
  <si>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Sigma</t>
    </r>
    <r>
      <rPr>
        <b/>
        <vertAlign val="subscript"/>
        <sz val="10"/>
        <rFont val="Arial"/>
        <family val="2"/>
      </rPr>
      <t>AV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</si>
  <si>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Sigma</t>
    </r>
    <r>
      <rPr>
        <b/>
        <vertAlign val="subscript"/>
        <sz val="10"/>
        <rFont val="Arial"/>
        <family val="2"/>
      </rPr>
      <t>R&amp;R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</si>
  <si>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R</t>
    </r>
    <r>
      <rPr>
        <b/>
        <vertAlign val="superscript"/>
        <sz val="10"/>
        <rFont val="Arial"/>
        <family val="2"/>
      </rPr>
      <t>dbar</t>
    </r>
    <r>
      <rPr>
        <b/>
        <sz val="10"/>
        <rFont val="Arial"/>
        <family val="2"/>
      </rPr>
      <t xml:space="preserve"> =</t>
    </r>
  </si>
  <si>
    <t>Repeatability =</t>
  </si>
  <si>
    <t>Reproducibility =</t>
  </si>
  <si>
    <t>Gage R &amp; R =</t>
  </si>
  <si>
    <r>
      <rPr>
        <b/>
        <sz val="10"/>
        <rFont val="Arial"/>
        <family val="2"/>
      </rPr>
      <t>UCL</t>
    </r>
    <r>
      <rPr>
        <b/>
        <vertAlign val="subscript"/>
        <sz val="10"/>
        <rFont val="Arial"/>
        <family val="2"/>
      </rPr>
      <t>Range</t>
    </r>
    <r>
      <rPr>
        <b/>
        <sz val="10"/>
        <rFont val="Arial"/>
        <family val="2"/>
      </rPr>
      <t xml:space="preserve"> =</t>
    </r>
  </si>
  <si>
    <t>Your results are</t>
  </si>
  <si>
    <r>
      <rPr>
        <b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 xml:space="preserve">bar </t>
    </r>
    <r>
      <rPr>
        <b/>
        <vertAlign val="subscript"/>
        <sz val="10"/>
        <rFont val="Arial"/>
        <family val="2"/>
      </rPr>
      <t>difference</t>
    </r>
    <r>
      <rPr>
        <b/>
        <sz val="10"/>
        <rFont val="Arial"/>
        <family val="2"/>
      </rPr>
      <t xml:space="preserve"> =</t>
    </r>
  </si>
  <si>
    <t xml:space="preserve">Check to see if any of the individual </t>
  </si>
  <si>
    <r>
      <rPr>
        <sz val="10"/>
        <rFont val="Arial"/>
        <family val="2"/>
      </rPr>
      <t>EV = R</t>
    </r>
    <r>
      <rPr>
        <vertAlign val="superscript"/>
        <sz val="10"/>
        <rFont val="Arial"/>
        <family val="2"/>
      </rPr>
      <t>dbar</t>
    </r>
    <r>
      <rPr>
        <sz val="10"/>
        <rFont val="Arial"/>
        <family val="2"/>
      </rPr>
      <t xml:space="preserve"> * K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</si>
  <si>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AV =    (X</t>
    </r>
    <r>
      <rPr>
        <vertAlign val="superscript"/>
        <sz val="10"/>
        <rFont val="Arial"/>
        <family val="2"/>
      </rPr>
      <t>bar</t>
    </r>
    <r>
      <rPr>
        <vertAlign val="subscript"/>
        <sz val="10"/>
        <rFont val="Arial"/>
        <family val="2"/>
      </rPr>
      <t>diff</t>
    </r>
    <r>
      <rPr>
        <sz val="10"/>
        <rFont val="Arial"/>
        <family val="2"/>
      </rPr>
      <t xml:space="preserve"> * 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(EV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(parts*trials))</t>
    </r>
  </si>
  <si>
    <r>
      <rPr>
        <sz val="10"/>
        <rFont val="Arial"/>
        <family val="2"/>
      </rPr>
      <t>R&amp;R =     EV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AV</t>
    </r>
    <r>
      <rPr>
        <vertAlign val="superscript"/>
        <sz val="10"/>
        <rFont val="Arial"/>
        <family val="2"/>
      </rPr>
      <t>2</t>
    </r>
  </si>
  <si>
    <t>range values are above this control limit</t>
  </si>
  <si>
    <r>
      <rPr>
        <sz val="10"/>
        <rFont val="Arial"/>
        <family val="2"/>
      </rPr>
      <t>Sigma</t>
    </r>
    <r>
      <rPr>
        <vertAlign val="subscript"/>
        <sz val="10"/>
        <rFont val="Arial"/>
        <family val="2"/>
      </rPr>
      <t>EV</t>
    </r>
    <r>
      <rPr>
        <sz val="10"/>
        <rFont val="Arial"/>
        <family val="2"/>
      </rPr>
      <t xml:space="preserve"> = EV / 5.15</t>
    </r>
  </si>
  <si>
    <r>
      <rPr>
        <sz val="10"/>
        <rFont val="Arial"/>
        <family val="2"/>
      </rPr>
      <t>Sigma</t>
    </r>
    <r>
      <rPr>
        <vertAlign val="subscript"/>
        <sz val="10"/>
        <rFont val="Arial"/>
        <family val="2"/>
      </rPr>
      <t>AV</t>
    </r>
    <r>
      <rPr>
        <sz val="10"/>
        <rFont val="Arial"/>
        <family val="2"/>
      </rPr>
      <t xml:space="preserve"> = AV / 5.15</t>
    </r>
  </si>
  <si>
    <r>
      <rPr>
        <sz val="10"/>
        <rFont val="Arial"/>
        <family val="2"/>
      </rPr>
      <t>Sigma</t>
    </r>
    <r>
      <rPr>
        <vertAlign val="subscript"/>
        <sz val="10"/>
        <rFont val="Arial"/>
        <family val="2"/>
      </rPr>
      <t>R&amp;R</t>
    </r>
    <r>
      <rPr>
        <sz val="10"/>
        <rFont val="Arial"/>
        <family val="2"/>
      </rPr>
      <t xml:space="preserve"> = R&amp;R / 5.15</t>
    </r>
  </si>
  <si>
    <r>
      <rPr>
        <sz val="10"/>
        <rFont val="Arial"/>
        <family val="2"/>
      </rPr>
      <t>UCL</t>
    </r>
    <r>
      <rPr>
        <vertAlign val="subscript"/>
        <sz val="10"/>
        <rFont val="Arial"/>
        <family val="2"/>
      </rPr>
      <t>Range</t>
    </r>
    <r>
      <rPr>
        <sz val="10"/>
        <rFont val="Arial"/>
        <family val="2"/>
      </rPr>
      <t xml:space="preserve"> = R</t>
    </r>
    <r>
      <rPr>
        <vertAlign val="superscript"/>
        <sz val="10"/>
        <rFont val="Arial"/>
        <family val="2"/>
      </rPr>
      <t>dbar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</rPr>
      <t>4</t>
    </r>
  </si>
  <si>
    <t>Repeatability = 100 * (EV / Tolerance)</t>
  </si>
  <si>
    <t>Reproducibility = 100 * (AV / Tolerance)</t>
  </si>
  <si>
    <t>Gage R&amp;R = 100 * (R&amp;R / Tolerance)</t>
  </si>
  <si>
    <t>Results Key</t>
  </si>
  <si>
    <t>0 to 10</t>
  </si>
  <si>
    <t xml:space="preserve">EV and AV are based on 5.15sigma </t>
  </si>
  <si>
    <t>Constants</t>
  </si>
  <si>
    <t>10 to 20</t>
  </si>
  <si>
    <t>5.15sigma = (99% of the area under the normal distribution curve)</t>
  </si>
  <si>
    <t>Trials</t>
  </si>
  <si>
    <r>
      <rPr>
        <b/>
        <sz val="10"/>
        <color indexed="9"/>
        <rFont val="Arial"/>
        <family val="2"/>
      </rPr>
      <t>D</t>
    </r>
    <r>
      <rPr>
        <b/>
        <vertAlign val="subscript"/>
        <sz val="10"/>
        <color indexed="9"/>
        <rFont val="Arial"/>
        <family val="2"/>
      </rPr>
      <t>4</t>
    </r>
  </si>
  <si>
    <r>
      <rPr>
        <sz val="10"/>
        <color indexed="9"/>
        <rFont val="Arial"/>
        <family val="2"/>
      </rPr>
      <t>K</t>
    </r>
    <r>
      <rPr>
        <vertAlign val="subscript"/>
        <sz val="10"/>
        <color indexed="9"/>
        <rFont val="Arial"/>
        <family val="2"/>
      </rPr>
      <t>1</t>
    </r>
  </si>
  <si>
    <r>
      <rPr>
        <sz val="10"/>
        <color indexed="9"/>
        <rFont val="Arial"/>
        <family val="2"/>
      </rPr>
      <t>K</t>
    </r>
    <r>
      <rPr>
        <vertAlign val="subscript"/>
        <sz val="10"/>
        <color indexed="9"/>
        <rFont val="Arial"/>
        <family val="2"/>
      </rPr>
      <t>2</t>
    </r>
  </si>
  <si>
    <t>20 to 30</t>
  </si>
  <si>
    <t>&gt; 30</t>
  </si>
  <si>
    <t>Check =</t>
  </si>
  <si>
    <t>Operators*Samples must be greater than 20</t>
  </si>
  <si>
    <t>Part</t>
  </si>
  <si>
    <t>UCL</t>
  </si>
  <si>
    <t>D1</t>
  </si>
  <si>
    <t>D2</t>
  </si>
  <si>
    <t>D 3</t>
  </si>
  <si>
    <t>D 4</t>
  </si>
  <si>
    <t>D 5</t>
  </si>
  <si>
    <t>D 6</t>
  </si>
  <si>
    <t>D 7</t>
  </si>
  <si>
    <t>D 8</t>
  </si>
  <si>
    <t>D 9</t>
  </si>
  <si>
    <t>D 10</t>
  </si>
  <si>
    <t>D 11</t>
  </si>
  <si>
    <t>D 12</t>
  </si>
  <si>
    <t>D 13</t>
  </si>
  <si>
    <t>D 14</t>
  </si>
  <si>
    <t>D 15</t>
  </si>
  <si>
    <t>D 16</t>
  </si>
  <si>
    <t>D 17</t>
  </si>
  <si>
    <t>D 18</t>
  </si>
  <si>
    <t>D 19</t>
  </si>
  <si>
    <t>D 20</t>
  </si>
  <si>
    <t>D 21</t>
  </si>
  <si>
    <t>D 22</t>
  </si>
  <si>
    <t>D 23</t>
  </si>
  <si>
    <t>D 24</t>
  </si>
  <si>
    <t>D 25</t>
  </si>
  <si>
    <t>D 26</t>
  </si>
  <si>
    <t>D 27</t>
  </si>
  <si>
    <t>D 28</t>
  </si>
  <si>
    <t>D 29</t>
  </si>
  <si>
    <t>D 30</t>
  </si>
  <si>
    <t>D 31</t>
  </si>
  <si>
    <t>D 32</t>
  </si>
  <si>
    <t>D 33</t>
  </si>
  <si>
    <t>D 34</t>
  </si>
  <si>
    <t>D 35</t>
  </si>
  <si>
    <t>D 36</t>
  </si>
  <si>
    <t>D 37</t>
  </si>
  <si>
    <t>D 38</t>
  </si>
  <si>
    <t>D 39</t>
  </si>
  <si>
    <t>D 40</t>
  </si>
  <si>
    <t>D 42</t>
  </si>
  <si>
    <t>D 43</t>
  </si>
  <si>
    <t>D 44</t>
  </si>
  <si>
    <t>D 45</t>
  </si>
  <si>
    <t>D 46</t>
  </si>
  <si>
    <t>D 47</t>
  </si>
  <si>
    <t>D 48</t>
  </si>
  <si>
    <t>D 49</t>
  </si>
  <si>
    <t>D 50</t>
  </si>
  <si>
    <t>D 51</t>
  </si>
  <si>
    <t>D 52</t>
  </si>
  <si>
    <t>D 53</t>
  </si>
  <si>
    <t>D 54</t>
  </si>
  <si>
    <t>D 55</t>
  </si>
  <si>
    <t>D 57</t>
  </si>
  <si>
    <t>D 60</t>
  </si>
  <si>
    <t>D62</t>
  </si>
  <si>
    <t>D 63</t>
  </si>
  <si>
    <t>D64</t>
  </si>
  <si>
    <t>D 65</t>
  </si>
  <si>
    <t>D 66</t>
  </si>
  <si>
    <t>D 67</t>
  </si>
  <si>
    <t>D 68</t>
  </si>
  <si>
    <t>D 69</t>
  </si>
  <si>
    <t>D 70</t>
  </si>
  <si>
    <t>D 71</t>
  </si>
  <si>
    <t>D 72</t>
  </si>
  <si>
    <t>D 73</t>
  </si>
  <si>
    <t>D 74</t>
  </si>
  <si>
    <t>D 75</t>
  </si>
  <si>
    <t>D 76</t>
  </si>
  <si>
    <t>D 77</t>
  </si>
  <si>
    <t>D 78</t>
  </si>
  <si>
    <t>D 79</t>
  </si>
  <si>
    <t>D 80</t>
  </si>
  <si>
    <t>D 81</t>
  </si>
  <si>
    <t>D 82</t>
  </si>
  <si>
    <t>D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</si>
</sst>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60\4\7\:"/>
    <numFmt numFmtId="177" formatCode="0.000_ "/>
    <numFmt numFmtId="178" formatCode="0.00000_ "/>
    <numFmt numFmtId="179" formatCode="&quot;fl&quot;#,##0.00_);\(&quot;fl&quot;#,##0.00\)"/>
    <numFmt numFmtId="180" formatCode="&quot;fl&quot;#,##0_);\(&quot;fl&quot;#,##0\)"/>
    <numFmt numFmtId="181" formatCode="General_)"/>
    <numFmt numFmtId="182" formatCode="_(&quot;fl&quot;* #,##0_);_(&quot;fl&quot;* \(#,##0\);_(&quot;fl&quot;* &quot;-&quot;_);_(@_)"/>
    <numFmt numFmtId="183" formatCode="_(* #,##0.0_);_(* \(#,##0.00\);_(* &quot;-&quot;??_);_(@_)"/>
    <numFmt numFmtId="184" formatCode="0.0000_ "/>
    <numFmt numFmtId="185" formatCode="&quot;fl&quot;#,##0.00_);[Red]\(&quot;fl&quot;#,##0.00\)"/>
    <numFmt numFmtId="186" formatCode="0.000"/>
    <numFmt numFmtId="187" formatCode="&quot;fl&quot;#,##0_);[Red]\(&quot;fl&quot;#,##0\)"/>
    <numFmt numFmtId="188" formatCode="_-* #,##0.00_-;\-* #,##0.00_-;_-* &quot;-&quot;??_-;_-@_-"/>
    <numFmt numFmtId="189" formatCode="0.0000"/>
  </numFmts>
  <fonts count="102">
    <font>
      <sz val="10"/>
      <name val="Arial"/>
      <charset val="134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Geneva"/>
      <family val="1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name val="新細明體"/>
      <charset val="136"/>
    </font>
    <font>
      <sz val="10"/>
      <name val="Helvetica"/>
      <family val="2"/>
    </font>
    <font>
      <sz val="12"/>
      <color theme="1" tint="0.249977111117893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24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2"/>
      <color indexed="9"/>
      <name val="Calibri"/>
      <family val="2"/>
    </font>
    <font>
      <b/>
      <sz val="12"/>
      <color indexed="9"/>
      <name val="Arial"/>
      <family val="2"/>
    </font>
    <font>
      <sz val="11"/>
      <color indexed="8"/>
      <name val="新細明體"/>
      <charset val="136"/>
    </font>
    <font>
      <sz val="11"/>
      <color theme="0"/>
      <name val="Tahoma"/>
      <family val="2"/>
    </font>
    <font>
      <sz val="12"/>
      <color indexed="9"/>
      <name val="Calibri"/>
      <family val="2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2"/>
      <color indexed="8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rgb="FF006100"/>
      <name val="Tahoma"/>
      <family val="2"/>
    </font>
    <font>
      <sz val="9"/>
      <name val="Times New Roman"/>
      <family val="1"/>
    </font>
    <font>
      <sz val="11"/>
      <color rgb="FFFF0000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62"/>
      <name val="新細明體"/>
      <charset val="136"/>
    </font>
    <font>
      <sz val="11"/>
      <color indexed="9"/>
      <name val="新細明體"/>
      <charset val="136"/>
    </font>
    <font>
      <sz val="11"/>
      <color indexed="52"/>
      <name val="新細明體"/>
      <charset val="136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5"/>
      <color theme="3"/>
      <name val="Tahoma"/>
      <family val="2"/>
    </font>
    <font>
      <sz val="12"/>
      <color indexed="10"/>
      <name val="Calibri"/>
      <family val="2"/>
    </font>
    <font>
      <b/>
      <sz val="18"/>
      <color indexed="62"/>
      <name val="Cambria"/>
      <family val="1"/>
    </font>
    <font>
      <sz val="10"/>
      <name val="CG Times (WN)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新細明體"/>
      <charset val="136"/>
    </font>
    <font>
      <i/>
      <sz val="11"/>
      <color rgb="FF7F7F7F"/>
      <name val="Tahoma"/>
      <family val="2"/>
    </font>
    <font>
      <sz val="11"/>
      <color indexed="20"/>
      <name val="新細明體"/>
      <charset val="136"/>
    </font>
    <font>
      <sz val="10"/>
      <name val="MS Sans Serif"/>
      <family val="1"/>
    </font>
    <font>
      <b/>
      <sz val="11"/>
      <color indexed="9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0"/>
      <color indexed="8"/>
      <name val="Arial"/>
      <family val="2"/>
    </font>
    <font>
      <b/>
      <sz val="11"/>
      <color rgb="FFFA7D00"/>
      <name val="宋体"/>
      <family val="3"/>
      <charset val="134"/>
      <scheme val="minor"/>
    </font>
    <font>
      <sz val="11"/>
      <color indexed="60"/>
      <name val="新細明體"/>
      <charset val="136"/>
    </font>
    <font>
      <b/>
      <sz val="11"/>
      <color indexed="62"/>
      <name val="Calibri"/>
      <family val="2"/>
    </font>
    <font>
      <sz val="11"/>
      <color indexed="17"/>
      <name val="新細明體"/>
      <charset val="136"/>
    </font>
    <font>
      <i/>
      <sz val="11"/>
      <color indexed="23"/>
      <name val="新細明體"/>
      <charset val="136"/>
    </font>
    <font>
      <b/>
      <sz val="11"/>
      <color indexed="8"/>
      <name val="新細明體"/>
      <charset val="136"/>
    </font>
    <font>
      <sz val="12"/>
      <color indexed="52"/>
      <name val="Calibri"/>
      <family val="2"/>
    </font>
    <font>
      <b/>
      <sz val="11"/>
      <color indexed="63"/>
      <name val="新細明體"/>
      <charset val="136"/>
    </font>
    <font>
      <sz val="11"/>
      <color rgb="FFFA7D00"/>
      <name val="宋体"/>
      <family val="3"/>
      <charset val="134"/>
      <scheme val="minor"/>
    </font>
    <font>
      <sz val="11"/>
      <color rgb="FFFA7D00"/>
      <name val="Tahoma"/>
      <family val="2"/>
    </font>
    <font>
      <b/>
      <sz val="12"/>
      <color indexed="63"/>
      <name val="Calibri"/>
      <family val="2"/>
    </font>
    <font>
      <b/>
      <sz val="18"/>
      <color indexed="62"/>
      <name val="新細明體"/>
      <charset val="136"/>
    </font>
    <font>
      <sz val="11"/>
      <color rgb="FF9C0006"/>
      <name val="Tahoma"/>
      <family val="2"/>
    </font>
    <font>
      <sz val="12"/>
      <color indexed="17"/>
      <name val="新細明體"/>
      <charset val="136"/>
    </font>
    <font>
      <b/>
      <sz val="12"/>
      <color indexed="8"/>
      <name val="Calibri"/>
      <family val="2"/>
    </font>
    <font>
      <sz val="12"/>
      <color indexed="14"/>
      <name val="Calibri"/>
      <family val="2"/>
    </font>
    <font>
      <sz val="12"/>
      <color indexed="14"/>
      <name val="新細明體"/>
      <charset val="136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ahoma"/>
      <family val="2"/>
    </font>
    <font>
      <b/>
      <sz val="11"/>
      <color rgb="FFFA7D00"/>
      <name val="Tahoma"/>
      <family val="2"/>
    </font>
    <font>
      <b/>
      <sz val="12"/>
      <color indexed="52"/>
      <name val="Calibri"/>
      <family val="2"/>
    </font>
    <font>
      <b/>
      <sz val="11"/>
      <color theme="0"/>
      <name val="Tahoma"/>
      <family val="2"/>
    </font>
    <font>
      <sz val="11"/>
      <color rgb="FF3F3F7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6500"/>
      <name val="Tahoma"/>
      <family val="2"/>
    </font>
    <font>
      <b/>
      <sz val="11"/>
      <color rgb="FF3F3F3F"/>
      <name val="宋体"/>
      <family val="3"/>
      <charset val="134"/>
      <scheme val="minor"/>
    </font>
    <font>
      <b/>
      <sz val="11"/>
      <color rgb="FF3F3F3F"/>
      <name val="Tahoma"/>
      <family val="2"/>
    </font>
    <font>
      <sz val="11"/>
      <color rgb="FF3F3F76"/>
      <name val="Tahoma"/>
      <family val="2"/>
    </font>
    <font>
      <sz val="12"/>
      <color indexed="62"/>
      <name val="Calibri"/>
      <family val="2"/>
    </font>
    <font>
      <i/>
      <sz val="12"/>
      <color indexed="23"/>
      <name val="Calibri"/>
      <family val="2"/>
    </font>
    <font>
      <sz val="11"/>
      <name val="Arial"/>
      <family val="2"/>
    </font>
    <font>
      <sz val="12"/>
      <color indexed="60"/>
      <name val="Calibri"/>
      <family val="2"/>
    </font>
    <font>
      <sz val="12"/>
      <name val="바탕체"/>
      <charset val="134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color indexed="9"/>
      <name val="Arial"/>
      <family val="2"/>
    </font>
    <font>
      <vertAlign val="subscript"/>
      <sz val="10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44">
    <xf numFmtId="0" fontId="0" fillId="0" borderId="0"/>
    <xf numFmtId="0" fontId="2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5" borderId="0" applyNumberFormat="0" applyBorder="0" applyAlignment="0" applyProtection="0"/>
    <xf numFmtId="180" fontId="30" fillId="0" borderId="0" applyFill="0" applyBorder="0" applyAlignment="0"/>
    <xf numFmtId="0" fontId="20" fillId="39" borderId="0" applyNumberFormat="0" applyBorder="0" applyAlignment="0" applyProtection="0">
      <alignment vertical="center"/>
    </xf>
    <xf numFmtId="0" fontId="27" fillId="41" borderId="0" applyNumberFormat="0" applyBorder="0" applyAlignment="0" applyProtection="0"/>
    <xf numFmtId="0" fontId="23" fillId="4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79" fontId="30" fillId="0" borderId="0" applyFill="0" applyBorder="0" applyAlignment="0"/>
    <xf numFmtId="0" fontId="37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3" fontId="30" fillId="0" borderId="0" applyFill="0" applyBorder="0" applyAlignment="0"/>
    <xf numFmtId="0" fontId="28" fillId="4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21" borderId="58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179" fontId="30" fillId="0" borderId="0" applyFill="0" applyBorder="0" applyAlignment="0"/>
    <xf numFmtId="0" fontId="36" fillId="0" borderId="56" applyNumberFormat="0" applyFill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3" fontId="30" fillId="0" borderId="0" applyFill="0" applyBorder="0" applyAlignment="0"/>
    <xf numFmtId="0" fontId="23" fillId="5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3" fontId="30" fillId="0" borderId="0" applyFill="0" applyBorder="0" applyAlignment="0"/>
    <xf numFmtId="0" fontId="48" fillId="0" borderId="0" applyNumberFormat="0" applyFill="0" applyBorder="0" applyAlignment="0" applyProtection="0"/>
    <xf numFmtId="0" fontId="27" fillId="21" borderId="0" applyNumberFormat="0" applyBorder="0" applyAlignment="0" applyProtection="0"/>
    <xf numFmtId="0" fontId="27" fillId="56" borderId="0" applyNumberFormat="0" applyBorder="0" applyAlignment="0" applyProtection="0"/>
    <xf numFmtId="0" fontId="49" fillId="0" borderId="0" applyNumberFormat="0" applyFill="0" applyBorder="0" applyAlignment="0" applyProtection="0"/>
    <xf numFmtId="0" fontId="27" fillId="46" borderId="0" applyNumberFormat="0" applyBorder="0" applyAlignment="0" applyProtection="0"/>
    <xf numFmtId="0" fontId="27" fillId="21" borderId="0" applyNumberFormat="0" applyBorder="0" applyAlignment="0" applyProtection="0"/>
    <xf numFmtId="0" fontId="28" fillId="4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0" fillId="0" borderId="0"/>
    <xf numFmtId="0" fontId="43" fillId="0" borderId="0" applyNumberFormat="0" applyFill="0" applyBorder="0" applyAlignment="0" applyProtection="0">
      <alignment vertical="center"/>
    </xf>
    <xf numFmtId="0" fontId="27" fillId="5" borderId="0" applyNumberFormat="0" applyBorder="0" applyAlignment="0" applyProtection="0"/>
    <xf numFmtId="0" fontId="28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100" fillId="56" borderId="66" applyNumberFormat="0" applyFont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42" fillId="0" borderId="59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1" fontId="30" fillId="0" borderId="0" applyFill="0" applyBorder="0" applyAlignment="0"/>
    <xf numFmtId="0" fontId="23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179" fontId="30" fillId="0" borderId="0" applyFill="0" applyBorder="0" applyAlignment="0"/>
    <xf numFmtId="0" fontId="2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30" fillId="0" borderId="0" applyFill="0" applyBorder="0" applyAlignment="0"/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0" fillId="0" borderId="0"/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53" fillId="0" borderId="68" applyNumberFormat="0" applyFill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3" fontId="30" fillId="0" borderId="0" applyFont="0" applyFill="0" applyBorder="0" applyAlignment="0" applyProtection="0"/>
    <xf numFmtId="0" fontId="23" fillId="2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57" fillId="62" borderId="70" applyNumberForma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23" fillId="3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3" fillId="0" borderId="0"/>
    <xf numFmtId="0" fontId="33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3" fillId="47" borderId="62" applyNumberFormat="0" applyFont="0" applyAlignment="0" applyProtection="0">
      <alignment vertical="center"/>
    </xf>
    <xf numFmtId="0" fontId="23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4" fontId="60" fillId="0" borderId="0" applyFill="0" applyBorder="0" applyAlignment="0"/>
    <xf numFmtId="0" fontId="23" fillId="38" borderId="0" applyNumberFormat="0" applyBorder="0" applyAlignment="0" applyProtection="0">
      <alignment vertical="center"/>
    </xf>
    <xf numFmtId="187" fontId="30" fillId="0" borderId="0" applyFill="0" applyBorder="0" applyAlignment="0"/>
    <xf numFmtId="0" fontId="23" fillId="54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59" fillId="0" borderId="71" applyNumberFormat="0" applyFill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183" fontId="30" fillId="0" borderId="0" applyFill="0" applyBorder="0" applyAlignment="0"/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83" fontId="30" fillId="0" borderId="0" applyFill="0" applyBorder="0" applyAlignment="0"/>
    <xf numFmtId="0" fontId="2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2" borderId="0" applyNumberFormat="0" applyBorder="0" applyAlignment="0" applyProtection="0"/>
    <xf numFmtId="0" fontId="27" fillId="42" borderId="0" applyNumberFormat="0" applyBorder="0" applyAlignment="0" applyProtection="0"/>
    <xf numFmtId="0" fontId="27" fillId="21" borderId="0" applyNumberFormat="0" applyBorder="0" applyAlignment="0" applyProtection="0"/>
    <xf numFmtId="0" fontId="23" fillId="1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100" fillId="56" borderId="66" applyNumberFormat="0" applyFont="0" applyAlignment="0" applyProtection="0"/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179" fontId="30" fillId="0" borderId="0" applyFill="0" applyBorder="0" applyAlignment="0"/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3" fontId="30" fillId="0" borderId="0" applyFill="0" applyBorder="0" applyAlignment="0"/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6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4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1" fillId="0" borderId="67" applyNumberFormat="0" applyFill="0" applyAlignment="0" applyProtection="0"/>
    <xf numFmtId="0" fontId="39" fillId="49" borderId="0" applyNumberFormat="0" applyBorder="0" applyAlignment="0" applyProtection="0">
      <alignment vertical="center"/>
    </xf>
    <xf numFmtId="0" fontId="52" fillId="0" borderId="68" applyNumberFormat="0" applyFill="0" applyAlignment="0" applyProtection="0"/>
    <xf numFmtId="0" fontId="21" fillId="5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63" fillId="0" borderId="72" applyNumberFormat="0" applyFill="0" applyAlignment="0" applyProtection="0"/>
    <xf numFmtId="0" fontId="28" fillId="5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/>
    <xf numFmtId="0" fontId="22" fillId="41" borderId="0" applyNumberFormat="0" applyBorder="0" applyAlignment="0" applyProtection="0"/>
    <xf numFmtId="0" fontId="64" fillId="52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3" borderId="0" applyNumberFormat="0" applyBorder="0" applyAlignment="0" applyProtection="0"/>
    <xf numFmtId="0" fontId="23" fillId="0" borderId="0">
      <alignment vertical="center"/>
    </xf>
    <xf numFmtId="0" fontId="22" fillId="2" borderId="0" applyNumberFormat="0" applyBorder="0" applyAlignment="0" applyProtection="0"/>
    <xf numFmtId="0" fontId="23" fillId="0" borderId="0">
      <alignment vertical="center"/>
    </xf>
    <xf numFmtId="0" fontId="22" fillId="27" borderId="0" applyNumberFormat="0" applyBorder="0" applyAlignment="0" applyProtection="0"/>
    <xf numFmtId="0" fontId="23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/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16" fillId="0" borderId="3">
      <alignment horizontal="left" vertical="center"/>
    </xf>
    <xf numFmtId="0" fontId="2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7" fontId="30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186" fontId="30" fillId="0" borderId="0" applyFill="0" applyBorder="0" applyAlignment="0"/>
    <xf numFmtId="181" fontId="30" fillId="0" borderId="0" applyFill="0" applyBorder="0" applyAlignment="0"/>
    <xf numFmtId="0" fontId="58" fillId="2" borderId="58" applyNumberFormat="0" applyAlignment="0" applyProtection="0">
      <alignment vertical="center"/>
    </xf>
    <xf numFmtId="0" fontId="22" fillId="27" borderId="0" applyNumberFormat="0" applyBorder="0" applyAlignment="0" applyProtection="0"/>
    <xf numFmtId="181" fontId="30" fillId="0" borderId="0" applyFont="0" applyFill="0" applyBorder="0" applyAlignment="0" applyProtection="0"/>
    <xf numFmtId="38" fontId="56" fillId="0" borderId="69">
      <alignment vertical="center"/>
    </xf>
    <xf numFmtId="183" fontId="30" fillId="0" borderId="0" applyFill="0" applyBorder="0" applyAlignment="0"/>
    <xf numFmtId="0" fontId="41" fillId="0" borderId="56" applyNumberFormat="0" applyFill="0" applyAlignment="0" applyProtection="0">
      <alignment vertical="center"/>
    </xf>
    <xf numFmtId="181" fontId="30" fillId="0" borderId="0" applyFill="0" applyBorder="0" applyAlignment="0"/>
    <xf numFmtId="0" fontId="65" fillId="0" borderId="0" applyNumberFormat="0" applyFill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16" fillId="0" borderId="6" applyNumberFormat="0" applyAlignment="0" applyProtection="0">
      <alignment horizontal="left" vertical="center"/>
    </xf>
    <xf numFmtId="183" fontId="30" fillId="0" borderId="0" applyFill="0" applyBorder="0" applyAlignment="0"/>
    <xf numFmtId="181" fontId="30" fillId="0" borderId="0" applyFill="0" applyBorder="0" applyAlignment="0"/>
    <xf numFmtId="0" fontId="24" fillId="0" borderId="54" applyNumberFormat="0" applyFill="0" applyAlignment="0" applyProtection="0">
      <alignment vertical="center"/>
    </xf>
    <xf numFmtId="0" fontId="66" fillId="0" borderId="73" applyNumberFormat="0" applyFill="0" applyAlignment="0" applyProtection="0">
      <alignment vertical="center"/>
    </xf>
    <xf numFmtId="181" fontId="30" fillId="0" borderId="0" applyFill="0" applyBorder="0" applyAlignment="0"/>
    <xf numFmtId="0" fontId="68" fillId="2" borderId="74" applyNumberFormat="0" applyAlignment="0" applyProtection="0">
      <alignment vertical="center"/>
    </xf>
    <xf numFmtId="176" fontId="30" fillId="0" borderId="0" applyFont="0" applyFill="0" applyBorder="0" applyAlignment="0" applyProtection="0"/>
    <xf numFmtId="181" fontId="30" fillId="0" borderId="0" applyFill="0" applyBorder="0" applyAlignment="0"/>
    <xf numFmtId="181" fontId="30" fillId="0" borderId="0" applyFill="0" applyBorder="0" applyAlignment="0"/>
    <xf numFmtId="0" fontId="24" fillId="0" borderId="54" applyNumberFormat="0" applyFill="0" applyAlignment="0" applyProtection="0">
      <alignment vertical="center"/>
    </xf>
    <xf numFmtId="49" fontId="60" fillId="0" borderId="0" applyFill="0" applyBorder="0" applyAlignment="0"/>
    <xf numFmtId="0" fontId="24" fillId="0" borderId="54" applyNumberFormat="0" applyFill="0" applyAlignment="0" applyProtection="0">
      <alignment vertical="center"/>
    </xf>
    <xf numFmtId="0" fontId="18" fillId="62" borderId="70" applyNumberFormat="0" applyAlignment="0" applyProtection="0"/>
    <xf numFmtId="185" fontId="30" fillId="0" borderId="0" applyFill="0" applyBorder="0" applyAlignment="0"/>
    <xf numFmtId="182" fontId="30" fillId="0" borderId="0" applyFill="0" applyBorder="0" applyAlignment="0"/>
    <xf numFmtId="0" fontId="35" fillId="22" borderId="0" applyNumberFormat="0" applyBorder="0" applyAlignment="0" applyProtection="0">
      <alignment vertical="center"/>
    </xf>
    <xf numFmtId="0" fontId="12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47" fillId="0" borderId="54" applyNumberFormat="0" applyFill="0" applyAlignment="0" applyProtection="0">
      <alignment vertical="center"/>
    </xf>
    <xf numFmtId="0" fontId="47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41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42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1" fillId="5" borderId="74" applyNumberFormat="0" applyAlignment="0" applyProtection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0" borderId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45" borderId="0" applyNumberFormat="0" applyBorder="0" applyAlignment="0" applyProtection="0"/>
    <xf numFmtId="0" fontId="22" fillId="27" borderId="0" applyNumberFormat="0" applyBorder="0" applyAlignment="0" applyProtection="0"/>
    <xf numFmtId="0" fontId="22" fillId="48" borderId="0" applyNumberFormat="0" applyBorder="0" applyAlignment="0" applyProtection="0"/>
    <xf numFmtId="0" fontId="29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5" fillId="0" borderId="75" applyNumberFormat="0" applyFill="0" applyAlignment="0" applyProtection="0"/>
    <xf numFmtId="0" fontId="76" fillId="60" borderId="0" applyNumberFormat="0" applyBorder="0" applyAlignment="0" applyProtection="0"/>
    <xf numFmtId="0" fontId="77" fillId="6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9" fillId="0" borderId="64" applyNumberFormat="0" applyFill="0" applyAlignment="0" applyProtection="0">
      <alignment vertical="center"/>
    </xf>
    <xf numFmtId="0" fontId="79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78" fillId="0" borderId="64" applyNumberFormat="0" applyFill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80" fillId="37" borderId="57" applyNumberFormat="0" applyAlignment="0" applyProtection="0">
      <alignment vertical="center"/>
    </xf>
    <xf numFmtId="0" fontId="80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61" fillId="37" borderId="57" applyNumberFormat="0" applyAlignment="0" applyProtection="0">
      <alignment vertical="center"/>
    </xf>
    <xf numFmtId="0" fontId="81" fillId="5" borderId="58" applyNumberFormat="0" applyAlignment="0" applyProtection="0"/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82" fillId="20" borderId="55" applyNumberFormat="0" applyAlignment="0" applyProtection="0">
      <alignment vertical="center"/>
    </xf>
    <xf numFmtId="0" fontId="82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25" fillId="20" borderId="5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61" applyNumberFormat="0" applyFill="0" applyAlignment="0" applyProtection="0"/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70" fillId="0" borderId="63" applyNumberFormat="0" applyFill="0" applyAlignment="0" applyProtection="0">
      <alignment vertical="center"/>
    </xf>
    <xf numFmtId="0" fontId="70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188" fontId="9" fillId="0" borderId="0" applyFon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7" fillId="37" borderId="60" applyNumberFormat="0" applyAlignment="0" applyProtection="0">
      <alignment vertical="center"/>
    </xf>
    <xf numFmtId="0" fontId="87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6" fillId="37" borderId="60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8" fillId="29" borderId="57" applyNumberFormat="0" applyAlignment="0" applyProtection="0">
      <alignment vertical="center"/>
    </xf>
    <xf numFmtId="0" fontId="88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3" fillId="29" borderId="57" applyNumberFormat="0" applyAlignment="0" applyProtection="0">
      <alignment vertical="center"/>
    </xf>
    <xf numFmtId="0" fontId="89" fillId="21" borderId="58" applyNumberFormat="0" applyAlignment="0" applyProtection="0"/>
    <xf numFmtId="0" fontId="90" fillId="0" borderId="0" applyNumberFormat="0" applyFill="0" applyBorder="0" applyAlignment="0" applyProtection="0"/>
    <xf numFmtId="0" fontId="91" fillId="0" borderId="0"/>
    <xf numFmtId="0" fontId="92" fillId="3" borderId="0" applyNumberFormat="0" applyBorder="0" applyAlignment="0" applyProtection="0"/>
    <xf numFmtId="0" fontId="3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23" fillId="47" borderId="62" applyNumberFormat="0" applyFont="0" applyAlignment="0" applyProtection="0">
      <alignment vertical="center"/>
    </xf>
    <xf numFmtId="0" fontId="93" fillId="0" borderId="0"/>
  </cellStyleXfs>
  <cellXfs count="18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 applyProtection="1">
      <alignment horizontal="left"/>
      <protection hidden="1"/>
    </xf>
    <xf numFmtId="0" fontId="0" fillId="2" borderId="1" xfId="0" applyFill="1" applyBorder="1" applyAlignment="1">
      <alignment horizontal="right"/>
    </xf>
    <xf numFmtId="2" fontId="0" fillId="3" borderId="2" xfId="0" applyNumberForma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left"/>
      <protection hidden="1"/>
    </xf>
    <xf numFmtId="0" fontId="0" fillId="2" borderId="3" xfId="0" applyFill="1" applyBorder="1" applyAlignment="1">
      <alignment horizontal="right"/>
    </xf>
    <xf numFmtId="0" fontId="0" fillId="3" borderId="2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2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3" borderId="12" xfId="0" applyFont="1" applyFill="1" applyBorder="1" applyAlignment="1" applyProtection="1">
      <alignment horizontal="center" vertical="top" wrapText="1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1" fillId="5" borderId="1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top" wrapText="1"/>
    </xf>
    <xf numFmtId="0" fontId="0" fillId="3" borderId="12" xfId="0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3" fillId="3" borderId="16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right"/>
    </xf>
    <xf numFmtId="2" fontId="1" fillId="6" borderId="19" xfId="0" applyNumberFormat="1" applyFont="1" applyFill="1" applyBorder="1" applyAlignment="1" applyProtection="1">
      <alignment horizontal="right"/>
      <protection hidden="1"/>
    </xf>
    <xf numFmtId="186" fontId="1" fillId="6" borderId="5" xfId="0" applyNumberFormat="1" applyFont="1" applyFill="1" applyBorder="1" applyAlignment="1" applyProtection="1">
      <alignment horizontal="center"/>
      <protection hidden="1"/>
    </xf>
    <xf numFmtId="0" fontId="4" fillId="4" borderId="5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5" borderId="21" xfId="0" applyFill="1" applyBorder="1"/>
    <xf numFmtId="0" fontId="1" fillId="5" borderId="22" xfId="0" applyFont="1" applyFill="1" applyBorder="1" applyAlignment="1">
      <alignment horizontal="right"/>
    </xf>
    <xf numFmtId="189" fontId="1" fillId="5" borderId="23" xfId="0" applyNumberFormat="1" applyFont="1" applyFill="1" applyBorder="1" applyAlignment="1" applyProtection="1">
      <alignment horizontal="right"/>
      <protection hidden="1"/>
    </xf>
    <xf numFmtId="0" fontId="1" fillId="5" borderId="24" xfId="0" applyFont="1" applyFill="1" applyBorder="1" applyAlignment="1">
      <alignment horizontal="right"/>
    </xf>
    <xf numFmtId="0" fontId="0" fillId="5" borderId="25" xfId="0" applyFill="1" applyBorder="1"/>
    <xf numFmtId="0" fontId="1" fillId="5" borderId="26" xfId="0" applyFont="1" applyFill="1" applyBorder="1" applyAlignment="1">
      <alignment horizontal="right"/>
    </xf>
    <xf numFmtId="189" fontId="1" fillId="6" borderId="27" xfId="0" applyNumberFormat="1" applyFont="1" applyFill="1" applyBorder="1" applyAlignment="1" applyProtection="1">
      <alignment horizontal="right"/>
      <protection hidden="1"/>
    </xf>
    <xf numFmtId="0" fontId="1" fillId="5" borderId="28" xfId="0" applyFont="1" applyFill="1" applyBorder="1" applyAlignment="1">
      <alignment horizontal="right"/>
    </xf>
    <xf numFmtId="189" fontId="1" fillId="5" borderId="27" xfId="0" applyNumberFormat="1" applyFont="1" applyFill="1" applyBorder="1" applyAlignment="1" applyProtection="1">
      <alignment horizontal="right"/>
      <protection hidden="1"/>
    </xf>
    <xf numFmtId="0" fontId="4" fillId="4" borderId="5" xfId="0" applyFont="1" applyFill="1" applyBorder="1"/>
    <xf numFmtId="0" fontId="2" fillId="4" borderId="5" xfId="0" applyFont="1" applyFill="1" applyBorder="1" applyAlignment="1">
      <alignment horizontal="right"/>
    </xf>
    <xf numFmtId="189" fontId="1" fillId="5" borderId="29" xfId="0" applyNumberFormat="1" applyFont="1" applyFill="1" applyBorder="1" applyAlignment="1" applyProtection="1">
      <alignment horizontal="right"/>
      <protection hidden="1"/>
    </xf>
    <xf numFmtId="0" fontId="2" fillId="4" borderId="20" xfId="0" applyFont="1" applyFill="1" applyBorder="1" applyAlignment="1">
      <alignment horizontal="right"/>
    </xf>
    <xf numFmtId="0" fontId="0" fillId="5" borderId="5" xfId="0" applyFill="1" applyBorder="1"/>
    <xf numFmtId="0" fontId="1" fillId="5" borderId="6" xfId="0" applyFont="1" applyFill="1" applyBorder="1" applyAlignment="1">
      <alignment horizontal="right"/>
    </xf>
    <xf numFmtId="0" fontId="1" fillId="5" borderId="7" xfId="0" applyFont="1" applyFill="1" applyBorder="1" applyAlignment="1" applyProtection="1">
      <alignment horizontal="right"/>
      <protection hidden="1"/>
    </xf>
    <xf numFmtId="0" fontId="1" fillId="5" borderId="5" xfId="0" applyFont="1" applyFill="1" applyBorder="1"/>
    <xf numFmtId="0" fontId="1" fillId="5" borderId="7" xfId="0" applyFont="1" applyFill="1" applyBorder="1" applyAlignment="1" applyProtection="1">
      <alignment horizontal="left"/>
      <protection hidden="1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30" xfId="0" applyFont="1" applyFill="1" applyBorder="1" applyAlignment="1">
      <alignment horizontal="right"/>
    </xf>
    <xf numFmtId="0" fontId="1" fillId="5" borderId="31" xfId="0" applyFont="1" applyFill="1" applyBorder="1" applyAlignment="1">
      <alignment horizontal="right"/>
    </xf>
    <xf numFmtId="0" fontId="0" fillId="5" borderId="32" xfId="0" applyFill="1" applyBorder="1" applyAlignment="1">
      <alignment horizontal="right"/>
    </xf>
    <xf numFmtId="0" fontId="1" fillId="5" borderId="33" xfId="0" applyFont="1" applyFill="1" applyBorder="1" applyAlignment="1">
      <alignment horizontal="right"/>
    </xf>
    <xf numFmtId="0" fontId="1" fillId="5" borderId="34" xfId="0" applyFont="1" applyFill="1" applyBorder="1" applyAlignment="1">
      <alignment horizontal="right"/>
    </xf>
    <xf numFmtId="0" fontId="0" fillId="5" borderId="35" xfId="0" applyFill="1" applyBorder="1" applyAlignment="1">
      <alignment horizontal="right"/>
    </xf>
    <xf numFmtId="0" fontId="1" fillId="5" borderId="36" xfId="0" applyFont="1" applyFill="1" applyBorder="1" applyAlignment="1">
      <alignment horizontal="right"/>
    </xf>
    <xf numFmtId="0" fontId="1" fillId="5" borderId="37" xfId="0" applyFont="1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1" fillId="5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/>
    <xf numFmtId="14" fontId="0" fillId="2" borderId="1" xfId="0" applyNumberFormat="1" applyFill="1" applyBorder="1" applyProtection="1">
      <protection hidden="1"/>
    </xf>
    <xf numFmtId="0" fontId="1" fillId="2" borderId="1" xfId="0" applyFont="1" applyFill="1" applyBorder="1"/>
    <xf numFmtId="0" fontId="0" fillId="3" borderId="41" xfId="0" applyFill="1" applyBorder="1" applyAlignment="1" applyProtection="1">
      <alignment horizontal="center"/>
      <protection hidden="1"/>
    </xf>
    <xf numFmtId="0" fontId="1" fillId="2" borderId="1" xfId="0" applyFont="1" applyFill="1" applyBorder="1" applyProtection="1">
      <protection hidden="1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0" fillId="5" borderId="43" xfId="0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5" borderId="35" xfId="0" applyFill="1" applyBorder="1" applyAlignment="1" applyProtection="1">
      <alignment horizontal="center"/>
      <protection hidden="1"/>
    </xf>
    <xf numFmtId="0" fontId="0" fillId="5" borderId="35" xfId="0" applyFill="1" applyBorder="1" applyAlignment="1">
      <alignment horizontal="center"/>
    </xf>
    <xf numFmtId="186" fontId="0" fillId="2" borderId="0" xfId="0" applyNumberFormat="1" applyFill="1"/>
    <xf numFmtId="186" fontId="0" fillId="2" borderId="0" xfId="0" applyNumberFormat="1" applyFill="1" applyProtection="1">
      <protection hidden="1"/>
    </xf>
    <xf numFmtId="0" fontId="0" fillId="3" borderId="44" xfId="0" applyFill="1" applyBorder="1" applyAlignment="1" applyProtection="1">
      <alignment horizontal="center"/>
      <protection locked="0"/>
    </xf>
    <xf numFmtId="0" fontId="0" fillId="5" borderId="14" xfId="0" applyFill="1" applyBorder="1" applyAlignment="1">
      <alignment horizontal="center"/>
    </xf>
    <xf numFmtId="186" fontId="1" fillId="6" borderId="6" xfId="0" applyNumberFormat="1" applyFont="1" applyFill="1" applyBorder="1" applyAlignment="1" applyProtection="1">
      <alignment horizontal="center"/>
      <protection hidden="1"/>
    </xf>
    <xf numFmtId="0" fontId="4" fillId="4" borderId="16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186" fontId="1" fillId="6" borderId="17" xfId="0" applyNumberFormat="1" applyFont="1" applyFill="1" applyBorder="1" applyAlignment="1" applyProtection="1">
      <alignment horizontal="center"/>
      <protection hidden="1"/>
    </xf>
    <xf numFmtId="186" fontId="1" fillId="6" borderId="4" xfId="0" applyNumberFormat="1" applyFont="1" applyFill="1" applyBorder="1" applyAlignment="1" applyProtection="1">
      <alignment horizontal="center"/>
      <protection hidden="1"/>
    </xf>
    <xf numFmtId="189" fontId="1" fillId="5" borderId="45" xfId="0" applyNumberFormat="1" applyFont="1" applyFill="1" applyBorder="1" applyAlignment="1" applyProtection="1">
      <alignment horizontal="right"/>
      <protection hidden="1"/>
    </xf>
    <xf numFmtId="0" fontId="1" fillId="5" borderId="21" xfId="0" applyFont="1" applyFill="1" applyBorder="1"/>
    <xf numFmtId="186" fontId="1" fillId="6" borderId="32" xfId="0" applyNumberFormat="1" applyFont="1" applyFill="1" applyBorder="1" applyAlignment="1" applyProtection="1">
      <alignment horizontal="right"/>
      <protection hidden="1"/>
    </xf>
    <xf numFmtId="0" fontId="2" fillId="4" borderId="6" xfId="0" applyFont="1" applyFill="1" applyBorder="1" applyAlignment="1">
      <alignment horizontal="right"/>
    </xf>
    <xf numFmtId="0" fontId="1" fillId="5" borderId="13" xfId="0" applyFont="1" applyFill="1" applyBorder="1"/>
    <xf numFmtId="0" fontId="1" fillId="5" borderId="46" xfId="0" applyFont="1" applyFill="1" applyBorder="1" applyAlignment="1">
      <alignment horizontal="right"/>
    </xf>
    <xf numFmtId="186" fontId="1" fillId="5" borderId="35" xfId="0" applyNumberFormat="1" applyFont="1" applyFill="1" applyBorder="1" applyAlignment="1" applyProtection="1">
      <alignment horizontal="right"/>
      <protection hidden="1"/>
    </xf>
    <xf numFmtId="0" fontId="1" fillId="2" borderId="0" xfId="0" applyFont="1" applyFill="1"/>
    <xf numFmtId="0" fontId="1" fillId="5" borderId="14" xfId="0" applyFont="1" applyFill="1" applyBorder="1"/>
    <xf numFmtId="0" fontId="1" fillId="5" borderId="47" xfId="0" applyFont="1" applyFill="1" applyBorder="1" applyAlignment="1">
      <alignment horizontal="right"/>
    </xf>
    <xf numFmtId="186" fontId="1" fillId="8" borderId="15" xfId="0" applyNumberFormat="1" applyFont="1" applyFill="1" applyBorder="1" applyAlignment="1" applyProtection="1">
      <alignment horizontal="right"/>
      <protection hidden="1"/>
    </xf>
    <xf numFmtId="2" fontId="0" fillId="2" borderId="0" xfId="0" applyNumberFormat="1" applyFill="1" applyProtection="1">
      <protection hidden="1"/>
    </xf>
    <xf numFmtId="0" fontId="2" fillId="4" borderId="30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2" borderId="17" xfId="0" applyFill="1" applyBorder="1"/>
    <xf numFmtId="0" fontId="0" fillId="0" borderId="0" xfId="0" applyAlignment="1">
      <alignment horizontal="left"/>
    </xf>
    <xf numFmtId="0" fontId="1" fillId="5" borderId="21" xfId="0" applyFont="1" applyFill="1" applyBorder="1" applyAlignment="1">
      <alignment horizontal="right"/>
    </xf>
    <xf numFmtId="0" fontId="2" fillId="4" borderId="32" xfId="0" applyFont="1" applyFill="1" applyBorder="1" applyAlignment="1">
      <alignment horizontal="center"/>
    </xf>
    <xf numFmtId="0" fontId="0" fillId="0" borderId="33" xfId="0" applyBorder="1" applyAlignment="1" applyProtection="1">
      <alignment horizontal="right"/>
      <protection hidden="1"/>
    </xf>
    <xf numFmtId="0" fontId="0" fillId="0" borderId="52" xfId="0" applyBorder="1" applyAlignment="1" applyProtection="1">
      <alignment horizontal="right"/>
      <protection hidden="1"/>
    </xf>
    <xf numFmtId="0" fontId="0" fillId="0" borderId="52" xfId="0" applyBorder="1" applyAlignment="1" applyProtection="1">
      <alignment horizontal="center"/>
      <protection hidden="1"/>
    </xf>
    <xf numFmtId="2" fontId="0" fillId="0" borderId="49" xfId="0" applyNumberFormat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right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33" xfId="0" applyBorder="1" applyAlignment="1">
      <alignment horizontal="right"/>
    </xf>
    <xf numFmtId="0" fontId="0" fillId="0" borderId="36" xfId="0" applyBorder="1" applyAlignment="1">
      <alignment horizontal="right"/>
    </xf>
    <xf numFmtId="2" fontId="0" fillId="0" borderId="51" xfId="0" applyNumberFormat="1" applyBorder="1" applyAlignment="1" applyProtection="1">
      <alignment horizontal="center"/>
      <protection hidden="1"/>
    </xf>
    <xf numFmtId="0" fontId="0" fillId="0" borderId="33" xfId="0" applyBorder="1" applyAlignment="1" applyProtection="1">
      <alignment horizontal="center"/>
      <protection hidden="1"/>
    </xf>
    <xf numFmtId="2" fontId="0" fillId="0" borderId="52" xfId="0" applyNumberFormat="1" applyBorder="1" applyAlignment="1" applyProtection="1">
      <alignment horizontal="center"/>
      <protection hidden="1"/>
    </xf>
    <xf numFmtId="2" fontId="0" fillId="0" borderId="53" xfId="0" applyNumberFormat="1" applyBorder="1" applyAlignment="1" applyProtection="1">
      <alignment horizontal="center"/>
      <protection hidden="1"/>
    </xf>
    <xf numFmtId="2" fontId="0" fillId="0" borderId="12" xfId="0" applyNumberFormat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178" fontId="3" fillId="3" borderId="12" xfId="0" applyNumberFormat="1" applyFont="1" applyFill="1" applyBorder="1" applyAlignment="1" applyProtection="1">
      <alignment horizontal="center" vertical="top" wrapText="1"/>
      <protection hidden="1"/>
    </xf>
    <xf numFmtId="186" fontId="3" fillId="3" borderId="12" xfId="0" applyNumberFormat="1" applyFont="1" applyFill="1" applyBorder="1" applyAlignment="1" applyProtection="1">
      <alignment horizontal="center" vertical="top" wrapText="1"/>
      <protection hidden="1"/>
    </xf>
    <xf numFmtId="186" fontId="0" fillId="5" borderId="1" xfId="0" applyNumberFormat="1" applyFill="1" applyBorder="1" applyAlignment="1" applyProtection="1">
      <alignment horizontal="center"/>
      <protection hidden="1"/>
    </xf>
    <xf numFmtId="186" fontId="0" fillId="5" borderId="3" xfId="0" applyNumberFormat="1" applyFill="1" applyBorder="1" applyAlignment="1" applyProtection="1">
      <alignment horizontal="center"/>
      <protection hidden="1"/>
    </xf>
    <xf numFmtId="177" fontId="3" fillId="3" borderId="12" xfId="0" applyNumberFormat="1" applyFont="1" applyFill="1" applyBorder="1" applyAlignment="1" applyProtection="1">
      <alignment horizontal="center" vertical="top" wrapText="1"/>
      <protection hidden="1"/>
    </xf>
    <xf numFmtId="186" fontId="0" fillId="5" borderId="43" xfId="0" applyNumberFormat="1" applyFill="1" applyBorder="1" applyAlignment="1" applyProtection="1">
      <alignment horizontal="center"/>
      <protection hidden="1"/>
    </xf>
    <xf numFmtId="186" fontId="0" fillId="5" borderId="35" xfId="0" applyNumberFormat="1" applyFill="1" applyBorder="1" applyAlignment="1" applyProtection="1">
      <alignment horizontal="center"/>
      <protection hidden="1"/>
    </xf>
    <xf numFmtId="0" fontId="0" fillId="5" borderId="3" xfId="0" applyFill="1" applyBorder="1" applyAlignment="1" applyProtection="1">
      <alignment horizontal="center"/>
      <protection hidden="1"/>
    </xf>
    <xf numFmtId="0" fontId="8" fillId="0" borderId="0" xfId="503" applyFont="1" applyAlignment="1">
      <alignment horizontal="center"/>
    </xf>
    <xf numFmtId="0" fontId="9" fillId="0" borderId="0" xfId="503" applyAlignment="1">
      <alignment horizontal="center" vertical="center"/>
    </xf>
    <xf numFmtId="0" fontId="10" fillId="0" borderId="0" xfId="503" applyFont="1" applyAlignment="1">
      <alignment horizontal="center"/>
    </xf>
    <xf numFmtId="0" fontId="8" fillId="8" borderId="0" xfId="503" applyFont="1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1" fillId="9" borderId="0" xfId="0" applyFont="1" applyFill="1" applyAlignment="1">
      <alignment horizontal="center"/>
    </xf>
    <xf numFmtId="16" fontId="11" fillId="9" borderId="0" xfId="0" applyNumberFormat="1" applyFont="1" applyFill="1" applyAlignment="1">
      <alignment horizontal="center"/>
    </xf>
    <xf numFmtId="0" fontId="12" fillId="0" borderId="0" xfId="443"/>
    <xf numFmtId="0" fontId="13" fillId="0" borderId="0" xfId="443" applyFont="1"/>
    <xf numFmtId="0" fontId="10" fillId="0" borderId="0" xfId="443" applyFont="1"/>
    <xf numFmtId="184" fontId="9" fillId="0" borderId="0" xfId="503" applyNumberFormat="1" applyAlignment="1">
      <alignment horizontal="center"/>
    </xf>
    <xf numFmtId="0" fontId="9" fillId="0" borderId="0" xfId="503" applyAlignment="1">
      <alignment horizontal="center"/>
    </xf>
    <xf numFmtId="184" fontId="10" fillId="0" borderId="0" xfId="503" applyNumberFormat="1" applyFont="1" applyAlignment="1">
      <alignment horizontal="center"/>
    </xf>
    <xf numFmtId="0" fontId="14" fillId="10" borderId="0" xfId="503" applyFont="1" applyFill="1" applyAlignment="1" applyProtection="1">
      <alignment vertical="center"/>
      <protection locked="0"/>
    </xf>
    <xf numFmtId="0" fontId="8" fillId="10" borderId="0" xfId="0" applyFont="1" applyFill="1" applyAlignment="1" applyProtection="1">
      <alignment vertical="center"/>
      <protection locked="0"/>
    </xf>
    <xf numFmtId="0" fontId="8" fillId="10" borderId="0" xfId="503" applyFont="1" applyFill="1" applyAlignment="1" applyProtection="1">
      <alignment horizontal="left" vertical="center"/>
      <protection locked="0"/>
    </xf>
    <xf numFmtId="0" fontId="8" fillId="10" borderId="0" xfId="503" applyFont="1" applyFill="1" applyAlignment="1" applyProtection="1">
      <alignment vertical="center"/>
      <protection locked="0"/>
    </xf>
    <xf numFmtId="0" fontId="16" fillId="10" borderId="0" xfId="503" applyFont="1" applyFill="1" applyAlignment="1" applyProtection="1">
      <alignment horizontal="left" vertical="center"/>
      <protection locked="0"/>
    </xf>
    <xf numFmtId="0" fontId="16" fillId="10" borderId="0" xfId="503" applyFont="1" applyFill="1" applyAlignment="1" applyProtection="1">
      <alignment vertical="center"/>
      <protection locked="0"/>
    </xf>
    <xf numFmtId="14" fontId="16" fillId="10" borderId="0" xfId="503" applyNumberFormat="1" applyFont="1" applyFill="1" applyAlignment="1" applyProtection="1">
      <alignment horizontal="left" vertical="center"/>
      <protection locked="0"/>
    </xf>
    <xf numFmtId="0" fontId="16" fillId="10" borderId="0" xfId="0" applyFont="1" applyFill="1" applyAlignment="1" applyProtection="1">
      <alignment horizontal="left" vertical="center"/>
      <protection locked="0"/>
    </xf>
    <xf numFmtId="0" fontId="17" fillId="10" borderId="0" xfId="0" applyFont="1" applyFill="1" applyAlignment="1" applyProtection="1">
      <alignment horizontal="left" vertical="center"/>
      <protection locked="0"/>
    </xf>
    <xf numFmtId="0" fontId="16" fillId="10" borderId="0" xfId="0" applyFont="1" applyFill="1" applyAlignment="1" applyProtection="1">
      <alignment vertical="center"/>
      <protection locked="0"/>
    </xf>
    <xf numFmtId="0" fontId="16" fillId="10" borderId="12" xfId="503" applyFont="1" applyFill="1" applyBorder="1" applyAlignment="1" applyProtection="1">
      <alignment horizontal="center" vertical="center"/>
      <protection locked="0"/>
    </xf>
    <xf numFmtId="2" fontId="8" fillId="0" borderId="12" xfId="503" applyNumberFormat="1" applyFont="1" applyBorder="1" applyAlignment="1" applyProtection="1">
      <alignment horizontal="center" vertical="center"/>
      <protection locked="0" hidden="1"/>
    </xf>
    <xf numFmtId="0" fontId="8" fillId="10" borderId="12" xfId="503" applyFont="1" applyFill="1" applyBorder="1" applyAlignment="1" applyProtection="1">
      <alignment horizontal="center" vertical="center"/>
      <protection locked="0" hidden="1"/>
    </xf>
    <xf numFmtId="184" fontId="8" fillId="11" borderId="12" xfId="608" applyNumberFormat="1" applyFont="1" applyFill="1" applyBorder="1" applyAlignment="1" applyProtection="1">
      <alignment horizontal="center" vertical="center"/>
      <protection locked="0" hidden="1"/>
    </xf>
    <xf numFmtId="0" fontId="8" fillId="10" borderId="0" xfId="503" applyFont="1" applyFill="1" applyAlignment="1" applyProtection="1">
      <alignment horizontal="center" vertical="center"/>
      <protection locked="0"/>
    </xf>
    <xf numFmtId="0" fontId="8" fillId="10" borderId="0" xfId="503" applyFont="1" applyFill="1" applyAlignment="1" applyProtection="1">
      <alignment horizontal="center"/>
      <protection locked="0"/>
    </xf>
    <xf numFmtId="0" fontId="14" fillId="10" borderId="0" xfId="503" applyFont="1" applyFill="1" applyAlignment="1">
      <alignment vertical="center"/>
    </xf>
    <xf numFmtId="0" fontId="8" fillId="10" borderId="0" xfId="503" applyFont="1" applyFill="1" applyAlignment="1">
      <alignment vertical="center"/>
    </xf>
    <xf numFmtId="0" fontId="16" fillId="12" borderId="0" xfId="503" applyFont="1" applyFill="1" applyAlignment="1" applyProtection="1">
      <alignment vertical="center"/>
      <protection locked="0"/>
    </xf>
    <xf numFmtId="0" fontId="16" fillId="8" borderId="0" xfId="503" applyFont="1" applyFill="1" applyAlignment="1" applyProtection="1">
      <alignment vertical="center"/>
      <protection locked="0"/>
    </xf>
    <xf numFmtId="0" fontId="18" fillId="13" borderId="0" xfId="504" applyNumberFormat="1" applyFont="1" applyAlignment="1" applyProtection="1">
      <alignment horizontal="center" vertical="center"/>
      <protection locked="0"/>
    </xf>
    <xf numFmtId="0" fontId="16" fillId="14" borderId="0" xfId="503" applyFont="1" applyFill="1" applyAlignment="1" applyProtection="1">
      <alignment vertical="center"/>
      <protection locked="0"/>
    </xf>
    <xf numFmtId="0" fontId="8" fillId="10" borderId="0" xfId="0" applyFont="1" applyFill="1" applyAlignment="1" applyProtection="1">
      <alignment horizontal="left" vertical="center"/>
      <protection locked="0"/>
    </xf>
    <xf numFmtId="0" fontId="19" fillId="15" borderId="0" xfId="503" applyFont="1" applyFill="1" applyAlignment="1" applyProtection="1">
      <alignment vertical="center"/>
      <protection locked="0"/>
    </xf>
    <xf numFmtId="0" fontId="16" fillId="0" borderId="0" xfId="503" applyFont="1" applyAlignment="1" applyProtection="1">
      <alignment vertical="center"/>
      <protection locked="0"/>
    </xf>
    <xf numFmtId="0" fontId="15" fillId="10" borderId="0" xfId="503" applyFont="1" applyFill="1" applyAlignment="1" applyProtection="1">
      <alignment horizontal="center" vertical="center"/>
      <protection locked="0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6" fillId="4" borderId="38" xfId="0" applyFont="1" applyFill="1" applyBorder="1" applyAlignment="1">
      <alignment horizontal="right" vertical="center"/>
    </xf>
    <xf numFmtId="0" fontId="6" fillId="4" borderId="16" xfId="0" applyFont="1" applyFill="1" applyBorder="1" applyAlignment="1">
      <alignment horizontal="right" vertical="center"/>
    </xf>
    <xf numFmtId="0" fontId="6" fillId="7" borderId="39" xfId="0" applyFont="1" applyFill="1" applyBorder="1" applyAlignment="1">
      <alignment horizontal="right" vertical="center"/>
    </xf>
    <xf numFmtId="0" fontId="6" fillId="7" borderId="17" xfId="0" applyFont="1" applyFill="1" applyBorder="1" applyAlignment="1">
      <alignment horizontal="right" vertical="center"/>
    </xf>
    <xf numFmtId="0" fontId="7" fillId="3" borderId="4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744">
    <cellStyle name="_空白异常工时统计" xfId="58" xr:uid="{00000000-0005-0000-0000-00006A000000}"/>
    <cellStyle name="20% - Accent1" xfId="62" xr:uid="{00000000-0005-0000-0000-00006E000000}"/>
    <cellStyle name="20% - Accent2" xfId="53" xr:uid="{00000000-0005-0000-0000-000065000000}"/>
    <cellStyle name="20% - Accent3" xfId="55" xr:uid="{00000000-0005-0000-0000-000067000000}"/>
    <cellStyle name="20% - Accent4" xfId="6" xr:uid="{00000000-0005-0000-0000-00000C000000}"/>
    <cellStyle name="20% - Accent5" xfId="56" xr:uid="{00000000-0005-0000-0000-000068000000}"/>
    <cellStyle name="20% - Accent6" xfId="57" xr:uid="{00000000-0005-0000-0000-000069000000}"/>
    <cellStyle name="20% - 輔色1" xfId="60" xr:uid="{00000000-0005-0000-0000-00006C000000}"/>
    <cellStyle name="20% - 輔色2" xfId="46" xr:uid="{00000000-0005-0000-0000-000052000000}"/>
    <cellStyle name="20% - 輔色3" xfId="47" xr:uid="{00000000-0005-0000-0000-000055000000}"/>
    <cellStyle name="20% - 輔色4" xfId="4" xr:uid="{00000000-0005-0000-0000-000009000000}"/>
    <cellStyle name="20% - 輔色5" xfId="49" xr:uid="{00000000-0005-0000-0000-00005B000000}"/>
    <cellStyle name="20% - 輔色6" xfId="50" xr:uid="{00000000-0005-0000-0000-00005E000000}"/>
    <cellStyle name="20% - 强调文字颜色 1 10" xfId="63" xr:uid="{00000000-0005-0000-0000-00006F000000}"/>
    <cellStyle name="20% - 强调文字颜色 1 11" xfId="8" xr:uid="{00000000-0005-0000-0000-000013000000}"/>
    <cellStyle name="20% - 强调文字颜色 1 12" xfId="67" xr:uid="{00000000-0005-0000-0000-000073000000}"/>
    <cellStyle name="20% - 强调文字颜色 1 13" xfId="70" xr:uid="{00000000-0005-0000-0000-000076000000}"/>
    <cellStyle name="20% - 强调文字颜色 1 14" xfId="72" xr:uid="{00000000-0005-0000-0000-000078000000}"/>
    <cellStyle name="20% - 强调文字颜色 1 2" xfId="74" xr:uid="{00000000-0005-0000-0000-00007A000000}"/>
    <cellStyle name="20% - 强调文字颜色 1 2 2" xfId="76" xr:uid="{00000000-0005-0000-0000-00007C000000}"/>
    <cellStyle name="20% - 强调文字颜色 1 2 3" xfId="77" xr:uid="{00000000-0005-0000-0000-00007D000000}"/>
    <cellStyle name="20% - 强调文字颜色 1 3" xfId="81" xr:uid="{00000000-0005-0000-0000-000081000000}"/>
    <cellStyle name="20% - 强调文字颜色 1 4" xfId="83" xr:uid="{00000000-0005-0000-0000-000083000000}"/>
    <cellStyle name="20% - 强调文字颜色 1 5" xfId="85" xr:uid="{00000000-0005-0000-0000-000085000000}"/>
    <cellStyle name="20% - 强调文字颜色 1 6" xfId="86" xr:uid="{00000000-0005-0000-0000-000086000000}"/>
    <cellStyle name="20% - 强调文字颜色 1 7" xfId="87" xr:uid="{00000000-0005-0000-0000-000087000000}"/>
    <cellStyle name="20% - 强调文字颜色 1 8" xfId="90" xr:uid="{00000000-0005-0000-0000-00008A000000}"/>
    <cellStyle name="20% - 强调文字颜色 1 9" xfId="93" xr:uid="{00000000-0005-0000-0000-00008D000000}"/>
    <cellStyle name="20% - 强调文字颜色 2 10" xfId="95" xr:uid="{00000000-0005-0000-0000-00008F000000}"/>
    <cellStyle name="20% - 强调文字颜色 2 11" xfId="100" xr:uid="{00000000-0005-0000-0000-000094000000}"/>
    <cellStyle name="20% - 强调文字颜色 2 12" xfId="103" xr:uid="{00000000-0005-0000-0000-000097000000}"/>
    <cellStyle name="20% - 强调文字颜色 2 13" xfId="106" xr:uid="{00000000-0005-0000-0000-00009A000000}"/>
    <cellStyle name="20% - 强调文字颜色 2 14" xfId="110" xr:uid="{00000000-0005-0000-0000-00009E000000}"/>
    <cellStyle name="20% - 强调文字颜色 2 2" xfId="111" xr:uid="{00000000-0005-0000-0000-00009F000000}"/>
    <cellStyle name="20% - 强调文字颜色 2 2 2" xfId="112" xr:uid="{00000000-0005-0000-0000-0000A0000000}"/>
    <cellStyle name="20% - 强调文字颜色 2 2 3" xfId="114" xr:uid="{00000000-0005-0000-0000-0000A2000000}"/>
    <cellStyle name="20% - 强调文字颜色 2 3" xfId="115" xr:uid="{00000000-0005-0000-0000-0000A3000000}"/>
    <cellStyle name="20% - 强调文字颜色 2 4" xfId="116" xr:uid="{00000000-0005-0000-0000-0000A4000000}"/>
    <cellStyle name="20% - 强调文字颜色 2 5" xfId="117" xr:uid="{00000000-0005-0000-0000-0000A5000000}"/>
    <cellStyle name="20% - 强调文字颜色 2 6" xfId="118" xr:uid="{00000000-0005-0000-0000-0000A6000000}"/>
    <cellStyle name="20% - 强调文字颜色 2 7" xfId="119" xr:uid="{00000000-0005-0000-0000-0000A7000000}"/>
    <cellStyle name="20% - 强调文字颜色 2 8" xfId="121" xr:uid="{00000000-0005-0000-0000-0000A9000000}"/>
    <cellStyle name="20% - 强调文字颜色 2 9" xfId="122" xr:uid="{00000000-0005-0000-0000-0000AA000000}"/>
    <cellStyle name="20% - 强调文字颜色 3 10" xfId="123" xr:uid="{00000000-0005-0000-0000-0000AB000000}"/>
    <cellStyle name="20% - 强调文字颜色 3 11" xfId="127" xr:uid="{00000000-0005-0000-0000-0000AF000000}"/>
    <cellStyle name="20% - 强调文字颜色 3 12" xfId="131" xr:uid="{00000000-0005-0000-0000-0000B3000000}"/>
    <cellStyle name="20% - 强调文字颜色 3 13" xfId="135" xr:uid="{00000000-0005-0000-0000-0000B7000000}"/>
    <cellStyle name="20% - 强调文字颜色 3 14" xfId="139" xr:uid="{00000000-0005-0000-0000-0000BB000000}"/>
    <cellStyle name="20% - 强调文字颜色 3 2" xfId="143" xr:uid="{00000000-0005-0000-0000-0000BF000000}"/>
    <cellStyle name="20% - 强调文字颜色 3 2 2" xfId="145" xr:uid="{00000000-0005-0000-0000-0000C1000000}"/>
    <cellStyle name="20% - 强调文字颜色 3 2 3" xfId="146" xr:uid="{00000000-0005-0000-0000-0000C2000000}"/>
    <cellStyle name="20% - 强调文字颜色 3 3" xfId="43" xr:uid="{00000000-0005-0000-0000-00004B000000}"/>
    <cellStyle name="20% - 强调文字颜色 3 4" xfId="149" xr:uid="{00000000-0005-0000-0000-0000C5000000}"/>
    <cellStyle name="20% - 强调文字颜色 3 5" xfId="151" xr:uid="{00000000-0005-0000-0000-0000C7000000}"/>
    <cellStyle name="20% - 强调文字颜色 3 6" xfId="153" xr:uid="{00000000-0005-0000-0000-0000C9000000}"/>
    <cellStyle name="20% - 强调文字颜色 3 7" xfId="155" xr:uid="{00000000-0005-0000-0000-0000CB000000}"/>
    <cellStyle name="20% - 强调文字颜色 3 8" xfId="157" xr:uid="{00000000-0005-0000-0000-0000CD000000}"/>
    <cellStyle name="20% - 强调文字颜色 3 9" xfId="159" xr:uid="{00000000-0005-0000-0000-0000CF000000}"/>
    <cellStyle name="20% - 强调文字颜色 4 10" xfId="163" xr:uid="{00000000-0005-0000-0000-0000D3000000}"/>
    <cellStyle name="20% - 强调文字颜色 4 11" xfId="166" xr:uid="{00000000-0005-0000-0000-0000D6000000}"/>
    <cellStyle name="20% - 强调文字颜色 4 12" xfId="169" xr:uid="{00000000-0005-0000-0000-0000D9000000}"/>
    <cellStyle name="20% - 强调文字颜色 4 13" xfId="173" xr:uid="{00000000-0005-0000-0000-0000DD000000}"/>
    <cellStyle name="20% - 强调文字颜色 4 14" xfId="175" xr:uid="{00000000-0005-0000-0000-0000DF000000}"/>
    <cellStyle name="20% - 强调文字颜色 4 2" xfId="179" xr:uid="{00000000-0005-0000-0000-0000E3000000}"/>
    <cellStyle name="20% - 强调文字颜色 4 2 2" xfId="182" xr:uid="{00000000-0005-0000-0000-0000E6000000}"/>
    <cellStyle name="20% - 强调文字颜色 4 2 3" xfId="184" xr:uid="{00000000-0005-0000-0000-0000E8000000}"/>
    <cellStyle name="20% - 强调文字颜色 4 3" xfId="188" xr:uid="{00000000-0005-0000-0000-0000EC000000}"/>
    <cellStyle name="20% - 强调文字颜色 4 4" xfId="193" xr:uid="{00000000-0005-0000-0000-0000F1000000}"/>
    <cellStyle name="20% - 强调文字颜色 4 5" xfId="15" xr:uid="{00000000-0005-0000-0000-00001C000000}"/>
    <cellStyle name="20% - 强调文字颜色 4 6" xfId="197" xr:uid="{00000000-0005-0000-0000-0000F5000000}"/>
    <cellStyle name="20% - 强调文字颜色 4 7" xfId="200" xr:uid="{00000000-0005-0000-0000-0000F8000000}"/>
    <cellStyle name="20% - 强调文字颜色 4 8" xfId="202" xr:uid="{00000000-0005-0000-0000-0000FA000000}"/>
    <cellStyle name="20% - 强调文字颜色 4 9" xfId="205" xr:uid="{00000000-0005-0000-0000-0000FD000000}"/>
    <cellStyle name="20% - 强调文字颜色 5 10" xfId="207" xr:uid="{00000000-0005-0000-0000-0000FF000000}"/>
    <cellStyle name="20% - 强调文字颜色 5 11" xfId="209" xr:uid="{00000000-0005-0000-0000-000001010000}"/>
    <cellStyle name="20% - 强调文字颜色 5 12" xfId="213" xr:uid="{00000000-0005-0000-0000-000005010000}"/>
    <cellStyle name="20% - 强调文字颜色 5 13" xfId="141" xr:uid="{00000000-0005-0000-0000-0000BD000000}"/>
    <cellStyle name="20% - 强调文字颜色 5 14" xfId="42" xr:uid="{00000000-0005-0000-0000-00004A000000}"/>
    <cellStyle name="20% - 强调文字颜色 5 2" xfId="215" xr:uid="{00000000-0005-0000-0000-000007010000}"/>
    <cellStyle name="20% - 强调文字颜色 5 2 2" xfId="216" xr:uid="{00000000-0005-0000-0000-000008010000}"/>
    <cellStyle name="20% - 强调文字颜色 5 2 3" xfId="217" xr:uid="{00000000-0005-0000-0000-000009010000}"/>
    <cellStyle name="20% - 强调文字颜色 5 3" xfId="218" xr:uid="{00000000-0005-0000-0000-00000A010000}"/>
    <cellStyle name="20% - 强调文字颜色 5 4" xfId="220" xr:uid="{00000000-0005-0000-0000-00000C010000}"/>
    <cellStyle name="20% - 强调文字颜色 5 5" xfId="222" xr:uid="{00000000-0005-0000-0000-00000E010000}"/>
    <cellStyle name="20% - 强调文字颜色 5 6" xfId="224" xr:uid="{00000000-0005-0000-0000-000010010000}"/>
    <cellStyle name="20% - 强调文字颜色 5 7" xfId="226" xr:uid="{00000000-0005-0000-0000-000012010000}"/>
    <cellStyle name="20% - 强调文字颜色 5 8" xfId="227" xr:uid="{00000000-0005-0000-0000-000013010000}"/>
    <cellStyle name="20% - 强调文字颜色 5 9" xfId="232" xr:uid="{00000000-0005-0000-0000-000018010000}"/>
    <cellStyle name="20% - 强调文字颜色 6 10" xfId="233" xr:uid="{00000000-0005-0000-0000-000019010000}"/>
    <cellStyle name="20% - 强调文字颜色 6 11" xfId="234" xr:uid="{00000000-0005-0000-0000-00001A010000}"/>
    <cellStyle name="20% - 强调文字颜色 6 12" xfId="235" xr:uid="{00000000-0005-0000-0000-00001B010000}"/>
    <cellStyle name="20% - 强调文字颜色 6 13" xfId="237" xr:uid="{00000000-0005-0000-0000-00001D010000}"/>
    <cellStyle name="20% - 强调文字颜色 6 14" xfId="238" xr:uid="{00000000-0005-0000-0000-00001E010000}"/>
    <cellStyle name="20% - 强调文字颜色 6 2" xfId="240" xr:uid="{00000000-0005-0000-0000-000020010000}"/>
    <cellStyle name="20% - 强调文字颜色 6 2 2" xfId="242" xr:uid="{00000000-0005-0000-0000-000022010000}"/>
    <cellStyle name="20% - 强调文字颜色 6 2 3" xfId="244" xr:uid="{00000000-0005-0000-0000-000024010000}"/>
    <cellStyle name="20% - 强调文字颜色 6 3" xfId="246" xr:uid="{00000000-0005-0000-0000-000026010000}"/>
    <cellStyle name="20% - 强调文字颜色 6 4" xfId="250" xr:uid="{00000000-0005-0000-0000-00002A010000}"/>
    <cellStyle name="20% - 强调文字颜色 6 5" xfId="254" xr:uid="{00000000-0005-0000-0000-00002E010000}"/>
    <cellStyle name="20% - 强调文字颜色 6 6" xfId="257" xr:uid="{00000000-0005-0000-0000-000031010000}"/>
    <cellStyle name="20% - 强调文字颜色 6 7" xfId="259" xr:uid="{00000000-0005-0000-0000-000033010000}"/>
    <cellStyle name="20% - 强调文字颜色 6 8" xfId="261" xr:uid="{00000000-0005-0000-0000-000035010000}"/>
    <cellStyle name="20% - 强调文字颜色 6 9" xfId="263" xr:uid="{00000000-0005-0000-0000-000037010000}"/>
    <cellStyle name="40% - Accent1" xfId="265" xr:uid="{00000000-0005-0000-0000-000039010000}"/>
    <cellStyle name="40% - Accent2" xfId="266" xr:uid="{00000000-0005-0000-0000-00003A010000}"/>
    <cellStyle name="40% - Accent3" xfId="267" xr:uid="{00000000-0005-0000-0000-00003B010000}"/>
    <cellStyle name="40% - Accent4" xfId="268" xr:uid="{00000000-0005-0000-0000-00003C010000}"/>
    <cellStyle name="40% - Accent5" xfId="270" xr:uid="{00000000-0005-0000-0000-00003E010000}"/>
    <cellStyle name="40% - Accent6" xfId="272" xr:uid="{00000000-0005-0000-0000-000040010000}"/>
    <cellStyle name="40% - 輔色1" xfId="273" xr:uid="{00000000-0005-0000-0000-000041010000}"/>
    <cellStyle name="40% - 輔色2" xfId="7" xr:uid="{00000000-0005-0000-0000-00000E000000}"/>
    <cellStyle name="40% - 輔色3" xfId="274" xr:uid="{00000000-0005-0000-0000-000042010000}"/>
    <cellStyle name="40% - 輔色4" xfId="275" xr:uid="{00000000-0005-0000-0000-000043010000}"/>
    <cellStyle name="40% - 輔色5" xfId="276" xr:uid="{00000000-0005-0000-0000-000044010000}"/>
    <cellStyle name="40% - 輔色6" xfId="277" xr:uid="{00000000-0005-0000-0000-000045010000}"/>
    <cellStyle name="40% - 强调文字颜色 1 10" xfId="278" xr:uid="{00000000-0005-0000-0000-000046010000}"/>
    <cellStyle name="40% - 强调文字颜色 1 11" xfId="280" xr:uid="{00000000-0005-0000-0000-000048010000}"/>
    <cellStyle name="40% - 强调文字颜色 1 12" xfId="282" xr:uid="{00000000-0005-0000-0000-00004A010000}"/>
    <cellStyle name="40% - 强调文字颜色 1 13" xfId="2" xr:uid="{00000000-0005-0000-0000-000005000000}"/>
    <cellStyle name="40% - 强调文字颜色 1 14" xfId="284" xr:uid="{00000000-0005-0000-0000-00004C010000}"/>
    <cellStyle name="40% - 强调文字颜色 1 2" xfId="285" xr:uid="{00000000-0005-0000-0000-00004D010000}"/>
    <cellStyle name="40% - 强调文字颜色 1 2 2" xfId="109" xr:uid="{00000000-0005-0000-0000-00009D000000}"/>
    <cellStyle name="40% - 强调文字颜色 1 2 3" xfId="286" xr:uid="{00000000-0005-0000-0000-00004E010000}"/>
    <cellStyle name="40% - 强调文字颜色 1 3" xfId="288" xr:uid="{00000000-0005-0000-0000-000050010000}"/>
    <cellStyle name="40% - 强调文字颜色 1 4" xfId="290" xr:uid="{00000000-0005-0000-0000-000052010000}"/>
    <cellStyle name="40% - 强调文字颜色 1 5" xfId="292" xr:uid="{00000000-0005-0000-0000-000054010000}"/>
    <cellStyle name="40% - 强调文字颜色 1 6" xfId="294" xr:uid="{00000000-0005-0000-0000-000056010000}"/>
    <cellStyle name="40% - 强调文字颜色 1 7" xfId="296" xr:uid="{00000000-0005-0000-0000-000058010000}"/>
    <cellStyle name="40% - 强调文字颜色 1 8" xfId="298" xr:uid="{00000000-0005-0000-0000-00005A010000}"/>
    <cellStyle name="40% - 强调文字颜色 1 9" xfId="299" xr:uid="{00000000-0005-0000-0000-00005B010000}"/>
    <cellStyle name="40% - 强调文字颜色 2 10" xfId="300" xr:uid="{00000000-0005-0000-0000-00005C010000}"/>
    <cellStyle name="40% - 强调文字颜色 2 11" xfId="64" xr:uid="{00000000-0005-0000-0000-000070000000}"/>
    <cellStyle name="40% - 强调文字颜色 2 12" xfId="9" xr:uid="{00000000-0005-0000-0000-000014000000}"/>
    <cellStyle name="40% - 强调文字颜色 2 13" xfId="68" xr:uid="{00000000-0005-0000-0000-000074000000}"/>
    <cellStyle name="40% - 强调文字颜色 2 14" xfId="71" xr:uid="{00000000-0005-0000-0000-000077000000}"/>
    <cellStyle name="40% - 强调文字颜色 2 2" xfId="79" xr:uid="{00000000-0005-0000-0000-00007F000000}"/>
    <cellStyle name="40% - 强调文字颜色 2 2 2" xfId="303" xr:uid="{00000000-0005-0000-0000-00005F010000}"/>
    <cellStyle name="40% - 强调文字颜色 2 2 3" xfId="304" xr:uid="{00000000-0005-0000-0000-000060010000}"/>
    <cellStyle name="40% - 强调文字颜色 2 3" xfId="308" xr:uid="{00000000-0005-0000-0000-000064010000}"/>
    <cellStyle name="40% - 强调文字颜色 2 4" xfId="126" xr:uid="{00000000-0005-0000-0000-0000AE000000}"/>
    <cellStyle name="40% - 强调文字颜色 2 5" xfId="130" xr:uid="{00000000-0005-0000-0000-0000B2000000}"/>
    <cellStyle name="40% - 强调文字颜色 2 6" xfId="134" xr:uid="{00000000-0005-0000-0000-0000B6000000}"/>
    <cellStyle name="40% - 强调文字颜色 2 7" xfId="137" xr:uid="{00000000-0005-0000-0000-0000B9000000}"/>
    <cellStyle name="40% - 强调文字颜色 2 8" xfId="138" xr:uid="{00000000-0005-0000-0000-0000BA000000}"/>
    <cellStyle name="40% - 强调文字颜色 2 9" xfId="309" xr:uid="{00000000-0005-0000-0000-000065010000}"/>
    <cellStyle name="40% - 强调文字颜色 3 10" xfId="22" xr:uid="{00000000-0005-0000-0000-000026000000}"/>
    <cellStyle name="40% - 强调文字颜色 3 11" xfId="96" xr:uid="{00000000-0005-0000-0000-000090000000}"/>
    <cellStyle name="40% - 强调文字颜色 3 12" xfId="101" xr:uid="{00000000-0005-0000-0000-000095000000}"/>
    <cellStyle name="40% - 强调文字颜色 3 13" xfId="104" xr:uid="{00000000-0005-0000-0000-000098000000}"/>
    <cellStyle name="40% - 强调文字颜色 3 14" xfId="107" xr:uid="{00000000-0005-0000-0000-00009B000000}"/>
    <cellStyle name="40% - 强调文字颜色 3 2" xfId="310" xr:uid="{00000000-0005-0000-0000-000066010000}"/>
    <cellStyle name="40% - 强调文字颜色 3 2 2" xfId="311" xr:uid="{00000000-0005-0000-0000-000067010000}"/>
    <cellStyle name="40% - 强调文字颜色 3 2 3" xfId="314" xr:uid="{00000000-0005-0000-0000-00006A010000}"/>
    <cellStyle name="40% - 强调文字颜色 3 3" xfId="315" xr:uid="{00000000-0005-0000-0000-00006B010000}"/>
    <cellStyle name="40% - 强调文字颜色 3 4" xfId="316" xr:uid="{00000000-0005-0000-0000-00006C010000}"/>
    <cellStyle name="40% - 强调文字颜色 3 5" xfId="318" xr:uid="{00000000-0005-0000-0000-00006E010000}"/>
    <cellStyle name="40% - 强调文字颜色 3 6" xfId="319" xr:uid="{00000000-0005-0000-0000-00006F010000}"/>
    <cellStyle name="40% - 强调文字颜色 3 7" xfId="320" xr:uid="{00000000-0005-0000-0000-000070010000}"/>
    <cellStyle name="40% - 强调文字颜色 3 8" xfId="29" xr:uid="{00000000-0005-0000-0000-000031000000}"/>
    <cellStyle name="40% - 强调文字颜色 3 9" xfId="16" xr:uid="{00000000-0005-0000-0000-00001D000000}"/>
    <cellStyle name="40% - 强调文字颜色 4 10" xfId="305" xr:uid="{00000000-0005-0000-0000-000061010000}"/>
    <cellStyle name="40% - 强调文字颜色 4 11" xfId="124" xr:uid="{00000000-0005-0000-0000-0000AC000000}"/>
    <cellStyle name="40% - 强调文字颜色 4 12" xfId="128" xr:uid="{00000000-0005-0000-0000-0000B0000000}"/>
    <cellStyle name="40% - 强调文字颜色 4 13" xfId="132" xr:uid="{00000000-0005-0000-0000-0000B4000000}"/>
    <cellStyle name="40% - 强调文字颜色 4 14" xfId="136" xr:uid="{00000000-0005-0000-0000-0000B8000000}"/>
    <cellStyle name="40% - 强调文字颜色 4 2" xfId="32" xr:uid="{00000000-0005-0000-0000-000039000000}"/>
    <cellStyle name="40% - 强调文字颜色 4 2 2" xfId="323" xr:uid="{00000000-0005-0000-0000-000073010000}"/>
    <cellStyle name="40% - 强调文字颜色 4 2 3" xfId="325" xr:uid="{00000000-0005-0000-0000-000075010000}"/>
    <cellStyle name="40% - 强调文字颜色 4 3" xfId="326" xr:uid="{00000000-0005-0000-0000-000076010000}"/>
    <cellStyle name="40% - 强调文字颜色 4 4" xfId="241" xr:uid="{00000000-0005-0000-0000-000021010000}"/>
    <cellStyle name="40% - 强调文字颜色 4 5" xfId="243" xr:uid="{00000000-0005-0000-0000-000023010000}"/>
    <cellStyle name="40% - 强调文字颜色 4 6" xfId="327" xr:uid="{00000000-0005-0000-0000-000077010000}"/>
    <cellStyle name="40% - 强调文字颜色 4 7" xfId="328" xr:uid="{00000000-0005-0000-0000-000078010000}"/>
    <cellStyle name="40% - 强调文字颜色 4 8" xfId="329" xr:uid="{00000000-0005-0000-0000-000079010000}"/>
    <cellStyle name="40% - 强调文字颜色 4 9" xfId="330" xr:uid="{00000000-0005-0000-0000-00007A010000}"/>
    <cellStyle name="40% - 强调文字颜色 5 10" xfId="332" xr:uid="{00000000-0005-0000-0000-00007C010000}"/>
    <cellStyle name="40% - 强调文字颜色 5 11" xfId="164" xr:uid="{00000000-0005-0000-0000-0000D4000000}"/>
    <cellStyle name="40% - 强调文字颜色 5 12" xfId="167" xr:uid="{00000000-0005-0000-0000-0000D7000000}"/>
    <cellStyle name="40% - 强调文字颜色 5 13" xfId="170" xr:uid="{00000000-0005-0000-0000-0000DA000000}"/>
    <cellStyle name="40% - 强调文字颜色 5 14" xfId="174" xr:uid="{00000000-0005-0000-0000-0000DE000000}"/>
    <cellStyle name="40% - 强调文字颜色 5 2" xfId="335" xr:uid="{00000000-0005-0000-0000-00007F010000}"/>
    <cellStyle name="40% - 强调文字颜色 5 2 2" xfId="253" xr:uid="{00000000-0005-0000-0000-00002D010000}"/>
    <cellStyle name="40% - 强调文字颜色 5 2 3" xfId="256" xr:uid="{00000000-0005-0000-0000-000030010000}"/>
    <cellStyle name="40% - 强调文字颜色 5 3" xfId="336" xr:uid="{00000000-0005-0000-0000-000080010000}"/>
    <cellStyle name="40% - 强调文字颜色 5 4" xfId="337" xr:uid="{00000000-0005-0000-0000-000081010000}"/>
    <cellStyle name="40% - 强调文字颜色 5 5" xfId="338" xr:uid="{00000000-0005-0000-0000-000082010000}"/>
    <cellStyle name="40% - 强调文字颜色 5 6" xfId="341" xr:uid="{00000000-0005-0000-0000-000085010000}"/>
    <cellStyle name="40% - 强调文字颜色 5 7" xfId="36" xr:uid="{00000000-0005-0000-0000-000040000000}"/>
    <cellStyle name="40% - 强调文字颜色 5 8" xfId="343" xr:uid="{00000000-0005-0000-0000-000087010000}"/>
    <cellStyle name="40% - 强调文字颜色 5 9" xfId="345" xr:uid="{00000000-0005-0000-0000-000089010000}"/>
    <cellStyle name="40% - 强调文字颜色 6 10" xfId="346" xr:uid="{00000000-0005-0000-0000-00008A010000}"/>
    <cellStyle name="40% - 强调文字颜色 6 11" xfId="208" xr:uid="{00000000-0005-0000-0000-000000010000}"/>
    <cellStyle name="40% - 强调文字颜色 6 12" xfId="210" xr:uid="{00000000-0005-0000-0000-000002010000}"/>
    <cellStyle name="40% - 强调文字颜色 6 13" xfId="214" xr:uid="{00000000-0005-0000-0000-000006010000}"/>
    <cellStyle name="40% - 强调文字颜色 6 14" xfId="142" xr:uid="{00000000-0005-0000-0000-0000BE000000}"/>
    <cellStyle name="40% - 强调文字颜色 6 2" xfId="347" xr:uid="{00000000-0005-0000-0000-00008B010000}"/>
    <cellStyle name="40% - 强调文字颜色 6 2 2" xfId="348" xr:uid="{00000000-0005-0000-0000-00008C010000}"/>
    <cellStyle name="40% - 强调文字颜色 6 2 3" xfId="349" xr:uid="{00000000-0005-0000-0000-00008D010000}"/>
    <cellStyle name="40% - 强调文字颜色 6 3" xfId="350" xr:uid="{00000000-0005-0000-0000-00008E010000}"/>
    <cellStyle name="40% - 强调文字颜色 6 4" xfId="351" xr:uid="{00000000-0005-0000-0000-00008F010000}"/>
    <cellStyle name="40% - 强调文字颜色 6 5" xfId="38" xr:uid="{00000000-0005-0000-0000-000043000000}"/>
    <cellStyle name="40% - 强调文字颜色 6 6" xfId="353" xr:uid="{00000000-0005-0000-0000-000091010000}"/>
    <cellStyle name="40% - 强调文字颜色 6 7" xfId="354" xr:uid="{00000000-0005-0000-0000-000092010000}"/>
    <cellStyle name="40% - 强调文字颜色 6 8" xfId="355" xr:uid="{00000000-0005-0000-0000-000093010000}"/>
    <cellStyle name="40% - 强调文字颜色 6 9" xfId="312" xr:uid="{00000000-0005-0000-0000-000068010000}"/>
    <cellStyle name="60% - Accent1" xfId="231" xr:uid="{00000000-0005-0000-0000-000017010000}"/>
    <cellStyle name="60% - Accent2" xfId="358" xr:uid="{00000000-0005-0000-0000-000096010000}"/>
    <cellStyle name="60% - Accent3" xfId="360" xr:uid="{00000000-0005-0000-0000-000098010000}"/>
    <cellStyle name="60% - Accent4" xfId="362" xr:uid="{00000000-0005-0000-0000-00009A010000}"/>
    <cellStyle name="60% - Accent5" xfId="365" xr:uid="{00000000-0005-0000-0000-00009D010000}"/>
    <cellStyle name="60% - Accent6" xfId="368" xr:uid="{00000000-0005-0000-0000-0000A0010000}"/>
    <cellStyle name="60% - 輔色1" xfId="369" xr:uid="{00000000-0005-0000-0000-0000A1010000}"/>
    <cellStyle name="60% - 輔色2" xfId="370" xr:uid="{00000000-0005-0000-0000-0000A2010000}"/>
    <cellStyle name="60% - 輔色3" xfId="373" xr:uid="{00000000-0005-0000-0000-0000A5010000}"/>
    <cellStyle name="60% - 輔色4" xfId="375" xr:uid="{00000000-0005-0000-0000-0000A7010000}"/>
    <cellStyle name="60% - 輔色5" xfId="377" xr:uid="{00000000-0005-0000-0000-0000A9010000}"/>
    <cellStyle name="60% - 輔色6" xfId="380" xr:uid="{00000000-0005-0000-0000-0000AC010000}"/>
    <cellStyle name="60% - 强调文字颜色 1 10" xfId="381" xr:uid="{00000000-0005-0000-0000-0000AD010000}"/>
    <cellStyle name="60% - 强调文字颜色 1 11" xfId="1" xr:uid="{00000000-0005-0000-0000-000003000000}"/>
    <cellStyle name="60% - 强调文字颜色 1 12" xfId="382" xr:uid="{00000000-0005-0000-0000-0000AE010000}"/>
    <cellStyle name="60% - 强调文字颜色 1 13" xfId="383" xr:uid="{00000000-0005-0000-0000-0000AF010000}"/>
    <cellStyle name="60% - 强调文字颜色 1 14" xfId="384" xr:uid="{00000000-0005-0000-0000-0000B0010000}"/>
    <cellStyle name="60% - 强调文字颜色 1 2" xfId="148" xr:uid="{00000000-0005-0000-0000-0000C4000000}"/>
    <cellStyle name="60% - 强调文字颜色 1 2 2" xfId="385" xr:uid="{00000000-0005-0000-0000-0000B1010000}"/>
    <cellStyle name="60% - 强调文字颜色 1 2 3" xfId="386" xr:uid="{00000000-0005-0000-0000-0000B2010000}"/>
    <cellStyle name="60% - 强调文字颜色 1 3" xfId="150" xr:uid="{00000000-0005-0000-0000-0000C6000000}"/>
    <cellStyle name="60% - 强调文字颜色 1 4" xfId="152" xr:uid="{00000000-0005-0000-0000-0000C8000000}"/>
    <cellStyle name="60% - 强调文字颜色 1 5" xfId="154" xr:uid="{00000000-0005-0000-0000-0000CA000000}"/>
    <cellStyle name="60% - 强调文字颜色 1 6" xfId="156" xr:uid="{00000000-0005-0000-0000-0000CC000000}"/>
    <cellStyle name="60% - 强调文字颜色 1 7" xfId="161" xr:uid="{00000000-0005-0000-0000-0000D1000000}"/>
    <cellStyle name="60% - 强调文字颜色 1 8" xfId="302" xr:uid="{00000000-0005-0000-0000-00005E010000}"/>
    <cellStyle name="60% - 强调文字颜色 1 9" xfId="66" xr:uid="{00000000-0005-0000-0000-000072000000}"/>
    <cellStyle name="60% - 强调文字颜色 2 10" xfId="387" xr:uid="{00000000-0005-0000-0000-0000B3010000}"/>
    <cellStyle name="60% - 强调文字颜色 2 11" xfId="279" xr:uid="{00000000-0005-0000-0000-000047010000}"/>
    <cellStyle name="60% - 强调文字颜色 2 12" xfId="281" xr:uid="{00000000-0005-0000-0000-000049010000}"/>
    <cellStyle name="60% - 强调文字颜色 2 13" xfId="283" xr:uid="{00000000-0005-0000-0000-00004B010000}"/>
    <cellStyle name="60% - 强调文字颜色 2 14" xfId="3" xr:uid="{00000000-0005-0000-0000-000006000000}"/>
    <cellStyle name="60% - 强调文字颜色 2 2" xfId="192" xr:uid="{00000000-0005-0000-0000-0000F0000000}"/>
    <cellStyle name="60% - 强调文字颜色 2 2 2" xfId="24" xr:uid="{00000000-0005-0000-0000-000028000000}"/>
    <cellStyle name="60% - 强调文字颜色 2 2 3" xfId="98" xr:uid="{00000000-0005-0000-0000-000092000000}"/>
    <cellStyle name="60% - 强调文字颜色 2 3" xfId="11" xr:uid="{00000000-0005-0000-0000-000017000000}"/>
    <cellStyle name="60% - 强调文字颜色 2 4" xfId="196" xr:uid="{00000000-0005-0000-0000-0000F4000000}"/>
    <cellStyle name="60% - 强调文字颜色 2 5" xfId="199" xr:uid="{00000000-0005-0000-0000-0000F7000000}"/>
    <cellStyle name="60% - 强调文字颜色 2 6" xfId="201" xr:uid="{00000000-0005-0000-0000-0000F9000000}"/>
    <cellStyle name="60% - 强调文字颜色 2 7" xfId="203" xr:uid="{00000000-0005-0000-0000-0000FB000000}"/>
    <cellStyle name="60% - 强调文字颜色 2 8" xfId="388" xr:uid="{00000000-0005-0000-0000-0000B4010000}"/>
    <cellStyle name="60% - 强调文字颜色 2 9" xfId="389" xr:uid="{00000000-0005-0000-0000-0000B5010000}"/>
    <cellStyle name="60% - 强调文字颜色 3 10" xfId="160" xr:uid="{00000000-0005-0000-0000-0000D0000000}"/>
    <cellStyle name="60% - 强调文字颜色 3 11" xfId="301" xr:uid="{00000000-0005-0000-0000-00005D010000}"/>
    <cellStyle name="60% - 强调文字颜色 3 12" xfId="65" xr:uid="{00000000-0005-0000-0000-000071000000}"/>
    <cellStyle name="60% - 强调文字颜色 3 13" xfId="10" xr:uid="{00000000-0005-0000-0000-000015000000}"/>
    <cellStyle name="60% - 强调文字颜色 3 14" xfId="69" xr:uid="{00000000-0005-0000-0000-000075000000}"/>
    <cellStyle name="60% - 强调文字颜色 3 2" xfId="219" xr:uid="{00000000-0005-0000-0000-00000B010000}"/>
    <cellStyle name="60% - 强调文字颜色 3 2 2" xfId="51" xr:uid="{00000000-0005-0000-0000-000063000000}"/>
    <cellStyle name="60% - 强调文字颜色 3 2 3" xfId="54" xr:uid="{00000000-0005-0000-0000-000066000000}"/>
    <cellStyle name="60% - 强调文字颜色 3 3" xfId="221" xr:uid="{00000000-0005-0000-0000-00000D010000}"/>
    <cellStyle name="60% - 强调文字颜色 3 4" xfId="223" xr:uid="{00000000-0005-0000-0000-00000F010000}"/>
    <cellStyle name="60% - 强调文字颜色 3 5" xfId="225" xr:uid="{00000000-0005-0000-0000-000011010000}"/>
    <cellStyle name="60% - 强调文字颜色 3 6" xfId="229" xr:uid="{00000000-0005-0000-0000-000015010000}"/>
    <cellStyle name="60% - 强调文字颜色 3 7" xfId="230" xr:uid="{00000000-0005-0000-0000-000016010000}"/>
    <cellStyle name="60% - 强调文字颜色 3 8" xfId="357" xr:uid="{00000000-0005-0000-0000-000095010000}"/>
    <cellStyle name="60% - 强调文字颜色 3 9" xfId="359" xr:uid="{00000000-0005-0000-0000-000097010000}"/>
    <cellStyle name="60% - 强调文字颜色 4 10" xfId="392" xr:uid="{00000000-0005-0000-0000-0000B8010000}"/>
    <cellStyle name="60% - 强调文字颜色 4 11" xfId="23" xr:uid="{00000000-0005-0000-0000-000027000000}"/>
    <cellStyle name="60% - 强调文字颜色 4 12" xfId="97" xr:uid="{00000000-0005-0000-0000-000091000000}"/>
    <cellStyle name="60% - 强调文字颜色 4 13" xfId="102" xr:uid="{00000000-0005-0000-0000-000096000000}"/>
    <cellStyle name="60% - 强调文字颜色 4 14" xfId="105" xr:uid="{00000000-0005-0000-0000-000099000000}"/>
    <cellStyle name="60% - 强调文字颜色 4 2" xfId="249" xr:uid="{00000000-0005-0000-0000-000029010000}"/>
    <cellStyle name="60% - 强调文字颜色 4 2 2" xfId="352" xr:uid="{00000000-0005-0000-0000-000090010000}"/>
    <cellStyle name="60% - 强调文字颜色 4 2 3" xfId="39" xr:uid="{00000000-0005-0000-0000-000044000000}"/>
    <cellStyle name="60% - 强调文字颜色 4 3" xfId="252" xr:uid="{00000000-0005-0000-0000-00002C010000}"/>
    <cellStyle name="60% - 强调文字颜色 4 4" xfId="255" xr:uid="{00000000-0005-0000-0000-00002F010000}"/>
    <cellStyle name="60% - 强调文字颜色 4 5" xfId="258" xr:uid="{00000000-0005-0000-0000-000032010000}"/>
    <cellStyle name="60% - 强调文字颜色 4 6" xfId="260" xr:uid="{00000000-0005-0000-0000-000034010000}"/>
    <cellStyle name="60% - 强调文字颜色 4 7" xfId="262" xr:uid="{00000000-0005-0000-0000-000036010000}"/>
    <cellStyle name="60% - 强调文字颜色 4 8" xfId="181" xr:uid="{00000000-0005-0000-0000-0000E5000000}"/>
    <cellStyle name="60% - 强调文字颜色 4 9" xfId="183" xr:uid="{00000000-0005-0000-0000-0000E7000000}"/>
    <cellStyle name="60% - 强调文字颜色 5 10" xfId="78" xr:uid="{00000000-0005-0000-0000-00007E000000}"/>
    <cellStyle name="60% - 强调文字颜色 5 11" xfId="306" xr:uid="{00000000-0005-0000-0000-000062010000}"/>
    <cellStyle name="60% - 强调文字颜色 5 12" xfId="125" xr:uid="{00000000-0005-0000-0000-0000AD000000}"/>
    <cellStyle name="60% - 强调文字颜色 5 13" xfId="129" xr:uid="{00000000-0005-0000-0000-0000B1000000}"/>
    <cellStyle name="60% - 强调文字颜色 5 14" xfId="133" xr:uid="{00000000-0005-0000-0000-0000B5000000}"/>
    <cellStyle name="60% - 强调文字颜色 5 2" xfId="393" xr:uid="{00000000-0005-0000-0000-0000B9010000}"/>
    <cellStyle name="60% - 强调文字颜色 5 2 2" xfId="394" xr:uid="{00000000-0005-0000-0000-0000BA010000}"/>
    <cellStyle name="60% - 强调文字颜色 5 2 3" xfId="395" xr:uid="{00000000-0005-0000-0000-0000BB010000}"/>
    <cellStyle name="60% - 强调文字颜色 5 3" xfId="396" xr:uid="{00000000-0005-0000-0000-0000BC010000}"/>
    <cellStyle name="60% - 强调文字颜色 5 4" xfId="397" xr:uid="{00000000-0005-0000-0000-0000BD010000}"/>
    <cellStyle name="60% - 强调文字颜色 5 5" xfId="398" xr:uid="{00000000-0005-0000-0000-0000BE010000}"/>
    <cellStyle name="60% - 强调文字颜色 5 6" xfId="399" xr:uid="{00000000-0005-0000-0000-0000BF010000}"/>
    <cellStyle name="60% - 强调文字颜色 5 7" xfId="400" xr:uid="{00000000-0005-0000-0000-0000C0010000}"/>
    <cellStyle name="60% - 强调文字颜色 5 8" xfId="401" xr:uid="{00000000-0005-0000-0000-0000C1010000}"/>
    <cellStyle name="60% - 强调文字颜色 5 9" xfId="402" xr:uid="{00000000-0005-0000-0000-0000C2010000}"/>
    <cellStyle name="60% - 强调文字颜色 6 10" xfId="379" xr:uid="{00000000-0005-0000-0000-0000AB010000}"/>
    <cellStyle name="60% - 强调文字颜色 6 11" xfId="333" xr:uid="{00000000-0005-0000-0000-00007D010000}"/>
    <cellStyle name="60% - 强调文字颜色 6 12" xfId="165" xr:uid="{00000000-0005-0000-0000-0000D5000000}"/>
    <cellStyle name="60% - 强调文字颜色 6 13" xfId="168" xr:uid="{00000000-0005-0000-0000-0000D8000000}"/>
    <cellStyle name="60% - 强调文字颜色 6 14" xfId="171" xr:uid="{00000000-0005-0000-0000-0000DB000000}"/>
    <cellStyle name="60% - 强调文字颜色 6 2" xfId="403" xr:uid="{00000000-0005-0000-0000-0000C3010000}"/>
    <cellStyle name="60% - 强调文字颜色 6 2 2" xfId="406" xr:uid="{00000000-0005-0000-0000-0000C6010000}"/>
    <cellStyle name="60% - 强调文字颜色 6 2 3" xfId="408" xr:uid="{00000000-0005-0000-0000-0000C8010000}"/>
    <cellStyle name="60% - 强调文字颜色 6 3" xfId="409" xr:uid="{00000000-0005-0000-0000-0000C9010000}"/>
    <cellStyle name="60% - 强调文字颜色 6 4" xfId="410" xr:uid="{00000000-0005-0000-0000-0000CA010000}"/>
    <cellStyle name="60% - 强调文字颜色 6 5" xfId="411" xr:uid="{00000000-0005-0000-0000-0000CB010000}"/>
    <cellStyle name="60% - 强调文字颜色 6 6" xfId="413" xr:uid="{00000000-0005-0000-0000-0000CD010000}"/>
    <cellStyle name="60% - 强调文字颜色 6 7" xfId="390" xr:uid="{00000000-0005-0000-0000-0000B6010000}"/>
    <cellStyle name="60% - 强调文字颜色 6 8" xfId="19" xr:uid="{00000000-0005-0000-0000-000023000000}"/>
    <cellStyle name="60% - 强调文字颜色 6 9" xfId="94" xr:uid="{00000000-0005-0000-0000-00008E000000}"/>
    <cellStyle name="Accent1" xfId="287" xr:uid="{00000000-0005-0000-0000-00004F010000}"/>
    <cellStyle name="Accent2" xfId="289" xr:uid="{00000000-0005-0000-0000-000051010000}"/>
    <cellStyle name="Accent3" xfId="291" xr:uid="{00000000-0005-0000-0000-000053010000}"/>
    <cellStyle name="Accent4" xfId="293" xr:uid="{00000000-0005-0000-0000-000055010000}"/>
    <cellStyle name="Accent5" xfId="295" xr:uid="{00000000-0005-0000-0000-000057010000}"/>
    <cellStyle name="Accent6" xfId="297" xr:uid="{00000000-0005-0000-0000-000059010000}"/>
    <cellStyle name="Bad" xfId="414" xr:uid="{00000000-0005-0000-0000-0000CE010000}"/>
    <cellStyle name="Calc Currency (0)" xfId="236" xr:uid="{00000000-0005-0000-0000-00001C010000}"/>
    <cellStyle name="Calc Currency (2)" xfId="99" xr:uid="{00000000-0005-0000-0000-000093000000}"/>
    <cellStyle name="Calc Percent (0)" xfId="415" xr:uid="{00000000-0005-0000-0000-0000CF010000}"/>
    <cellStyle name="Calc Percent (1)" xfId="5" xr:uid="{00000000-0005-0000-0000-00000B000000}"/>
    <cellStyle name="Calc Percent (2)" xfId="206" xr:uid="{00000000-0005-0000-0000-0000FE000000}"/>
    <cellStyle name="Calc Units (0)" xfId="20" xr:uid="{00000000-0005-0000-0000-000024000000}"/>
    <cellStyle name="Calc Units (1)" xfId="108" xr:uid="{00000000-0005-0000-0000-00009C000000}"/>
    <cellStyle name="Calc Units (2)" xfId="416" xr:uid="{00000000-0005-0000-0000-0000D0010000}"/>
    <cellStyle name="Calculation" xfId="417" xr:uid="{00000000-0005-0000-0000-0000D1010000}"/>
    <cellStyle name="Check Cell" xfId="162" xr:uid="{00000000-0005-0000-0000-0000D2000000}"/>
    <cellStyle name="Comma [00]" xfId="158" xr:uid="{00000000-0005-0000-0000-0000CE000000}"/>
    <cellStyle name="Currency [00]" xfId="419" xr:uid="{00000000-0005-0000-0000-0000D3010000}"/>
    <cellStyle name="Date Short" xfId="204" xr:uid="{00000000-0005-0000-0000-0000FC000000}"/>
    <cellStyle name="DELTA" xfId="420" xr:uid="{00000000-0005-0000-0000-0000D4010000}"/>
    <cellStyle name="Enter Currency (0)" xfId="421" xr:uid="{00000000-0005-0000-0000-0000D5010000}"/>
    <cellStyle name="Enter Currency (2)" xfId="423" xr:uid="{00000000-0005-0000-0000-0000D7010000}"/>
    <cellStyle name="Enter Units (0)" xfId="37" xr:uid="{00000000-0005-0000-0000-000042000000}"/>
    <cellStyle name="Enter Units (1)" xfId="313" xr:uid="{00000000-0005-0000-0000-000069010000}"/>
    <cellStyle name="Enter Units (2)" xfId="113" xr:uid="{00000000-0005-0000-0000-0000A1000000}"/>
    <cellStyle name="Explanatory Text" xfId="424" xr:uid="{00000000-0005-0000-0000-0000D8010000}"/>
    <cellStyle name="Good" xfId="371" xr:uid="{00000000-0005-0000-0000-0000A3010000}"/>
    <cellStyle name="Header1" xfId="426" xr:uid="{00000000-0005-0000-0000-0000DA010000}"/>
    <cellStyle name="Header2" xfId="405" xr:uid="{00000000-0005-0000-0000-0000C5010000}"/>
    <cellStyle name="Heading 1" xfId="212" xr:uid="{00000000-0005-0000-0000-000004010000}"/>
    <cellStyle name="Heading 2" xfId="140" xr:uid="{00000000-0005-0000-0000-0000BC000000}"/>
    <cellStyle name="Heading 3" xfId="41" xr:uid="{00000000-0005-0000-0000-000048000000}"/>
    <cellStyle name="Heading 4" xfId="147" xr:uid="{00000000-0005-0000-0000-0000C3000000}"/>
    <cellStyle name="Input" xfId="31" xr:uid="{00000000-0005-0000-0000-000037000000}"/>
    <cellStyle name="Link Currency (0)" xfId="427" xr:uid="{00000000-0005-0000-0000-0000DB010000}"/>
    <cellStyle name="Link Currency (2)" xfId="428" xr:uid="{00000000-0005-0000-0000-0000DC010000}"/>
    <cellStyle name="Link Units (0)" xfId="44" xr:uid="{00000000-0005-0000-0000-00004E000000}"/>
    <cellStyle name="Link Units (1)" xfId="33" xr:uid="{00000000-0005-0000-0000-00003B000000}"/>
    <cellStyle name="Link Units (2)" xfId="431" xr:uid="{00000000-0005-0000-0000-0000DF010000}"/>
    <cellStyle name="Linked Cell" xfId="322" xr:uid="{00000000-0005-0000-0000-000072010000}"/>
    <cellStyle name="Neutral" xfId="248" xr:uid="{00000000-0005-0000-0000-000028010000}"/>
    <cellStyle name="Note" xfId="75" xr:uid="{00000000-0005-0000-0000-00007B000000}"/>
    <cellStyle name="Output" xfId="432" xr:uid="{00000000-0005-0000-0000-0000E0010000}"/>
    <cellStyle name="Percent [0]" xfId="412" xr:uid="{00000000-0005-0000-0000-0000CC010000}"/>
    <cellStyle name="Percent [00]" xfId="433" xr:uid="{00000000-0005-0000-0000-0000E1010000}"/>
    <cellStyle name="PrePop Currency (0)" xfId="228" xr:uid="{00000000-0005-0000-0000-000014010000}"/>
    <cellStyle name="PrePop Currency (2)" xfId="434" xr:uid="{00000000-0005-0000-0000-0000E2010000}"/>
    <cellStyle name="PrePop Units (0)" xfId="317" xr:uid="{00000000-0005-0000-0000-00006D010000}"/>
    <cellStyle name="PrePop Units (1)" xfId="17" xr:uid="{00000000-0005-0000-0000-00001E000000}"/>
    <cellStyle name="PrePop Units (2)" xfId="435" xr:uid="{00000000-0005-0000-0000-0000E3010000}"/>
    <cellStyle name="SPECIAL" xfId="172" xr:uid="{00000000-0005-0000-0000-0000DC000000}"/>
    <cellStyle name="Text Indent A" xfId="437" xr:uid="{00000000-0005-0000-0000-0000E5010000}"/>
    <cellStyle name="Text Indent B" xfId="440" xr:uid="{00000000-0005-0000-0000-0000E8010000}"/>
    <cellStyle name="Text Indent C" xfId="441" xr:uid="{00000000-0005-0000-0000-0000E9010000}"/>
    <cellStyle name="Title" xfId="444" xr:uid="{00000000-0005-0000-0000-0000EC010000}"/>
    <cellStyle name="Total" xfId="430" xr:uid="{00000000-0005-0000-0000-0000DE010000}"/>
    <cellStyle name="Warning Text" xfId="445" xr:uid="{00000000-0005-0000-0000-0000ED010000}"/>
    <cellStyle name="備註" xfId="307" xr:uid="{00000000-0005-0000-0000-000063010000}"/>
    <cellStyle name="标题 1 10" xfId="446" xr:uid="{00000000-0005-0000-0000-0000EE010000}"/>
    <cellStyle name="标题 1 11" xfId="447" xr:uid="{00000000-0005-0000-0000-0000EF010000}"/>
    <cellStyle name="标题 1 12" xfId="448" xr:uid="{00000000-0005-0000-0000-0000F0010000}"/>
    <cellStyle name="标题 1 13" xfId="429" xr:uid="{00000000-0005-0000-0000-0000DD010000}"/>
    <cellStyle name="标题 1 14" xfId="449" xr:uid="{00000000-0005-0000-0000-0000F1010000}"/>
    <cellStyle name="标题 1 2" xfId="450" xr:uid="{00000000-0005-0000-0000-0000F2010000}"/>
    <cellStyle name="标题 1 2 2" xfId="436" xr:uid="{00000000-0005-0000-0000-0000E4010000}"/>
    <cellStyle name="标题 1 2 3" xfId="438" xr:uid="{00000000-0005-0000-0000-0000E6010000}"/>
    <cellStyle name="标题 1 3" xfId="451" xr:uid="{00000000-0005-0000-0000-0000F3010000}"/>
    <cellStyle name="标题 1 4" xfId="452" xr:uid="{00000000-0005-0000-0000-0000F4010000}"/>
    <cellStyle name="标题 1 5" xfId="453" xr:uid="{00000000-0005-0000-0000-0000F5010000}"/>
    <cellStyle name="标题 1 6" xfId="454" xr:uid="{00000000-0005-0000-0000-0000F6010000}"/>
    <cellStyle name="标题 1 7" xfId="455" xr:uid="{00000000-0005-0000-0000-0000F7010000}"/>
    <cellStyle name="标题 1 8" xfId="456" xr:uid="{00000000-0005-0000-0000-0000F8010000}"/>
    <cellStyle name="标题 1 9" xfId="264" xr:uid="{00000000-0005-0000-0000-000038010000}"/>
    <cellStyle name="标题 2 10" xfId="339" xr:uid="{00000000-0005-0000-0000-000083010000}"/>
    <cellStyle name="标题 2 11" xfId="34" xr:uid="{00000000-0005-0000-0000-00003E000000}"/>
    <cellStyle name="标题 2 12" xfId="342" xr:uid="{00000000-0005-0000-0000-000086010000}"/>
    <cellStyle name="标题 2 13" xfId="344" xr:uid="{00000000-0005-0000-0000-000088010000}"/>
    <cellStyle name="标题 2 14" xfId="422" xr:uid="{00000000-0005-0000-0000-0000D6010000}"/>
    <cellStyle name="标题 2 2" xfId="457" xr:uid="{00000000-0005-0000-0000-0000F9010000}"/>
    <cellStyle name="标题 2 2 2" xfId="458" xr:uid="{00000000-0005-0000-0000-0000FA010000}"/>
    <cellStyle name="标题 2 2 3" xfId="459" xr:uid="{00000000-0005-0000-0000-0000FB010000}"/>
    <cellStyle name="标题 2 3" xfId="460" xr:uid="{00000000-0005-0000-0000-0000FC010000}"/>
    <cellStyle name="标题 2 4" xfId="461" xr:uid="{00000000-0005-0000-0000-0000FD010000}"/>
    <cellStyle name="标题 2 5" xfId="462" xr:uid="{00000000-0005-0000-0000-0000FE010000}"/>
    <cellStyle name="标题 2 6" xfId="463" xr:uid="{00000000-0005-0000-0000-0000FF010000}"/>
    <cellStyle name="标题 2 7" xfId="464" xr:uid="{00000000-0005-0000-0000-000000020000}"/>
    <cellStyle name="标题 2 8" xfId="465" xr:uid="{00000000-0005-0000-0000-000001020000}"/>
    <cellStyle name="标题 2 9" xfId="466" xr:uid="{00000000-0005-0000-0000-000002020000}"/>
    <cellStyle name="标题 3 10" xfId="467" xr:uid="{00000000-0005-0000-0000-000003020000}"/>
    <cellStyle name="标题 3 11" xfId="73" xr:uid="{00000000-0005-0000-0000-000079000000}"/>
    <cellStyle name="标题 3 12" xfId="80" xr:uid="{00000000-0005-0000-0000-000080000000}"/>
    <cellStyle name="标题 3 13" xfId="82" xr:uid="{00000000-0005-0000-0000-000082000000}"/>
    <cellStyle name="标题 3 14" xfId="84" xr:uid="{00000000-0005-0000-0000-000084000000}"/>
    <cellStyle name="标题 3 2" xfId="468" xr:uid="{00000000-0005-0000-0000-000004020000}"/>
    <cellStyle name="标题 3 2 2" xfId="89" xr:uid="{00000000-0005-0000-0000-000089000000}"/>
    <cellStyle name="标题 3 2 3" xfId="92" xr:uid="{00000000-0005-0000-0000-00008C000000}"/>
    <cellStyle name="标题 3 3" xfId="469" xr:uid="{00000000-0005-0000-0000-000005020000}"/>
    <cellStyle name="标题 3 4" xfId="470" xr:uid="{00000000-0005-0000-0000-000006020000}"/>
    <cellStyle name="标题 3 5" xfId="471" xr:uid="{00000000-0005-0000-0000-000007020000}"/>
    <cellStyle name="标题 3 6" xfId="472" xr:uid="{00000000-0005-0000-0000-000008020000}"/>
    <cellStyle name="标题 3 7" xfId="473" xr:uid="{00000000-0005-0000-0000-000009020000}"/>
    <cellStyle name="标题 3 8" xfId="474" xr:uid="{00000000-0005-0000-0000-00000A020000}"/>
    <cellStyle name="标题 3 9" xfId="475" xr:uid="{00000000-0005-0000-0000-00000B020000}"/>
    <cellStyle name="标题 4 10" xfId="407" xr:uid="{00000000-0005-0000-0000-0000C7010000}"/>
    <cellStyle name="标题 4 11" xfId="239" xr:uid="{00000000-0005-0000-0000-00001F010000}"/>
    <cellStyle name="标题 4 12" xfId="245" xr:uid="{00000000-0005-0000-0000-000025010000}"/>
    <cellStyle name="标题 4 13" xfId="247" xr:uid="{00000000-0005-0000-0000-000027010000}"/>
    <cellStyle name="标题 4 14" xfId="251" xr:uid="{00000000-0005-0000-0000-00002B010000}"/>
    <cellStyle name="标题 4 2" xfId="476" xr:uid="{00000000-0005-0000-0000-00000C020000}"/>
    <cellStyle name="标题 4 2 2" xfId="477" xr:uid="{00000000-0005-0000-0000-00000D020000}"/>
    <cellStyle name="标题 4 2 3" xfId="478" xr:uid="{00000000-0005-0000-0000-00000E020000}"/>
    <cellStyle name="标题 4 3" xfId="480" xr:uid="{00000000-0005-0000-0000-000010020000}"/>
    <cellStyle name="标题 4 4" xfId="321" xr:uid="{00000000-0005-0000-0000-000071010000}"/>
    <cellStyle name="标题 4 5" xfId="324" xr:uid="{00000000-0005-0000-0000-000074010000}"/>
    <cellStyle name="标题 4 6" xfId="481" xr:uid="{00000000-0005-0000-0000-000011020000}"/>
    <cellStyle name="标题 4 7" xfId="482" xr:uid="{00000000-0005-0000-0000-000012020000}"/>
    <cellStyle name="标题 4 8" xfId="483" xr:uid="{00000000-0005-0000-0000-000013020000}"/>
    <cellStyle name="标题 4 9" xfId="144" xr:uid="{00000000-0005-0000-0000-0000C0000000}"/>
    <cellStyle name="标题 5" xfId="484" xr:uid="{00000000-0005-0000-0000-000014020000}"/>
    <cellStyle name="标题 5 2" xfId="485" xr:uid="{00000000-0005-0000-0000-000015020000}"/>
    <cellStyle name="标题 5 3" xfId="59" xr:uid="{00000000-0005-0000-0000-00006B000000}"/>
    <cellStyle name="標題" xfId="48" xr:uid="{00000000-0005-0000-0000-000057000000}"/>
    <cellStyle name="標題 1" xfId="361" xr:uid="{00000000-0005-0000-0000-000099010000}"/>
    <cellStyle name="標題 2" xfId="363" xr:uid="{00000000-0005-0000-0000-00009B010000}"/>
    <cellStyle name="標題 3" xfId="366" xr:uid="{00000000-0005-0000-0000-00009E010000}"/>
    <cellStyle name="標題 4" xfId="486" xr:uid="{00000000-0005-0000-0000-000016020000}"/>
    <cellStyle name="標題_(Y58)(Y58 BC)-GRR-0827-WSJF1103935" xfId="487" xr:uid="{00000000-0005-0000-0000-000017020000}"/>
    <cellStyle name="差 10" xfId="488" xr:uid="{00000000-0005-0000-0000-000018020000}"/>
    <cellStyle name="差 11" xfId="489" xr:uid="{00000000-0005-0000-0000-000019020000}"/>
    <cellStyle name="差 12" xfId="40" xr:uid="{00000000-0005-0000-0000-000046000000}"/>
    <cellStyle name="差 13" xfId="490" xr:uid="{00000000-0005-0000-0000-00001A020000}"/>
    <cellStyle name="差 14" xfId="491" xr:uid="{00000000-0005-0000-0000-00001B020000}"/>
    <cellStyle name="差 2" xfId="493" xr:uid="{00000000-0005-0000-0000-00001D020000}"/>
    <cellStyle name="差 2 2" xfId="494" xr:uid="{00000000-0005-0000-0000-00001E020000}"/>
    <cellStyle name="差 2 3" xfId="495" xr:uid="{00000000-0005-0000-0000-00001F020000}"/>
    <cellStyle name="差 3" xfId="497" xr:uid="{00000000-0005-0000-0000-000021020000}"/>
    <cellStyle name="差 4" xfId="499" xr:uid="{00000000-0005-0000-0000-000023020000}"/>
    <cellStyle name="差 5" xfId="501" xr:uid="{00000000-0005-0000-0000-000025020000}"/>
    <cellStyle name="差 6" xfId="27" xr:uid="{00000000-0005-0000-0000-00002D000000}"/>
    <cellStyle name="差 7" xfId="28" xr:uid="{00000000-0005-0000-0000-00002F000000}"/>
    <cellStyle name="差 8" xfId="30" xr:uid="{00000000-0005-0000-0000-000033000000}"/>
    <cellStyle name="差 9" xfId="18" xr:uid="{00000000-0005-0000-0000-000020000000}"/>
    <cellStyle name="常规" xfId="0" builtinId="0"/>
    <cellStyle name="常规 10" xfId="372" xr:uid="{00000000-0005-0000-0000-0000A4010000}"/>
    <cellStyle name="常规 11" xfId="374" xr:uid="{00000000-0005-0000-0000-0000A6010000}"/>
    <cellStyle name="常规 12" xfId="376" xr:uid="{00000000-0005-0000-0000-0000A8010000}"/>
    <cellStyle name="常规 13" xfId="378" xr:uid="{00000000-0005-0000-0000-0000AA010000}"/>
    <cellStyle name="常规 14" xfId="331" xr:uid="{00000000-0005-0000-0000-00007B010000}"/>
    <cellStyle name="常规 2" xfId="443" xr:uid="{00000000-0005-0000-0000-0000EB010000}"/>
    <cellStyle name="常规 2 2" xfId="356" xr:uid="{00000000-0005-0000-0000-000094010000}"/>
    <cellStyle name="常规 3" xfId="178" xr:uid="{00000000-0005-0000-0000-0000E2000000}"/>
    <cellStyle name="常规 3 2" xfId="180" xr:uid="{00000000-0005-0000-0000-0000E4000000}"/>
    <cellStyle name="常规 4" xfId="187" xr:uid="{00000000-0005-0000-0000-0000EB000000}"/>
    <cellStyle name="常规 5" xfId="191" xr:uid="{00000000-0005-0000-0000-0000EF000000}"/>
    <cellStyle name="常规 6" xfId="14" xr:uid="{00000000-0005-0000-0000-00001B000000}"/>
    <cellStyle name="常规 7" xfId="195" xr:uid="{00000000-0005-0000-0000-0000F3000000}"/>
    <cellStyle name="常规 8" xfId="198" xr:uid="{00000000-0005-0000-0000-0000F6000000}"/>
    <cellStyle name="常规 9" xfId="502" xr:uid="{00000000-0005-0000-0000-000026020000}"/>
    <cellStyle name="常规_GRR results 3022K16CTC" xfId="503" xr:uid="{00000000-0005-0000-0000-000027020000}"/>
    <cellStyle name="輔色1" xfId="418" xr:uid="{00000000-0005-0000-0000-0000D2010000}"/>
    <cellStyle name="輔色2" xfId="504" xr:uid="{00000000-0005-0000-0000-000028020000}"/>
    <cellStyle name="輔色3" xfId="505" xr:uid="{00000000-0005-0000-0000-000029020000}"/>
    <cellStyle name="輔色4" xfId="506" xr:uid="{00000000-0005-0000-0000-00002A020000}"/>
    <cellStyle name="輔色5" xfId="507" xr:uid="{00000000-0005-0000-0000-00002B020000}"/>
    <cellStyle name="輔色6" xfId="508" xr:uid="{00000000-0005-0000-0000-00002C020000}"/>
    <cellStyle name="好 10" xfId="442" xr:uid="{00000000-0005-0000-0000-0000EA010000}"/>
    <cellStyle name="好 11" xfId="177" xr:uid="{00000000-0005-0000-0000-0000E1000000}"/>
    <cellStyle name="好 12" xfId="186" xr:uid="{00000000-0005-0000-0000-0000EA000000}"/>
    <cellStyle name="好 13" xfId="190" xr:uid="{00000000-0005-0000-0000-0000EE000000}"/>
    <cellStyle name="好 14" xfId="13" xr:uid="{00000000-0005-0000-0000-00001A000000}"/>
    <cellStyle name="好 2" xfId="509" xr:uid="{00000000-0005-0000-0000-00002D020000}"/>
    <cellStyle name="好 2 2" xfId="510" xr:uid="{00000000-0005-0000-0000-00002E020000}"/>
    <cellStyle name="好 2 3" xfId="334" xr:uid="{00000000-0005-0000-0000-00007E010000}"/>
    <cellStyle name="好 3" xfId="511" xr:uid="{00000000-0005-0000-0000-00002F020000}"/>
    <cellStyle name="好 4" xfId="512" xr:uid="{00000000-0005-0000-0000-000030020000}"/>
    <cellStyle name="好 5" xfId="88" xr:uid="{00000000-0005-0000-0000-000088000000}"/>
    <cellStyle name="好 6" xfId="91" xr:uid="{00000000-0005-0000-0000-00008B000000}"/>
    <cellStyle name="好 7" xfId="513" xr:uid="{00000000-0005-0000-0000-000031020000}"/>
    <cellStyle name="好 8" xfId="514" xr:uid="{00000000-0005-0000-0000-000032020000}"/>
    <cellStyle name="好 9" xfId="515" xr:uid="{00000000-0005-0000-0000-000033020000}"/>
    <cellStyle name="好_(Y58)(Y58 BC)-GRR-0827-WSJF1103935" xfId="516" xr:uid="{00000000-0005-0000-0000-000034020000}"/>
    <cellStyle name="合計" xfId="517" xr:uid="{00000000-0005-0000-0000-000035020000}"/>
    <cellStyle name="壞" xfId="518" xr:uid="{00000000-0005-0000-0000-000036020000}"/>
    <cellStyle name="壞_(Y58)(Y58 BC)-GRR-0827-WSJF1103935" xfId="519" xr:uid="{00000000-0005-0000-0000-000037020000}"/>
    <cellStyle name="汇总 10" xfId="521" xr:uid="{00000000-0005-0000-0000-000039020000}"/>
    <cellStyle name="汇总 11" xfId="523" xr:uid="{00000000-0005-0000-0000-00003B020000}"/>
    <cellStyle name="汇总 12" xfId="525" xr:uid="{00000000-0005-0000-0000-00003D020000}"/>
    <cellStyle name="汇总 13" xfId="527" xr:uid="{00000000-0005-0000-0000-00003F020000}"/>
    <cellStyle name="汇总 14" xfId="528" xr:uid="{00000000-0005-0000-0000-000040020000}"/>
    <cellStyle name="汇总 2" xfId="529" xr:uid="{00000000-0005-0000-0000-000041020000}"/>
    <cellStyle name="汇总 2 2" xfId="530" xr:uid="{00000000-0005-0000-0000-000042020000}"/>
    <cellStyle name="汇总 2 3" xfId="531" xr:uid="{00000000-0005-0000-0000-000043020000}"/>
    <cellStyle name="汇总 3" xfId="532" xr:uid="{00000000-0005-0000-0000-000044020000}"/>
    <cellStyle name="汇总 4" xfId="533" xr:uid="{00000000-0005-0000-0000-000045020000}"/>
    <cellStyle name="汇总 5" xfId="534" xr:uid="{00000000-0005-0000-0000-000046020000}"/>
    <cellStyle name="汇总 6" xfId="535" xr:uid="{00000000-0005-0000-0000-000047020000}"/>
    <cellStyle name="汇总 7" xfId="536" xr:uid="{00000000-0005-0000-0000-000048020000}"/>
    <cellStyle name="汇总 8" xfId="537" xr:uid="{00000000-0005-0000-0000-000049020000}"/>
    <cellStyle name="汇总 9" xfId="538" xr:uid="{00000000-0005-0000-0000-00004A020000}"/>
    <cellStyle name="计算 10" xfId="539" xr:uid="{00000000-0005-0000-0000-00004B020000}"/>
    <cellStyle name="计算 11" xfId="540" xr:uid="{00000000-0005-0000-0000-00004C020000}"/>
    <cellStyle name="计算 12" xfId="541" xr:uid="{00000000-0005-0000-0000-00004D020000}"/>
    <cellStyle name="计算 13" xfId="542" xr:uid="{00000000-0005-0000-0000-00004E020000}"/>
    <cellStyle name="计算 14" xfId="543" xr:uid="{00000000-0005-0000-0000-00004F020000}"/>
    <cellStyle name="计算 2" xfId="544" xr:uid="{00000000-0005-0000-0000-000050020000}"/>
    <cellStyle name="计算 2 2" xfId="545" xr:uid="{00000000-0005-0000-0000-000051020000}"/>
    <cellStyle name="计算 2 3" xfId="546" xr:uid="{00000000-0005-0000-0000-000052020000}"/>
    <cellStyle name="计算 3" xfId="547" xr:uid="{00000000-0005-0000-0000-000053020000}"/>
    <cellStyle name="计算 4" xfId="548" xr:uid="{00000000-0005-0000-0000-000054020000}"/>
    <cellStyle name="计算 5" xfId="549" xr:uid="{00000000-0005-0000-0000-000055020000}"/>
    <cellStyle name="计算 6" xfId="550" xr:uid="{00000000-0005-0000-0000-000056020000}"/>
    <cellStyle name="计算 7" xfId="551" xr:uid="{00000000-0005-0000-0000-000057020000}"/>
    <cellStyle name="计算 8" xfId="552" xr:uid="{00000000-0005-0000-0000-000058020000}"/>
    <cellStyle name="计算 9" xfId="211" xr:uid="{00000000-0005-0000-0000-000003010000}"/>
    <cellStyle name="計算方式" xfId="553" xr:uid="{00000000-0005-0000-0000-000059020000}"/>
    <cellStyle name="检查单元格 10" xfId="554" xr:uid="{00000000-0005-0000-0000-00005A020000}"/>
    <cellStyle name="检查单元格 11" xfId="555" xr:uid="{00000000-0005-0000-0000-00005B020000}"/>
    <cellStyle name="检查单元格 12" xfId="556" xr:uid="{00000000-0005-0000-0000-00005C020000}"/>
    <cellStyle name="检查单元格 13" xfId="557" xr:uid="{00000000-0005-0000-0000-00005D020000}"/>
    <cellStyle name="检查单元格 14" xfId="558" xr:uid="{00000000-0005-0000-0000-00005E020000}"/>
    <cellStyle name="检查单元格 2" xfId="559" xr:uid="{00000000-0005-0000-0000-00005F020000}"/>
    <cellStyle name="检查单元格 2 2" xfId="560" xr:uid="{00000000-0005-0000-0000-000060020000}"/>
    <cellStyle name="检查单元格 2 3" xfId="561" xr:uid="{00000000-0005-0000-0000-000061020000}"/>
    <cellStyle name="检查单元格 3" xfId="562" xr:uid="{00000000-0005-0000-0000-000062020000}"/>
    <cellStyle name="检查单元格 4" xfId="563" xr:uid="{00000000-0005-0000-0000-000063020000}"/>
    <cellStyle name="检查单元格 5" xfId="564" xr:uid="{00000000-0005-0000-0000-000064020000}"/>
    <cellStyle name="检查单元格 6" xfId="565" xr:uid="{00000000-0005-0000-0000-000065020000}"/>
    <cellStyle name="检查单元格 7" xfId="566" xr:uid="{00000000-0005-0000-0000-000066020000}"/>
    <cellStyle name="检查单元格 8" xfId="567" xr:uid="{00000000-0005-0000-0000-000067020000}"/>
    <cellStyle name="检查单元格 9" xfId="568" xr:uid="{00000000-0005-0000-0000-000068020000}"/>
    <cellStyle name="檢查儲存格" xfId="439" xr:uid="{00000000-0005-0000-0000-0000E7010000}"/>
    <cellStyle name="解释性文本 10" xfId="569" xr:uid="{00000000-0005-0000-0000-000069020000}"/>
    <cellStyle name="解释性文本 11" xfId="570" xr:uid="{00000000-0005-0000-0000-00006A020000}"/>
    <cellStyle name="解释性文本 12" xfId="571" xr:uid="{00000000-0005-0000-0000-00006B020000}"/>
    <cellStyle name="解释性文本 13" xfId="572" xr:uid="{00000000-0005-0000-0000-00006C020000}"/>
    <cellStyle name="解释性文本 14" xfId="573" xr:uid="{00000000-0005-0000-0000-00006D020000}"/>
    <cellStyle name="解释性文本 2" xfId="574" xr:uid="{00000000-0005-0000-0000-00006E020000}"/>
    <cellStyle name="解释性文本 2 2" xfId="575" xr:uid="{00000000-0005-0000-0000-00006F020000}"/>
    <cellStyle name="解释性文本 2 3" xfId="576" xr:uid="{00000000-0005-0000-0000-000070020000}"/>
    <cellStyle name="解释性文本 3" xfId="577" xr:uid="{00000000-0005-0000-0000-000071020000}"/>
    <cellStyle name="解释性文本 4" xfId="578" xr:uid="{00000000-0005-0000-0000-000072020000}"/>
    <cellStyle name="解释性文本 5" xfId="492" xr:uid="{00000000-0005-0000-0000-00001C020000}"/>
    <cellStyle name="解释性文本 6" xfId="496" xr:uid="{00000000-0005-0000-0000-000020020000}"/>
    <cellStyle name="解释性文本 7" xfId="498" xr:uid="{00000000-0005-0000-0000-000022020000}"/>
    <cellStyle name="解释性文本 8" xfId="500" xr:uid="{00000000-0005-0000-0000-000024020000}"/>
    <cellStyle name="解释性文本 9" xfId="26" xr:uid="{00000000-0005-0000-0000-00002C000000}"/>
    <cellStyle name="警告文本 10" xfId="579" xr:uid="{00000000-0005-0000-0000-000073020000}"/>
    <cellStyle name="警告文本 11" xfId="580" xr:uid="{00000000-0005-0000-0000-000074020000}"/>
    <cellStyle name="警告文本 12" xfId="581" xr:uid="{00000000-0005-0000-0000-000075020000}"/>
    <cellStyle name="警告文本 13" xfId="582" xr:uid="{00000000-0005-0000-0000-000076020000}"/>
    <cellStyle name="警告文本 14" xfId="583" xr:uid="{00000000-0005-0000-0000-000077020000}"/>
    <cellStyle name="警告文本 2" xfId="269" xr:uid="{00000000-0005-0000-0000-00003D010000}"/>
    <cellStyle name="警告文本 2 2" xfId="584" xr:uid="{00000000-0005-0000-0000-000078020000}"/>
    <cellStyle name="警告文本 2 3" xfId="585" xr:uid="{00000000-0005-0000-0000-000079020000}"/>
    <cellStyle name="警告文本 3" xfId="271" xr:uid="{00000000-0005-0000-0000-00003F010000}"/>
    <cellStyle name="警告文本 4" xfId="586" xr:uid="{00000000-0005-0000-0000-00007A020000}"/>
    <cellStyle name="警告文本 5" xfId="587" xr:uid="{00000000-0005-0000-0000-00007B020000}"/>
    <cellStyle name="警告文本 6" xfId="588" xr:uid="{00000000-0005-0000-0000-00007C020000}"/>
    <cellStyle name="警告文本 7" xfId="589" xr:uid="{00000000-0005-0000-0000-00007D020000}"/>
    <cellStyle name="警告文本 8" xfId="590" xr:uid="{00000000-0005-0000-0000-00007E020000}"/>
    <cellStyle name="警告文本 9" xfId="591" xr:uid="{00000000-0005-0000-0000-00007F020000}"/>
    <cellStyle name="警告文字" xfId="45" xr:uid="{00000000-0005-0000-0000-000050000000}"/>
    <cellStyle name="連結的儲存格" xfId="592" xr:uid="{00000000-0005-0000-0000-000080020000}"/>
    <cellStyle name="链接单元格 10" xfId="593" xr:uid="{00000000-0005-0000-0000-000081020000}"/>
    <cellStyle name="链接单元格 11" xfId="594" xr:uid="{00000000-0005-0000-0000-000082020000}"/>
    <cellStyle name="链接单元格 12" xfId="595" xr:uid="{00000000-0005-0000-0000-000083020000}"/>
    <cellStyle name="链接单元格 13" xfId="596" xr:uid="{00000000-0005-0000-0000-000084020000}"/>
    <cellStyle name="链接单元格 14" xfId="597" xr:uid="{00000000-0005-0000-0000-000085020000}"/>
    <cellStyle name="链接单元格 2" xfId="598" xr:uid="{00000000-0005-0000-0000-000086020000}"/>
    <cellStyle name="链接单元格 2 2" xfId="599" xr:uid="{00000000-0005-0000-0000-000087020000}"/>
    <cellStyle name="链接单元格 2 3" xfId="600" xr:uid="{00000000-0005-0000-0000-000088020000}"/>
    <cellStyle name="链接单元格 3" xfId="601" xr:uid="{00000000-0005-0000-0000-000089020000}"/>
    <cellStyle name="链接单元格 4" xfId="602" xr:uid="{00000000-0005-0000-0000-00008A020000}"/>
    <cellStyle name="链接单元格 5" xfId="603" xr:uid="{00000000-0005-0000-0000-00008B020000}"/>
    <cellStyle name="链接单元格 6" xfId="604" xr:uid="{00000000-0005-0000-0000-00008C020000}"/>
    <cellStyle name="链接单元格 7" xfId="605" xr:uid="{00000000-0005-0000-0000-00008D020000}"/>
    <cellStyle name="链接单元格 8" xfId="606" xr:uid="{00000000-0005-0000-0000-00008E020000}"/>
    <cellStyle name="链接单元格 9" xfId="607" xr:uid="{00000000-0005-0000-0000-00008F020000}"/>
    <cellStyle name="千位分隔_GRR results 3022K16CTC" xfId="608" xr:uid="{00000000-0005-0000-0000-000090020000}"/>
    <cellStyle name="强调文字颜色 1 10" xfId="609" xr:uid="{00000000-0005-0000-0000-000091020000}"/>
    <cellStyle name="强调文字颜色 1 11" xfId="610" xr:uid="{00000000-0005-0000-0000-000092020000}"/>
    <cellStyle name="强调文字颜色 1 12" xfId="611" xr:uid="{00000000-0005-0000-0000-000093020000}"/>
    <cellStyle name="强调文字颜色 1 13" xfId="612" xr:uid="{00000000-0005-0000-0000-000094020000}"/>
    <cellStyle name="强调文字颜色 1 14" xfId="613" xr:uid="{00000000-0005-0000-0000-000095020000}"/>
    <cellStyle name="强调文字颜色 1 2" xfId="614" xr:uid="{00000000-0005-0000-0000-000096020000}"/>
    <cellStyle name="强调文字颜色 1 2 2" xfId="391" xr:uid="{00000000-0005-0000-0000-0000B7010000}"/>
    <cellStyle name="强调文字颜色 1 2 3" xfId="21" xr:uid="{00000000-0005-0000-0000-000025000000}"/>
    <cellStyle name="强调文字颜色 1 3" xfId="615" xr:uid="{00000000-0005-0000-0000-000097020000}"/>
    <cellStyle name="强调文字颜色 1 4" xfId="616" xr:uid="{00000000-0005-0000-0000-000098020000}"/>
    <cellStyle name="强调文字颜色 1 5" xfId="617" xr:uid="{00000000-0005-0000-0000-000099020000}"/>
    <cellStyle name="强调文字颜色 1 6" xfId="618" xr:uid="{00000000-0005-0000-0000-00009A020000}"/>
    <cellStyle name="强调文字颜色 1 7" xfId="619" xr:uid="{00000000-0005-0000-0000-00009B020000}"/>
    <cellStyle name="强调文字颜色 1 8" xfId="620" xr:uid="{00000000-0005-0000-0000-00009C020000}"/>
    <cellStyle name="强调文字颜色 1 9" xfId="621" xr:uid="{00000000-0005-0000-0000-00009D020000}"/>
    <cellStyle name="强调文字颜色 2 10" xfId="622" xr:uid="{00000000-0005-0000-0000-00009E020000}"/>
    <cellStyle name="强调文字颜色 2 11" xfId="623" xr:uid="{00000000-0005-0000-0000-00009F020000}"/>
    <cellStyle name="强调文字颜色 2 12" xfId="624" xr:uid="{00000000-0005-0000-0000-0000A0020000}"/>
    <cellStyle name="强调文字颜色 2 13" xfId="25" xr:uid="{00000000-0005-0000-0000-00002B000000}"/>
    <cellStyle name="强调文字颜色 2 14" xfId="625" xr:uid="{00000000-0005-0000-0000-0000A1020000}"/>
    <cellStyle name="强调文字颜色 2 2" xfId="626" xr:uid="{00000000-0005-0000-0000-0000A2020000}"/>
    <cellStyle name="强调文字颜色 2 2 2" xfId="61" xr:uid="{00000000-0005-0000-0000-00006D000000}"/>
    <cellStyle name="强调文字颜色 2 2 3" xfId="52" xr:uid="{00000000-0005-0000-0000-000064000000}"/>
    <cellStyle name="强调文字颜色 2 3" xfId="627" xr:uid="{00000000-0005-0000-0000-0000A3020000}"/>
    <cellStyle name="强调文字颜色 2 4" xfId="628" xr:uid="{00000000-0005-0000-0000-0000A4020000}"/>
    <cellStyle name="强调文字颜色 2 5" xfId="629" xr:uid="{00000000-0005-0000-0000-0000A5020000}"/>
    <cellStyle name="强调文字颜色 2 6" xfId="630" xr:uid="{00000000-0005-0000-0000-0000A6020000}"/>
    <cellStyle name="强调文字颜色 2 7" xfId="631" xr:uid="{00000000-0005-0000-0000-0000A7020000}"/>
    <cellStyle name="强调文字颜色 2 8" xfId="632" xr:uid="{00000000-0005-0000-0000-0000A8020000}"/>
    <cellStyle name="强调文字颜色 2 9" xfId="633" xr:uid="{00000000-0005-0000-0000-0000A9020000}"/>
    <cellStyle name="强调文字颜色 3 10" xfId="634" xr:uid="{00000000-0005-0000-0000-0000AA020000}"/>
    <cellStyle name="强调文字颜色 3 11" xfId="635" xr:uid="{00000000-0005-0000-0000-0000AB020000}"/>
    <cellStyle name="强调文字颜色 3 12" xfId="636" xr:uid="{00000000-0005-0000-0000-0000AC020000}"/>
    <cellStyle name="强调文字颜色 3 13" xfId="637" xr:uid="{00000000-0005-0000-0000-0000AD020000}"/>
    <cellStyle name="强调文字颜色 3 14" xfId="638" xr:uid="{00000000-0005-0000-0000-0000AE020000}"/>
    <cellStyle name="强调文字颜色 3 2" xfId="639" xr:uid="{00000000-0005-0000-0000-0000AF020000}"/>
    <cellStyle name="强调文字颜色 3 2 2" xfId="640" xr:uid="{00000000-0005-0000-0000-0000B0020000}"/>
    <cellStyle name="强调文字颜色 3 2 3" xfId="641" xr:uid="{00000000-0005-0000-0000-0000B1020000}"/>
    <cellStyle name="强调文字颜色 3 3" xfId="642" xr:uid="{00000000-0005-0000-0000-0000B2020000}"/>
    <cellStyle name="强调文字颜色 3 4" xfId="643" xr:uid="{00000000-0005-0000-0000-0000B3020000}"/>
    <cellStyle name="强调文字颜色 3 5" xfId="644" xr:uid="{00000000-0005-0000-0000-0000B4020000}"/>
    <cellStyle name="强调文字颜色 3 6" xfId="645" xr:uid="{00000000-0005-0000-0000-0000B5020000}"/>
    <cellStyle name="强调文字颜色 3 7" xfId="646" xr:uid="{00000000-0005-0000-0000-0000B6020000}"/>
    <cellStyle name="强调文字颜色 3 8" xfId="647" xr:uid="{00000000-0005-0000-0000-0000B7020000}"/>
    <cellStyle name="强调文字颜色 3 9" xfId="648" xr:uid="{00000000-0005-0000-0000-0000B8020000}"/>
    <cellStyle name="强调文字颜色 4 10" xfId="649" xr:uid="{00000000-0005-0000-0000-0000B9020000}"/>
    <cellStyle name="强调文字颜色 4 11" xfId="520" xr:uid="{00000000-0005-0000-0000-000038020000}"/>
    <cellStyle name="强调文字颜色 4 12" xfId="522" xr:uid="{00000000-0005-0000-0000-00003A020000}"/>
    <cellStyle name="强调文字颜色 4 13" xfId="524" xr:uid="{00000000-0005-0000-0000-00003C020000}"/>
    <cellStyle name="强调文字颜色 4 14" xfId="526" xr:uid="{00000000-0005-0000-0000-00003E020000}"/>
    <cellStyle name="强调文字颜色 4 2" xfId="364" xr:uid="{00000000-0005-0000-0000-00009C010000}"/>
    <cellStyle name="强调文字颜色 4 2 2" xfId="650" xr:uid="{00000000-0005-0000-0000-0000BA020000}"/>
    <cellStyle name="强调文字颜色 4 2 3" xfId="651" xr:uid="{00000000-0005-0000-0000-0000BB020000}"/>
    <cellStyle name="强调文字颜色 4 3" xfId="367" xr:uid="{00000000-0005-0000-0000-00009F010000}"/>
    <cellStyle name="强调文字颜色 4 4" xfId="652" xr:uid="{00000000-0005-0000-0000-0000BC020000}"/>
    <cellStyle name="强调文字颜色 4 5" xfId="653" xr:uid="{00000000-0005-0000-0000-0000BD020000}"/>
    <cellStyle name="强调文字颜色 4 6" xfId="654" xr:uid="{00000000-0005-0000-0000-0000BE020000}"/>
    <cellStyle name="强调文字颜色 4 7" xfId="655" xr:uid="{00000000-0005-0000-0000-0000BF020000}"/>
    <cellStyle name="强调文字颜色 4 8" xfId="657" xr:uid="{00000000-0005-0000-0000-0000C1020000}"/>
    <cellStyle name="强调文字颜色 4 9" xfId="659" xr:uid="{00000000-0005-0000-0000-0000C3020000}"/>
    <cellStyle name="强调文字颜色 5 10" xfId="660" xr:uid="{00000000-0005-0000-0000-0000C4020000}"/>
    <cellStyle name="强调文字颜色 5 11" xfId="661" xr:uid="{00000000-0005-0000-0000-0000C5020000}"/>
    <cellStyle name="强调文字颜色 5 12" xfId="662" xr:uid="{00000000-0005-0000-0000-0000C6020000}"/>
    <cellStyle name="强调文字颜色 5 13" xfId="663" xr:uid="{00000000-0005-0000-0000-0000C7020000}"/>
    <cellStyle name="强调文字颜色 5 14" xfId="664" xr:uid="{00000000-0005-0000-0000-0000C8020000}"/>
    <cellStyle name="强调文字颜色 5 2" xfId="665" xr:uid="{00000000-0005-0000-0000-0000C9020000}"/>
    <cellStyle name="强调文字颜色 5 2 2" xfId="425" xr:uid="{00000000-0005-0000-0000-0000D9010000}"/>
    <cellStyle name="强调文字颜色 5 2 3" xfId="404" xr:uid="{00000000-0005-0000-0000-0000C4010000}"/>
    <cellStyle name="强调文字颜色 5 3" xfId="666" xr:uid="{00000000-0005-0000-0000-0000CA020000}"/>
    <cellStyle name="强调文字颜色 5 4" xfId="667" xr:uid="{00000000-0005-0000-0000-0000CB020000}"/>
    <cellStyle name="强调文字颜色 5 5" xfId="668" xr:uid="{00000000-0005-0000-0000-0000CC020000}"/>
    <cellStyle name="强调文字颜色 5 6" xfId="669" xr:uid="{00000000-0005-0000-0000-0000CD020000}"/>
    <cellStyle name="强调文字颜色 5 7" xfId="670" xr:uid="{00000000-0005-0000-0000-0000CE020000}"/>
    <cellStyle name="强调文字颜色 5 8" xfId="671" xr:uid="{00000000-0005-0000-0000-0000CF020000}"/>
    <cellStyle name="强调文字颜色 5 9" xfId="672" xr:uid="{00000000-0005-0000-0000-0000D0020000}"/>
    <cellStyle name="强调文字颜色 6 10" xfId="673" xr:uid="{00000000-0005-0000-0000-0000D1020000}"/>
    <cellStyle name="强调文字颜色 6 11" xfId="674" xr:uid="{00000000-0005-0000-0000-0000D2020000}"/>
    <cellStyle name="强调文字颜色 6 12" xfId="675" xr:uid="{00000000-0005-0000-0000-0000D3020000}"/>
    <cellStyle name="强调文字颜色 6 13" xfId="676" xr:uid="{00000000-0005-0000-0000-0000D4020000}"/>
    <cellStyle name="强调文字颜色 6 14" xfId="677" xr:uid="{00000000-0005-0000-0000-0000D5020000}"/>
    <cellStyle name="强调文字颜色 6 2" xfId="678" xr:uid="{00000000-0005-0000-0000-0000D6020000}"/>
    <cellStyle name="强调文字颜色 6 2 2" xfId="679" xr:uid="{00000000-0005-0000-0000-0000D7020000}"/>
    <cellStyle name="强调文字颜色 6 2 3" xfId="680" xr:uid="{00000000-0005-0000-0000-0000D8020000}"/>
    <cellStyle name="强调文字颜色 6 3" xfId="681" xr:uid="{00000000-0005-0000-0000-0000D9020000}"/>
    <cellStyle name="强调文字颜色 6 4" xfId="682" xr:uid="{00000000-0005-0000-0000-0000DA020000}"/>
    <cellStyle name="强调文字颜色 6 5" xfId="683" xr:uid="{00000000-0005-0000-0000-0000DB020000}"/>
    <cellStyle name="强调文字颜色 6 6" xfId="684" xr:uid="{00000000-0005-0000-0000-0000DC020000}"/>
    <cellStyle name="强调文字颜色 6 7" xfId="685" xr:uid="{00000000-0005-0000-0000-0000DD020000}"/>
    <cellStyle name="强调文字颜色 6 8" xfId="686" xr:uid="{00000000-0005-0000-0000-0000DE020000}"/>
    <cellStyle name="强调文字颜色 6 9" xfId="687" xr:uid="{00000000-0005-0000-0000-0000DF020000}"/>
    <cellStyle name="适中 10" xfId="688" xr:uid="{00000000-0005-0000-0000-0000E0020000}"/>
    <cellStyle name="适中 11" xfId="689" xr:uid="{00000000-0005-0000-0000-0000E1020000}"/>
    <cellStyle name="适中 12" xfId="690" xr:uid="{00000000-0005-0000-0000-0000E2020000}"/>
    <cellStyle name="适中 13" xfId="691" xr:uid="{00000000-0005-0000-0000-0000E3020000}"/>
    <cellStyle name="适中 14" xfId="692" xr:uid="{00000000-0005-0000-0000-0000E4020000}"/>
    <cellStyle name="适中 2" xfId="693" xr:uid="{00000000-0005-0000-0000-0000E5020000}"/>
    <cellStyle name="适中 2 2" xfId="694" xr:uid="{00000000-0005-0000-0000-0000E6020000}"/>
    <cellStyle name="适中 2 3" xfId="695" xr:uid="{00000000-0005-0000-0000-0000E7020000}"/>
    <cellStyle name="适中 3" xfId="696" xr:uid="{00000000-0005-0000-0000-0000E8020000}"/>
    <cellStyle name="适中 4" xfId="697" xr:uid="{00000000-0005-0000-0000-0000E9020000}"/>
    <cellStyle name="适中 5" xfId="698" xr:uid="{00000000-0005-0000-0000-0000EA020000}"/>
    <cellStyle name="适中 6" xfId="699" xr:uid="{00000000-0005-0000-0000-0000EB020000}"/>
    <cellStyle name="适中 7" xfId="700" xr:uid="{00000000-0005-0000-0000-0000EC020000}"/>
    <cellStyle name="适中 8" xfId="701" xr:uid="{00000000-0005-0000-0000-0000ED020000}"/>
    <cellStyle name="适中 9" xfId="702" xr:uid="{00000000-0005-0000-0000-0000EE020000}"/>
    <cellStyle name="输出 10" xfId="703" xr:uid="{00000000-0005-0000-0000-0000EF020000}"/>
    <cellStyle name="输出 11" xfId="704" xr:uid="{00000000-0005-0000-0000-0000F0020000}"/>
    <cellStyle name="输出 12" xfId="705" xr:uid="{00000000-0005-0000-0000-0000F1020000}"/>
    <cellStyle name="输出 13" xfId="706" xr:uid="{00000000-0005-0000-0000-0000F2020000}"/>
    <cellStyle name="输出 14" xfId="707" xr:uid="{00000000-0005-0000-0000-0000F3020000}"/>
    <cellStyle name="输出 2" xfId="708" xr:uid="{00000000-0005-0000-0000-0000F4020000}"/>
    <cellStyle name="输出 2 2" xfId="709" xr:uid="{00000000-0005-0000-0000-0000F5020000}"/>
    <cellStyle name="输出 2 3" xfId="710" xr:uid="{00000000-0005-0000-0000-0000F6020000}"/>
    <cellStyle name="输出 3" xfId="711" xr:uid="{00000000-0005-0000-0000-0000F7020000}"/>
    <cellStyle name="输出 4" xfId="712" xr:uid="{00000000-0005-0000-0000-0000F8020000}"/>
    <cellStyle name="输出 5" xfId="713" xr:uid="{00000000-0005-0000-0000-0000F9020000}"/>
    <cellStyle name="输出 6" xfId="714" xr:uid="{00000000-0005-0000-0000-0000FA020000}"/>
    <cellStyle name="输出 7" xfId="715" xr:uid="{00000000-0005-0000-0000-0000FB020000}"/>
    <cellStyle name="输出 8" xfId="716" xr:uid="{00000000-0005-0000-0000-0000FC020000}"/>
    <cellStyle name="输出 9" xfId="717" xr:uid="{00000000-0005-0000-0000-0000FD020000}"/>
    <cellStyle name="输入 10" xfId="656" xr:uid="{00000000-0005-0000-0000-0000C0020000}"/>
    <cellStyle name="输入 11" xfId="658" xr:uid="{00000000-0005-0000-0000-0000C2020000}"/>
    <cellStyle name="输入 12" xfId="718" xr:uid="{00000000-0005-0000-0000-0000FE020000}"/>
    <cellStyle name="输入 13" xfId="719" xr:uid="{00000000-0005-0000-0000-0000FF020000}"/>
    <cellStyle name="输入 14" xfId="720" xr:uid="{00000000-0005-0000-0000-000000030000}"/>
    <cellStyle name="输入 2" xfId="721" xr:uid="{00000000-0005-0000-0000-000001030000}"/>
    <cellStyle name="输入 2 2" xfId="722" xr:uid="{00000000-0005-0000-0000-000002030000}"/>
    <cellStyle name="输入 2 3" xfId="723" xr:uid="{00000000-0005-0000-0000-000003030000}"/>
    <cellStyle name="输入 3" xfId="724" xr:uid="{00000000-0005-0000-0000-000004030000}"/>
    <cellStyle name="输入 4" xfId="725" xr:uid="{00000000-0005-0000-0000-000005030000}"/>
    <cellStyle name="输入 5" xfId="726" xr:uid="{00000000-0005-0000-0000-000006030000}"/>
    <cellStyle name="输入 6" xfId="727" xr:uid="{00000000-0005-0000-0000-000007030000}"/>
    <cellStyle name="输入 7" xfId="728" xr:uid="{00000000-0005-0000-0000-000008030000}"/>
    <cellStyle name="输入 8" xfId="729" xr:uid="{00000000-0005-0000-0000-000009030000}"/>
    <cellStyle name="输入 9" xfId="730" xr:uid="{00000000-0005-0000-0000-00000A030000}"/>
    <cellStyle name="輸出" xfId="479" xr:uid="{00000000-0005-0000-0000-00000F020000}"/>
    <cellStyle name="輸入" xfId="731" xr:uid="{00000000-0005-0000-0000-00000B030000}"/>
    <cellStyle name="說明文字" xfId="732" xr:uid="{00000000-0005-0000-0000-00000C030000}"/>
    <cellStyle name="样式 1" xfId="120" xr:uid="{00000000-0005-0000-0000-0000A8000000}"/>
    <cellStyle name="一般_0807170 M97 TOP CASE (GR&amp;R)" xfId="733" xr:uid="{00000000-0005-0000-0000-00000D030000}"/>
    <cellStyle name="中等" xfId="734" xr:uid="{00000000-0005-0000-0000-00000E030000}"/>
    <cellStyle name="注释 10" xfId="176" xr:uid="{00000000-0005-0000-0000-0000E0000000}"/>
    <cellStyle name="注释 11" xfId="185" xr:uid="{00000000-0005-0000-0000-0000E9000000}"/>
    <cellStyle name="注释 12" xfId="189" xr:uid="{00000000-0005-0000-0000-0000ED000000}"/>
    <cellStyle name="注释 13" xfId="12" xr:uid="{00000000-0005-0000-0000-000019000000}"/>
    <cellStyle name="注释 14" xfId="194" xr:uid="{00000000-0005-0000-0000-0000F2000000}"/>
    <cellStyle name="注释 2" xfId="735" xr:uid="{00000000-0005-0000-0000-00000F030000}"/>
    <cellStyle name="注释 2 2" xfId="340" xr:uid="{00000000-0005-0000-0000-000084010000}"/>
    <cellStyle name="注释 2 3" xfId="35" xr:uid="{00000000-0005-0000-0000-00003F000000}"/>
    <cellStyle name="注释 3" xfId="736" xr:uid="{00000000-0005-0000-0000-000010030000}"/>
    <cellStyle name="注释 4" xfId="737" xr:uid="{00000000-0005-0000-0000-000011030000}"/>
    <cellStyle name="注释 5" xfId="738" xr:uid="{00000000-0005-0000-0000-000012030000}"/>
    <cellStyle name="注释 6" xfId="739" xr:uid="{00000000-0005-0000-0000-000013030000}"/>
    <cellStyle name="注释 7" xfId="740" xr:uid="{00000000-0005-0000-0000-000014030000}"/>
    <cellStyle name="注释 8" xfId="741" xr:uid="{00000000-0005-0000-0000-000015030000}"/>
    <cellStyle name="注释 9" xfId="742" xr:uid="{00000000-0005-0000-0000-000016030000}"/>
    <cellStyle name="표준_CD9월" xfId="743" xr:uid="{00000000-0005-0000-0000-000017030000}"/>
  </cellStyles>
  <dxfs count="4">
    <dxf>
      <font>
        <color indexed="9"/>
      </font>
      <fill>
        <patternFill patternType="solid">
          <bgColor indexed="1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0.5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0.20000000000000107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0-4309-9C0B-F50AFC39062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0.30000000000000071</c:v>
                </c:pt>
                <c:pt idx="4">
                  <c:v>0.20000000000000107</c:v>
                </c:pt>
                <c:pt idx="5">
                  <c:v>0.19999999999999929</c:v>
                </c:pt>
                <c:pt idx="6">
                  <c:v>0</c:v>
                </c:pt>
                <c:pt idx="7">
                  <c:v>9.9999999999999645E-2</c:v>
                </c:pt>
                <c:pt idx="8">
                  <c:v>0.20000000000000107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0-4309-9C0B-F50AFC39062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'1'!$F$66:$F$75</c:f>
              <c:numCache>
                <c:formatCode>General</c:formatCode>
                <c:ptCount val="10"/>
                <c:pt idx="0">
                  <c:v>0</c:v>
                </c:pt>
                <c:pt idx="1">
                  <c:v>0.19999999999999929</c:v>
                </c:pt>
                <c:pt idx="2">
                  <c:v>0.30000000000000071</c:v>
                </c:pt>
                <c:pt idx="3">
                  <c:v>0.10000000000000142</c:v>
                </c:pt>
                <c:pt idx="4">
                  <c:v>9.9999999999999645E-2</c:v>
                </c:pt>
                <c:pt idx="5">
                  <c:v>0.29999999999999893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0-4309-9C0B-F50AFC39062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'1'!$G$66:$G$75</c:f>
              <c:numCache>
                <c:formatCode>0.00</c:formatCode>
                <c:ptCount val="10"/>
                <c:pt idx="0">
                  <c:v>0.58479999999999999</c:v>
                </c:pt>
                <c:pt idx="1">
                  <c:v>0.58479999999999999</c:v>
                </c:pt>
                <c:pt idx="2">
                  <c:v>0.58479999999999999</c:v>
                </c:pt>
                <c:pt idx="3">
                  <c:v>0.58479999999999999</c:v>
                </c:pt>
                <c:pt idx="4">
                  <c:v>0.58479999999999999</c:v>
                </c:pt>
                <c:pt idx="5">
                  <c:v>0.58479999999999999</c:v>
                </c:pt>
                <c:pt idx="6">
                  <c:v>0.58479999999999999</c:v>
                </c:pt>
                <c:pt idx="7">
                  <c:v>0.58479999999999999</c:v>
                </c:pt>
                <c:pt idx="8">
                  <c:v>0.58479999999999999</c:v>
                </c:pt>
                <c:pt idx="9">
                  <c:v>0.58479999999999999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0-4309-9C0B-F50AFC39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26816"/>
        <c:axId val="361652608"/>
      </c:lineChart>
      <c:catAx>
        <c:axId val="3494268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652608"/>
        <c:crosses val="autoZero"/>
        <c:auto val="1"/>
        <c:lblAlgn val="ctr"/>
        <c:lblOffset val="100"/>
        <c:tickLblSkip val="1"/>
        <c:noMultiLvlLbl val="0"/>
      </c:catAx>
      <c:valAx>
        <c:axId val="3616526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942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'5'!$L$66:$L$75</c:f>
              <c:numCache>
                <c:formatCode>0.00</c:formatCode>
                <c:ptCount val="10"/>
                <c:pt idx="0">
                  <c:v>11.266666666666667</c:v>
                </c:pt>
                <c:pt idx="1">
                  <c:v>12.766666666666666</c:v>
                </c:pt>
                <c:pt idx="2">
                  <c:v>11.399999999999999</c:v>
                </c:pt>
                <c:pt idx="3">
                  <c:v>11.533333333333331</c:v>
                </c:pt>
                <c:pt idx="4">
                  <c:v>11.5</c:v>
                </c:pt>
                <c:pt idx="5">
                  <c:v>11.933333333333332</c:v>
                </c:pt>
                <c:pt idx="6">
                  <c:v>11.366666666666667</c:v>
                </c:pt>
                <c:pt idx="7">
                  <c:v>11.666666666666666</c:v>
                </c:pt>
                <c:pt idx="8">
                  <c:v>10.133333333333335</c:v>
                </c:pt>
                <c:pt idx="9">
                  <c:v>11.766666666666667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B-4BF0-A7A3-5D1230D7893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'5'!$M$66:$M$75</c:f>
              <c:numCache>
                <c:formatCode>0.00</c:formatCode>
                <c:ptCount val="10"/>
                <c:pt idx="0">
                  <c:v>11.1</c:v>
                </c:pt>
                <c:pt idx="1">
                  <c:v>12.5</c:v>
                </c:pt>
                <c:pt idx="2">
                  <c:v>11.200000000000001</c:v>
                </c:pt>
                <c:pt idx="3">
                  <c:v>11.5</c:v>
                </c:pt>
                <c:pt idx="4">
                  <c:v>11.5</c:v>
                </c:pt>
                <c:pt idx="5">
                  <c:v>11.666666666666666</c:v>
                </c:pt>
                <c:pt idx="6">
                  <c:v>11.300000000000002</c:v>
                </c:pt>
                <c:pt idx="7">
                  <c:v>11.466666666666667</c:v>
                </c:pt>
                <c:pt idx="8">
                  <c:v>10.266666666666667</c:v>
                </c:pt>
                <c:pt idx="9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B-4BF0-A7A3-5D1230D7893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'5'!$N$66:$N$75</c:f>
              <c:numCache>
                <c:formatCode>0.00</c:formatCode>
                <c:ptCount val="10"/>
                <c:pt idx="0">
                  <c:v>11.200000000000001</c:v>
                </c:pt>
                <c:pt idx="1">
                  <c:v>12.700000000000001</c:v>
                </c:pt>
                <c:pt idx="2">
                  <c:v>11.299999999999999</c:v>
                </c:pt>
                <c:pt idx="3">
                  <c:v>11.466666666666667</c:v>
                </c:pt>
                <c:pt idx="4">
                  <c:v>11.4</c:v>
                </c:pt>
                <c:pt idx="5">
                  <c:v>11.9</c:v>
                </c:pt>
                <c:pt idx="6">
                  <c:v>11.233333333333334</c:v>
                </c:pt>
                <c:pt idx="7">
                  <c:v>11.466666666666667</c:v>
                </c:pt>
                <c:pt idx="8">
                  <c:v>10.266666666666667</c:v>
                </c:pt>
                <c:pt idx="9">
                  <c:v>11.566666666666668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B-4BF0-A7A3-5D1230D7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96896"/>
        <c:axId val="36507648"/>
      </c:lineChart>
      <c:catAx>
        <c:axId val="36496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507648"/>
        <c:crosses val="autoZero"/>
        <c:auto val="1"/>
        <c:lblAlgn val="ctr"/>
        <c:lblOffset val="100"/>
        <c:tickLblSkip val="1"/>
        <c:noMultiLvlLbl val="0"/>
      </c:catAx>
      <c:valAx>
        <c:axId val="365076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9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'50'!$L$66:$L$75</c:f>
              <c:numCache>
                <c:formatCode>0.00</c:formatCode>
                <c:ptCount val="10"/>
                <c:pt idx="0">
                  <c:v>10.433333333333332</c:v>
                </c:pt>
                <c:pt idx="1">
                  <c:v>10.333333333333334</c:v>
                </c:pt>
                <c:pt idx="2">
                  <c:v>10.766666666666666</c:v>
                </c:pt>
                <c:pt idx="3">
                  <c:v>10.433333333333334</c:v>
                </c:pt>
                <c:pt idx="4">
                  <c:v>10</c:v>
                </c:pt>
                <c:pt idx="5">
                  <c:v>11.200000000000001</c:v>
                </c:pt>
                <c:pt idx="6">
                  <c:v>11.033333333333333</c:v>
                </c:pt>
                <c:pt idx="7">
                  <c:v>10.266666666666666</c:v>
                </c:pt>
                <c:pt idx="8">
                  <c:v>9.1666666666666661</c:v>
                </c:pt>
                <c:pt idx="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2-40D4-9B32-B8F3AA3215D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'50'!$M$66:$M$75</c:f>
              <c:numCache>
                <c:formatCode>0.00</c:formatCode>
                <c:ptCount val="10"/>
                <c:pt idx="0">
                  <c:v>10.433333333333334</c:v>
                </c:pt>
                <c:pt idx="1">
                  <c:v>10.200000000000001</c:v>
                </c:pt>
                <c:pt idx="2">
                  <c:v>10.6</c:v>
                </c:pt>
                <c:pt idx="3">
                  <c:v>10.366666666666665</c:v>
                </c:pt>
                <c:pt idx="4">
                  <c:v>9.8333333333333339</c:v>
                </c:pt>
                <c:pt idx="5">
                  <c:v>11.133333333333333</c:v>
                </c:pt>
                <c:pt idx="6">
                  <c:v>11.066666666666668</c:v>
                </c:pt>
                <c:pt idx="7">
                  <c:v>10.233333333333333</c:v>
                </c:pt>
                <c:pt idx="8">
                  <c:v>9.2333333333333325</c:v>
                </c:pt>
                <c:pt idx="9">
                  <c:v>10.700000000000001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2-40D4-9B32-B8F3AA3215D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'50'!$N$66:$N$75</c:f>
              <c:numCache>
                <c:formatCode>0.00</c:formatCode>
                <c:ptCount val="10"/>
                <c:pt idx="0">
                  <c:v>10.433333333333334</c:v>
                </c:pt>
                <c:pt idx="1">
                  <c:v>10.4</c:v>
                </c:pt>
                <c:pt idx="2">
                  <c:v>10.633333333333333</c:v>
                </c:pt>
                <c:pt idx="3">
                  <c:v>10.200000000000001</c:v>
                </c:pt>
                <c:pt idx="4">
                  <c:v>10.033333333333333</c:v>
                </c:pt>
                <c:pt idx="5">
                  <c:v>11.033333333333331</c:v>
                </c:pt>
                <c:pt idx="6">
                  <c:v>11</c:v>
                </c:pt>
                <c:pt idx="7">
                  <c:v>10</c:v>
                </c:pt>
                <c:pt idx="8">
                  <c:v>9.2333333333333343</c:v>
                </c:pt>
                <c:pt idx="9">
                  <c:v>10.633333333333333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2-40D4-9B32-B8F3AA32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20256"/>
        <c:axId val="351526912"/>
      </c:lineChart>
      <c:catAx>
        <c:axId val="3515202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1526912"/>
        <c:crosses val="autoZero"/>
        <c:auto val="1"/>
        <c:lblAlgn val="ctr"/>
        <c:lblOffset val="100"/>
        <c:tickLblSkip val="1"/>
        <c:noMultiLvlLbl val="0"/>
      </c:catAx>
      <c:valAx>
        <c:axId val="3515269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152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'51'!$D$66:$D$75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0.70000000000000107</c:v>
                </c:pt>
                <c:pt idx="3">
                  <c:v>0.59999999999999964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0.69999999999999929</c:v>
                </c:pt>
                <c:pt idx="7">
                  <c:v>0.30000000000000071</c:v>
                </c:pt>
                <c:pt idx="8">
                  <c:v>0.20000000000000107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92A-84C9-BABA54A493C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'51'!$E$66:$E$75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0.60000000000000142</c:v>
                </c:pt>
                <c:pt idx="3">
                  <c:v>9.9999999999999645E-2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0.30000000000000071</c:v>
                </c:pt>
                <c:pt idx="7">
                  <c:v>0.29999999999999893</c:v>
                </c:pt>
                <c:pt idx="8">
                  <c:v>0.39999999999999947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92A-84C9-BABA54A493C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'51'!$F$66:$F$75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0.59999999999999964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0.69999999999999929</c:v>
                </c:pt>
                <c:pt idx="5">
                  <c:v>0.30000000000000071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0.39999999999999947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92A-84C9-BABA54A493C0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'51'!$G$66:$G$75</c:f>
              <c:numCache>
                <c:formatCode>0.00</c:formatCode>
                <c:ptCount val="10"/>
                <c:pt idx="0">
                  <c:v>1.0147999999999999</c:v>
                </c:pt>
                <c:pt idx="1">
                  <c:v>1.0147999999999999</c:v>
                </c:pt>
                <c:pt idx="2">
                  <c:v>1.0147999999999999</c:v>
                </c:pt>
                <c:pt idx="3">
                  <c:v>1.0147999999999999</c:v>
                </c:pt>
                <c:pt idx="4">
                  <c:v>1.0147999999999999</c:v>
                </c:pt>
                <c:pt idx="5">
                  <c:v>1.0147999999999999</c:v>
                </c:pt>
                <c:pt idx="6">
                  <c:v>1.0147999999999999</c:v>
                </c:pt>
                <c:pt idx="7">
                  <c:v>1.0147999999999999</c:v>
                </c:pt>
                <c:pt idx="8">
                  <c:v>1.0147999999999999</c:v>
                </c:pt>
                <c:pt idx="9">
                  <c:v>1.0147999999999999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92A-84C9-BABA54A4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31040"/>
        <c:axId val="358253696"/>
      </c:lineChart>
      <c:catAx>
        <c:axId val="3582310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8253696"/>
        <c:crosses val="autoZero"/>
        <c:auto val="1"/>
        <c:lblAlgn val="ctr"/>
        <c:lblOffset val="100"/>
        <c:tickLblSkip val="1"/>
        <c:noMultiLvlLbl val="0"/>
      </c:catAx>
      <c:valAx>
        <c:axId val="3582536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823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'51'!$L$66:$L$75</c:f>
              <c:numCache>
                <c:formatCode>0.00</c:formatCode>
                <c:ptCount val="10"/>
                <c:pt idx="0">
                  <c:v>8.9666666666666668</c:v>
                </c:pt>
                <c:pt idx="1">
                  <c:v>9.1333333333333329</c:v>
                </c:pt>
                <c:pt idx="2">
                  <c:v>8.9333333333333336</c:v>
                </c:pt>
                <c:pt idx="3">
                  <c:v>9.4666666666666668</c:v>
                </c:pt>
                <c:pt idx="4">
                  <c:v>9</c:v>
                </c:pt>
                <c:pt idx="5">
                  <c:v>9.2000000000000011</c:v>
                </c:pt>
                <c:pt idx="6">
                  <c:v>9.7000000000000011</c:v>
                </c:pt>
                <c:pt idx="7">
                  <c:v>9.2333333333333343</c:v>
                </c:pt>
                <c:pt idx="8">
                  <c:v>8.1666666666666661</c:v>
                </c:pt>
                <c:pt idx="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537-BDC2-47E3562AA72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'51'!$M$66:$M$75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9.2999999999999989</c:v>
                </c:pt>
                <c:pt idx="2">
                  <c:v>9</c:v>
                </c:pt>
                <c:pt idx="3">
                  <c:v>9.3333333333333339</c:v>
                </c:pt>
                <c:pt idx="4">
                  <c:v>9.0333333333333332</c:v>
                </c:pt>
                <c:pt idx="5">
                  <c:v>9.3666666666666671</c:v>
                </c:pt>
                <c:pt idx="6">
                  <c:v>9.8333333333333339</c:v>
                </c:pt>
                <c:pt idx="7">
                  <c:v>8.9</c:v>
                </c:pt>
                <c:pt idx="8">
                  <c:v>8.0333333333333332</c:v>
                </c:pt>
                <c:pt idx="9">
                  <c:v>9.2666666666666675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537-BDC2-47E3562AA72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'51'!$N$66:$N$75</c:f>
              <c:numCache>
                <c:formatCode>0.00</c:formatCode>
                <c:ptCount val="10"/>
                <c:pt idx="0">
                  <c:v>8.8666666666666654</c:v>
                </c:pt>
                <c:pt idx="1">
                  <c:v>9.4333333333333336</c:v>
                </c:pt>
                <c:pt idx="2">
                  <c:v>8.8666666666666671</c:v>
                </c:pt>
                <c:pt idx="3">
                  <c:v>9.3999999999999986</c:v>
                </c:pt>
                <c:pt idx="4">
                  <c:v>8.6333333333333329</c:v>
                </c:pt>
                <c:pt idx="5">
                  <c:v>9.3333333333333339</c:v>
                </c:pt>
                <c:pt idx="6">
                  <c:v>9.7666666666666675</c:v>
                </c:pt>
                <c:pt idx="7">
                  <c:v>8.9666666666666668</c:v>
                </c:pt>
                <c:pt idx="8">
                  <c:v>8.0333333333333332</c:v>
                </c:pt>
                <c:pt idx="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537-BDC2-47E3562A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19840"/>
        <c:axId val="358426496"/>
      </c:lineChart>
      <c:catAx>
        <c:axId val="358419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8426496"/>
        <c:crosses val="autoZero"/>
        <c:auto val="1"/>
        <c:lblAlgn val="ctr"/>
        <c:lblOffset val="100"/>
        <c:tickLblSkip val="1"/>
        <c:noMultiLvlLbl val="0"/>
      </c:catAx>
      <c:valAx>
        <c:axId val="358426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841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'52'!$D$66:$D$75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0.69999999999999929</c:v>
                </c:pt>
                <c:pt idx="2">
                  <c:v>0.59999999999999964</c:v>
                </c:pt>
                <c:pt idx="3">
                  <c:v>0.59999999999999964</c:v>
                </c:pt>
                <c:pt idx="4">
                  <c:v>9.9999999999999645E-2</c:v>
                </c:pt>
                <c:pt idx="5">
                  <c:v>0.30000000000000071</c:v>
                </c:pt>
                <c:pt idx="6">
                  <c:v>0.90000000000000036</c:v>
                </c:pt>
                <c:pt idx="7">
                  <c:v>0.40000000000000036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5-4839-B721-E2C286C4433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'52'!$E$66:$E$75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0.29999999999999893</c:v>
                </c:pt>
                <c:pt idx="2">
                  <c:v>0.80000000000000071</c:v>
                </c:pt>
                <c:pt idx="3">
                  <c:v>0.5</c:v>
                </c:pt>
                <c:pt idx="4">
                  <c:v>0.79999999999999893</c:v>
                </c:pt>
                <c:pt idx="5">
                  <c:v>0.40000000000000036</c:v>
                </c:pt>
                <c:pt idx="6">
                  <c:v>0.69999999999999929</c:v>
                </c:pt>
                <c:pt idx="7">
                  <c:v>0.30000000000000071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5-4839-B721-E2C286C4433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'52'!$F$66:$F$75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0.30000000000000071</c:v>
                </c:pt>
                <c:pt idx="2">
                  <c:v>0.69999999999999929</c:v>
                </c:pt>
                <c:pt idx="3">
                  <c:v>0.5</c:v>
                </c:pt>
                <c:pt idx="4">
                  <c:v>0.29999999999999893</c:v>
                </c:pt>
                <c:pt idx="5">
                  <c:v>0.59999999999999964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0.5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5-4839-B721-E2C286C4433C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'52'!$G$66:$G$75</c:f>
              <c:numCache>
                <c:formatCode>0.00</c:formatCode>
                <c:ptCount val="10"/>
                <c:pt idx="0">
                  <c:v>1.2125999999999999</c:v>
                </c:pt>
                <c:pt idx="1">
                  <c:v>1.2125999999999999</c:v>
                </c:pt>
                <c:pt idx="2">
                  <c:v>1.2125999999999999</c:v>
                </c:pt>
                <c:pt idx="3">
                  <c:v>1.2125999999999999</c:v>
                </c:pt>
                <c:pt idx="4">
                  <c:v>1.2125999999999999</c:v>
                </c:pt>
                <c:pt idx="5">
                  <c:v>1.2125999999999999</c:v>
                </c:pt>
                <c:pt idx="6">
                  <c:v>1.2125999999999999</c:v>
                </c:pt>
                <c:pt idx="7">
                  <c:v>1.2125999999999999</c:v>
                </c:pt>
                <c:pt idx="8">
                  <c:v>1.2125999999999999</c:v>
                </c:pt>
                <c:pt idx="9">
                  <c:v>1.2125999999999999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5-4839-B721-E2C286C4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77696"/>
        <c:axId val="359279616"/>
      </c:lineChart>
      <c:catAx>
        <c:axId val="3592776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9279616"/>
        <c:crosses val="autoZero"/>
        <c:auto val="1"/>
        <c:lblAlgn val="ctr"/>
        <c:lblOffset val="100"/>
        <c:tickLblSkip val="1"/>
        <c:noMultiLvlLbl val="0"/>
      </c:catAx>
      <c:valAx>
        <c:axId val="3592796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927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'52'!$L$66:$L$75</c:f>
              <c:numCache>
                <c:formatCode>0.00</c:formatCode>
                <c:ptCount val="10"/>
                <c:pt idx="0">
                  <c:v>10.700000000000001</c:v>
                </c:pt>
                <c:pt idx="1">
                  <c:v>10.766666666666667</c:v>
                </c:pt>
                <c:pt idx="2">
                  <c:v>10.866666666666667</c:v>
                </c:pt>
                <c:pt idx="3">
                  <c:v>11.6</c:v>
                </c:pt>
                <c:pt idx="4">
                  <c:v>10.966666666666667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11.166666666666666</c:v>
                </c:pt>
                <c:pt idx="8">
                  <c:v>9.8666666666666671</c:v>
                </c:pt>
                <c:pt idx="9">
                  <c:v>11.133333333333333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44F2-AF93-4761395F819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'52'!$M$66:$M$75</c:f>
              <c:numCache>
                <c:formatCode>0.00</c:formatCode>
                <c:ptCount val="10"/>
                <c:pt idx="0">
                  <c:v>10.5</c:v>
                </c:pt>
                <c:pt idx="1">
                  <c:v>10.533333333333333</c:v>
                </c:pt>
                <c:pt idx="2">
                  <c:v>10.933333333333332</c:v>
                </c:pt>
                <c:pt idx="3">
                  <c:v>11.733333333333334</c:v>
                </c:pt>
                <c:pt idx="4">
                  <c:v>10.899999999999999</c:v>
                </c:pt>
                <c:pt idx="5">
                  <c:v>11.199999999999998</c:v>
                </c:pt>
                <c:pt idx="6">
                  <c:v>11.766666666666666</c:v>
                </c:pt>
                <c:pt idx="7">
                  <c:v>10.866666666666667</c:v>
                </c:pt>
                <c:pt idx="8">
                  <c:v>9.7333333333333325</c:v>
                </c:pt>
                <c:pt idx="9">
                  <c:v>11.100000000000001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44F2-AF93-4761395F819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'52'!$N$66:$N$75</c:f>
              <c:numCache>
                <c:formatCode>0.00</c:formatCode>
                <c:ptCount val="10"/>
                <c:pt idx="0">
                  <c:v>10.633333333333333</c:v>
                </c:pt>
                <c:pt idx="1">
                  <c:v>10.766666666666667</c:v>
                </c:pt>
                <c:pt idx="2">
                  <c:v>10.833333333333334</c:v>
                </c:pt>
                <c:pt idx="3">
                  <c:v>11.666666666666666</c:v>
                </c:pt>
                <c:pt idx="4">
                  <c:v>10.933333333333332</c:v>
                </c:pt>
                <c:pt idx="5">
                  <c:v>11.166666666666666</c:v>
                </c:pt>
                <c:pt idx="6">
                  <c:v>11.766666666666666</c:v>
                </c:pt>
                <c:pt idx="7">
                  <c:v>10.933333333333332</c:v>
                </c:pt>
                <c:pt idx="8">
                  <c:v>9.7000000000000011</c:v>
                </c:pt>
                <c:pt idx="9">
                  <c:v>11.133333333333333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4F2-AF93-4761395F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063936"/>
        <c:axId val="361070592"/>
      </c:lineChart>
      <c:catAx>
        <c:axId val="361063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070592"/>
        <c:crosses val="autoZero"/>
        <c:auto val="1"/>
        <c:lblAlgn val="ctr"/>
        <c:lblOffset val="100"/>
        <c:tickLblSkip val="1"/>
        <c:noMultiLvlLbl val="0"/>
      </c:catAx>
      <c:valAx>
        <c:axId val="3610705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06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'53'!$D$66:$D$75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0.90000000000000036</c:v>
                </c:pt>
                <c:pt idx="2">
                  <c:v>0.60000000000000142</c:v>
                </c:pt>
                <c:pt idx="3">
                  <c:v>0.79999999999999893</c:v>
                </c:pt>
                <c:pt idx="4">
                  <c:v>9.9999999999999645E-2</c:v>
                </c:pt>
                <c:pt idx="5">
                  <c:v>0.90000000000000036</c:v>
                </c:pt>
                <c:pt idx="6">
                  <c:v>0.40000000000000036</c:v>
                </c:pt>
                <c:pt idx="7">
                  <c:v>0.30000000000000071</c:v>
                </c:pt>
                <c:pt idx="8">
                  <c:v>0.70000000000000018</c:v>
                </c:pt>
                <c:pt idx="9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5-45BB-91B5-3588B4464D7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'53'!$E$66:$E$75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0.10000000000000142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0.40000000000000036</c:v>
                </c:pt>
                <c:pt idx="5">
                  <c:v>0.19999999999999929</c:v>
                </c:pt>
                <c:pt idx="6">
                  <c:v>0.60000000000000142</c:v>
                </c:pt>
                <c:pt idx="7">
                  <c:v>0.79999999999999893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5-45BB-91B5-3588B4464D7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'53'!$F$66:$F$75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0.40000000000000036</c:v>
                </c:pt>
                <c:pt idx="6">
                  <c:v>0.5</c:v>
                </c:pt>
                <c:pt idx="7">
                  <c:v>0.40000000000000036</c:v>
                </c:pt>
                <c:pt idx="8">
                  <c:v>0.5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5-45BB-91B5-3588B4464D7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'53'!$G$66:$G$75</c:f>
              <c:numCache>
                <c:formatCode>0.00</c:formatCode>
                <c:ptCount val="10"/>
                <c:pt idx="0">
                  <c:v>1.1438000000000008</c:v>
                </c:pt>
                <c:pt idx="1">
                  <c:v>1.1438000000000008</c:v>
                </c:pt>
                <c:pt idx="2">
                  <c:v>1.1438000000000008</c:v>
                </c:pt>
                <c:pt idx="3">
                  <c:v>1.1438000000000008</c:v>
                </c:pt>
                <c:pt idx="4">
                  <c:v>1.1438000000000008</c:v>
                </c:pt>
                <c:pt idx="5">
                  <c:v>1.1438000000000008</c:v>
                </c:pt>
                <c:pt idx="6">
                  <c:v>1.1438000000000008</c:v>
                </c:pt>
                <c:pt idx="7">
                  <c:v>1.1438000000000008</c:v>
                </c:pt>
                <c:pt idx="8">
                  <c:v>1.1438000000000008</c:v>
                </c:pt>
                <c:pt idx="9">
                  <c:v>1.1438000000000008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5-45BB-91B5-3588B446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212928"/>
        <c:axId val="361223296"/>
      </c:lineChart>
      <c:catAx>
        <c:axId val="3612129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223296"/>
        <c:crosses val="autoZero"/>
        <c:auto val="1"/>
        <c:lblAlgn val="ctr"/>
        <c:lblOffset val="100"/>
        <c:tickLblSkip val="1"/>
        <c:noMultiLvlLbl val="0"/>
      </c:catAx>
      <c:valAx>
        <c:axId val="3612232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21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'53'!$L$66:$L$75</c:f>
              <c:numCache>
                <c:formatCode>0.00</c:formatCode>
                <c:ptCount val="10"/>
                <c:pt idx="0">
                  <c:v>9.3333333333333339</c:v>
                </c:pt>
                <c:pt idx="1">
                  <c:v>9.6333333333333329</c:v>
                </c:pt>
                <c:pt idx="2">
                  <c:v>9.5333333333333332</c:v>
                </c:pt>
                <c:pt idx="3">
                  <c:v>9.7666666666666675</c:v>
                </c:pt>
                <c:pt idx="4">
                  <c:v>9.4333333333333318</c:v>
                </c:pt>
                <c:pt idx="5">
                  <c:v>9.1999999999999993</c:v>
                </c:pt>
                <c:pt idx="6">
                  <c:v>9.9666666666666668</c:v>
                </c:pt>
                <c:pt idx="7">
                  <c:v>9.6</c:v>
                </c:pt>
                <c:pt idx="8">
                  <c:v>8.1333333333333329</c:v>
                </c:pt>
                <c:pt idx="9">
                  <c:v>9.2333333333333325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5-48EC-8E1D-C9A5F798C30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'53'!$M$66:$M$75</c:f>
              <c:numCache>
                <c:formatCode>0.00</c:formatCode>
                <c:ptCount val="10"/>
                <c:pt idx="0">
                  <c:v>9.1999999999999993</c:v>
                </c:pt>
                <c:pt idx="1">
                  <c:v>9.7666666666666675</c:v>
                </c:pt>
                <c:pt idx="2">
                  <c:v>9.2666666666666657</c:v>
                </c:pt>
                <c:pt idx="3">
                  <c:v>9.7999999999999989</c:v>
                </c:pt>
                <c:pt idx="4">
                  <c:v>9.3666666666666654</c:v>
                </c:pt>
                <c:pt idx="5">
                  <c:v>9.3666666666666671</c:v>
                </c:pt>
                <c:pt idx="6">
                  <c:v>10.033333333333333</c:v>
                </c:pt>
                <c:pt idx="7">
                  <c:v>9.3333333333333339</c:v>
                </c:pt>
                <c:pt idx="8">
                  <c:v>8.3000000000000007</c:v>
                </c:pt>
                <c:pt idx="9">
                  <c:v>9.2333333333333325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48EC-8E1D-C9A5F798C30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'53'!$N$66:$N$75</c:f>
              <c:numCache>
                <c:formatCode>0.00</c:formatCode>
                <c:ptCount val="10"/>
                <c:pt idx="0">
                  <c:v>9.3333333333333339</c:v>
                </c:pt>
                <c:pt idx="1">
                  <c:v>9.8000000000000007</c:v>
                </c:pt>
                <c:pt idx="2">
                  <c:v>9.4</c:v>
                </c:pt>
                <c:pt idx="3">
                  <c:v>9.7666666666666675</c:v>
                </c:pt>
                <c:pt idx="4">
                  <c:v>9.4</c:v>
                </c:pt>
                <c:pt idx="5">
                  <c:v>9.2666666666666657</c:v>
                </c:pt>
                <c:pt idx="6">
                  <c:v>9.8666666666666654</c:v>
                </c:pt>
                <c:pt idx="7">
                  <c:v>9.3000000000000007</c:v>
                </c:pt>
                <c:pt idx="8">
                  <c:v>8.2000000000000011</c:v>
                </c:pt>
                <c:pt idx="9">
                  <c:v>9.2666666666666675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5-48EC-8E1D-C9A5F798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45088"/>
        <c:axId val="361547648"/>
      </c:lineChart>
      <c:catAx>
        <c:axId val="3615450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547648"/>
        <c:crosses val="autoZero"/>
        <c:auto val="1"/>
        <c:lblAlgn val="ctr"/>
        <c:lblOffset val="100"/>
        <c:tickLblSkip val="1"/>
        <c:noMultiLvlLbl val="0"/>
      </c:catAx>
      <c:valAx>
        <c:axId val="3615476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54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'54'!$D$66:$D$75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0.39999999999999858</c:v>
                </c:pt>
                <c:pt idx="2">
                  <c:v>0.60000000000000142</c:v>
                </c:pt>
                <c:pt idx="3">
                  <c:v>0.5</c:v>
                </c:pt>
                <c:pt idx="4">
                  <c:v>0.20000000000000107</c:v>
                </c:pt>
                <c:pt idx="5">
                  <c:v>0.59999999999999964</c:v>
                </c:pt>
                <c:pt idx="6">
                  <c:v>9.9999999999999645E-2</c:v>
                </c:pt>
                <c:pt idx="7">
                  <c:v>0.39999999999999858</c:v>
                </c:pt>
                <c:pt idx="8">
                  <c:v>0.5</c:v>
                </c:pt>
                <c:pt idx="9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374-BBB1-1630532D43A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'54'!$E$66:$E$75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</c:v>
                </c:pt>
                <c:pt idx="2">
                  <c:v>0.5</c:v>
                </c:pt>
                <c:pt idx="3">
                  <c:v>0.59999999999999964</c:v>
                </c:pt>
                <c:pt idx="4">
                  <c:v>0.29999999999999893</c:v>
                </c:pt>
                <c:pt idx="5">
                  <c:v>0.40000000000000036</c:v>
                </c:pt>
                <c:pt idx="6">
                  <c:v>0.69999999999999929</c:v>
                </c:pt>
                <c:pt idx="7">
                  <c:v>0.19999999999999929</c:v>
                </c:pt>
                <c:pt idx="8">
                  <c:v>0.5</c:v>
                </c:pt>
                <c:pt idx="9">
                  <c:v>0.20000000000000018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374-BBB1-1630532D43A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'54'!$F$66:$F$75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0.90000000000000036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0.59999999999999964</c:v>
                </c:pt>
                <c:pt idx="5">
                  <c:v>0.5</c:v>
                </c:pt>
                <c:pt idx="6">
                  <c:v>0.39999999999999858</c:v>
                </c:pt>
                <c:pt idx="7">
                  <c:v>0.40000000000000036</c:v>
                </c:pt>
                <c:pt idx="8">
                  <c:v>0.40000000000000036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374-BBB1-1630532D43A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'54'!$G$66:$G$75</c:f>
              <c:numCache>
                <c:formatCode>0.00</c:formatCode>
                <c:ptCount val="10"/>
                <c:pt idx="0">
                  <c:v>1.1265999999999996</c:v>
                </c:pt>
                <c:pt idx="1">
                  <c:v>1.1265999999999996</c:v>
                </c:pt>
                <c:pt idx="2">
                  <c:v>1.1265999999999996</c:v>
                </c:pt>
                <c:pt idx="3">
                  <c:v>1.1265999999999996</c:v>
                </c:pt>
                <c:pt idx="4">
                  <c:v>1.1265999999999996</c:v>
                </c:pt>
                <c:pt idx="5">
                  <c:v>1.1265999999999996</c:v>
                </c:pt>
                <c:pt idx="6">
                  <c:v>1.1265999999999996</c:v>
                </c:pt>
                <c:pt idx="7">
                  <c:v>1.1265999999999996</c:v>
                </c:pt>
                <c:pt idx="8">
                  <c:v>1.1265999999999996</c:v>
                </c:pt>
                <c:pt idx="9">
                  <c:v>1.1265999999999996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374-BBB1-1630532D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821312"/>
        <c:axId val="361823232"/>
      </c:lineChart>
      <c:catAx>
        <c:axId val="3618213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823232"/>
        <c:crosses val="autoZero"/>
        <c:auto val="1"/>
        <c:lblAlgn val="ctr"/>
        <c:lblOffset val="100"/>
        <c:tickLblSkip val="1"/>
        <c:noMultiLvlLbl val="0"/>
      </c:catAx>
      <c:valAx>
        <c:axId val="3618232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82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'54'!$L$66:$L$75</c:f>
              <c:numCache>
                <c:formatCode>0.00</c:formatCode>
                <c:ptCount val="10"/>
                <c:pt idx="0">
                  <c:v>8.1666666666666661</c:v>
                </c:pt>
                <c:pt idx="1">
                  <c:v>8.9666666666666668</c:v>
                </c:pt>
                <c:pt idx="2">
                  <c:v>9.1</c:v>
                </c:pt>
                <c:pt idx="3">
                  <c:v>8.6666666666666661</c:v>
                </c:pt>
                <c:pt idx="4">
                  <c:v>8.6666666666666661</c:v>
                </c:pt>
                <c:pt idx="5">
                  <c:v>8.4</c:v>
                </c:pt>
                <c:pt idx="6">
                  <c:v>9.0333333333333332</c:v>
                </c:pt>
                <c:pt idx="7">
                  <c:v>8.4666666666666668</c:v>
                </c:pt>
                <c:pt idx="8">
                  <c:v>7.8666666666666671</c:v>
                </c:pt>
                <c:pt idx="9">
                  <c:v>7.8666666666666671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1-4132-B7DA-C0BA838745D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'54'!$M$66:$M$75</c:f>
              <c:numCache>
                <c:formatCode>0.00</c:formatCode>
                <c:ptCount val="10"/>
                <c:pt idx="0">
                  <c:v>8.2333333333333343</c:v>
                </c:pt>
                <c:pt idx="1">
                  <c:v>8.9333333333333318</c:v>
                </c:pt>
                <c:pt idx="2">
                  <c:v>8.9666666666666668</c:v>
                </c:pt>
                <c:pt idx="3">
                  <c:v>8.5666666666666664</c:v>
                </c:pt>
                <c:pt idx="4">
                  <c:v>8.5333333333333332</c:v>
                </c:pt>
                <c:pt idx="5">
                  <c:v>8.4</c:v>
                </c:pt>
                <c:pt idx="6">
                  <c:v>8.9</c:v>
                </c:pt>
                <c:pt idx="7">
                  <c:v>8.3666666666666671</c:v>
                </c:pt>
                <c:pt idx="8">
                  <c:v>7.7666666666666666</c:v>
                </c:pt>
                <c:pt idx="9">
                  <c:v>7.833333333333333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1-4132-B7DA-C0BA838745D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'54'!$N$66:$N$75</c:f>
              <c:numCache>
                <c:formatCode>0.00</c:formatCode>
                <c:ptCount val="10"/>
                <c:pt idx="0">
                  <c:v>8.2000000000000011</c:v>
                </c:pt>
                <c:pt idx="1">
                  <c:v>9.0333333333333332</c:v>
                </c:pt>
                <c:pt idx="2">
                  <c:v>8.9333333333333318</c:v>
                </c:pt>
                <c:pt idx="3">
                  <c:v>8.6</c:v>
                </c:pt>
                <c:pt idx="4">
                  <c:v>8.6333333333333346</c:v>
                </c:pt>
                <c:pt idx="5">
                  <c:v>8.3333333333333339</c:v>
                </c:pt>
                <c:pt idx="6">
                  <c:v>8.9666666666666668</c:v>
                </c:pt>
                <c:pt idx="7">
                  <c:v>8.1333333333333346</c:v>
                </c:pt>
                <c:pt idx="8">
                  <c:v>7.8</c:v>
                </c:pt>
                <c:pt idx="9">
                  <c:v>7.9666666666666659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1-4132-B7DA-C0BA8387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59264"/>
        <c:axId val="362061824"/>
      </c:lineChart>
      <c:catAx>
        <c:axId val="3620592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061824"/>
        <c:crosses val="autoZero"/>
        <c:auto val="1"/>
        <c:lblAlgn val="ctr"/>
        <c:lblOffset val="100"/>
        <c:tickLblSkip val="1"/>
        <c:noMultiLvlLbl val="0"/>
      </c:catAx>
      <c:valAx>
        <c:axId val="3620618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05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'55'!$D$66:$D$75</c:f>
              <c:numCache>
                <c:formatCode>General</c:formatCode>
                <c:ptCount val="10"/>
                <c:pt idx="0">
                  <c:v>0.79999999999999893</c:v>
                </c:pt>
                <c:pt idx="1">
                  <c:v>0.60000000000000142</c:v>
                </c:pt>
                <c:pt idx="2">
                  <c:v>0.40000000000000036</c:v>
                </c:pt>
                <c:pt idx="3">
                  <c:v>0.70000000000000107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</c:v>
                </c:pt>
                <c:pt idx="7">
                  <c:v>0.39999999999999858</c:v>
                </c:pt>
                <c:pt idx="8">
                  <c:v>0.39999999999999858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6-4F56-8A2A-E225C525BF7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'55'!$E$66:$E$75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0.29999999999999893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0.5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6-4F56-8A2A-E225C525BF7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'55'!$F$66:$F$75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0.80000000000000071</c:v>
                </c:pt>
                <c:pt idx="2">
                  <c:v>0.19999999999999929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0.80000000000000071</c:v>
                </c:pt>
                <c:pt idx="6">
                  <c:v>0.40000000000000036</c:v>
                </c:pt>
                <c:pt idx="7">
                  <c:v>0.59999999999999964</c:v>
                </c:pt>
                <c:pt idx="8">
                  <c:v>0.30000000000000071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6-4F56-8A2A-E225C525BF71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'55'!$G$66:$G$75</c:f>
              <c:numCache>
                <c:formatCode>0.00</c:formatCode>
                <c:ptCount val="10"/>
                <c:pt idx="0">
                  <c:v>1.0147999999999999</c:v>
                </c:pt>
                <c:pt idx="1">
                  <c:v>1.0147999999999999</c:v>
                </c:pt>
                <c:pt idx="2">
                  <c:v>1.0147999999999999</c:v>
                </c:pt>
                <c:pt idx="3">
                  <c:v>1.0147999999999999</c:v>
                </c:pt>
                <c:pt idx="4">
                  <c:v>1.0147999999999999</c:v>
                </c:pt>
                <c:pt idx="5">
                  <c:v>1.0147999999999999</c:v>
                </c:pt>
                <c:pt idx="6">
                  <c:v>1.0147999999999999</c:v>
                </c:pt>
                <c:pt idx="7">
                  <c:v>1.0147999999999999</c:v>
                </c:pt>
                <c:pt idx="8">
                  <c:v>1.0147999999999999</c:v>
                </c:pt>
                <c:pt idx="9">
                  <c:v>1.0147999999999999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6-4F56-8A2A-E225C525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63904"/>
        <c:axId val="362370176"/>
      </c:lineChart>
      <c:catAx>
        <c:axId val="3623639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370176"/>
        <c:crosses val="autoZero"/>
        <c:auto val="1"/>
        <c:lblAlgn val="ctr"/>
        <c:lblOffset val="100"/>
        <c:tickLblSkip val="1"/>
        <c:noMultiLvlLbl val="0"/>
      </c:catAx>
      <c:valAx>
        <c:axId val="3623701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36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0.20000000000000107</c:v>
                </c:pt>
                <c:pt idx="2">
                  <c:v>0.80000000000000071</c:v>
                </c:pt>
                <c:pt idx="3">
                  <c:v>0.5</c:v>
                </c:pt>
                <c:pt idx="4">
                  <c:v>0.20000000000000107</c:v>
                </c:pt>
                <c:pt idx="5">
                  <c:v>0.39999999999999858</c:v>
                </c:pt>
                <c:pt idx="6">
                  <c:v>0.20000000000000107</c:v>
                </c:pt>
                <c:pt idx="7">
                  <c:v>0.5</c:v>
                </c:pt>
                <c:pt idx="8">
                  <c:v>0.59999999999999964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9-4085-B03B-9E91A5E12D8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0.19999999999999929</c:v>
                </c:pt>
                <c:pt idx="2">
                  <c:v>0.70000000000000107</c:v>
                </c:pt>
                <c:pt idx="3">
                  <c:v>0.40000000000000036</c:v>
                </c:pt>
                <c:pt idx="4">
                  <c:v>0.10000000000000142</c:v>
                </c:pt>
                <c:pt idx="5">
                  <c:v>0.29999999999999893</c:v>
                </c:pt>
                <c:pt idx="6">
                  <c:v>0.5</c:v>
                </c:pt>
                <c:pt idx="7">
                  <c:v>0.40000000000000036</c:v>
                </c:pt>
                <c:pt idx="8">
                  <c:v>0.40000000000000036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9-4085-B03B-9E91A5E12D8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0.59999999999999964</c:v>
                </c:pt>
                <c:pt idx="2">
                  <c:v>0.59999999999999964</c:v>
                </c:pt>
                <c:pt idx="3">
                  <c:v>9.9999999999999645E-2</c:v>
                </c:pt>
                <c:pt idx="4">
                  <c:v>0.60000000000000142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0.59999999999999964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9-4085-B03B-9E91A5E12D86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'6'!$G$66:$G$75</c:f>
              <c:numCache>
                <c:formatCode>0.00</c:formatCode>
                <c:ptCount val="10"/>
                <c:pt idx="0">
                  <c:v>0.88580000000000048</c:v>
                </c:pt>
                <c:pt idx="1">
                  <c:v>0.88580000000000048</c:v>
                </c:pt>
                <c:pt idx="2">
                  <c:v>0.88580000000000048</c:v>
                </c:pt>
                <c:pt idx="3">
                  <c:v>0.88580000000000048</c:v>
                </c:pt>
                <c:pt idx="4">
                  <c:v>0.88580000000000048</c:v>
                </c:pt>
                <c:pt idx="5">
                  <c:v>0.88580000000000048</c:v>
                </c:pt>
                <c:pt idx="6">
                  <c:v>0.88580000000000048</c:v>
                </c:pt>
                <c:pt idx="7">
                  <c:v>0.88580000000000048</c:v>
                </c:pt>
                <c:pt idx="8">
                  <c:v>0.88580000000000048</c:v>
                </c:pt>
                <c:pt idx="9">
                  <c:v>0.88580000000000048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9-4085-B03B-9E91A5E1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7328"/>
        <c:axId val="36713600"/>
      </c:lineChart>
      <c:catAx>
        <c:axId val="36707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13600"/>
        <c:crosses val="autoZero"/>
        <c:auto val="1"/>
        <c:lblAlgn val="ctr"/>
        <c:lblOffset val="100"/>
        <c:tickLblSkip val="1"/>
        <c:noMultiLvlLbl val="0"/>
      </c:catAx>
      <c:valAx>
        <c:axId val="36713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0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'55'!$L$66:$L$75</c:f>
              <c:numCache>
                <c:formatCode>0.00</c:formatCode>
                <c:ptCount val="10"/>
                <c:pt idx="0">
                  <c:v>11.300000000000002</c:v>
                </c:pt>
                <c:pt idx="1">
                  <c:v>11.5</c:v>
                </c:pt>
                <c:pt idx="2">
                  <c:v>12.1</c:v>
                </c:pt>
                <c:pt idx="3">
                  <c:v>10.533333333333333</c:v>
                </c:pt>
                <c:pt idx="4">
                  <c:v>11.733333333333334</c:v>
                </c:pt>
                <c:pt idx="5">
                  <c:v>11.066666666666668</c:v>
                </c:pt>
                <c:pt idx="6">
                  <c:v>12.1</c:v>
                </c:pt>
                <c:pt idx="7">
                  <c:v>12</c:v>
                </c:pt>
                <c:pt idx="8">
                  <c:v>11</c:v>
                </c:pt>
                <c:pt idx="9">
                  <c:v>10.700000000000001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A-44C7-ACCD-E934468F417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'55'!$M$66:$M$75</c:f>
              <c:numCache>
                <c:formatCode>0.00</c:formatCode>
                <c:ptCount val="10"/>
                <c:pt idx="0">
                  <c:v>11.466666666666667</c:v>
                </c:pt>
                <c:pt idx="1">
                  <c:v>11.4</c:v>
                </c:pt>
                <c:pt idx="2">
                  <c:v>12.200000000000001</c:v>
                </c:pt>
                <c:pt idx="3">
                  <c:v>10.566666666666665</c:v>
                </c:pt>
                <c:pt idx="4">
                  <c:v>11.633333333333333</c:v>
                </c:pt>
                <c:pt idx="5">
                  <c:v>11.300000000000002</c:v>
                </c:pt>
                <c:pt idx="6">
                  <c:v>12.066666666666668</c:v>
                </c:pt>
                <c:pt idx="7">
                  <c:v>12.033333333333333</c:v>
                </c:pt>
                <c:pt idx="8">
                  <c:v>10.9</c:v>
                </c:pt>
                <c:pt idx="9">
                  <c:v>10.800000000000002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A-44C7-ACCD-E934468F417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'55'!$N$66:$N$75</c:f>
              <c:numCache>
                <c:formatCode>0.00</c:formatCode>
                <c:ptCount val="10"/>
                <c:pt idx="0">
                  <c:v>11.433333333333332</c:v>
                </c:pt>
                <c:pt idx="1">
                  <c:v>11.466666666666667</c:v>
                </c:pt>
                <c:pt idx="2">
                  <c:v>11.966666666666667</c:v>
                </c:pt>
                <c:pt idx="3">
                  <c:v>10.433333333333332</c:v>
                </c:pt>
                <c:pt idx="4">
                  <c:v>11.666666666666666</c:v>
                </c:pt>
                <c:pt idx="5">
                  <c:v>11.1</c:v>
                </c:pt>
                <c:pt idx="6">
                  <c:v>11.933333333333332</c:v>
                </c:pt>
                <c:pt idx="7">
                  <c:v>11.733333333333334</c:v>
                </c:pt>
                <c:pt idx="8">
                  <c:v>10.9</c:v>
                </c:pt>
                <c:pt idx="9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A-44C7-ACCD-E934468F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09344"/>
        <c:axId val="362424192"/>
      </c:lineChart>
      <c:catAx>
        <c:axId val="3624093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424192"/>
        <c:crosses val="autoZero"/>
        <c:auto val="1"/>
        <c:lblAlgn val="ctr"/>
        <c:lblOffset val="100"/>
        <c:tickLblSkip val="1"/>
        <c:noMultiLvlLbl val="0"/>
      </c:catAx>
      <c:valAx>
        <c:axId val="3624241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'56'!$D$66:$D$75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0.10000000000000142</c:v>
                </c:pt>
                <c:pt idx="5">
                  <c:v>0.29999999999999893</c:v>
                </c:pt>
                <c:pt idx="6">
                  <c:v>0.90000000000000036</c:v>
                </c:pt>
                <c:pt idx="7">
                  <c:v>0.40000000000000036</c:v>
                </c:pt>
                <c:pt idx="8">
                  <c:v>0.20000000000000107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9-4050-85A1-D573A58F9FB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'56'!$E$66:$E$75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0.60000000000000142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0.19999999999999929</c:v>
                </c:pt>
                <c:pt idx="7">
                  <c:v>0.60000000000000142</c:v>
                </c:pt>
                <c:pt idx="8">
                  <c:v>0.40000000000000036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9-4050-85A1-D573A58F9FB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'56'!$F$66:$F$75</c:f>
              <c:numCache>
                <c:formatCode>General</c:formatCode>
                <c:ptCount val="10"/>
                <c:pt idx="0">
                  <c:v>0.5</c:v>
                </c:pt>
                <c:pt idx="1">
                  <c:v>0.30000000000000071</c:v>
                </c:pt>
                <c:pt idx="2">
                  <c:v>0.40000000000000036</c:v>
                </c:pt>
                <c:pt idx="3">
                  <c:v>0.5</c:v>
                </c:pt>
                <c:pt idx="4">
                  <c:v>0.70000000000000107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9.9999999999999645E-2</c:v>
                </c:pt>
                <c:pt idx="8">
                  <c:v>0.10000000000000142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9-4050-85A1-D573A58F9FB8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'56'!$G$66:$G$75</c:f>
              <c:numCache>
                <c:formatCode>0.00</c:formatCode>
                <c:ptCount val="10"/>
                <c:pt idx="0">
                  <c:v>0.9632000000000005</c:v>
                </c:pt>
                <c:pt idx="1">
                  <c:v>0.9632000000000005</c:v>
                </c:pt>
                <c:pt idx="2">
                  <c:v>0.9632000000000005</c:v>
                </c:pt>
                <c:pt idx="3">
                  <c:v>0.9632000000000005</c:v>
                </c:pt>
                <c:pt idx="4">
                  <c:v>0.9632000000000005</c:v>
                </c:pt>
                <c:pt idx="5">
                  <c:v>0.9632000000000005</c:v>
                </c:pt>
                <c:pt idx="6">
                  <c:v>0.9632000000000005</c:v>
                </c:pt>
                <c:pt idx="7">
                  <c:v>0.9632000000000005</c:v>
                </c:pt>
                <c:pt idx="8">
                  <c:v>0.9632000000000005</c:v>
                </c:pt>
                <c:pt idx="9">
                  <c:v>0.9632000000000005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9-4050-85A1-D573A58F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02656"/>
        <c:axId val="362904576"/>
      </c:lineChart>
      <c:catAx>
        <c:axId val="362902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904576"/>
        <c:crosses val="autoZero"/>
        <c:auto val="1"/>
        <c:lblAlgn val="ctr"/>
        <c:lblOffset val="100"/>
        <c:tickLblSkip val="1"/>
        <c:noMultiLvlLbl val="0"/>
      </c:catAx>
      <c:valAx>
        <c:axId val="3629045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90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'56'!$L$66:$L$75</c:f>
              <c:numCache>
                <c:formatCode>0.00</c:formatCode>
                <c:ptCount val="10"/>
                <c:pt idx="0">
                  <c:v>8.9</c:v>
                </c:pt>
                <c:pt idx="1">
                  <c:v>8.5333333333333332</c:v>
                </c:pt>
                <c:pt idx="2">
                  <c:v>8.8333333333333339</c:v>
                </c:pt>
                <c:pt idx="3">
                  <c:v>9.4666666666666668</c:v>
                </c:pt>
                <c:pt idx="4">
                  <c:v>9.7666666666666675</c:v>
                </c:pt>
                <c:pt idx="5">
                  <c:v>9.9333333333333318</c:v>
                </c:pt>
                <c:pt idx="6">
                  <c:v>11.233333333333334</c:v>
                </c:pt>
                <c:pt idx="7">
                  <c:v>9.6666666666666661</c:v>
                </c:pt>
                <c:pt idx="8">
                  <c:v>8.2666666666666675</c:v>
                </c:pt>
                <c:pt idx="9">
                  <c:v>10.200000000000001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5-4068-843A-6DAE0786650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'56'!$M$66:$M$75</c:f>
              <c:numCache>
                <c:formatCode>0.00</c:formatCode>
                <c:ptCount val="10"/>
                <c:pt idx="0">
                  <c:v>8.7666666666666657</c:v>
                </c:pt>
                <c:pt idx="1">
                  <c:v>8.6666666666666661</c:v>
                </c:pt>
                <c:pt idx="2">
                  <c:v>8.8333333333333339</c:v>
                </c:pt>
                <c:pt idx="3">
                  <c:v>9.5</c:v>
                </c:pt>
                <c:pt idx="4">
                  <c:v>9.7666666666666675</c:v>
                </c:pt>
                <c:pt idx="5">
                  <c:v>9.9333333333333336</c:v>
                </c:pt>
                <c:pt idx="6">
                  <c:v>11.366666666666667</c:v>
                </c:pt>
                <c:pt idx="7">
                  <c:v>9.4</c:v>
                </c:pt>
                <c:pt idx="8">
                  <c:v>8.1666666666666661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5-4068-843A-6DAE0786650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'56'!$N$66:$N$75</c:f>
              <c:numCache>
                <c:formatCode>0.00</c:formatCode>
                <c:ptCount val="10"/>
                <c:pt idx="0">
                  <c:v>8.6</c:v>
                </c:pt>
                <c:pt idx="1">
                  <c:v>8.7666666666666657</c:v>
                </c:pt>
                <c:pt idx="2">
                  <c:v>8.7666666666666657</c:v>
                </c:pt>
                <c:pt idx="3">
                  <c:v>9.4</c:v>
                </c:pt>
                <c:pt idx="4">
                  <c:v>9.6333333333333346</c:v>
                </c:pt>
                <c:pt idx="5">
                  <c:v>9.9333333333333336</c:v>
                </c:pt>
                <c:pt idx="6">
                  <c:v>11.266666666666667</c:v>
                </c:pt>
                <c:pt idx="7">
                  <c:v>9.4666666666666668</c:v>
                </c:pt>
                <c:pt idx="8">
                  <c:v>8.2333333333333325</c:v>
                </c:pt>
                <c:pt idx="9">
                  <c:v>10.233333333333334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5-4068-843A-6DAE0786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35808"/>
        <c:axId val="363139072"/>
      </c:lineChart>
      <c:catAx>
        <c:axId val="3629358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3139072"/>
        <c:crosses val="autoZero"/>
        <c:auto val="1"/>
        <c:lblAlgn val="ctr"/>
        <c:lblOffset val="100"/>
        <c:tickLblSkip val="1"/>
        <c:noMultiLvlLbl val="0"/>
      </c:catAx>
      <c:valAx>
        <c:axId val="3631390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9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'57'!$D$66:$D$75</c:f>
              <c:numCache>
                <c:formatCode>General</c:formatCode>
                <c:ptCount val="10"/>
                <c:pt idx="0">
                  <c:v>0.90000000000000036</c:v>
                </c:pt>
                <c:pt idx="1">
                  <c:v>0.40000000000000036</c:v>
                </c:pt>
                <c:pt idx="2">
                  <c:v>0.69999999999999929</c:v>
                </c:pt>
                <c:pt idx="3">
                  <c:v>0.5</c:v>
                </c:pt>
                <c:pt idx="4">
                  <c:v>0.20000000000000107</c:v>
                </c:pt>
                <c:pt idx="5">
                  <c:v>0.40000000000000036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0.5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F55-B1B2-85FA214A2F6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'57'!$E$66:$E$75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0.40000000000000036</c:v>
                </c:pt>
                <c:pt idx="3">
                  <c:v>0.29999999999999893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0.5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F55-B1B2-85FA214A2F6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'57'!$F$66:$F$75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0.59999999999999964</c:v>
                </c:pt>
                <c:pt idx="3">
                  <c:v>0.5</c:v>
                </c:pt>
                <c:pt idx="4">
                  <c:v>0.19999999999999929</c:v>
                </c:pt>
                <c:pt idx="5">
                  <c:v>0.69999999999999929</c:v>
                </c:pt>
                <c:pt idx="6">
                  <c:v>9.9999999999999645E-2</c:v>
                </c:pt>
                <c:pt idx="7">
                  <c:v>0.19999999999999929</c:v>
                </c:pt>
                <c:pt idx="8">
                  <c:v>0.19999999999999929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3-4F55-B1B2-85FA214A2F6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'57'!$G$66:$G$75</c:f>
              <c:numCache>
                <c:formatCode>0.00</c:formatCode>
                <c:ptCount val="10"/>
                <c:pt idx="0">
                  <c:v>1.0061999999999998</c:v>
                </c:pt>
                <c:pt idx="1">
                  <c:v>1.0061999999999998</c:v>
                </c:pt>
                <c:pt idx="2">
                  <c:v>1.0061999999999998</c:v>
                </c:pt>
                <c:pt idx="3">
                  <c:v>1.0061999999999998</c:v>
                </c:pt>
                <c:pt idx="4">
                  <c:v>1.0061999999999998</c:v>
                </c:pt>
                <c:pt idx="5">
                  <c:v>1.0061999999999998</c:v>
                </c:pt>
                <c:pt idx="6">
                  <c:v>1.0061999999999998</c:v>
                </c:pt>
                <c:pt idx="7">
                  <c:v>1.0061999999999998</c:v>
                </c:pt>
                <c:pt idx="8">
                  <c:v>1.0061999999999998</c:v>
                </c:pt>
                <c:pt idx="9">
                  <c:v>1.0061999999999998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3-4F55-B1B2-85FA214A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75616"/>
        <c:axId val="363377792"/>
      </c:lineChart>
      <c:catAx>
        <c:axId val="363375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3377792"/>
        <c:crosses val="autoZero"/>
        <c:auto val="1"/>
        <c:lblAlgn val="ctr"/>
        <c:lblOffset val="100"/>
        <c:tickLblSkip val="1"/>
        <c:noMultiLvlLbl val="0"/>
      </c:catAx>
      <c:valAx>
        <c:axId val="3633777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33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'57'!$L$66:$L$75</c:f>
              <c:numCache>
                <c:formatCode>0.00</c:formatCode>
                <c:ptCount val="10"/>
                <c:pt idx="0">
                  <c:v>8.9666666666666668</c:v>
                </c:pt>
                <c:pt idx="1">
                  <c:v>8.6666666666666661</c:v>
                </c:pt>
                <c:pt idx="2">
                  <c:v>9.9</c:v>
                </c:pt>
                <c:pt idx="3">
                  <c:v>9.5666666666666664</c:v>
                </c:pt>
                <c:pt idx="4">
                  <c:v>9.8000000000000007</c:v>
                </c:pt>
                <c:pt idx="5">
                  <c:v>10.100000000000001</c:v>
                </c:pt>
                <c:pt idx="6">
                  <c:v>10.966666666666667</c:v>
                </c:pt>
                <c:pt idx="7">
                  <c:v>9.1666666666666661</c:v>
                </c:pt>
                <c:pt idx="8">
                  <c:v>8.3666666666666671</c:v>
                </c:pt>
                <c:pt idx="9">
                  <c:v>9.7999999999999989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A-4848-9D95-3C3AC15B887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'57'!$M$66:$M$75</c:f>
              <c:numCache>
                <c:formatCode>0.00</c:formatCode>
                <c:ptCount val="10"/>
                <c:pt idx="0">
                  <c:v>9.0666666666666647</c:v>
                </c:pt>
                <c:pt idx="1">
                  <c:v>8.8333333333333339</c:v>
                </c:pt>
                <c:pt idx="2">
                  <c:v>9.7000000000000011</c:v>
                </c:pt>
                <c:pt idx="3">
                  <c:v>9.5666666666666647</c:v>
                </c:pt>
                <c:pt idx="4">
                  <c:v>9.7999999999999989</c:v>
                </c:pt>
                <c:pt idx="5">
                  <c:v>10.233333333333334</c:v>
                </c:pt>
                <c:pt idx="6">
                  <c:v>10.9</c:v>
                </c:pt>
                <c:pt idx="7">
                  <c:v>8.9333333333333336</c:v>
                </c:pt>
                <c:pt idx="8">
                  <c:v>8.3333333333333339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A-4848-9D95-3C3AC15B887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'57'!$N$66:$N$75</c:f>
              <c:numCache>
                <c:formatCode>0.00</c:formatCode>
                <c:ptCount val="10"/>
                <c:pt idx="0">
                  <c:v>9.0333333333333332</c:v>
                </c:pt>
                <c:pt idx="1">
                  <c:v>8.5666666666666682</c:v>
                </c:pt>
                <c:pt idx="2">
                  <c:v>9.7666666666666657</c:v>
                </c:pt>
                <c:pt idx="3">
                  <c:v>9.5333333333333332</c:v>
                </c:pt>
                <c:pt idx="4">
                  <c:v>9.8666666666666671</c:v>
                </c:pt>
                <c:pt idx="5">
                  <c:v>10.133333333333335</c:v>
                </c:pt>
                <c:pt idx="6">
                  <c:v>10.833333333333334</c:v>
                </c:pt>
                <c:pt idx="7">
                  <c:v>8.9333333333333336</c:v>
                </c:pt>
                <c:pt idx="8">
                  <c:v>8.4333333333333336</c:v>
                </c:pt>
                <c:pt idx="9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A-4848-9D95-3C3AC15B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71616"/>
        <c:axId val="363894656"/>
      </c:lineChart>
      <c:catAx>
        <c:axId val="363871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3894656"/>
        <c:crosses val="autoZero"/>
        <c:auto val="1"/>
        <c:lblAlgn val="ctr"/>
        <c:lblOffset val="100"/>
        <c:tickLblSkip val="1"/>
        <c:noMultiLvlLbl val="0"/>
      </c:catAx>
      <c:valAx>
        <c:axId val="3638946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387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'58'!$D$66:$D$75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0.89999999999999858</c:v>
                </c:pt>
                <c:pt idx="2">
                  <c:v>0.89999999999999858</c:v>
                </c:pt>
                <c:pt idx="3">
                  <c:v>0.5</c:v>
                </c:pt>
                <c:pt idx="4">
                  <c:v>0.10000000000000142</c:v>
                </c:pt>
                <c:pt idx="5">
                  <c:v>0.29999999999999893</c:v>
                </c:pt>
                <c:pt idx="6">
                  <c:v>0.79999999999999893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7-471B-B7A9-E972BF294E2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'58'!$E$66:$E$75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0.19999999999999929</c:v>
                </c:pt>
                <c:pt idx="2">
                  <c:v>0.79999999999999893</c:v>
                </c:pt>
                <c:pt idx="3">
                  <c:v>0.5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0.30000000000000071</c:v>
                </c:pt>
                <c:pt idx="7">
                  <c:v>0.80000000000000071</c:v>
                </c:pt>
                <c:pt idx="8">
                  <c:v>0.5</c:v>
                </c:pt>
                <c:pt idx="9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7-471B-B7A9-E972BF294E2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'58'!$F$66:$F$75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0.59999999999999964</c:v>
                </c:pt>
                <c:pt idx="2">
                  <c:v>0.69999999999999929</c:v>
                </c:pt>
                <c:pt idx="3">
                  <c:v>0.30000000000000071</c:v>
                </c:pt>
                <c:pt idx="4">
                  <c:v>0.20000000000000107</c:v>
                </c:pt>
                <c:pt idx="5">
                  <c:v>0.80000000000000071</c:v>
                </c:pt>
                <c:pt idx="6">
                  <c:v>0.40000000000000036</c:v>
                </c:pt>
                <c:pt idx="7">
                  <c:v>0.10000000000000142</c:v>
                </c:pt>
                <c:pt idx="8">
                  <c:v>9.9999999999999645E-2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7-471B-B7A9-E972BF294E2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'58'!$G$66:$G$75</c:f>
              <c:numCache>
                <c:formatCode>0.00</c:formatCode>
                <c:ptCount val="10"/>
                <c:pt idx="0">
                  <c:v>1.1696</c:v>
                </c:pt>
                <c:pt idx="1">
                  <c:v>1.1696</c:v>
                </c:pt>
                <c:pt idx="2">
                  <c:v>1.1696</c:v>
                </c:pt>
                <c:pt idx="3">
                  <c:v>1.1696</c:v>
                </c:pt>
                <c:pt idx="4">
                  <c:v>1.1696</c:v>
                </c:pt>
                <c:pt idx="5">
                  <c:v>1.1696</c:v>
                </c:pt>
                <c:pt idx="6">
                  <c:v>1.1696</c:v>
                </c:pt>
                <c:pt idx="7">
                  <c:v>1.1696</c:v>
                </c:pt>
                <c:pt idx="8">
                  <c:v>1.1696</c:v>
                </c:pt>
                <c:pt idx="9">
                  <c:v>1.1696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7-471B-B7A9-E972BF29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24672"/>
        <c:axId val="364526592"/>
      </c:lineChart>
      <c:catAx>
        <c:axId val="364524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526592"/>
        <c:crosses val="autoZero"/>
        <c:auto val="1"/>
        <c:lblAlgn val="ctr"/>
        <c:lblOffset val="100"/>
        <c:tickLblSkip val="1"/>
        <c:noMultiLvlLbl val="0"/>
      </c:catAx>
      <c:valAx>
        <c:axId val="3645265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52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'58'!$L$66:$L$75</c:f>
              <c:numCache>
                <c:formatCode>0.00</c:formatCode>
                <c:ptCount val="10"/>
                <c:pt idx="0">
                  <c:v>9.7666666666666657</c:v>
                </c:pt>
                <c:pt idx="1">
                  <c:v>10.166666666666666</c:v>
                </c:pt>
                <c:pt idx="2">
                  <c:v>10.633333333333333</c:v>
                </c:pt>
                <c:pt idx="3">
                  <c:v>10.166666666666666</c:v>
                </c:pt>
                <c:pt idx="4">
                  <c:v>9.7333333333333325</c:v>
                </c:pt>
                <c:pt idx="5">
                  <c:v>11.033333333333333</c:v>
                </c:pt>
                <c:pt idx="6">
                  <c:v>11.233333333333334</c:v>
                </c:pt>
                <c:pt idx="7">
                  <c:v>9.9333333333333336</c:v>
                </c:pt>
                <c:pt idx="8">
                  <c:v>9</c:v>
                </c:pt>
                <c:pt idx="9">
                  <c:v>10.799999999999999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F8B-B121-ACB6D0F031D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'58'!$M$66:$M$75</c:f>
              <c:numCache>
                <c:formatCode>0.00</c:formatCode>
                <c:ptCount val="10"/>
                <c:pt idx="0">
                  <c:v>9.6333333333333346</c:v>
                </c:pt>
                <c:pt idx="1">
                  <c:v>9.9</c:v>
                </c:pt>
                <c:pt idx="2">
                  <c:v>10.733333333333334</c:v>
                </c:pt>
                <c:pt idx="3">
                  <c:v>10.266666666666667</c:v>
                </c:pt>
                <c:pt idx="4">
                  <c:v>9.5666666666666647</c:v>
                </c:pt>
                <c:pt idx="5">
                  <c:v>11.066666666666668</c:v>
                </c:pt>
                <c:pt idx="6">
                  <c:v>11.299999999999999</c:v>
                </c:pt>
                <c:pt idx="7">
                  <c:v>9.6666666666666661</c:v>
                </c:pt>
                <c:pt idx="8">
                  <c:v>8.8666666666666671</c:v>
                </c:pt>
                <c:pt idx="9">
                  <c:v>10.733333333333334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F8B-B121-ACB6D0F031D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'58'!$N$66:$N$75</c:f>
              <c:numCache>
                <c:formatCode>0.00</c:formatCode>
                <c:ptCount val="10"/>
                <c:pt idx="0">
                  <c:v>9.7666666666666675</c:v>
                </c:pt>
                <c:pt idx="1">
                  <c:v>10.333333333333332</c:v>
                </c:pt>
                <c:pt idx="2">
                  <c:v>10.666666666666666</c:v>
                </c:pt>
                <c:pt idx="3">
                  <c:v>10.233333333333334</c:v>
                </c:pt>
                <c:pt idx="4">
                  <c:v>9.7666666666666675</c:v>
                </c:pt>
                <c:pt idx="5">
                  <c:v>10.9</c:v>
                </c:pt>
                <c:pt idx="6">
                  <c:v>11.200000000000001</c:v>
                </c:pt>
                <c:pt idx="7">
                  <c:v>9.7666666666666675</c:v>
                </c:pt>
                <c:pt idx="8">
                  <c:v>8.9666666666666668</c:v>
                </c:pt>
                <c:pt idx="9">
                  <c:v>10.633333333333335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4-4F8B-B121-ACB6D0F0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70112"/>
        <c:axId val="364576768"/>
      </c:lineChart>
      <c:catAx>
        <c:axId val="3645701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576768"/>
        <c:crosses val="autoZero"/>
        <c:auto val="1"/>
        <c:lblAlgn val="ctr"/>
        <c:lblOffset val="100"/>
        <c:tickLblSkip val="1"/>
        <c:noMultiLvlLbl val="0"/>
      </c:catAx>
      <c:valAx>
        <c:axId val="3645767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57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'59'!$D$66:$D$75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</c:v>
                </c:pt>
                <c:pt idx="2">
                  <c:v>0.59999999999999964</c:v>
                </c:pt>
                <c:pt idx="3">
                  <c:v>0.5</c:v>
                </c:pt>
                <c:pt idx="4">
                  <c:v>9.9999999999999645E-2</c:v>
                </c:pt>
                <c:pt idx="5">
                  <c:v>0.29999999999999893</c:v>
                </c:pt>
                <c:pt idx="6">
                  <c:v>0.5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69E-B416-987D70DFE0D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'59'!$E$66:$E$75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0.59999999999999964</c:v>
                </c:pt>
                <c:pt idx="2">
                  <c:v>0.59999999999999964</c:v>
                </c:pt>
                <c:pt idx="3">
                  <c:v>0.70000000000000107</c:v>
                </c:pt>
                <c:pt idx="4">
                  <c:v>0.19999999999999929</c:v>
                </c:pt>
                <c:pt idx="5">
                  <c:v>0.5</c:v>
                </c:pt>
                <c:pt idx="6">
                  <c:v>0.5</c:v>
                </c:pt>
                <c:pt idx="7">
                  <c:v>0.40000000000000036</c:v>
                </c:pt>
                <c:pt idx="8">
                  <c:v>9.9999999999999645E-2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69E-B416-987D70DFE0D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'59'!$F$66:$F$75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0.29999999999999893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0.69999999999999929</c:v>
                </c:pt>
                <c:pt idx="6">
                  <c:v>0.40000000000000036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69E-B416-987D70DFE0D9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'59'!$G$66:$G$75</c:f>
              <c:numCache>
                <c:formatCode>0.00</c:formatCode>
                <c:ptCount val="10"/>
                <c:pt idx="0">
                  <c:v>1.0492000000000001</c:v>
                </c:pt>
                <c:pt idx="1">
                  <c:v>1.0492000000000001</c:v>
                </c:pt>
                <c:pt idx="2">
                  <c:v>1.0492000000000001</c:v>
                </c:pt>
                <c:pt idx="3">
                  <c:v>1.0492000000000001</c:v>
                </c:pt>
                <c:pt idx="4">
                  <c:v>1.0492000000000001</c:v>
                </c:pt>
                <c:pt idx="5">
                  <c:v>1.0492000000000001</c:v>
                </c:pt>
                <c:pt idx="6">
                  <c:v>1.0492000000000001</c:v>
                </c:pt>
                <c:pt idx="7">
                  <c:v>1.0492000000000001</c:v>
                </c:pt>
                <c:pt idx="8">
                  <c:v>1.0492000000000001</c:v>
                </c:pt>
                <c:pt idx="9">
                  <c:v>1.0492000000000001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D-469E-B416-987D70DF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72352"/>
        <c:axId val="365048960"/>
      </c:lineChart>
      <c:catAx>
        <c:axId val="3647723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5048960"/>
        <c:crosses val="autoZero"/>
        <c:auto val="1"/>
        <c:lblAlgn val="ctr"/>
        <c:lblOffset val="100"/>
        <c:tickLblSkip val="1"/>
        <c:noMultiLvlLbl val="0"/>
      </c:catAx>
      <c:valAx>
        <c:axId val="3650489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77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'59'!$L$66:$L$75</c:f>
              <c:numCache>
                <c:formatCode>0.00</c:formatCode>
                <c:ptCount val="10"/>
                <c:pt idx="0">
                  <c:v>9.6666666666666679</c:v>
                </c:pt>
                <c:pt idx="1">
                  <c:v>10</c:v>
                </c:pt>
                <c:pt idx="2">
                  <c:v>9.7000000000000011</c:v>
                </c:pt>
                <c:pt idx="3">
                  <c:v>10.200000000000001</c:v>
                </c:pt>
                <c:pt idx="4">
                  <c:v>9.6333333333333329</c:v>
                </c:pt>
                <c:pt idx="5">
                  <c:v>10.533333333333333</c:v>
                </c:pt>
                <c:pt idx="6">
                  <c:v>11</c:v>
                </c:pt>
                <c:pt idx="7">
                  <c:v>9.4</c:v>
                </c:pt>
                <c:pt idx="8">
                  <c:v>9.3333333333333339</c:v>
                </c:pt>
                <c:pt idx="9">
                  <c:v>11.233333333333334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5-494A-8549-9A918BE3708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'59'!$M$66:$M$75</c:f>
              <c:numCache>
                <c:formatCode>0.00</c:formatCode>
                <c:ptCount val="10"/>
                <c:pt idx="0">
                  <c:v>9.7000000000000011</c:v>
                </c:pt>
                <c:pt idx="1">
                  <c:v>10.200000000000001</c:v>
                </c:pt>
                <c:pt idx="2">
                  <c:v>9.6333333333333346</c:v>
                </c:pt>
                <c:pt idx="3">
                  <c:v>9.9333333333333353</c:v>
                </c:pt>
                <c:pt idx="4">
                  <c:v>9.4</c:v>
                </c:pt>
                <c:pt idx="5">
                  <c:v>10.4</c:v>
                </c:pt>
                <c:pt idx="6">
                  <c:v>10.766666666666666</c:v>
                </c:pt>
                <c:pt idx="7">
                  <c:v>9.2000000000000011</c:v>
                </c:pt>
                <c:pt idx="8">
                  <c:v>9.3333333333333339</c:v>
                </c:pt>
                <c:pt idx="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5-494A-8549-9A918BE3708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'59'!$N$66:$N$75</c:f>
              <c:numCache>
                <c:formatCode>0.00</c:formatCode>
                <c:ptCount val="10"/>
                <c:pt idx="0">
                  <c:v>9.7000000000000011</c:v>
                </c:pt>
                <c:pt idx="1">
                  <c:v>9.9333333333333336</c:v>
                </c:pt>
                <c:pt idx="2">
                  <c:v>9.7333333333333325</c:v>
                </c:pt>
                <c:pt idx="3">
                  <c:v>10.133333333333333</c:v>
                </c:pt>
                <c:pt idx="4">
                  <c:v>9.5666666666666682</c:v>
                </c:pt>
                <c:pt idx="5">
                  <c:v>10.333333333333334</c:v>
                </c:pt>
                <c:pt idx="6">
                  <c:v>10.799999999999999</c:v>
                </c:pt>
                <c:pt idx="7">
                  <c:v>9.1666666666666661</c:v>
                </c:pt>
                <c:pt idx="8">
                  <c:v>9.2666666666666675</c:v>
                </c:pt>
                <c:pt idx="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5-494A-8549-9A918BE3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96320"/>
        <c:axId val="365098880"/>
      </c:lineChart>
      <c:catAx>
        <c:axId val="365096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5098880"/>
        <c:crosses val="autoZero"/>
        <c:auto val="1"/>
        <c:lblAlgn val="ctr"/>
        <c:lblOffset val="100"/>
        <c:tickLblSkip val="1"/>
        <c:noMultiLvlLbl val="0"/>
      </c:catAx>
      <c:valAx>
        <c:axId val="3650988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509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'60'!$D$66:$D$75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0.69999999999999929</c:v>
                </c:pt>
                <c:pt idx="3">
                  <c:v>0.40000000000000036</c:v>
                </c:pt>
                <c:pt idx="4">
                  <c:v>0.80000000000000071</c:v>
                </c:pt>
                <c:pt idx="5">
                  <c:v>0.19999999999999929</c:v>
                </c:pt>
                <c:pt idx="6">
                  <c:v>0.5</c:v>
                </c:pt>
                <c:pt idx="7">
                  <c:v>0.5</c:v>
                </c:pt>
                <c:pt idx="8">
                  <c:v>0.59999999999999964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2-4011-95ED-B6067408B03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'60'!$E$66:$E$75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0.30000000000000071</c:v>
                </c:pt>
                <c:pt idx="2">
                  <c:v>0.59999999999999964</c:v>
                </c:pt>
                <c:pt idx="3">
                  <c:v>0.5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0.59999999999999964</c:v>
                </c:pt>
                <c:pt idx="7">
                  <c:v>0.69999999999999929</c:v>
                </c:pt>
                <c:pt idx="8">
                  <c:v>0.30000000000000071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2-4011-95ED-B6067408B03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'60'!$F$66:$F$75</c:f>
              <c:numCache>
                <c:formatCode>General</c:formatCode>
                <c:ptCount val="10"/>
                <c:pt idx="0">
                  <c:v>0.79999999999999893</c:v>
                </c:pt>
                <c:pt idx="1">
                  <c:v>0.39999999999999858</c:v>
                </c:pt>
                <c:pt idx="2">
                  <c:v>0.59999999999999964</c:v>
                </c:pt>
                <c:pt idx="3">
                  <c:v>9.9999999999999645E-2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0.20000000000000107</c:v>
                </c:pt>
                <c:pt idx="8">
                  <c:v>0.50000000000000089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2-4011-95ED-B6067408B03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'60'!$G$66:$G$75</c:f>
              <c:numCache>
                <c:formatCode>0.00</c:formatCode>
                <c:ptCount val="10"/>
                <c:pt idx="0">
                  <c:v>1.1007999999999996</c:v>
                </c:pt>
                <c:pt idx="1">
                  <c:v>1.1007999999999996</c:v>
                </c:pt>
                <c:pt idx="2">
                  <c:v>1.1007999999999996</c:v>
                </c:pt>
                <c:pt idx="3">
                  <c:v>1.1007999999999996</c:v>
                </c:pt>
                <c:pt idx="4">
                  <c:v>1.1007999999999996</c:v>
                </c:pt>
                <c:pt idx="5">
                  <c:v>1.1007999999999996</c:v>
                </c:pt>
                <c:pt idx="6">
                  <c:v>1.1007999999999996</c:v>
                </c:pt>
                <c:pt idx="7">
                  <c:v>1.1007999999999996</c:v>
                </c:pt>
                <c:pt idx="8">
                  <c:v>1.1007999999999996</c:v>
                </c:pt>
                <c:pt idx="9">
                  <c:v>1.1007999999999996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2-4011-95ED-B6067408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40608"/>
        <c:axId val="366742528"/>
      </c:lineChart>
      <c:catAx>
        <c:axId val="366740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6742528"/>
        <c:crosses val="autoZero"/>
        <c:auto val="1"/>
        <c:lblAlgn val="ctr"/>
        <c:lblOffset val="100"/>
        <c:tickLblSkip val="1"/>
        <c:noMultiLvlLbl val="0"/>
      </c:catAx>
      <c:valAx>
        <c:axId val="3667425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674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'6'!$L$66:$L$75</c:f>
              <c:numCache>
                <c:formatCode>0.00</c:formatCode>
                <c:ptCount val="10"/>
                <c:pt idx="0">
                  <c:v>12.933333333333332</c:v>
                </c:pt>
                <c:pt idx="1">
                  <c:v>13.666666666666666</c:v>
                </c:pt>
                <c:pt idx="2">
                  <c:v>12.9</c:v>
                </c:pt>
                <c:pt idx="3">
                  <c:v>12.466666666666667</c:v>
                </c:pt>
                <c:pt idx="4">
                  <c:v>13.266666666666666</c:v>
                </c:pt>
                <c:pt idx="5">
                  <c:v>12.966666666666667</c:v>
                </c:pt>
                <c:pt idx="6">
                  <c:v>12.666666666666666</c:v>
                </c:pt>
                <c:pt idx="7">
                  <c:v>13</c:v>
                </c:pt>
                <c:pt idx="8">
                  <c:v>11.066666666666668</c:v>
                </c:pt>
                <c:pt idx="9">
                  <c:v>12.733333333333334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8-411E-9B1C-0A26CF8766F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'6'!$M$66:$M$75</c:f>
              <c:numCache>
                <c:formatCode>0.00</c:formatCode>
                <c:ptCount val="10"/>
                <c:pt idx="0">
                  <c:v>12.866666666666667</c:v>
                </c:pt>
                <c:pt idx="1">
                  <c:v>13.533333333333333</c:v>
                </c:pt>
                <c:pt idx="2">
                  <c:v>12.966666666666667</c:v>
                </c:pt>
                <c:pt idx="3">
                  <c:v>12.4</c:v>
                </c:pt>
                <c:pt idx="4">
                  <c:v>13.266666666666666</c:v>
                </c:pt>
                <c:pt idx="5">
                  <c:v>12.933333333333332</c:v>
                </c:pt>
                <c:pt idx="6">
                  <c:v>12.433333333333332</c:v>
                </c:pt>
                <c:pt idx="7">
                  <c:v>12.9</c:v>
                </c:pt>
                <c:pt idx="8">
                  <c:v>11.166666666666666</c:v>
                </c:pt>
                <c:pt idx="9">
                  <c:v>12.666666666666666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8-411E-9B1C-0A26CF8766F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'6'!$N$66:$N$75</c:f>
              <c:numCache>
                <c:formatCode>0.00</c:formatCode>
                <c:ptCount val="10"/>
                <c:pt idx="0">
                  <c:v>12.833333333333334</c:v>
                </c:pt>
                <c:pt idx="1">
                  <c:v>13.799999999999999</c:v>
                </c:pt>
                <c:pt idx="2">
                  <c:v>12.866666666666667</c:v>
                </c:pt>
                <c:pt idx="3">
                  <c:v>12.466666666666667</c:v>
                </c:pt>
                <c:pt idx="4">
                  <c:v>13.066666666666668</c:v>
                </c:pt>
                <c:pt idx="5">
                  <c:v>12.833333333333334</c:v>
                </c:pt>
                <c:pt idx="6">
                  <c:v>12.533333333333333</c:v>
                </c:pt>
                <c:pt idx="7">
                  <c:v>12.833333333333334</c:v>
                </c:pt>
                <c:pt idx="8">
                  <c:v>11.200000000000001</c:v>
                </c:pt>
                <c:pt idx="9">
                  <c:v>12.633333333333333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8-411E-9B1C-0A26CF87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288"/>
        <c:axId val="36738944"/>
      </c:lineChart>
      <c:catAx>
        <c:axId val="367322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38944"/>
        <c:crosses val="autoZero"/>
        <c:auto val="1"/>
        <c:lblAlgn val="ctr"/>
        <c:lblOffset val="100"/>
        <c:tickLblSkip val="1"/>
        <c:noMultiLvlLbl val="0"/>
      </c:catAx>
      <c:valAx>
        <c:axId val="367389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3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'60'!$L$66:$L$75</c:f>
              <c:numCache>
                <c:formatCode>0.00</c:formatCode>
                <c:ptCount val="10"/>
                <c:pt idx="0">
                  <c:v>9.0333333333333332</c:v>
                </c:pt>
                <c:pt idx="1">
                  <c:v>9.4666666666666668</c:v>
                </c:pt>
                <c:pt idx="2">
                  <c:v>9.9333333333333318</c:v>
                </c:pt>
                <c:pt idx="3">
                  <c:v>9.4</c:v>
                </c:pt>
                <c:pt idx="4">
                  <c:v>8.9666666666666668</c:v>
                </c:pt>
                <c:pt idx="5">
                  <c:v>9.6333333333333329</c:v>
                </c:pt>
                <c:pt idx="6">
                  <c:v>10.9</c:v>
                </c:pt>
                <c:pt idx="7">
                  <c:v>11</c:v>
                </c:pt>
                <c:pt idx="8">
                  <c:v>8.1666666666666661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1-4E63-ABC0-331DC0F524F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'60'!$M$66:$M$75</c:f>
              <c:numCache>
                <c:formatCode>0.00</c:formatCode>
                <c:ptCount val="10"/>
                <c:pt idx="0">
                  <c:v>9.0333333333333332</c:v>
                </c:pt>
                <c:pt idx="1">
                  <c:v>9.2999999999999989</c:v>
                </c:pt>
                <c:pt idx="2">
                  <c:v>9.8333333333333339</c:v>
                </c:pt>
                <c:pt idx="3">
                  <c:v>9.3666666666666671</c:v>
                </c:pt>
                <c:pt idx="4">
                  <c:v>9.2000000000000011</c:v>
                </c:pt>
                <c:pt idx="5">
                  <c:v>9.5</c:v>
                </c:pt>
                <c:pt idx="6">
                  <c:v>10.699999999999998</c:v>
                </c:pt>
                <c:pt idx="7">
                  <c:v>10.766666666666666</c:v>
                </c:pt>
                <c:pt idx="8">
                  <c:v>8.2333333333333325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1-4E63-ABC0-331DC0F524F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'60'!$N$66:$N$75</c:f>
              <c:numCache>
                <c:formatCode>0.00</c:formatCode>
                <c:ptCount val="10"/>
                <c:pt idx="0">
                  <c:v>8.7333333333333325</c:v>
                </c:pt>
                <c:pt idx="1">
                  <c:v>9.5666666666666664</c:v>
                </c:pt>
                <c:pt idx="2">
                  <c:v>9.7999999999999989</c:v>
                </c:pt>
                <c:pt idx="3">
                  <c:v>9.3333333333333339</c:v>
                </c:pt>
                <c:pt idx="4">
                  <c:v>9.1</c:v>
                </c:pt>
                <c:pt idx="5">
                  <c:v>9.5</c:v>
                </c:pt>
                <c:pt idx="6">
                  <c:v>10.700000000000001</c:v>
                </c:pt>
                <c:pt idx="7">
                  <c:v>10.733333333333334</c:v>
                </c:pt>
                <c:pt idx="8">
                  <c:v>8.0333333333333332</c:v>
                </c:pt>
                <c:pt idx="9">
                  <c:v>9.7666666666666675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1-4E63-ABC0-331DC0F5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81952"/>
        <c:axId val="366796800"/>
      </c:lineChart>
      <c:catAx>
        <c:axId val="366781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6796800"/>
        <c:crosses val="autoZero"/>
        <c:auto val="1"/>
        <c:lblAlgn val="ctr"/>
        <c:lblOffset val="100"/>
        <c:tickLblSkip val="1"/>
        <c:noMultiLvlLbl val="0"/>
      </c:catAx>
      <c:valAx>
        <c:axId val="3667968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678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'61'!$D$66:$D$75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0.80000000000000071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0.20000000000000107</c:v>
                </c:pt>
                <c:pt idx="6">
                  <c:v>0.40000000000000036</c:v>
                </c:pt>
                <c:pt idx="7">
                  <c:v>0.80000000000000071</c:v>
                </c:pt>
                <c:pt idx="8">
                  <c:v>0.29999999999999893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5-4543-8C39-B33C95904CE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'61'!$E$66:$E$75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0.30000000000000071</c:v>
                </c:pt>
                <c:pt idx="2">
                  <c:v>0.69999999999999929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0.5</c:v>
                </c:pt>
                <c:pt idx="6">
                  <c:v>0.19999999999999929</c:v>
                </c:pt>
                <c:pt idx="7">
                  <c:v>0.39999999999999858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5-4543-8C39-B33C95904CE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'61'!$F$66:$F$75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0.20000000000000107</c:v>
                </c:pt>
                <c:pt idx="2">
                  <c:v>0.69999999999999929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0.29999999999999893</c:v>
                </c:pt>
                <c:pt idx="7">
                  <c:v>0.30000000000000071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5-4543-8C39-B33C95904CEF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'61'!$G$66:$G$75</c:f>
              <c:numCache>
                <c:formatCode>0.00</c:formatCode>
                <c:ptCount val="10"/>
                <c:pt idx="0">
                  <c:v>1.0062</c:v>
                </c:pt>
                <c:pt idx="1">
                  <c:v>1.0062</c:v>
                </c:pt>
                <c:pt idx="2">
                  <c:v>1.0062</c:v>
                </c:pt>
                <c:pt idx="3">
                  <c:v>1.0062</c:v>
                </c:pt>
                <c:pt idx="4">
                  <c:v>1.0062</c:v>
                </c:pt>
                <c:pt idx="5">
                  <c:v>1.0062</c:v>
                </c:pt>
                <c:pt idx="6">
                  <c:v>1.0062</c:v>
                </c:pt>
                <c:pt idx="7">
                  <c:v>1.0062</c:v>
                </c:pt>
                <c:pt idx="8">
                  <c:v>1.0062</c:v>
                </c:pt>
                <c:pt idx="9">
                  <c:v>1.0062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5-4543-8C39-B33C9590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3280"/>
        <c:axId val="370480256"/>
      </c:lineChart>
      <c:catAx>
        <c:axId val="3702732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0480256"/>
        <c:crosses val="autoZero"/>
        <c:auto val="1"/>
        <c:lblAlgn val="ctr"/>
        <c:lblOffset val="100"/>
        <c:tickLblSkip val="1"/>
        <c:noMultiLvlLbl val="0"/>
      </c:catAx>
      <c:valAx>
        <c:axId val="3704802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027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'61'!$L$66:$L$75</c:f>
              <c:numCache>
                <c:formatCode>0.00</c:formatCode>
                <c:ptCount val="10"/>
                <c:pt idx="0">
                  <c:v>9.0333333333333332</c:v>
                </c:pt>
                <c:pt idx="1">
                  <c:v>9.4333333333333336</c:v>
                </c:pt>
                <c:pt idx="2">
                  <c:v>9.1333333333333346</c:v>
                </c:pt>
                <c:pt idx="3">
                  <c:v>9.7333333333333343</c:v>
                </c:pt>
                <c:pt idx="4">
                  <c:v>9</c:v>
                </c:pt>
                <c:pt idx="5">
                  <c:v>9.8333333333333339</c:v>
                </c:pt>
                <c:pt idx="6">
                  <c:v>10.666666666666666</c:v>
                </c:pt>
                <c:pt idx="7">
                  <c:v>9.1333333333333329</c:v>
                </c:pt>
                <c:pt idx="8">
                  <c:v>8.5</c:v>
                </c:pt>
                <c:pt idx="9">
                  <c:v>9.9666666666666668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DB5-861F-092B28BDA56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'61'!$M$66:$M$75</c:f>
              <c:numCache>
                <c:formatCode>0.00</c:formatCode>
                <c:ptCount val="10"/>
                <c:pt idx="0">
                  <c:v>8.7333333333333325</c:v>
                </c:pt>
                <c:pt idx="1">
                  <c:v>9.6333333333333346</c:v>
                </c:pt>
                <c:pt idx="2">
                  <c:v>9.2666666666666657</c:v>
                </c:pt>
                <c:pt idx="3">
                  <c:v>9.6666666666666661</c:v>
                </c:pt>
                <c:pt idx="4">
                  <c:v>9.1666666666666661</c:v>
                </c:pt>
                <c:pt idx="5">
                  <c:v>9.4999999999999982</c:v>
                </c:pt>
                <c:pt idx="6">
                  <c:v>10.433333333333334</c:v>
                </c:pt>
                <c:pt idx="7">
                  <c:v>8.9333333333333336</c:v>
                </c:pt>
                <c:pt idx="8">
                  <c:v>8.4666666666666668</c:v>
                </c:pt>
                <c:pt idx="9">
                  <c:v>9.9333333333333336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4-4DB5-861F-092B28BDA56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'61'!$N$66:$N$75</c:f>
              <c:numCache>
                <c:formatCode>0.00</c:formatCode>
                <c:ptCount val="10"/>
                <c:pt idx="0">
                  <c:v>8.7333333333333343</c:v>
                </c:pt>
                <c:pt idx="1">
                  <c:v>9.6999999999999993</c:v>
                </c:pt>
                <c:pt idx="2">
                  <c:v>9.1666666666666661</c:v>
                </c:pt>
                <c:pt idx="3">
                  <c:v>9.5333333333333332</c:v>
                </c:pt>
                <c:pt idx="4">
                  <c:v>8.7999999999999989</c:v>
                </c:pt>
                <c:pt idx="5">
                  <c:v>9.4333333333333336</c:v>
                </c:pt>
                <c:pt idx="6">
                  <c:v>10.466666666666667</c:v>
                </c:pt>
                <c:pt idx="7">
                  <c:v>8.9</c:v>
                </c:pt>
                <c:pt idx="8">
                  <c:v>8.4</c:v>
                </c:pt>
                <c:pt idx="9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4-4DB5-861F-092B28BD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40608"/>
        <c:axId val="370743168"/>
      </c:lineChart>
      <c:catAx>
        <c:axId val="370740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0743168"/>
        <c:crosses val="autoZero"/>
        <c:auto val="1"/>
        <c:lblAlgn val="ctr"/>
        <c:lblOffset val="100"/>
        <c:tickLblSkip val="1"/>
        <c:noMultiLvlLbl val="0"/>
      </c:catAx>
      <c:valAx>
        <c:axId val="3707431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074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'62'!$D$66:$D$75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9.9999999999999645E-2</c:v>
                </c:pt>
                <c:pt idx="2">
                  <c:v>0.69999999999999929</c:v>
                </c:pt>
                <c:pt idx="3">
                  <c:v>0.39999999999999858</c:v>
                </c:pt>
                <c:pt idx="4">
                  <c:v>9.9999999999999645E-2</c:v>
                </c:pt>
                <c:pt idx="5">
                  <c:v>0.5</c:v>
                </c:pt>
                <c:pt idx="6">
                  <c:v>0.69999999999999929</c:v>
                </c:pt>
                <c:pt idx="7">
                  <c:v>0.30000000000000071</c:v>
                </c:pt>
                <c:pt idx="8">
                  <c:v>0.19999999999999929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8-4B3E-9A1E-7F775237EC8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'62'!$E$66:$E$75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0.20000000000000107</c:v>
                </c:pt>
                <c:pt idx="2">
                  <c:v>0.70000000000000107</c:v>
                </c:pt>
                <c:pt idx="3">
                  <c:v>0.60000000000000142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0.5</c:v>
                </c:pt>
                <c:pt idx="7">
                  <c:v>0.30000000000000071</c:v>
                </c:pt>
                <c:pt idx="8">
                  <c:v>0.39999999999999947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8-4B3E-9A1E-7F775237EC8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'62'!$F$66:$F$75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0.40000000000000036</c:v>
                </c:pt>
                <c:pt idx="2">
                  <c:v>0.80000000000000071</c:v>
                </c:pt>
                <c:pt idx="3">
                  <c:v>0.40000000000000036</c:v>
                </c:pt>
                <c:pt idx="4">
                  <c:v>0.20000000000000107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8-4B3E-9A1E-7F775237EC89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'62'!$G$66:$G$75</c:f>
              <c:numCache>
                <c:formatCode>0.00</c:formatCode>
                <c:ptCount val="10"/>
                <c:pt idx="0">
                  <c:v>0.92020000000000024</c:v>
                </c:pt>
                <c:pt idx="1">
                  <c:v>0.92020000000000024</c:v>
                </c:pt>
                <c:pt idx="2">
                  <c:v>0.92020000000000024</c:v>
                </c:pt>
                <c:pt idx="3">
                  <c:v>0.92020000000000024</c:v>
                </c:pt>
                <c:pt idx="4">
                  <c:v>0.92020000000000024</c:v>
                </c:pt>
                <c:pt idx="5">
                  <c:v>0.92020000000000024</c:v>
                </c:pt>
                <c:pt idx="6">
                  <c:v>0.92020000000000024</c:v>
                </c:pt>
                <c:pt idx="7">
                  <c:v>0.92020000000000024</c:v>
                </c:pt>
                <c:pt idx="8">
                  <c:v>0.92020000000000024</c:v>
                </c:pt>
                <c:pt idx="9">
                  <c:v>0.92020000000000024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8-4B3E-9A1E-7F775237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68384"/>
        <c:axId val="371170304"/>
      </c:lineChart>
      <c:catAx>
        <c:axId val="371168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170304"/>
        <c:crosses val="autoZero"/>
        <c:auto val="1"/>
        <c:lblAlgn val="ctr"/>
        <c:lblOffset val="100"/>
        <c:tickLblSkip val="1"/>
        <c:noMultiLvlLbl val="0"/>
      </c:catAx>
      <c:valAx>
        <c:axId val="3711703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16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'62'!$L$66:$L$75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7.9666666666666659</c:v>
                </c:pt>
                <c:pt idx="2">
                  <c:v>9.1333333333333346</c:v>
                </c:pt>
                <c:pt idx="3">
                  <c:v>9.5</c:v>
                </c:pt>
                <c:pt idx="4">
                  <c:v>8.8666666666666671</c:v>
                </c:pt>
                <c:pt idx="5">
                  <c:v>8.8666666666666671</c:v>
                </c:pt>
                <c:pt idx="6">
                  <c:v>9.6</c:v>
                </c:pt>
                <c:pt idx="7">
                  <c:v>9.1333333333333329</c:v>
                </c:pt>
                <c:pt idx="8">
                  <c:v>8.0666666666666664</c:v>
                </c:pt>
                <c:pt idx="9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66E-A766-168E1D6A3D7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'62'!$M$66:$M$75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8.1666666666666661</c:v>
                </c:pt>
                <c:pt idx="2">
                  <c:v>9.0666666666666682</c:v>
                </c:pt>
                <c:pt idx="3">
                  <c:v>9.5</c:v>
                </c:pt>
                <c:pt idx="4">
                  <c:v>8.7666666666666675</c:v>
                </c:pt>
                <c:pt idx="5">
                  <c:v>8.9333333333333336</c:v>
                </c:pt>
                <c:pt idx="6">
                  <c:v>9.7333333333333343</c:v>
                </c:pt>
                <c:pt idx="7">
                  <c:v>8.8666666666666671</c:v>
                </c:pt>
                <c:pt idx="8">
                  <c:v>7.9333333333333336</c:v>
                </c:pt>
                <c:pt idx="9">
                  <c:v>9.2666666666666675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2-466E-A766-168E1D6A3D7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'62'!$N$66:$N$75</c:f>
              <c:numCache>
                <c:formatCode>0.00</c:formatCode>
                <c:ptCount val="10"/>
                <c:pt idx="0">
                  <c:v>8.8000000000000007</c:v>
                </c:pt>
                <c:pt idx="1">
                  <c:v>7.8666666666666671</c:v>
                </c:pt>
                <c:pt idx="2">
                  <c:v>9.1</c:v>
                </c:pt>
                <c:pt idx="3">
                  <c:v>9.3666666666666654</c:v>
                </c:pt>
                <c:pt idx="4">
                  <c:v>8.8000000000000007</c:v>
                </c:pt>
                <c:pt idx="5">
                  <c:v>8.9</c:v>
                </c:pt>
                <c:pt idx="6">
                  <c:v>9.7333333333333343</c:v>
                </c:pt>
                <c:pt idx="7">
                  <c:v>8.9666666666666668</c:v>
                </c:pt>
                <c:pt idx="8">
                  <c:v>8.0333333333333332</c:v>
                </c:pt>
                <c:pt idx="9">
                  <c:v>9.2333333333333343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2-466E-A766-168E1D6A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30208"/>
        <c:axId val="371232768"/>
      </c:lineChart>
      <c:catAx>
        <c:axId val="3712302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232768"/>
        <c:crosses val="autoZero"/>
        <c:auto val="1"/>
        <c:lblAlgn val="ctr"/>
        <c:lblOffset val="100"/>
        <c:tickLblSkip val="1"/>
        <c:noMultiLvlLbl val="0"/>
      </c:catAx>
      <c:valAx>
        <c:axId val="3712327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23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'63'!$D$66:$D$75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0.70000000000000018</c:v>
                </c:pt>
                <c:pt idx="2">
                  <c:v>0.90000000000000036</c:v>
                </c:pt>
                <c:pt idx="3">
                  <c:v>0.59999999999999964</c:v>
                </c:pt>
                <c:pt idx="4">
                  <c:v>0.19999999999999929</c:v>
                </c:pt>
                <c:pt idx="5">
                  <c:v>0.69999999999999929</c:v>
                </c:pt>
                <c:pt idx="6">
                  <c:v>0.90000000000000036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7-4A7F-8335-DF2C468FA7C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'63'!$E$66:$E$75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0.20000000000000107</c:v>
                </c:pt>
                <c:pt idx="5">
                  <c:v>0.30000000000000071</c:v>
                </c:pt>
                <c:pt idx="6">
                  <c:v>0.29999999999999893</c:v>
                </c:pt>
                <c:pt idx="7">
                  <c:v>0.5</c:v>
                </c:pt>
                <c:pt idx="8">
                  <c:v>0.60000000000000142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7-4A7F-8335-DF2C468FA7C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'63'!$F$66:$F$75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0.89999999999999947</c:v>
                </c:pt>
                <c:pt idx="2">
                  <c:v>0.40000000000000036</c:v>
                </c:pt>
                <c:pt idx="3">
                  <c:v>0.29999999999999893</c:v>
                </c:pt>
                <c:pt idx="4">
                  <c:v>0.80000000000000071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7-4A7F-8335-DF2C468FA7C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'63'!$G$66:$G$75</c:f>
              <c:numCache>
                <c:formatCode>0.00</c:formatCode>
                <c:ptCount val="10"/>
                <c:pt idx="0">
                  <c:v>1.204</c:v>
                </c:pt>
                <c:pt idx="1">
                  <c:v>1.204</c:v>
                </c:pt>
                <c:pt idx="2">
                  <c:v>1.204</c:v>
                </c:pt>
                <c:pt idx="3">
                  <c:v>1.204</c:v>
                </c:pt>
                <c:pt idx="4">
                  <c:v>1.204</c:v>
                </c:pt>
                <c:pt idx="5">
                  <c:v>1.204</c:v>
                </c:pt>
                <c:pt idx="6">
                  <c:v>1.204</c:v>
                </c:pt>
                <c:pt idx="7">
                  <c:v>1.204</c:v>
                </c:pt>
                <c:pt idx="8">
                  <c:v>1.204</c:v>
                </c:pt>
                <c:pt idx="9">
                  <c:v>1.204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7-4A7F-8335-DF2C468F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54336"/>
        <c:axId val="371860608"/>
      </c:lineChart>
      <c:catAx>
        <c:axId val="371854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860608"/>
        <c:crosses val="autoZero"/>
        <c:auto val="1"/>
        <c:lblAlgn val="ctr"/>
        <c:lblOffset val="100"/>
        <c:tickLblSkip val="1"/>
        <c:noMultiLvlLbl val="0"/>
      </c:catAx>
      <c:valAx>
        <c:axId val="3718606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854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'63'!$L$66:$L$75</c:f>
              <c:numCache>
                <c:formatCode>0.00</c:formatCode>
                <c:ptCount val="10"/>
                <c:pt idx="0">
                  <c:v>9.5333333333333332</c:v>
                </c:pt>
                <c:pt idx="1">
                  <c:v>8.0666666666666664</c:v>
                </c:pt>
                <c:pt idx="2">
                  <c:v>10.4</c:v>
                </c:pt>
                <c:pt idx="3">
                  <c:v>10.9</c:v>
                </c:pt>
                <c:pt idx="4">
                  <c:v>10.366666666666667</c:v>
                </c:pt>
                <c:pt idx="5">
                  <c:v>11.4</c:v>
                </c:pt>
                <c:pt idx="6">
                  <c:v>11.366666666666667</c:v>
                </c:pt>
                <c:pt idx="7">
                  <c:v>10.866666666666665</c:v>
                </c:pt>
                <c:pt idx="8">
                  <c:v>9.2000000000000011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A33-9F2C-D6BFE8DCC5D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'63'!$M$66:$M$75</c:f>
              <c:numCache>
                <c:formatCode>0.00</c:formatCode>
                <c:ptCount val="10"/>
                <c:pt idx="0">
                  <c:v>9.2333333333333325</c:v>
                </c:pt>
                <c:pt idx="1">
                  <c:v>8.0666666666666682</c:v>
                </c:pt>
                <c:pt idx="2">
                  <c:v>10.333333333333334</c:v>
                </c:pt>
                <c:pt idx="3">
                  <c:v>10.766666666666666</c:v>
                </c:pt>
                <c:pt idx="4">
                  <c:v>10.3</c:v>
                </c:pt>
                <c:pt idx="5">
                  <c:v>11.333333333333334</c:v>
                </c:pt>
                <c:pt idx="6">
                  <c:v>11.5</c:v>
                </c:pt>
                <c:pt idx="7">
                  <c:v>10.633333333333333</c:v>
                </c:pt>
                <c:pt idx="8">
                  <c:v>9.0333333333333332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A33-9F2C-D6BFE8DCC5D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'63'!$N$66:$N$75</c:f>
              <c:numCache>
                <c:formatCode>0.00</c:formatCode>
                <c:ptCount val="10"/>
                <c:pt idx="0">
                  <c:v>9.4666666666666668</c:v>
                </c:pt>
                <c:pt idx="1">
                  <c:v>8.1333333333333346</c:v>
                </c:pt>
                <c:pt idx="2">
                  <c:v>10.366666666666665</c:v>
                </c:pt>
                <c:pt idx="3">
                  <c:v>10.9</c:v>
                </c:pt>
                <c:pt idx="4">
                  <c:v>10.166666666666666</c:v>
                </c:pt>
                <c:pt idx="5">
                  <c:v>11.366666666666665</c:v>
                </c:pt>
                <c:pt idx="6">
                  <c:v>11.366666666666665</c:v>
                </c:pt>
                <c:pt idx="7">
                  <c:v>10.533333333333333</c:v>
                </c:pt>
                <c:pt idx="8">
                  <c:v>9.1666666666666661</c:v>
                </c:pt>
                <c:pt idx="9">
                  <c:v>10.366666666666665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6-4A33-9F2C-D6BFE8DC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16160"/>
        <c:axId val="371918720"/>
      </c:lineChart>
      <c:catAx>
        <c:axId val="3719161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918720"/>
        <c:crosses val="autoZero"/>
        <c:auto val="1"/>
        <c:lblAlgn val="ctr"/>
        <c:lblOffset val="100"/>
        <c:tickLblSkip val="1"/>
        <c:noMultiLvlLbl val="0"/>
      </c:catAx>
      <c:valAx>
        <c:axId val="3719187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91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'64'!$D$66:$D$75</c:f>
              <c:numCache>
                <c:formatCode>General</c:formatCode>
                <c:ptCount val="10"/>
                <c:pt idx="0">
                  <c:v>0.79999999999999893</c:v>
                </c:pt>
                <c:pt idx="1">
                  <c:v>0.80000000000000071</c:v>
                </c:pt>
                <c:pt idx="2">
                  <c:v>0.80000000000000071</c:v>
                </c:pt>
                <c:pt idx="3">
                  <c:v>0.5</c:v>
                </c:pt>
                <c:pt idx="4">
                  <c:v>0.70000000000000107</c:v>
                </c:pt>
                <c:pt idx="5">
                  <c:v>0.30000000000000071</c:v>
                </c:pt>
                <c:pt idx="6">
                  <c:v>0.5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4B94-81C6-58BDA5A3B60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'64'!$E$66:$E$75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9.9999999999999645E-2</c:v>
                </c:pt>
                <c:pt idx="2">
                  <c:v>0.40000000000000036</c:v>
                </c:pt>
                <c:pt idx="3">
                  <c:v>0.20000000000000107</c:v>
                </c:pt>
                <c:pt idx="4">
                  <c:v>0.40000000000000036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0.30000000000000071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E-4B94-81C6-58BDA5A3B60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'64'!$F$66:$F$75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0.59999999999999964</c:v>
                </c:pt>
                <c:pt idx="2">
                  <c:v>0.40000000000000036</c:v>
                </c:pt>
                <c:pt idx="3">
                  <c:v>0.5</c:v>
                </c:pt>
                <c:pt idx="4">
                  <c:v>0.5</c:v>
                </c:pt>
                <c:pt idx="5">
                  <c:v>9.9999999999999645E-2</c:v>
                </c:pt>
                <c:pt idx="6">
                  <c:v>0.5</c:v>
                </c:pt>
                <c:pt idx="7">
                  <c:v>9.9999999999999645E-2</c:v>
                </c:pt>
                <c:pt idx="8">
                  <c:v>0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E-4B94-81C6-58BDA5A3B60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'64'!$G$66:$G$75</c:f>
              <c:numCache>
                <c:formatCode>0.00</c:formatCode>
                <c:ptCount val="10"/>
                <c:pt idx="0">
                  <c:v>1.0406000000000004</c:v>
                </c:pt>
                <c:pt idx="1">
                  <c:v>1.0406000000000004</c:v>
                </c:pt>
                <c:pt idx="2">
                  <c:v>1.0406000000000004</c:v>
                </c:pt>
                <c:pt idx="3">
                  <c:v>1.0406000000000004</c:v>
                </c:pt>
                <c:pt idx="4">
                  <c:v>1.0406000000000004</c:v>
                </c:pt>
                <c:pt idx="5">
                  <c:v>1.0406000000000004</c:v>
                </c:pt>
                <c:pt idx="6">
                  <c:v>1.0406000000000004</c:v>
                </c:pt>
                <c:pt idx="7">
                  <c:v>1.0406000000000004</c:v>
                </c:pt>
                <c:pt idx="8">
                  <c:v>1.0406000000000004</c:v>
                </c:pt>
                <c:pt idx="9">
                  <c:v>1.0406000000000004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E-4B94-81C6-58BDA5A3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24448"/>
        <c:axId val="372026368"/>
      </c:lineChart>
      <c:catAx>
        <c:axId val="3720244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2026368"/>
        <c:crosses val="autoZero"/>
        <c:auto val="1"/>
        <c:lblAlgn val="ctr"/>
        <c:lblOffset val="100"/>
        <c:tickLblSkip val="1"/>
        <c:noMultiLvlLbl val="0"/>
      </c:catAx>
      <c:valAx>
        <c:axId val="3720263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202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'64'!$L$66:$L$75</c:f>
              <c:numCache>
                <c:formatCode>0.00</c:formatCode>
                <c:ptCount val="10"/>
                <c:pt idx="0">
                  <c:v>8.8000000000000007</c:v>
                </c:pt>
                <c:pt idx="1">
                  <c:v>9.5333333333333332</c:v>
                </c:pt>
                <c:pt idx="2">
                  <c:v>9.9333333333333336</c:v>
                </c:pt>
                <c:pt idx="3">
                  <c:v>10.466666666666667</c:v>
                </c:pt>
                <c:pt idx="4">
                  <c:v>9.4666666666666668</c:v>
                </c:pt>
                <c:pt idx="5">
                  <c:v>10.133333333333333</c:v>
                </c:pt>
                <c:pt idx="6">
                  <c:v>10.466666666666667</c:v>
                </c:pt>
                <c:pt idx="7">
                  <c:v>9.6666666666666661</c:v>
                </c:pt>
                <c:pt idx="8">
                  <c:v>8.7333333333333343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6-4B29-8549-D114432EE40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'64'!$M$66:$M$75</c:f>
              <c:numCache>
                <c:formatCode>0.00</c:formatCode>
                <c:ptCount val="10"/>
                <c:pt idx="0">
                  <c:v>8.6333333333333329</c:v>
                </c:pt>
                <c:pt idx="1">
                  <c:v>9.4333333333333336</c:v>
                </c:pt>
                <c:pt idx="2">
                  <c:v>9.8333333333333339</c:v>
                </c:pt>
                <c:pt idx="3">
                  <c:v>10.3</c:v>
                </c:pt>
                <c:pt idx="4">
                  <c:v>9.5666666666666682</c:v>
                </c:pt>
                <c:pt idx="5">
                  <c:v>10.133333333333333</c:v>
                </c:pt>
                <c:pt idx="6">
                  <c:v>10.366666666666665</c:v>
                </c:pt>
                <c:pt idx="7">
                  <c:v>9.6</c:v>
                </c:pt>
                <c:pt idx="8">
                  <c:v>8.3333333333333339</c:v>
                </c:pt>
                <c:pt idx="9">
                  <c:v>9.9666666666666668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6-4B29-8549-D114432EE40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'64'!$N$66:$N$75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9.2999999999999989</c:v>
                </c:pt>
                <c:pt idx="2">
                  <c:v>9.7666666666666657</c:v>
                </c:pt>
                <c:pt idx="3">
                  <c:v>10.266666666666667</c:v>
                </c:pt>
                <c:pt idx="4">
                  <c:v>9.4666666666666668</c:v>
                </c:pt>
                <c:pt idx="5">
                  <c:v>10.033333333333333</c:v>
                </c:pt>
                <c:pt idx="6">
                  <c:v>10.166666666666666</c:v>
                </c:pt>
                <c:pt idx="7">
                  <c:v>9.4666666666666668</c:v>
                </c:pt>
                <c:pt idx="8">
                  <c:v>8.6</c:v>
                </c:pt>
                <c:pt idx="9">
                  <c:v>10.033333333333333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6-4B29-8549-D114432E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69888"/>
        <c:axId val="372072448"/>
      </c:lineChart>
      <c:catAx>
        <c:axId val="3720698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2072448"/>
        <c:crosses val="autoZero"/>
        <c:auto val="1"/>
        <c:lblAlgn val="ctr"/>
        <c:lblOffset val="100"/>
        <c:tickLblSkip val="1"/>
        <c:noMultiLvlLbl val="0"/>
      </c:catAx>
      <c:valAx>
        <c:axId val="3720724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206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'65'!$D$66:$D$75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0.20000000000000107</c:v>
                </c:pt>
                <c:pt idx="4">
                  <c:v>0.79999999999999893</c:v>
                </c:pt>
                <c:pt idx="5">
                  <c:v>9.9999999999999645E-2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0.19999999999999929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D6E-BED6-AEF15E49CCC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'65'!$E$66:$E$75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0.30000000000000071</c:v>
                </c:pt>
                <c:pt idx="7">
                  <c:v>0.59999999999999964</c:v>
                </c:pt>
                <c:pt idx="8">
                  <c:v>0.50000000000000089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7-4D6E-BED6-AEF15E49CCC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'65'!$F$66:$F$75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0.40000000000000036</c:v>
                </c:pt>
                <c:pt idx="2">
                  <c:v>0.19999999999999929</c:v>
                </c:pt>
                <c:pt idx="3">
                  <c:v>0.30000000000000071</c:v>
                </c:pt>
                <c:pt idx="4">
                  <c:v>0.70000000000000107</c:v>
                </c:pt>
                <c:pt idx="5">
                  <c:v>0.69999999999999929</c:v>
                </c:pt>
                <c:pt idx="6">
                  <c:v>0.30000000000000071</c:v>
                </c:pt>
                <c:pt idx="7">
                  <c:v>0.5</c:v>
                </c:pt>
                <c:pt idx="8">
                  <c:v>0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7-4D6E-BED6-AEF15E49CCC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'65'!$G$66:$G$75</c:f>
              <c:numCache>
                <c:formatCode>0.00</c:formatCode>
                <c:ptCount val="10"/>
                <c:pt idx="0">
                  <c:v>0.8428000000000001</c:v>
                </c:pt>
                <c:pt idx="1">
                  <c:v>0.8428000000000001</c:v>
                </c:pt>
                <c:pt idx="2">
                  <c:v>0.8428000000000001</c:v>
                </c:pt>
                <c:pt idx="3">
                  <c:v>0.8428000000000001</c:v>
                </c:pt>
                <c:pt idx="4">
                  <c:v>0.8428000000000001</c:v>
                </c:pt>
                <c:pt idx="5">
                  <c:v>0.8428000000000001</c:v>
                </c:pt>
                <c:pt idx="6">
                  <c:v>0.8428000000000001</c:v>
                </c:pt>
                <c:pt idx="7">
                  <c:v>0.8428000000000001</c:v>
                </c:pt>
                <c:pt idx="8">
                  <c:v>0.8428000000000001</c:v>
                </c:pt>
                <c:pt idx="9">
                  <c:v>0.8428000000000001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7-4D6E-BED6-AEF15E49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72672"/>
        <c:axId val="374183040"/>
      </c:lineChart>
      <c:catAx>
        <c:axId val="374172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4183040"/>
        <c:crosses val="autoZero"/>
        <c:auto val="1"/>
        <c:lblAlgn val="ctr"/>
        <c:lblOffset val="100"/>
        <c:tickLblSkip val="1"/>
        <c:noMultiLvlLbl val="0"/>
      </c:catAx>
      <c:valAx>
        <c:axId val="3741830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417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0.90000000000000036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0.30000000000000071</c:v>
                </c:pt>
                <c:pt idx="7">
                  <c:v>0.59999999999999964</c:v>
                </c:pt>
                <c:pt idx="8">
                  <c:v>0.40000000000000036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4-4A8A-B541-3E8522FAF8E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'7'!$E$66:$E$75</c:f>
              <c:numCache>
                <c:formatCode>General</c:formatCode>
                <c:ptCount val="10"/>
                <c:pt idx="0">
                  <c:v>0.5</c:v>
                </c:pt>
                <c:pt idx="1">
                  <c:v>0.90000000000000036</c:v>
                </c:pt>
                <c:pt idx="2">
                  <c:v>0.59999999999999964</c:v>
                </c:pt>
                <c:pt idx="3">
                  <c:v>0.70000000000000107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9.9999999999999645E-2</c:v>
                </c:pt>
                <c:pt idx="7">
                  <c:v>0.5</c:v>
                </c:pt>
                <c:pt idx="8">
                  <c:v>0.59999999999999964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4-4A8A-B541-3E8522FAF8E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0.70000000000000107</c:v>
                </c:pt>
                <c:pt idx="2">
                  <c:v>0.40000000000000036</c:v>
                </c:pt>
                <c:pt idx="3">
                  <c:v>0.30000000000000071</c:v>
                </c:pt>
                <c:pt idx="4">
                  <c:v>0.70000000000000107</c:v>
                </c:pt>
                <c:pt idx="5">
                  <c:v>0.39999999999999858</c:v>
                </c:pt>
                <c:pt idx="6">
                  <c:v>9.9999999999999645E-2</c:v>
                </c:pt>
                <c:pt idx="7">
                  <c:v>0.5</c:v>
                </c:pt>
                <c:pt idx="8">
                  <c:v>0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4-4A8A-B541-3E8522FAF8E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'7'!$G$66:$G$75</c:f>
              <c:numCache>
                <c:formatCode>0.00</c:formatCode>
                <c:ptCount val="10"/>
                <c:pt idx="0">
                  <c:v>1.0578000000000001</c:v>
                </c:pt>
                <c:pt idx="1">
                  <c:v>1.0578000000000001</c:v>
                </c:pt>
                <c:pt idx="2">
                  <c:v>1.0578000000000001</c:v>
                </c:pt>
                <c:pt idx="3">
                  <c:v>1.0578000000000001</c:v>
                </c:pt>
                <c:pt idx="4">
                  <c:v>1.0578000000000001</c:v>
                </c:pt>
                <c:pt idx="5">
                  <c:v>1.0578000000000001</c:v>
                </c:pt>
                <c:pt idx="6">
                  <c:v>1.0578000000000001</c:v>
                </c:pt>
                <c:pt idx="7">
                  <c:v>1.0578000000000001</c:v>
                </c:pt>
                <c:pt idx="8">
                  <c:v>1.0578000000000001</c:v>
                </c:pt>
                <c:pt idx="9">
                  <c:v>1.0578000000000001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4-4A8A-B541-3E8522FA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2752"/>
        <c:axId val="36764672"/>
      </c:lineChart>
      <c:catAx>
        <c:axId val="367627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64672"/>
        <c:crosses val="autoZero"/>
        <c:auto val="1"/>
        <c:lblAlgn val="ctr"/>
        <c:lblOffset val="100"/>
        <c:tickLblSkip val="1"/>
        <c:noMultiLvlLbl val="0"/>
      </c:catAx>
      <c:valAx>
        <c:axId val="36764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6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'65'!$L$66:$L$75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9.9</c:v>
                </c:pt>
                <c:pt idx="2">
                  <c:v>9</c:v>
                </c:pt>
                <c:pt idx="3">
                  <c:v>9.2000000000000011</c:v>
                </c:pt>
                <c:pt idx="4">
                  <c:v>9.2333333333333325</c:v>
                </c:pt>
                <c:pt idx="5">
                  <c:v>8.8333333333333339</c:v>
                </c:pt>
                <c:pt idx="6">
                  <c:v>9.7999999999999989</c:v>
                </c:pt>
                <c:pt idx="7">
                  <c:v>9.3666666666666671</c:v>
                </c:pt>
                <c:pt idx="8">
                  <c:v>8.3666666666666671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3-4E86-B84A-DCB8A74CBC6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'65'!$M$66:$M$75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9.9999999999999982</c:v>
                </c:pt>
                <c:pt idx="2">
                  <c:v>8.9</c:v>
                </c:pt>
                <c:pt idx="3">
                  <c:v>8.9666666666666668</c:v>
                </c:pt>
                <c:pt idx="4">
                  <c:v>9.3666666666666654</c:v>
                </c:pt>
                <c:pt idx="5">
                  <c:v>8.8666666666666671</c:v>
                </c:pt>
                <c:pt idx="6">
                  <c:v>9.7333333333333325</c:v>
                </c:pt>
                <c:pt idx="7">
                  <c:v>9.1999999999999993</c:v>
                </c:pt>
                <c:pt idx="8">
                  <c:v>8.1333333333333346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3-4E86-B84A-DCB8A74CBC6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'65'!$N$66:$N$75</c:f>
              <c:numCache>
                <c:formatCode>0.00</c:formatCode>
                <c:ptCount val="10"/>
                <c:pt idx="0">
                  <c:v>8.7999999999999989</c:v>
                </c:pt>
                <c:pt idx="1">
                  <c:v>10.066666666666668</c:v>
                </c:pt>
                <c:pt idx="2">
                  <c:v>8.9666666666666668</c:v>
                </c:pt>
                <c:pt idx="3">
                  <c:v>8.8666666666666671</c:v>
                </c:pt>
                <c:pt idx="4">
                  <c:v>9.1</c:v>
                </c:pt>
                <c:pt idx="5">
                  <c:v>8.6666666666666661</c:v>
                </c:pt>
                <c:pt idx="6">
                  <c:v>9.6333333333333329</c:v>
                </c:pt>
                <c:pt idx="7">
                  <c:v>9.1</c:v>
                </c:pt>
                <c:pt idx="8">
                  <c:v>8.4</c:v>
                </c:pt>
                <c:pt idx="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3-4E86-B84A-DCB8A74C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41056"/>
        <c:axId val="394151808"/>
      </c:lineChart>
      <c:catAx>
        <c:axId val="39414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4151808"/>
        <c:crosses val="autoZero"/>
        <c:auto val="1"/>
        <c:lblAlgn val="ctr"/>
        <c:lblOffset val="100"/>
        <c:tickLblSkip val="1"/>
        <c:noMultiLvlLbl val="0"/>
      </c:catAx>
      <c:valAx>
        <c:axId val="3941518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414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'66'!$D$66:$D$75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0.19999999999999929</c:v>
                </c:pt>
                <c:pt idx="2">
                  <c:v>0.80000000000000071</c:v>
                </c:pt>
                <c:pt idx="3">
                  <c:v>0.20000000000000107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0.90000000000000036</c:v>
                </c:pt>
                <c:pt idx="7">
                  <c:v>0.40000000000000036</c:v>
                </c:pt>
                <c:pt idx="8">
                  <c:v>0.29999999999999893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A-412F-A0A9-979C6F1115B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'66'!$E$66:$E$75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0.29999999999999893</c:v>
                </c:pt>
                <c:pt idx="4">
                  <c:v>0.20000000000000107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0.40000000000000036</c:v>
                </c:pt>
                <c:pt idx="8">
                  <c:v>0.59999999999999964</c:v>
                </c:pt>
                <c:pt idx="9">
                  <c:v>0.70000000000000107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A-412F-A0A9-979C6F1115B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'66'!$F$66:$F$75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0.69999999999999929</c:v>
                </c:pt>
                <c:pt idx="2">
                  <c:v>0.40000000000000036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0.39999999999999858</c:v>
                </c:pt>
                <c:pt idx="6">
                  <c:v>9.9999999999999645E-2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A-412F-A0A9-979C6F1115B1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'66'!$G$66:$G$75</c:f>
              <c:numCache>
                <c:formatCode>0.00</c:formatCode>
                <c:ptCount val="10"/>
                <c:pt idx="0">
                  <c:v>0.92879999999999974</c:v>
                </c:pt>
                <c:pt idx="1">
                  <c:v>0.92879999999999974</c:v>
                </c:pt>
                <c:pt idx="2">
                  <c:v>0.92879999999999974</c:v>
                </c:pt>
                <c:pt idx="3">
                  <c:v>0.92879999999999974</c:v>
                </c:pt>
                <c:pt idx="4">
                  <c:v>0.92879999999999974</c:v>
                </c:pt>
                <c:pt idx="5">
                  <c:v>0.92879999999999974</c:v>
                </c:pt>
                <c:pt idx="6">
                  <c:v>0.92879999999999974</c:v>
                </c:pt>
                <c:pt idx="7">
                  <c:v>0.92879999999999974</c:v>
                </c:pt>
                <c:pt idx="8">
                  <c:v>0.92879999999999974</c:v>
                </c:pt>
                <c:pt idx="9">
                  <c:v>0.92879999999999974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A-412F-A0A9-979C6F11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14304"/>
        <c:axId val="395316224"/>
      </c:lineChart>
      <c:catAx>
        <c:axId val="395314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5316224"/>
        <c:crosses val="autoZero"/>
        <c:auto val="1"/>
        <c:lblAlgn val="ctr"/>
        <c:lblOffset val="100"/>
        <c:tickLblSkip val="1"/>
        <c:noMultiLvlLbl val="0"/>
      </c:catAx>
      <c:valAx>
        <c:axId val="3953162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531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'66'!$L$66:$L$75</c:f>
              <c:numCache>
                <c:formatCode>0.00</c:formatCode>
                <c:ptCount val="10"/>
                <c:pt idx="0">
                  <c:v>10.466666666666667</c:v>
                </c:pt>
                <c:pt idx="1">
                  <c:v>10.633333333333333</c:v>
                </c:pt>
                <c:pt idx="2">
                  <c:v>10.833333333333334</c:v>
                </c:pt>
                <c:pt idx="3">
                  <c:v>10.733333333333334</c:v>
                </c:pt>
                <c:pt idx="4">
                  <c:v>10.766666666666666</c:v>
                </c:pt>
                <c:pt idx="5">
                  <c:v>10.133333333333333</c:v>
                </c:pt>
                <c:pt idx="6">
                  <c:v>11.033333333333333</c:v>
                </c:pt>
                <c:pt idx="7">
                  <c:v>10.366666666666667</c:v>
                </c:pt>
                <c:pt idx="8">
                  <c:v>9.4333333333333336</c:v>
                </c:pt>
                <c:pt idx="9">
                  <c:v>10.633333333333333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6-4B50-98D4-76A33139C36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'66'!$M$66:$M$75</c:f>
              <c:numCache>
                <c:formatCode>0.00</c:formatCode>
                <c:ptCount val="10"/>
                <c:pt idx="0">
                  <c:v>10.433333333333334</c:v>
                </c:pt>
                <c:pt idx="1">
                  <c:v>10.566666666666666</c:v>
                </c:pt>
                <c:pt idx="2">
                  <c:v>10.9</c:v>
                </c:pt>
                <c:pt idx="3">
                  <c:v>10.433333333333332</c:v>
                </c:pt>
                <c:pt idx="4">
                  <c:v>10.833333333333334</c:v>
                </c:pt>
                <c:pt idx="5">
                  <c:v>10.033333333333333</c:v>
                </c:pt>
                <c:pt idx="6">
                  <c:v>11.066666666666668</c:v>
                </c:pt>
                <c:pt idx="7">
                  <c:v>10.566666666666668</c:v>
                </c:pt>
                <c:pt idx="8">
                  <c:v>9.2666666666666657</c:v>
                </c:pt>
                <c:pt idx="9">
                  <c:v>10.533333333333333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B50-98D4-76A33139C36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'66'!$N$66:$N$75</c:f>
              <c:numCache>
                <c:formatCode>0.00</c:formatCode>
                <c:ptCount val="10"/>
                <c:pt idx="0">
                  <c:v>10.366666666666667</c:v>
                </c:pt>
                <c:pt idx="1">
                  <c:v>10.733333333333334</c:v>
                </c:pt>
                <c:pt idx="2">
                  <c:v>10.766666666666666</c:v>
                </c:pt>
                <c:pt idx="3">
                  <c:v>10.666666666666666</c:v>
                </c:pt>
                <c:pt idx="4">
                  <c:v>10.633333333333333</c:v>
                </c:pt>
                <c:pt idx="5">
                  <c:v>9.9666666666666668</c:v>
                </c:pt>
                <c:pt idx="6">
                  <c:v>10.933333333333332</c:v>
                </c:pt>
                <c:pt idx="7">
                  <c:v>10.433333333333334</c:v>
                </c:pt>
                <c:pt idx="8">
                  <c:v>9.4333333333333318</c:v>
                </c:pt>
                <c:pt idx="9">
                  <c:v>10.466666666666667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6-4B50-98D4-76A33139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63840"/>
        <c:axId val="395792384"/>
      </c:lineChart>
      <c:catAx>
        <c:axId val="395363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5792384"/>
        <c:crosses val="autoZero"/>
        <c:auto val="1"/>
        <c:lblAlgn val="ctr"/>
        <c:lblOffset val="100"/>
        <c:tickLblSkip val="1"/>
        <c:noMultiLvlLbl val="0"/>
      </c:catAx>
      <c:valAx>
        <c:axId val="3957923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536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'67'!$D$66:$D$75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0.90000000000000036</c:v>
                </c:pt>
                <c:pt idx="2">
                  <c:v>0.79999999999999893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0.10000000000000142</c:v>
                </c:pt>
                <c:pt idx="7">
                  <c:v>0.30000000000000071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2-4D94-B2D7-1370061E8F6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'67'!$E$66:$E$75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0.19999999999999929</c:v>
                </c:pt>
                <c:pt idx="2">
                  <c:v>0.80000000000000071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0.39999999999999858</c:v>
                </c:pt>
                <c:pt idx="6">
                  <c:v>0.30000000000000071</c:v>
                </c:pt>
                <c:pt idx="7">
                  <c:v>0</c:v>
                </c:pt>
                <c:pt idx="8">
                  <c:v>0.59999999999999964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2-4D94-B2D7-1370061E8F6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'67'!$F$66:$F$75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0.59999999999999964</c:v>
                </c:pt>
                <c:pt idx="2">
                  <c:v>0.40000000000000036</c:v>
                </c:pt>
                <c:pt idx="3">
                  <c:v>0.30000000000000071</c:v>
                </c:pt>
                <c:pt idx="4">
                  <c:v>0</c:v>
                </c:pt>
                <c:pt idx="5">
                  <c:v>0.19999999999999929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0.5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2-4D94-B2D7-1370061E8F68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'67'!$G$66:$G$75</c:f>
              <c:numCache>
                <c:formatCode>0.00</c:formatCode>
                <c:ptCount val="10"/>
                <c:pt idx="0">
                  <c:v>0.9288000000000004</c:v>
                </c:pt>
                <c:pt idx="1">
                  <c:v>0.9288000000000004</c:v>
                </c:pt>
                <c:pt idx="2">
                  <c:v>0.9288000000000004</c:v>
                </c:pt>
                <c:pt idx="3">
                  <c:v>0.9288000000000004</c:v>
                </c:pt>
                <c:pt idx="4">
                  <c:v>0.9288000000000004</c:v>
                </c:pt>
                <c:pt idx="5">
                  <c:v>0.9288000000000004</c:v>
                </c:pt>
                <c:pt idx="6">
                  <c:v>0.9288000000000004</c:v>
                </c:pt>
                <c:pt idx="7">
                  <c:v>0.9288000000000004</c:v>
                </c:pt>
                <c:pt idx="8">
                  <c:v>0.9288000000000004</c:v>
                </c:pt>
                <c:pt idx="9">
                  <c:v>0.9288000000000004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2-4D94-B2D7-1370061E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26944"/>
        <c:axId val="396637312"/>
      </c:lineChart>
      <c:catAx>
        <c:axId val="396626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6637312"/>
        <c:crosses val="autoZero"/>
        <c:auto val="1"/>
        <c:lblAlgn val="ctr"/>
        <c:lblOffset val="100"/>
        <c:tickLblSkip val="1"/>
        <c:noMultiLvlLbl val="0"/>
      </c:catAx>
      <c:valAx>
        <c:axId val="3966373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662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'67'!$L$66:$L$75</c:f>
              <c:numCache>
                <c:formatCode>0.00</c:formatCode>
                <c:ptCount val="10"/>
                <c:pt idx="0">
                  <c:v>10.266666666666667</c:v>
                </c:pt>
                <c:pt idx="1">
                  <c:v>8.7000000000000011</c:v>
                </c:pt>
                <c:pt idx="2">
                  <c:v>11.399999999999999</c:v>
                </c:pt>
                <c:pt idx="3">
                  <c:v>10.633333333333333</c:v>
                </c:pt>
                <c:pt idx="4">
                  <c:v>11.766666666666666</c:v>
                </c:pt>
                <c:pt idx="5">
                  <c:v>11.200000000000001</c:v>
                </c:pt>
                <c:pt idx="6">
                  <c:v>11.733333333333334</c:v>
                </c:pt>
                <c:pt idx="7">
                  <c:v>11.233333333333334</c:v>
                </c:pt>
                <c:pt idx="8">
                  <c:v>9.8333333333333339</c:v>
                </c:pt>
                <c:pt idx="9">
                  <c:v>11.766666666666667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98C-9CF3-437B9312DEF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'67'!$M$66:$M$75</c:f>
              <c:numCache>
                <c:formatCode>0.00</c:formatCode>
                <c:ptCount val="10"/>
                <c:pt idx="0">
                  <c:v>10.200000000000001</c:v>
                </c:pt>
                <c:pt idx="1">
                  <c:v>8.6333333333333329</c:v>
                </c:pt>
                <c:pt idx="2">
                  <c:v>11.4</c:v>
                </c:pt>
                <c:pt idx="3">
                  <c:v>10.633333333333333</c:v>
                </c:pt>
                <c:pt idx="4">
                  <c:v>11.866666666666665</c:v>
                </c:pt>
                <c:pt idx="5">
                  <c:v>11.033333333333331</c:v>
                </c:pt>
                <c:pt idx="6">
                  <c:v>11.799999999999999</c:v>
                </c:pt>
                <c:pt idx="7">
                  <c:v>11.199999999999998</c:v>
                </c:pt>
                <c:pt idx="8">
                  <c:v>9.7000000000000011</c:v>
                </c:pt>
                <c:pt idx="9">
                  <c:v>11.600000000000001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C-498C-9CF3-437B9312DEF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'67'!$N$66:$N$75</c:f>
              <c:numCache>
                <c:formatCode>0.00</c:formatCode>
                <c:ptCount val="10"/>
                <c:pt idx="0">
                  <c:v>9.9</c:v>
                </c:pt>
                <c:pt idx="1">
                  <c:v>8.6333333333333329</c:v>
                </c:pt>
                <c:pt idx="2">
                  <c:v>11.333333333333334</c:v>
                </c:pt>
                <c:pt idx="3">
                  <c:v>10.633333333333333</c:v>
                </c:pt>
                <c:pt idx="4">
                  <c:v>11.699999999999998</c:v>
                </c:pt>
                <c:pt idx="5">
                  <c:v>11.066666666666668</c:v>
                </c:pt>
                <c:pt idx="6">
                  <c:v>11.633333333333333</c:v>
                </c:pt>
                <c:pt idx="7">
                  <c:v>11.166666666666666</c:v>
                </c:pt>
                <c:pt idx="8">
                  <c:v>9.7666666666666657</c:v>
                </c:pt>
                <c:pt idx="9">
                  <c:v>11.433333333333332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C-498C-9CF3-437B9312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88768"/>
        <c:axId val="396826496"/>
      </c:lineChart>
      <c:catAx>
        <c:axId val="396688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6826496"/>
        <c:crosses val="autoZero"/>
        <c:auto val="1"/>
        <c:lblAlgn val="ctr"/>
        <c:lblOffset val="100"/>
        <c:tickLblSkip val="1"/>
        <c:noMultiLvlLbl val="0"/>
      </c:catAx>
      <c:valAx>
        <c:axId val="396826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668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'68'!$D$66:$D$75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0.59999999999999964</c:v>
                </c:pt>
                <c:pt idx="2">
                  <c:v>0.20000000000000107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0.5</c:v>
                </c:pt>
                <c:pt idx="8">
                  <c:v>9.9999999999999645E-2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4CC-950E-7844FEF6438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'68'!$E$66:$E$75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0.69999999999999929</c:v>
                </c:pt>
                <c:pt idx="2">
                  <c:v>0.5</c:v>
                </c:pt>
                <c:pt idx="3">
                  <c:v>0.80000000000000071</c:v>
                </c:pt>
                <c:pt idx="4">
                  <c:v>9.9999999999999645E-2</c:v>
                </c:pt>
                <c:pt idx="5">
                  <c:v>0.10000000000000142</c:v>
                </c:pt>
                <c:pt idx="6">
                  <c:v>0.5</c:v>
                </c:pt>
                <c:pt idx="7">
                  <c:v>0.59999999999999964</c:v>
                </c:pt>
                <c:pt idx="8">
                  <c:v>9.9999999999999645E-2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5-44CC-950E-7844FEF6438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'68'!$F$66:$F$75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0.59999999999999964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0.80000000000000071</c:v>
                </c:pt>
                <c:pt idx="6">
                  <c:v>0.19999999999999929</c:v>
                </c:pt>
                <c:pt idx="7">
                  <c:v>0.5</c:v>
                </c:pt>
                <c:pt idx="8">
                  <c:v>0.19999999999999929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5-44CC-950E-7844FEF64388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'68'!$G$66:$G$75</c:f>
              <c:numCache>
                <c:formatCode>0.00</c:formatCode>
                <c:ptCount val="10"/>
                <c:pt idx="0">
                  <c:v>0.83419999999999994</c:v>
                </c:pt>
                <c:pt idx="1">
                  <c:v>0.83419999999999994</c:v>
                </c:pt>
                <c:pt idx="2">
                  <c:v>0.83419999999999994</c:v>
                </c:pt>
                <c:pt idx="3">
                  <c:v>0.83419999999999994</c:v>
                </c:pt>
                <c:pt idx="4">
                  <c:v>0.83419999999999994</c:v>
                </c:pt>
                <c:pt idx="5">
                  <c:v>0.83419999999999994</c:v>
                </c:pt>
                <c:pt idx="6">
                  <c:v>0.83419999999999994</c:v>
                </c:pt>
                <c:pt idx="7">
                  <c:v>0.83419999999999994</c:v>
                </c:pt>
                <c:pt idx="8">
                  <c:v>0.83419999999999994</c:v>
                </c:pt>
                <c:pt idx="9">
                  <c:v>0.83419999999999994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5-44CC-950E-7844FEF6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78688"/>
        <c:axId val="397380608"/>
      </c:lineChart>
      <c:catAx>
        <c:axId val="397378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380608"/>
        <c:crosses val="autoZero"/>
        <c:auto val="1"/>
        <c:lblAlgn val="ctr"/>
        <c:lblOffset val="100"/>
        <c:tickLblSkip val="1"/>
        <c:noMultiLvlLbl val="0"/>
      </c:catAx>
      <c:valAx>
        <c:axId val="3973806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37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'68'!$L$66:$L$75</c:f>
              <c:numCache>
                <c:formatCode>0.00</c:formatCode>
                <c:ptCount val="10"/>
                <c:pt idx="0">
                  <c:v>10.133333333333333</c:v>
                </c:pt>
                <c:pt idx="1">
                  <c:v>10.700000000000001</c:v>
                </c:pt>
                <c:pt idx="2">
                  <c:v>10.700000000000001</c:v>
                </c:pt>
                <c:pt idx="3">
                  <c:v>10.933333333333332</c:v>
                </c:pt>
                <c:pt idx="4">
                  <c:v>10.866666666666667</c:v>
                </c:pt>
                <c:pt idx="5">
                  <c:v>11.333333333333334</c:v>
                </c:pt>
                <c:pt idx="6">
                  <c:v>11.6</c:v>
                </c:pt>
                <c:pt idx="7">
                  <c:v>11.466666666666667</c:v>
                </c:pt>
                <c:pt idx="8">
                  <c:v>10.033333333333333</c:v>
                </c:pt>
                <c:pt idx="9">
                  <c:v>10.800000000000002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8-406F-88F3-8A306545C3D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'68'!$M$66:$M$75</c:f>
              <c:numCache>
                <c:formatCode>0.00</c:formatCode>
                <c:ptCount val="10"/>
                <c:pt idx="0">
                  <c:v>9.9</c:v>
                </c:pt>
                <c:pt idx="1">
                  <c:v>10.666666666666666</c:v>
                </c:pt>
                <c:pt idx="2">
                  <c:v>10.833333333333334</c:v>
                </c:pt>
                <c:pt idx="3">
                  <c:v>10.699999999999998</c:v>
                </c:pt>
                <c:pt idx="4">
                  <c:v>10.933333333333332</c:v>
                </c:pt>
                <c:pt idx="5">
                  <c:v>11.266666666666666</c:v>
                </c:pt>
                <c:pt idx="6">
                  <c:v>11.299999999999999</c:v>
                </c:pt>
                <c:pt idx="7">
                  <c:v>11.299999999999999</c:v>
                </c:pt>
                <c:pt idx="8">
                  <c:v>10.033333333333333</c:v>
                </c:pt>
                <c:pt idx="9">
                  <c:v>10.800000000000002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8-406F-88F3-8A306545C3D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'68'!$N$66:$N$75</c:f>
              <c:numCache>
                <c:formatCode>0.00</c:formatCode>
                <c:ptCount val="10"/>
                <c:pt idx="0">
                  <c:v>10</c:v>
                </c:pt>
                <c:pt idx="1">
                  <c:v>10.833333333333334</c:v>
                </c:pt>
                <c:pt idx="2">
                  <c:v>10.700000000000001</c:v>
                </c:pt>
                <c:pt idx="3">
                  <c:v>10.733333333333334</c:v>
                </c:pt>
                <c:pt idx="4">
                  <c:v>11.066666666666668</c:v>
                </c:pt>
                <c:pt idx="5">
                  <c:v>11.066666666666668</c:v>
                </c:pt>
                <c:pt idx="6">
                  <c:v>11.5</c:v>
                </c:pt>
                <c:pt idx="7">
                  <c:v>11.1</c:v>
                </c:pt>
                <c:pt idx="8">
                  <c:v>10.033333333333333</c:v>
                </c:pt>
                <c:pt idx="9">
                  <c:v>10.699999999999998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8-406F-88F3-8A306545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18336"/>
        <c:axId val="397524992"/>
      </c:lineChart>
      <c:catAx>
        <c:axId val="397518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524992"/>
        <c:crosses val="autoZero"/>
        <c:auto val="1"/>
        <c:lblAlgn val="ctr"/>
        <c:lblOffset val="100"/>
        <c:tickLblSkip val="1"/>
        <c:noMultiLvlLbl val="0"/>
      </c:catAx>
      <c:valAx>
        <c:axId val="3975249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51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'69'!$D$66:$D$75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0.69999999999999929</c:v>
                </c:pt>
                <c:pt idx="2">
                  <c:v>0.5</c:v>
                </c:pt>
                <c:pt idx="3">
                  <c:v>0.59999999999999964</c:v>
                </c:pt>
                <c:pt idx="4">
                  <c:v>0.5</c:v>
                </c:pt>
                <c:pt idx="5">
                  <c:v>0.29999999999999893</c:v>
                </c:pt>
                <c:pt idx="6">
                  <c:v>0.5</c:v>
                </c:pt>
                <c:pt idx="7">
                  <c:v>0.80000000000000071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AE7-AC55-E24061F4E48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'69'!$E$66:$E$75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0.10000000000000142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AE7-AC55-E24061F4E48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'69'!$F$66:$F$75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0.69999999999999929</c:v>
                </c:pt>
                <c:pt idx="3">
                  <c:v>0.30000000000000071</c:v>
                </c:pt>
                <c:pt idx="4">
                  <c:v>0.29999999999999893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0.20000000000000107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C-4AE7-AC55-E24061F4E48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'69'!$G$66:$G$75</c:f>
              <c:numCache>
                <c:formatCode>0.00</c:formatCode>
                <c:ptCount val="10"/>
                <c:pt idx="0">
                  <c:v>1.0147999999999999</c:v>
                </c:pt>
                <c:pt idx="1">
                  <c:v>1.0147999999999999</c:v>
                </c:pt>
                <c:pt idx="2">
                  <c:v>1.0147999999999999</c:v>
                </c:pt>
                <c:pt idx="3">
                  <c:v>1.0147999999999999</c:v>
                </c:pt>
                <c:pt idx="4">
                  <c:v>1.0147999999999999</c:v>
                </c:pt>
                <c:pt idx="5">
                  <c:v>1.0147999999999999</c:v>
                </c:pt>
                <c:pt idx="6">
                  <c:v>1.0147999999999999</c:v>
                </c:pt>
                <c:pt idx="7">
                  <c:v>1.0147999999999999</c:v>
                </c:pt>
                <c:pt idx="8">
                  <c:v>1.0147999999999999</c:v>
                </c:pt>
                <c:pt idx="9">
                  <c:v>1.0147999999999999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C-4AE7-AC55-E24061F4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50944"/>
        <c:axId val="397657216"/>
      </c:lineChart>
      <c:catAx>
        <c:axId val="39765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657216"/>
        <c:crosses val="autoZero"/>
        <c:auto val="1"/>
        <c:lblAlgn val="ctr"/>
        <c:lblOffset val="100"/>
        <c:tickLblSkip val="1"/>
        <c:noMultiLvlLbl val="0"/>
      </c:catAx>
      <c:valAx>
        <c:axId val="3976572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765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'69'!$L$66:$L$75</c:f>
              <c:numCache>
                <c:formatCode>0.00</c:formatCode>
                <c:ptCount val="10"/>
                <c:pt idx="0">
                  <c:v>9</c:v>
                </c:pt>
                <c:pt idx="1">
                  <c:v>8.3333333333333339</c:v>
                </c:pt>
                <c:pt idx="2">
                  <c:v>10.733333333333334</c:v>
                </c:pt>
                <c:pt idx="3">
                  <c:v>10.366666666666667</c:v>
                </c:pt>
                <c:pt idx="4">
                  <c:v>9.7999999999999989</c:v>
                </c:pt>
                <c:pt idx="5">
                  <c:v>10.566666666666665</c:v>
                </c:pt>
                <c:pt idx="6">
                  <c:v>10.933333333333332</c:v>
                </c:pt>
                <c:pt idx="7">
                  <c:v>10.033333333333333</c:v>
                </c:pt>
                <c:pt idx="8">
                  <c:v>8.6333333333333346</c:v>
                </c:pt>
                <c:pt idx="9">
                  <c:v>10.733333333333334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5A4-9D13-F1B8526907D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'69'!$M$66:$M$75</c:f>
              <c:numCache>
                <c:formatCode>0.00</c:formatCode>
                <c:ptCount val="10"/>
                <c:pt idx="0">
                  <c:v>8.8666666666666671</c:v>
                </c:pt>
                <c:pt idx="1">
                  <c:v>8.2000000000000011</c:v>
                </c:pt>
                <c:pt idx="2">
                  <c:v>10.766666666666666</c:v>
                </c:pt>
                <c:pt idx="3">
                  <c:v>10.233333333333334</c:v>
                </c:pt>
                <c:pt idx="4">
                  <c:v>9.8666666666666654</c:v>
                </c:pt>
                <c:pt idx="5">
                  <c:v>10.433333333333332</c:v>
                </c:pt>
                <c:pt idx="6">
                  <c:v>10.733333333333334</c:v>
                </c:pt>
                <c:pt idx="7">
                  <c:v>9.9</c:v>
                </c:pt>
                <c:pt idx="8">
                  <c:v>8.7666666666666675</c:v>
                </c:pt>
                <c:pt idx="9">
                  <c:v>10.700000000000001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5A4-9D13-F1B8526907D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'69'!$N$66:$N$75</c:f>
              <c:numCache>
                <c:formatCode>0.00</c:formatCode>
                <c:ptCount val="10"/>
                <c:pt idx="0">
                  <c:v>8.9</c:v>
                </c:pt>
                <c:pt idx="1">
                  <c:v>8.1999999999999993</c:v>
                </c:pt>
                <c:pt idx="2">
                  <c:v>10.633333333333335</c:v>
                </c:pt>
                <c:pt idx="3">
                  <c:v>10.133333333333333</c:v>
                </c:pt>
                <c:pt idx="4">
                  <c:v>9.6</c:v>
                </c:pt>
                <c:pt idx="5">
                  <c:v>10.5</c:v>
                </c:pt>
                <c:pt idx="6">
                  <c:v>10.833333333333334</c:v>
                </c:pt>
                <c:pt idx="7">
                  <c:v>9.7333333333333343</c:v>
                </c:pt>
                <c:pt idx="8">
                  <c:v>8.8000000000000007</c:v>
                </c:pt>
                <c:pt idx="9">
                  <c:v>10.533333333333333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8-45A4-9D13-F1B85269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24064"/>
        <c:axId val="398030720"/>
      </c:lineChart>
      <c:catAx>
        <c:axId val="3980240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8030720"/>
        <c:crosses val="autoZero"/>
        <c:auto val="1"/>
        <c:lblAlgn val="ctr"/>
        <c:lblOffset val="100"/>
        <c:tickLblSkip val="1"/>
        <c:noMultiLvlLbl val="0"/>
      </c:catAx>
      <c:valAx>
        <c:axId val="3980307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802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'70'!$D$66:$D$75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0.90000000000000036</c:v>
                </c:pt>
                <c:pt idx="2">
                  <c:v>0.59999999999999964</c:v>
                </c:pt>
                <c:pt idx="3">
                  <c:v>0.5</c:v>
                </c:pt>
                <c:pt idx="4">
                  <c:v>0.29999999999999893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0.59999999999999964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7-4F76-A557-2EB0C0DC22A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'70'!$E$66:$E$75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0.79999999999999893</c:v>
                </c:pt>
                <c:pt idx="2">
                  <c:v>0.40000000000000036</c:v>
                </c:pt>
                <c:pt idx="3">
                  <c:v>0.59999999999999964</c:v>
                </c:pt>
                <c:pt idx="4">
                  <c:v>0.79999999999999893</c:v>
                </c:pt>
                <c:pt idx="5">
                  <c:v>0.19999999999999929</c:v>
                </c:pt>
                <c:pt idx="6">
                  <c:v>0.19999999999999929</c:v>
                </c:pt>
                <c:pt idx="7">
                  <c:v>9.9999999999999645E-2</c:v>
                </c:pt>
                <c:pt idx="8">
                  <c:v>0.29999999999999893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7-4F76-A557-2EB0C0DC22A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'70'!$F$66:$F$75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0.79999999999999893</c:v>
                </c:pt>
                <c:pt idx="2">
                  <c:v>9.9999999999999645E-2</c:v>
                </c:pt>
                <c:pt idx="3">
                  <c:v>0.5</c:v>
                </c:pt>
                <c:pt idx="4">
                  <c:v>0.19999999999999929</c:v>
                </c:pt>
                <c:pt idx="5">
                  <c:v>0.30000000000000071</c:v>
                </c:pt>
                <c:pt idx="6">
                  <c:v>0.5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7-4F76-A557-2EB0C0DC22A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'70'!$G$66:$G$75</c:f>
              <c:numCache>
                <c:formatCode>0.00</c:formatCode>
                <c:ptCount val="10"/>
                <c:pt idx="0">
                  <c:v>0.97179999999999911</c:v>
                </c:pt>
                <c:pt idx="1">
                  <c:v>0.97179999999999911</c:v>
                </c:pt>
                <c:pt idx="2">
                  <c:v>0.97179999999999911</c:v>
                </c:pt>
                <c:pt idx="3">
                  <c:v>0.97179999999999911</c:v>
                </c:pt>
                <c:pt idx="4">
                  <c:v>0.97179999999999911</c:v>
                </c:pt>
                <c:pt idx="5">
                  <c:v>0.97179999999999911</c:v>
                </c:pt>
                <c:pt idx="6">
                  <c:v>0.97179999999999911</c:v>
                </c:pt>
                <c:pt idx="7">
                  <c:v>0.97179999999999911</c:v>
                </c:pt>
                <c:pt idx="8">
                  <c:v>0.97179999999999911</c:v>
                </c:pt>
                <c:pt idx="9">
                  <c:v>0.97179999999999911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7-4F76-A557-2EB0C0DC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89824"/>
        <c:axId val="399391744"/>
      </c:lineChart>
      <c:catAx>
        <c:axId val="399389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9391744"/>
        <c:crosses val="autoZero"/>
        <c:auto val="1"/>
        <c:lblAlgn val="ctr"/>
        <c:lblOffset val="100"/>
        <c:tickLblSkip val="1"/>
        <c:noMultiLvlLbl val="0"/>
      </c:catAx>
      <c:valAx>
        <c:axId val="3993917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938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'7'!$L$66:$L$75</c:f>
              <c:numCache>
                <c:formatCode>0.00</c:formatCode>
                <c:ptCount val="10"/>
                <c:pt idx="0">
                  <c:v>10.6</c:v>
                </c:pt>
                <c:pt idx="1">
                  <c:v>11.333333333333334</c:v>
                </c:pt>
                <c:pt idx="2">
                  <c:v>11.133333333333335</c:v>
                </c:pt>
                <c:pt idx="3">
                  <c:v>10.133333333333333</c:v>
                </c:pt>
                <c:pt idx="4">
                  <c:v>11.933333333333332</c:v>
                </c:pt>
                <c:pt idx="5">
                  <c:v>11.533333333333333</c:v>
                </c:pt>
                <c:pt idx="6">
                  <c:v>11.333333333333334</c:v>
                </c:pt>
                <c:pt idx="7">
                  <c:v>11.366666666666667</c:v>
                </c:pt>
                <c:pt idx="8">
                  <c:v>9.9666666666666668</c:v>
                </c:pt>
                <c:pt idx="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C-442D-940D-06AB2E63CF0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'7'!$M$66:$M$75</c:f>
              <c:numCache>
                <c:formatCode>0.00</c:formatCode>
                <c:ptCount val="10"/>
                <c:pt idx="0">
                  <c:v>10.299999999999999</c:v>
                </c:pt>
                <c:pt idx="1">
                  <c:v>11.433333333333332</c:v>
                </c:pt>
                <c:pt idx="2">
                  <c:v>11.1</c:v>
                </c:pt>
                <c:pt idx="3">
                  <c:v>10.066666666666668</c:v>
                </c:pt>
                <c:pt idx="4">
                  <c:v>11.766666666666666</c:v>
                </c:pt>
                <c:pt idx="5">
                  <c:v>11.5</c:v>
                </c:pt>
                <c:pt idx="6">
                  <c:v>11.366666666666667</c:v>
                </c:pt>
                <c:pt idx="7">
                  <c:v>11.266666666666666</c:v>
                </c:pt>
                <c:pt idx="8">
                  <c:v>9.9333333333333336</c:v>
                </c:pt>
                <c:pt idx="9">
                  <c:v>11.399999999999999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C-442D-940D-06AB2E63CF0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'7'!$N$66:$N$75</c:f>
              <c:numCache>
                <c:formatCode>0.00</c:formatCode>
                <c:ptCount val="10"/>
                <c:pt idx="0">
                  <c:v>10.5</c:v>
                </c:pt>
                <c:pt idx="1">
                  <c:v>11.466666666666667</c:v>
                </c:pt>
                <c:pt idx="2">
                  <c:v>11.033333333333333</c:v>
                </c:pt>
                <c:pt idx="3">
                  <c:v>10.133333333333335</c:v>
                </c:pt>
                <c:pt idx="4">
                  <c:v>11.633333333333335</c:v>
                </c:pt>
                <c:pt idx="5">
                  <c:v>11.466666666666667</c:v>
                </c:pt>
                <c:pt idx="6">
                  <c:v>11.366666666666667</c:v>
                </c:pt>
                <c:pt idx="7">
                  <c:v>11.033333333333333</c:v>
                </c:pt>
                <c:pt idx="8">
                  <c:v>10.1</c:v>
                </c:pt>
                <c:pt idx="9">
                  <c:v>11.300000000000002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C-442D-940D-06AB2E63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616"/>
        <c:axId val="36786176"/>
      </c:lineChart>
      <c:catAx>
        <c:axId val="36783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86176"/>
        <c:crosses val="autoZero"/>
        <c:auto val="1"/>
        <c:lblAlgn val="ctr"/>
        <c:lblOffset val="100"/>
        <c:tickLblSkip val="1"/>
        <c:noMultiLvlLbl val="0"/>
      </c:catAx>
      <c:valAx>
        <c:axId val="367861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78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'70'!$L$66:$L$75</c:f>
              <c:numCache>
                <c:formatCode>0.00</c:formatCode>
                <c:ptCount val="10"/>
                <c:pt idx="0">
                  <c:v>8.8666666666666671</c:v>
                </c:pt>
                <c:pt idx="1">
                  <c:v>8.2000000000000011</c:v>
                </c:pt>
                <c:pt idx="2">
                  <c:v>9.5333333333333332</c:v>
                </c:pt>
                <c:pt idx="3">
                  <c:v>9.7666666666666675</c:v>
                </c:pt>
                <c:pt idx="4">
                  <c:v>9.5666666666666647</c:v>
                </c:pt>
                <c:pt idx="5">
                  <c:v>9.5666666666666682</c:v>
                </c:pt>
                <c:pt idx="6">
                  <c:v>9.8999999999999986</c:v>
                </c:pt>
                <c:pt idx="7">
                  <c:v>9.6</c:v>
                </c:pt>
                <c:pt idx="8">
                  <c:v>8.3666666666666671</c:v>
                </c:pt>
                <c:pt idx="9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B-4A99-8A4F-434CB7173A0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'70'!$M$66:$M$75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8.2666666666666657</c:v>
                </c:pt>
                <c:pt idx="2">
                  <c:v>9.6</c:v>
                </c:pt>
                <c:pt idx="3">
                  <c:v>9.6333333333333346</c:v>
                </c:pt>
                <c:pt idx="4">
                  <c:v>9.2333333333333325</c:v>
                </c:pt>
                <c:pt idx="5">
                  <c:v>9.6</c:v>
                </c:pt>
                <c:pt idx="6">
                  <c:v>9.9333333333333336</c:v>
                </c:pt>
                <c:pt idx="7">
                  <c:v>9.5333333333333332</c:v>
                </c:pt>
                <c:pt idx="8">
                  <c:v>8.4666666666666668</c:v>
                </c:pt>
                <c:pt idx="9">
                  <c:v>9.2333333333333325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B-4A99-8A4F-434CB7173A0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'70'!$N$66:$N$75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8.3666666666666671</c:v>
                </c:pt>
                <c:pt idx="2">
                  <c:v>9.5666666666666682</c:v>
                </c:pt>
                <c:pt idx="3">
                  <c:v>9.5333333333333332</c:v>
                </c:pt>
                <c:pt idx="4">
                  <c:v>9.5</c:v>
                </c:pt>
                <c:pt idx="5">
                  <c:v>9.6</c:v>
                </c:pt>
                <c:pt idx="6">
                  <c:v>9.8333333333333339</c:v>
                </c:pt>
                <c:pt idx="7">
                  <c:v>9.4</c:v>
                </c:pt>
                <c:pt idx="8">
                  <c:v>8.5333333333333332</c:v>
                </c:pt>
                <c:pt idx="9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B-4A99-8A4F-434CB717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43456"/>
        <c:axId val="399450112"/>
      </c:lineChart>
      <c:catAx>
        <c:axId val="3994434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9450112"/>
        <c:crosses val="autoZero"/>
        <c:auto val="1"/>
        <c:lblAlgn val="ctr"/>
        <c:lblOffset val="100"/>
        <c:tickLblSkip val="1"/>
        <c:noMultiLvlLbl val="0"/>
      </c:catAx>
      <c:valAx>
        <c:axId val="3994501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9944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'71'!$D$66:$D$75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0.59999999999999964</c:v>
                </c:pt>
                <c:pt idx="2">
                  <c:v>0.70000000000000107</c:v>
                </c:pt>
                <c:pt idx="3">
                  <c:v>0.39999999999999858</c:v>
                </c:pt>
                <c:pt idx="4">
                  <c:v>0.40000000000000036</c:v>
                </c:pt>
                <c:pt idx="5">
                  <c:v>0.90000000000000036</c:v>
                </c:pt>
                <c:pt idx="6">
                  <c:v>0</c:v>
                </c:pt>
                <c:pt idx="7">
                  <c:v>0.40000000000000036</c:v>
                </c:pt>
                <c:pt idx="8">
                  <c:v>0.80000000000000071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D-46BE-AB92-6C3BAE335BA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'71'!$E$66:$E$75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0.5</c:v>
                </c:pt>
                <c:pt idx="4">
                  <c:v>0.40000000000000036</c:v>
                </c:pt>
                <c:pt idx="5">
                  <c:v>0.5</c:v>
                </c:pt>
                <c:pt idx="6">
                  <c:v>0.29999999999999893</c:v>
                </c:pt>
                <c:pt idx="7">
                  <c:v>0.40000000000000036</c:v>
                </c:pt>
                <c:pt idx="8">
                  <c:v>0.59999999999999964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D-46BE-AB92-6C3BAE335BA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'71'!$F$66:$F$75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0.19999999999999929</c:v>
                </c:pt>
                <c:pt idx="2">
                  <c:v>9.9999999999999645E-2</c:v>
                </c:pt>
                <c:pt idx="3">
                  <c:v>0.59999999999999964</c:v>
                </c:pt>
                <c:pt idx="4">
                  <c:v>0.29999999999999893</c:v>
                </c:pt>
                <c:pt idx="5">
                  <c:v>0.5</c:v>
                </c:pt>
                <c:pt idx="6">
                  <c:v>0.59999999999999964</c:v>
                </c:pt>
                <c:pt idx="7">
                  <c:v>0.19999999999999929</c:v>
                </c:pt>
                <c:pt idx="8">
                  <c:v>0.5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D-46BE-AB92-6C3BAE335BAD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'71'!$G$66:$G$75</c:f>
              <c:numCache>
                <c:formatCode>0.00</c:formatCode>
                <c:ptCount val="10"/>
                <c:pt idx="0">
                  <c:v>1.1609999999999994</c:v>
                </c:pt>
                <c:pt idx="1">
                  <c:v>1.1609999999999994</c:v>
                </c:pt>
                <c:pt idx="2">
                  <c:v>1.1609999999999994</c:v>
                </c:pt>
                <c:pt idx="3">
                  <c:v>1.1609999999999994</c:v>
                </c:pt>
                <c:pt idx="4">
                  <c:v>1.1609999999999994</c:v>
                </c:pt>
                <c:pt idx="5">
                  <c:v>1.1609999999999994</c:v>
                </c:pt>
                <c:pt idx="6">
                  <c:v>1.1609999999999994</c:v>
                </c:pt>
                <c:pt idx="7">
                  <c:v>1.1609999999999994</c:v>
                </c:pt>
                <c:pt idx="8">
                  <c:v>1.1609999999999994</c:v>
                </c:pt>
                <c:pt idx="9">
                  <c:v>1.1609999999999994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D-46BE-AB92-6C3BAE33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04288"/>
        <c:axId val="401814656"/>
      </c:lineChart>
      <c:catAx>
        <c:axId val="4018042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1814656"/>
        <c:crosses val="autoZero"/>
        <c:auto val="1"/>
        <c:lblAlgn val="ctr"/>
        <c:lblOffset val="100"/>
        <c:tickLblSkip val="1"/>
        <c:noMultiLvlLbl val="0"/>
      </c:catAx>
      <c:valAx>
        <c:axId val="4018146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180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'71'!$L$66:$L$75</c:f>
              <c:numCache>
                <c:formatCode>0.00</c:formatCode>
                <c:ptCount val="10"/>
                <c:pt idx="0">
                  <c:v>8.8666666666666671</c:v>
                </c:pt>
                <c:pt idx="1">
                  <c:v>9.0333333333333332</c:v>
                </c:pt>
                <c:pt idx="2">
                  <c:v>9.9666666666666668</c:v>
                </c:pt>
                <c:pt idx="3">
                  <c:v>9.4666666666666668</c:v>
                </c:pt>
                <c:pt idx="4">
                  <c:v>9.5666666666666682</c:v>
                </c:pt>
                <c:pt idx="5">
                  <c:v>9.9333333333333336</c:v>
                </c:pt>
                <c:pt idx="6">
                  <c:v>10.9</c:v>
                </c:pt>
                <c:pt idx="7">
                  <c:v>9.7666666666666657</c:v>
                </c:pt>
                <c:pt idx="8">
                  <c:v>8.4333333333333336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9E8-ABA0-0FF95892B3D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'71'!$M$66:$M$75</c:f>
              <c:numCache>
                <c:formatCode>0.00</c:formatCode>
                <c:ptCount val="10"/>
                <c:pt idx="0">
                  <c:v>8.8666666666666671</c:v>
                </c:pt>
                <c:pt idx="1">
                  <c:v>9.0333333333333332</c:v>
                </c:pt>
                <c:pt idx="2">
                  <c:v>9.9</c:v>
                </c:pt>
                <c:pt idx="3">
                  <c:v>9.4333333333333336</c:v>
                </c:pt>
                <c:pt idx="4">
                  <c:v>9.2000000000000011</c:v>
                </c:pt>
                <c:pt idx="5">
                  <c:v>10.066666666666668</c:v>
                </c:pt>
                <c:pt idx="6">
                  <c:v>10.933333333333332</c:v>
                </c:pt>
                <c:pt idx="7">
                  <c:v>9.6666666666666661</c:v>
                </c:pt>
                <c:pt idx="8">
                  <c:v>8.4333333333333318</c:v>
                </c:pt>
                <c:pt idx="9">
                  <c:v>10.066666666666665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9E8-ABA0-0FF95892B3D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'71'!$N$66:$N$75</c:f>
              <c:numCache>
                <c:formatCode>0.00</c:formatCode>
                <c:ptCount val="10"/>
                <c:pt idx="0">
                  <c:v>8.7333333333333343</c:v>
                </c:pt>
                <c:pt idx="1">
                  <c:v>9.1</c:v>
                </c:pt>
                <c:pt idx="2">
                  <c:v>9.6666666666666661</c:v>
                </c:pt>
                <c:pt idx="3">
                  <c:v>9.3999999999999986</c:v>
                </c:pt>
                <c:pt idx="4">
                  <c:v>9.4333333333333336</c:v>
                </c:pt>
                <c:pt idx="5">
                  <c:v>10.133333333333333</c:v>
                </c:pt>
                <c:pt idx="6">
                  <c:v>10.633333333333333</c:v>
                </c:pt>
                <c:pt idx="7">
                  <c:v>9.5333333333333332</c:v>
                </c:pt>
                <c:pt idx="8">
                  <c:v>8.4333333333333318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F-49E8-ABA0-0FF95892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53824"/>
        <c:axId val="401856384"/>
      </c:lineChart>
      <c:catAx>
        <c:axId val="401853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1856384"/>
        <c:crosses val="autoZero"/>
        <c:auto val="1"/>
        <c:lblAlgn val="ctr"/>
        <c:lblOffset val="100"/>
        <c:tickLblSkip val="1"/>
        <c:noMultiLvlLbl val="0"/>
      </c:catAx>
      <c:valAx>
        <c:axId val="4018563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185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'72'!$D$66:$D$75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0.79999999999999893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0.20000000000000107</c:v>
                </c:pt>
                <c:pt idx="7">
                  <c:v>0.59999999999999964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4B75-8B15-D99F52A27275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'72'!$E$66:$E$75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0.29999999999999893</c:v>
                </c:pt>
                <c:pt idx="2">
                  <c:v>0.79999999999999893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0.5</c:v>
                </c:pt>
                <c:pt idx="7">
                  <c:v>0.29999999999999893</c:v>
                </c:pt>
                <c:pt idx="8">
                  <c:v>0.20000000000000107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4B75-8B15-D99F52A27275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'72'!$F$66:$F$75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0.30000000000000071</c:v>
                </c:pt>
                <c:pt idx="2">
                  <c:v>0.29999999999999893</c:v>
                </c:pt>
                <c:pt idx="3">
                  <c:v>0.5</c:v>
                </c:pt>
                <c:pt idx="4">
                  <c:v>0.5</c:v>
                </c:pt>
                <c:pt idx="5">
                  <c:v>0.70000000000000107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0.5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3-4B75-8B15-D99F52A27275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'72'!$G$66:$G$75</c:f>
              <c:numCache>
                <c:formatCode>0.00</c:formatCode>
                <c:ptCount val="10"/>
                <c:pt idx="0">
                  <c:v>0.98899999999999999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0.98899999999999999</c:v>
                </c:pt>
                <c:pt idx="9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3-4B75-8B15-D99F52A2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10272"/>
        <c:axId val="402312192"/>
      </c:lineChart>
      <c:catAx>
        <c:axId val="402310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2312192"/>
        <c:crosses val="autoZero"/>
        <c:auto val="1"/>
        <c:lblAlgn val="ctr"/>
        <c:lblOffset val="100"/>
        <c:tickLblSkip val="1"/>
        <c:noMultiLvlLbl val="0"/>
      </c:catAx>
      <c:valAx>
        <c:axId val="4023121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231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'72'!$L$66:$L$75</c:f>
              <c:numCache>
                <c:formatCode>0.00</c:formatCode>
                <c:ptCount val="10"/>
                <c:pt idx="0">
                  <c:v>8.4</c:v>
                </c:pt>
                <c:pt idx="1">
                  <c:v>8.9333333333333318</c:v>
                </c:pt>
                <c:pt idx="2">
                  <c:v>9.3333333333333339</c:v>
                </c:pt>
                <c:pt idx="3">
                  <c:v>10.266666666666667</c:v>
                </c:pt>
                <c:pt idx="4">
                  <c:v>9.8333333333333339</c:v>
                </c:pt>
                <c:pt idx="5">
                  <c:v>10.299999999999999</c:v>
                </c:pt>
                <c:pt idx="6">
                  <c:v>9.7000000000000011</c:v>
                </c:pt>
                <c:pt idx="7">
                  <c:v>8.7666666666666675</c:v>
                </c:pt>
                <c:pt idx="8">
                  <c:v>8.8666666666666671</c:v>
                </c:pt>
                <c:pt idx="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875-B6E4-05E2A48D584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'72'!$M$66:$M$75</c:f>
              <c:numCache>
                <c:formatCode>0.00</c:formatCode>
                <c:ptCount val="10"/>
                <c:pt idx="0">
                  <c:v>8.5</c:v>
                </c:pt>
                <c:pt idx="1">
                  <c:v>8.9666666666666668</c:v>
                </c:pt>
                <c:pt idx="2">
                  <c:v>9.1999999999999993</c:v>
                </c:pt>
                <c:pt idx="3">
                  <c:v>10.133333333333333</c:v>
                </c:pt>
                <c:pt idx="4">
                  <c:v>9.6333333333333329</c:v>
                </c:pt>
                <c:pt idx="5">
                  <c:v>10.166666666666666</c:v>
                </c:pt>
                <c:pt idx="6">
                  <c:v>9.5666666666666682</c:v>
                </c:pt>
                <c:pt idx="7">
                  <c:v>8.5666666666666664</c:v>
                </c:pt>
                <c:pt idx="8">
                  <c:v>8.6999999999999993</c:v>
                </c:pt>
                <c:pt idx="9">
                  <c:v>9.5333333333333332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875-B6E4-05E2A48D584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'72'!$N$66:$N$75</c:f>
              <c:numCache>
                <c:formatCode>0.00</c:formatCode>
                <c:ptCount val="10"/>
                <c:pt idx="0">
                  <c:v>8.5333333333333332</c:v>
                </c:pt>
                <c:pt idx="1">
                  <c:v>9.2333333333333325</c:v>
                </c:pt>
                <c:pt idx="2">
                  <c:v>8.9</c:v>
                </c:pt>
                <c:pt idx="3">
                  <c:v>10.166666666666666</c:v>
                </c:pt>
                <c:pt idx="4">
                  <c:v>9.6333333333333329</c:v>
                </c:pt>
                <c:pt idx="5">
                  <c:v>10.066666666666668</c:v>
                </c:pt>
                <c:pt idx="6">
                  <c:v>9.6666666666666661</c:v>
                </c:pt>
                <c:pt idx="7">
                  <c:v>8.6333333333333329</c:v>
                </c:pt>
                <c:pt idx="8">
                  <c:v>8.6666666666666661</c:v>
                </c:pt>
                <c:pt idx="9">
                  <c:v>9.4333333333333336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875-B6E4-05E2A48D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37632"/>
        <c:axId val="402448384"/>
      </c:lineChart>
      <c:catAx>
        <c:axId val="402437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2448384"/>
        <c:crosses val="autoZero"/>
        <c:auto val="1"/>
        <c:lblAlgn val="ctr"/>
        <c:lblOffset val="100"/>
        <c:tickLblSkip val="1"/>
        <c:noMultiLvlLbl val="0"/>
      </c:catAx>
      <c:valAx>
        <c:axId val="4024483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243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'73'!$D$66:$D$75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0.30000000000000071</c:v>
                </c:pt>
                <c:pt idx="2">
                  <c:v>0.5</c:v>
                </c:pt>
                <c:pt idx="3">
                  <c:v>0.59999999999999964</c:v>
                </c:pt>
                <c:pt idx="4">
                  <c:v>9.9999999999999645E-2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9.9999999999999645E-2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A-4BF4-AE33-92069B69970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'73'!$E$66:$E$75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0.19999999999999929</c:v>
                </c:pt>
                <c:pt idx="2">
                  <c:v>0.30000000000000071</c:v>
                </c:pt>
                <c:pt idx="3">
                  <c:v>0.5</c:v>
                </c:pt>
                <c:pt idx="4">
                  <c:v>0.19999999999999929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0.10000000000000142</c:v>
                </c:pt>
                <c:pt idx="8">
                  <c:v>0.29999999999999893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A-4BF4-AE33-92069B69970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'73'!$F$66:$F$75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0.59999999999999964</c:v>
                </c:pt>
                <c:pt idx="3">
                  <c:v>0.20000000000000107</c:v>
                </c:pt>
                <c:pt idx="4">
                  <c:v>0.40000000000000036</c:v>
                </c:pt>
                <c:pt idx="5">
                  <c:v>9.9999999999999645E-2</c:v>
                </c:pt>
                <c:pt idx="6">
                  <c:v>0.5</c:v>
                </c:pt>
                <c:pt idx="7">
                  <c:v>0.60000000000000142</c:v>
                </c:pt>
                <c:pt idx="8">
                  <c:v>9.9999999999999645E-2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A-4BF4-AE33-92069B699700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'73'!$G$66:$G$75</c:f>
              <c:numCache>
                <c:formatCode>0.00</c:formatCode>
                <c:ptCount val="10"/>
                <c:pt idx="0">
                  <c:v>0.82559999999999989</c:v>
                </c:pt>
                <c:pt idx="1">
                  <c:v>0.82559999999999989</c:v>
                </c:pt>
                <c:pt idx="2">
                  <c:v>0.82559999999999989</c:v>
                </c:pt>
                <c:pt idx="3">
                  <c:v>0.82559999999999989</c:v>
                </c:pt>
                <c:pt idx="4">
                  <c:v>0.82559999999999989</c:v>
                </c:pt>
                <c:pt idx="5">
                  <c:v>0.82559999999999989</c:v>
                </c:pt>
                <c:pt idx="6">
                  <c:v>0.82559999999999989</c:v>
                </c:pt>
                <c:pt idx="7">
                  <c:v>0.82559999999999989</c:v>
                </c:pt>
                <c:pt idx="8">
                  <c:v>0.82559999999999989</c:v>
                </c:pt>
                <c:pt idx="9">
                  <c:v>0.82559999999999989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A-4BF4-AE33-92069B69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01824"/>
        <c:axId val="407508096"/>
      </c:lineChart>
      <c:catAx>
        <c:axId val="407501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508096"/>
        <c:crosses val="autoZero"/>
        <c:auto val="1"/>
        <c:lblAlgn val="ctr"/>
        <c:lblOffset val="100"/>
        <c:tickLblSkip val="1"/>
        <c:noMultiLvlLbl val="0"/>
      </c:catAx>
      <c:valAx>
        <c:axId val="4075080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50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'73'!$L$66:$L$75</c:f>
              <c:numCache>
                <c:formatCode>0.00</c:formatCode>
                <c:ptCount val="10"/>
                <c:pt idx="0">
                  <c:v>9.0666666666666664</c:v>
                </c:pt>
                <c:pt idx="1">
                  <c:v>8.7666666666666675</c:v>
                </c:pt>
                <c:pt idx="2">
                  <c:v>10.299999999999999</c:v>
                </c:pt>
                <c:pt idx="3">
                  <c:v>9.8666666666666671</c:v>
                </c:pt>
                <c:pt idx="4">
                  <c:v>9.5333333333333332</c:v>
                </c:pt>
                <c:pt idx="5">
                  <c:v>9.5666666666666647</c:v>
                </c:pt>
                <c:pt idx="6">
                  <c:v>10.166666666666666</c:v>
                </c:pt>
                <c:pt idx="7">
                  <c:v>9.8333333333333339</c:v>
                </c:pt>
                <c:pt idx="8">
                  <c:v>9.1000000000000014</c:v>
                </c:pt>
                <c:pt idx="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1-427B-9219-C845297DB1C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'73'!$M$66:$M$75</c:f>
              <c:numCache>
                <c:formatCode>0.00</c:formatCode>
                <c:ptCount val="10"/>
                <c:pt idx="0">
                  <c:v>9</c:v>
                </c:pt>
                <c:pt idx="1">
                  <c:v>9.0666666666666664</c:v>
                </c:pt>
                <c:pt idx="2">
                  <c:v>10.200000000000001</c:v>
                </c:pt>
                <c:pt idx="3">
                  <c:v>9.8333333333333339</c:v>
                </c:pt>
                <c:pt idx="4">
                  <c:v>9.6</c:v>
                </c:pt>
                <c:pt idx="5">
                  <c:v>9.7000000000000011</c:v>
                </c:pt>
                <c:pt idx="6">
                  <c:v>10</c:v>
                </c:pt>
                <c:pt idx="7">
                  <c:v>9.7333333333333325</c:v>
                </c:pt>
                <c:pt idx="8">
                  <c:v>9.0333333333333332</c:v>
                </c:pt>
                <c:pt idx="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1-427B-9219-C845297DB1C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'73'!$N$66:$N$75</c:f>
              <c:numCache>
                <c:formatCode>0.00</c:formatCode>
                <c:ptCount val="10"/>
                <c:pt idx="0">
                  <c:v>9.1</c:v>
                </c:pt>
                <c:pt idx="1">
                  <c:v>9.1</c:v>
                </c:pt>
                <c:pt idx="2">
                  <c:v>10.200000000000001</c:v>
                </c:pt>
                <c:pt idx="3">
                  <c:v>9.7000000000000011</c:v>
                </c:pt>
                <c:pt idx="4">
                  <c:v>9.4333333333333318</c:v>
                </c:pt>
                <c:pt idx="5">
                  <c:v>9.6333333333333329</c:v>
                </c:pt>
                <c:pt idx="6">
                  <c:v>9.9</c:v>
                </c:pt>
                <c:pt idx="7">
                  <c:v>9.5</c:v>
                </c:pt>
                <c:pt idx="8">
                  <c:v>9.1333333333333329</c:v>
                </c:pt>
                <c:pt idx="9">
                  <c:v>9.2333333333333325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1-427B-9219-C845297D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360"/>
        <c:axId val="407578496"/>
      </c:lineChart>
      <c:catAx>
        <c:axId val="4075513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578496"/>
        <c:crosses val="autoZero"/>
        <c:auto val="1"/>
        <c:lblAlgn val="ctr"/>
        <c:lblOffset val="100"/>
        <c:tickLblSkip val="1"/>
        <c:noMultiLvlLbl val="0"/>
      </c:catAx>
      <c:valAx>
        <c:axId val="407578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55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'74'!$D$66:$D$75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</c:v>
                </c:pt>
                <c:pt idx="4">
                  <c:v>0.20000000000000107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9.9999999999999645E-2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4-4A96-93EF-93AD3BB9FE5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'74'!$E$66:$E$75</c:f>
              <c:numCache>
                <c:formatCode>General</c:formatCode>
                <c:ptCount val="10"/>
                <c:pt idx="0">
                  <c:v>0.10000000000000142</c:v>
                </c:pt>
                <c:pt idx="1">
                  <c:v>0.19999999999999929</c:v>
                </c:pt>
                <c:pt idx="2">
                  <c:v>0.70000000000000107</c:v>
                </c:pt>
                <c:pt idx="3">
                  <c:v>0</c:v>
                </c:pt>
                <c:pt idx="4">
                  <c:v>0.20000000000000107</c:v>
                </c:pt>
                <c:pt idx="5">
                  <c:v>0.5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0.69999999999999929</c:v>
                </c:pt>
                <c:pt idx="9">
                  <c:v>0.60000000000000142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4-4A96-93EF-93AD3BB9FE5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'74'!$F$66:$F$75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</c:v>
                </c:pt>
                <c:pt idx="4">
                  <c:v>0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9.9999999999999645E-2</c:v>
                </c:pt>
                <c:pt idx="8">
                  <c:v>0.29999999999999893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4-4A96-93EF-93AD3BB9FE5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'74'!$G$66:$G$75</c:f>
              <c:numCache>
                <c:formatCode>0.00</c:formatCode>
                <c:ptCount val="10"/>
                <c:pt idx="0">
                  <c:v>0.74820000000000042</c:v>
                </c:pt>
                <c:pt idx="1">
                  <c:v>0.74820000000000042</c:v>
                </c:pt>
                <c:pt idx="2">
                  <c:v>0.74820000000000042</c:v>
                </c:pt>
                <c:pt idx="3">
                  <c:v>0.74820000000000042</c:v>
                </c:pt>
                <c:pt idx="4">
                  <c:v>0.74820000000000042</c:v>
                </c:pt>
                <c:pt idx="5">
                  <c:v>0.74820000000000042</c:v>
                </c:pt>
                <c:pt idx="6">
                  <c:v>0.74820000000000042</c:v>
                </c:pt>
                <c:pt idx="7">
                  <c:v>0.74820000000000042</c:v>
                </c:pt>
                <c:pt idx="8">
                  <c:v>0.74820000000000042</c:v>
                </c:pt>
                <c:pt idx="9">
                  <c:v>0.74820000000000042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4-4A96-93EF-93AD3BB9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93120"/>
        <c:axId val="407895040"/>
      </c:lineChart>
      <c:catAx>
        <c:axId val="407893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895040"/>
        <c:crosses val="autoZero"/>
        <c:auto val="1"/>
        <c:lblAlgn val="ctr"/>
        <c:lblOffset val="100"/>
        <c:tickLblSkip val="1"/>
        <c:noMultiLvlLbl val="0"/>
      </c:catAx>
      <c:valAx>
        <c:axId val="4078950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89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'74'!$L$66:$L$75</c:f>
              <c:numCache>
                <c:formatCode>0.00</c:formatCode>
                <c:ptCount val="10"/>
                <c:pt idx="0">
                  <c:v>10.4</c:v>
                </c:pt>
                <c:pt idx="1">
                  <c:v>8.2999999999999989</c:v>
                </c:pt>
                <c:pt idx="2">
                  <c:v>10.466666666666667</c:v>
                </c:pt>
                <c:pt idx="3">
                  <c:v>10.800000000000002</c:v>
                </c:pt>
                <c:pt idx="4">
                  <c:v>11.200000000000001</c:v>
                </c:pt>
                <c:pt idx="5">
                  <c:v>10.233333333333334</c:v>
                </c:pt>
                <c:pt idx="6">
                  <c:v>11.5</c:v>
                </c:pt>
                <c:pt idx="7">
                  <c:v>11.399999999999999</c:v>
                </c:pt>
                <c:pt idx="8">
                  <c:v>10.433333333333332</c:v>
                </c:pt>
                <c:pt idx="9">
                  <c:v>11.633333333333333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B-4854-80AA-D1AF56F0E14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'74'!$M$66:$M$75</c:f>
              <c:numCache>
                <c:formatCode>0.00</c:formatCode>
                <c:ptCount val="10"/>
                <c:pt idx="0">
                  <c:v>10.266666666666667</c:v>
                </c:pt>
                <c:pt idx="1">
                  <c:v>8.5666666666666664</c:v>
                </c:pt>
                <c:pt idx="2">
                  <c:v>10.466666666666667</c:v>
                </c:pt>
                <c:pt idx="3">
                  <c:v>10.800000000000002</c:v>
                </c:pt>
                <c:pt idx="4">
                  <c:v>11.200000000000001</c:v>
                </c:pt>
                <c:pt idx="5">
                  <c:v>9.9666666666666668</c:v>
                </c:pt>
                <c:pt idx="6">
                  <c:v>11.533333333333333</c:v>
                </c:pt>
                <c:pt idx="7">
                  <c:v>11.466666666666667</c:v>
                </c:pt>
                <c:pt idx="8">
                  <c:v>10.233333333333333</c:v>
                </c:pt>
                <c:pt idx="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B-4854-80AA-D1AF56F0E14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'74'!$N$66:$N$75</c:f>
              <c:numCache>
                <c:formatCode>0.00</c:formatCode>
                <c:ptCount val="10"/>
                <c:pt idx="0">
                  <c:v>10.033333333333333</c:v>
                </c:pt>
                <c:pt idx="1">
                  <c:v>8.7000000000000011</c:v>
                </c:pt>
                <c:pt idx="2">
                  <c:v>10.333333333333334</c:v>
                </c:pt>
                <c:pt idx="3">
                  <c:v>10.800000000000002</c:v>
                </c:pt>
                <c:pt idx="4">
                  <c:v>11.1</c:v>
                </c:pt>
                <c:pt idx="5">
                  <c:v>10.066666666666668</c:v>
                </c:pt>
                <c:pt idx="6">
                  <c:v>11.366666666666665</c:v>
                </c:pt>
                <c:pt idx="7">
                  <c:v>11.366666666666667</c:v>
                </c:pt>
                <c:pt idx="8">
                  <c:v>10.033333333333333</c:v>
                </c:pt>
                <c:pt idx="9">
                  <c:v>11.366666666666667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B-4854-80AA-D1AF56F0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86560"/>
        <c:axId val="409997312"/>
      </c:lineChart>
      <c:catAx>
        <c:axId val="409986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9997312"/>
        <c:crosses val="autoZero"/>
        <c:auto val="1"/>
        <c:lblAlgn val="ctr"/>
        <c:lblOffset val="100"/>
        <c:tickLblSkip val="1"/>
        <c:noMultiLvlLbl val="0"/>
      </c:catAx>
      <c:valAx>
        <c:axId val="4099973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998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'75'!$D$66:$D$75</c:f>
              <c:numCache>
                <c:formatCode>General</c:formatCode>
                <c:ptCount val="10"/>
                <c:pt idx="0">
                  <c:v>0.5</c:v>
                </c:pt>
                <c:pt idx="1">
                  <c:v>9.9999999999999645E-2</c:v>
                </c:pt>
                <c:pt idx="2">
                  <c:v>0.29999999999999893</c:v>
                </c:pt>
                <c:pt idx="3">
                  <c:v>0.5</c:v>
                </c:pt>
                <c:pt idx="4">
                  <c:v>0.30000000000000071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9.9999999999999645E-2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0-411B-B97A-4115ADD58BA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'75'!$E$66:$E$75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0.30000000000000071</c:v>
                </c:pt>
                <c:pt idx="2">
                  <c:v>0.69999999999999929</c:v>
                </c:pt>
                <c:pt idx="3">
                  <c:v>9.9999999999999645E-2</c:v>
                </c:pt>
                <c:pt idx="4">
                  <c:v>0.19999999999999929</c:v>
                </c:pt>
                <c:pt idx="5">
                  <c:v>0.5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0.20000000000000107</c:v>
                </c:pt>
                <c:pt idx="9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0-411B-B97A-4115ADD58BA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'75'!$F$66:$F$75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0.39999999999999858</c:v>
                </c:pt>
                <c:pt idx="2">
                  <c:v>0.59999999999999964</c:v>
                </c:pt>
                <c:pt idx="3">
                  <c:v>0.30000000000000071</c:v>
                </c:pt>
                <c:pt idx="4">
                  <c:v>0.5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0-411B-B97A-4115ADD58BA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'75'!$G$66:$G$75</c:f>
              <c:numCache>
                <c:formatCode>0.00</c:formatCode>
                <c:ptCount val="10"/>
                <c:pt idx="0">
                  <c:v>0.77400000000000013</c:v>
                </c:pt>
                <c:pt idx="1">
                  <c:v>0.77400000000000013</c:v>
                </c:pt>
                <c:pt idx="2">
                  <c:v>0.77400000000000013</c:v>
                </c:pt>
                <c:pt idx="3">
                  <c:v>0.77400000000000013</c:v>
                </c:pt>
                <c:pt idx="4">
                  <c:v>0.77400000000000013</c:v>
                </c:pt>
                <c:pt idx="5">
                  <c:v>0.77400000000000013</c:v>
                </c:pt>
                <c:pt idx="6">
                  <c:v>0.77400000000000013</c:v>
                </c:pt>
                <c:pt idx="7">
                  <c:v>0.77400000000000013</c:v>
                </c:pt>
                <c:pt idx="8">
                  <c:v>0.77400000000000013</c:v>
                </c:pt>
                <c:pt idx="9">
                  <c:v>0.77400000000000013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0-411B-B97A-4115ADD5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47840"/>
        <c:axId val="410158208"/>
      </c:lineChart>
      <c:catAx>
        <c:axId val="410147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10158208"/>
        <c:crosses val="autoZero"/>
        <c:auto val="1"/>
        <c:lblAlgn val="ctr"/>
        <c:lblOffset val="100"/>
        <c:tickLblSkip val="1"/>
        <c:noMultiLvlLbl val="0"/>
      </c:catAx>
      <c:valAx>
        <c:axId val="4101582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1014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'8'!$D$66:$D$75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9.9999999999999645E-2</c:v>
                </c:pt>
                <c:pt idx="2">
                  <c:v>0.69999999999999929</c:v>
                </c:pt>
                <c:pt idx="3">
                  <c:v>0.5</c:v>
                </c:pt>
                <c:pt idx="4">
                  <c:v>0.20000000000000107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0.29999999999999893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A-4BF8-B09D-D0D471CBF1B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'8'!$E$66:$E$75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0.10000000000000142</c:v>
                </c:pt>
                <c:pt idx="2">
                  <c:v>0.20000000000000107</c:v>
                </c:pt>
                <c:pt idx="3">
                  <c:v>0.20000000000000107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0.59999999999999964</c:v>
                </c:pt>
                <c:pt idx="7">
                  <c:v>0.10000000000000142</c:v>
                </c:pt>
                <c:pt idx="8">
                  <c:v>0.39999999999999858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A-4BF8-B09D-D0D471CBF1B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'8'!$F$66:$F$75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9.9999999999999645E-2</c:v>
                </c:pt>
                <c:pt idx="2">
                  <c:v>0.60000000000000142</c:v>
                </c:pt>
                <c:pt idx="3">
                  <c:v>9.9999999999999645E-2</c:v>
                </c:pt>
                <c:pt idx="4">
                  <c:v>0.30000000000000071</c:v>
                </c:pt>
                <c:pt idx="5">
                  <c:v>0.5</c:v>
                </c:pt>
                <c:pt idx="6">
                  <c:v>0.40000000000000036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A-4BF8-B09D-D0D471CBF1B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'8'!$G$66:$G$75</c:f>
              <c:numCache>
                <c:formatCode>0.00</c:formatCode>
                <c:ptCount val="10"/>
                <c:pt idx="0">
                  <c:v>0.6622000000000009</c:v>
                </c:pt>
                <c:pt idx="1">
                  <c:v>0.6622000000000009</c:v>
                </c:pt>
                <c:pt idx="2">
                  <c:v>0.6622000000000009</c:v>
                </c:pt>
                <c:pt idx="3">
                  <c:v>0.6622000000000009</c:v>
                </c:pt>
                <c:pt idx="4">
                  <c:v>0.6622000000000009</c:v>
                </c:pt>
                <c:pt idx="5">
                  <c:v>0.6622000000000009</c:v>
                </c:pt>
                <c:pt idx="6">
                  <c:v>0.6622000000000009</c:v>
                </c:pt>
                <c:pt idx="7">
                  <c:v>0.6622000000000009</c:v>
                </c:pt>
                <c:pt idx="8">
                  <c:v>0.6622000000000009</c:v>
                </c:pt>
                <c:pt idx="9">
                  <c:v>0.6622000000000009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A-4BF8-B09D-D0D471C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0320"/>
        <c:axId val="36922496"/>
      </c:lineChart>
      <c:catAx>
        <c:axId val="36920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22496"/>
        <c:crosses val="autoZero"/>
        <c:auto val="1"/>
        <c:lblAlgn val="ctr"/>
        <c:lblOffset val="100"/>
        <c:tickLblSkip val="1"/>
        <c:noMultiLvlLbl val="0"/>
      </c:catAx>
      <c:valAx>
        <c:axId val="36922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2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'75'!$L$66:$L$75</c:f>
              <c:numCache>
                <c:formatCode>0.00</c:formatCode>
                <c:ptCount val="10"/>
                <c:pt idx="0">
                  <c:v>11.433333333333332</c:v>
                </c:pt>
                <c:pt idx="1">
                  <c:v>11.566666666666668</c:v>
                </c:pt>
                <c:pt idx="2">
                  <c:v>12.5</c:v>
                </c:pt>
                <c:pt idx="3">
                  <c:v>11.733333333333334</c:v>
                </c:pt>
                <c:pt idx="4">
                  <c:v>12.366666666666665</c:v>
                </c:pt>
                <c:pt idx="5">
                  <c:v>12.533333333333333</c:v>
                </c:pt>
                <c:pt idx="6">
                  <c:v>12.799999999999999</c:v>
                </c:pt>
                <c:pt idx="7">
                  <c:v>13.033333333333333</c:v>
                </c:pt>
                <c:pt idx="8">
                  <c:v>10.833333333333334</c:v>
                </c:pt>
                <c:pt idx="9">
                  <c:v>12.733333333333334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D-4FFC-86F2-6CD33886BA7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'75'!$M$66:$M$75</c:f>
              <c:numCache>
                <c:formatCode>0.00</c:formatCode>
                <c:ptCount val="10"/>
                <c:pt idx="0">
                  <c:v>11.333333333333334</c:v>
                </c:pt>
                <c:pt idx="1">
                  <c:v>11.766666666666666</c:v>
                </c:pt>
                <c:pt idx="2">
                  <c:v>12.299999999999999</c:v>
                </c:pt>
                <c:pt idx="3">
                  <c:v>11.933333333333332</c:v>
                </c:pt>
                <c:pt idx="4">
                  <c:v>12.433333333333332</c:v>
                </c:pt>
                <c:pt idx="5">
                  <c:v>12.200000000000001</c:v>
                </c:pt>
                <c:pt idx="6">
                  <c:v>12.700000000000001</c:v>
                </c:pt>
                <c:pt idx="7">
                  <c:v>13</c:v>
                </c:pt>
                <c:pt idx="8">
                  <c:v>10.666666666666666</c:v>
                </c:pt>
                <c:pt idx="9">
                  <c:v>12.733333333333334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D-4FFC-86F2-6CD33886BA7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'75'!$N$66:$N$75</c:f>
              <c:numCache>
                <c:formatCode>0.00</c:formatCode>
                <c:ptCount val="10"/>
                <c:pt idx="0">
                  <c:v>11.566666666666668</c:v>
                </c:pt>
                <c:pt idx="1">
                  <c:v>11.933333333333332</c:v>
                </c:pt>
                <c:pt idx="2">
                  <c:v>12.366666666666667</c:v>
                </c:pt>
                <c:pt idx="3">
                  <c:v>11.766666666666667</c:v>
                </c:pt>
                <c:pt idx="4">
                  <c:v>12.5</c:v>
                </c:pt>
                <c:pt idx="5">
                  <c:v>12.4</c:v>
                </c:pt>
                <c:pt idx="6">
                  <c:v>12.6</c:v>
                </c:pt>
                <c:pt idx="7">
                  <c:v>12.966666666666667</c:v>
                </c:pt>
                <c:pt idx="8">
                  <c:v>10.833333333333334</c:v>
                </c:pt>
                <c:pt idx="9">
                  <c:v>12.700000000000001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D-4FFC-86F2-6CD33886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02400"/>
        <c:axId val="415725440"/>
      </c:lineChart>
      <c:catAx>
        <c:axId val="4157024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15725440"/>
        <c:crosses val="autoZero"/>
        <c:auto val="1"/>
        <c:lblAlgn val="ctr"/>
        <c:lblOffset val="100"/>
        <c:tickLblSkip val="1"/>
        <c:noMultiLvlLbl val="0"/>
      </c:catAx>
      <c:valAx>
        <c:axId val="4157254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1570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'76'!$D$66:$D$75</c:f>
              <c:numCache>
                <c:formatCode>General</c:formatCode>
                <c:ptCount val="10"/>
                <c:pt idx="0">
                  <c:v>0.90000000000000036</c:v>
                </c:pt>
                <c:pt idx="1">
                  <c:v>0.40000000000000036</c:v>
                </c:pt>
                <c:pt idx="2">
                  <c:v>0.79999999999999893</c:v>
                </c:pt>
                <c:pt idx="3">
                  <c:v>0.20000000000000107</c:v>
                </c:pt>
                <c:pt idx="4">
                  <c:v>0.40000000000000036</c:v>
                </c:pt>
                <c:pt idx="5">
                  <c:v>9.9999999999999645E-2</c:v>
                </c:pt>
                <c:pt idx="6">
                  <c:v>0.39999999999999858</c:v>
                </c:pt>
                <c:pt idx="7">
                  <c:v>0.20000000000000107</c:v>
                </c:pt>
                <c:pt idx="8">
                  <c:v>0.50000000000000089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5-48E1-BC71-0D04943A30C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'76'!$E$66:$E$75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0.5</c:v>
                </c:pt>
                <c:pt idx="2">
                  <c:v>0.10000000000000142</c:v>
                </c:pt>
                <c:pt idx="3">
                  <c:v>0.30000000000000071</c:v>
                </c:pt>
                <c:pt idx="4">
                  <c:v>0.20000000000000107</c:v>
                </c:pt>
                <c:pt idx="5">
                  <c:v>0.19999999999999929</c:v>
                </c:pt>
                <c:pt idx="6">
                  <c:v>0.40000000000000036</c:v>
                </c:pt>
                <c:pt idx="7">
                  <c:v>0.80000000000000071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8E1-BC71-0D04943A30C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'76'!$F$66:$F$75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0.30000000000000071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0.20000000000000107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5-48E1-BC71-0D04943A30C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'76'!$G$66:$G$75</c:f>
              <c:numCache>
                <c:formatCode>0.00</c:formatCode>
                <c:ptCount val="10"/>
                <c:pt idx="0">
                  <c:v>0.79980000000000029</c:v>
                </c:pt>
                <c:pt idx="1">
                  <c:v>0.79980000000000029</c:v>
                </c:pt>
                <c:pt idx="2">
                  <c:v>0.79980000000000029</c:v>
                </c:pt>
                <c:pt idx="3">
                  <c:v>0.79980000000000029</c:v>
                </c:pt>
                <c:pt idx="4">
                  <c:v>0.79980000000000029</c:v>
                </c:pt>
                <c:pt idx="5">
                  <c:v>0.79980000000000029</c:v>
                </c:pt>
                <c:pt idx="6">
                  <c:v>0.79980000000000029</c:v>
                </c:pt>
                <c:pt idx="7">
                  <c:v>0.79980000000000029</c:v>
                </c:pt>
                <c:pt idx="8">
                  <c:v>0.79980000000000029</c:v>
                </c:pt>
                <c:pt idx="9">
                  <c:v>0.79980000000000029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8E1-BC71-0D04943A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13696"/>
        <c:axId val="424815616"/>
      </c:lineChart>
      <c:catAx>
        <c:axId val="4248136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24815616"/>
        <c:crosses val="autoZero"/>
        <c:auto val="1"/>
        <c:lblAlgn val="ctr"/>
        <c:lblOffset val="100"/>
        <c:tickLblSkip val="1"/>
        <c:noMultiLvlLbl val="0"/>
      </c:catAx>
      <c:valAx>
        <c:axId val="4248156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2481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'76'!$L$66:$L$75</c:f>
              <c:numCache>
                <c:formatCode>0.00</c:formatCode>
                <c:ptCount val="10"/>
                <c:pt idx="0">
                  <c:v>8.7333333333333325</c:v>
                </c:pt>
                <c:pt idx="1">
                  <c:v>8.8666666666666654</c:v>
                </c:pt>
                <c:pt idx="2">
                  <c:v>8.7666666666666675</c:v>
                </c:pt>
                <c:pt idx="3">
                  <c:v>8.7666666666666675</c:v>
                </c:pt>
                <c:pt idx="4">
                  <c:v>8.8666666666666654</c:v>
                </c:pt>
                <c:pt idx="5">
                  <c:v>8.5666666666666664</c:v>
                </c:pt>
                <c:pt idx="6">
                  <c:v>8.9333333333333336</c:v>
                </c:pt>
                <c:pt idx="7">
                  <c:v>8.8000000000000007</c:v>
                </c:pt>
                <c:pt idx="8">
                  <c:v>8.1333333333333346</c:v>
                </c:pt>
                <c:pt idx="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7-4FA6-83DF-4ADFA266A6C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'76'!$M$66:$M$75</c:f>
              <c:numCache>
                <c:formatCode>0.00</c:formatCode>
                <c:ptCount val="10"/>
                <c:pt idx="0">
                  <c:v>8.7666666666666675</c:v>
                </c:pt>
                <c:pt idx="1">
                  <c:v>9.2333333333333325</c:v>
                </c:pt>
                <c:pt idx="2">
                  <c:v>8.7666666666666675</c:v>
                </c:pt>
                <c:pt idx="3">
                  <c:v>8.7000000000000011</c:v>
                </c:pt>
                <c:pt idx="4">
                  <c:v>8.7999999999999989</c:v>
                </c:pt>
                <c:pt idx="5">
                  <c:v>8.6</c:v>
                </c:pt>
                <c:pt idx="6">
                  <c:v>8.9</c:v>
                </c:pt>
                <c:pt idx="7">
                  <c:v>8.5333333333333332</c:v>
                </c:pt>
                <c:pt idx="8">
                  <c:v>8.1666666666666661</c:v>
                </c:pt>
                <c:pt idx="9">
                  <c:v>8.2666666666666657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7-4FA6-83DF-4ADFA266A6C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'76'!$N$66:$N$75</c:f>
              <c:numCache>
                <c:formatCode>0.00</c:formatCode>
                <c:ptCount val="10"/>
                <c:pt idx="0">
                  <c:v>8.9333333333333336</c:v>
                </c:pt>
                <c:pt idx="1">
                  <c:v>9.1</c:v>
                </c:pt>
                <c:pt idx="2">
                  <c:v>8.7666666666666675</c:v>
                </c:pt>
                <c:pt idx="3">
                  <c:v>8.6333333333333329</c:v>
                </c:pt>
                <c:pt idx="4">
                  <c:v>8.8333333333333339</c:v>
                </c:pt>
                <c:pt idx="5">
                  <c:v>8.6</c:v>
                </c:pt>
                <c:pt idx="6">
                  <c:v>8.9666666666666668</c:v>
                </c:pt>
                <c:pt idx="7">
                  <c:v>8.6666666666666661</c:v>
                </c:pt>
                <c:pt idx="8">
                  <c:v>8.2333333333333343</c:v>
                </c:pt>
                <c:pt idx="9">
                  <c:v>8.4333333333333318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7-4FA6-83DF-4ADFA266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88736"/>
        <c:axId val="430391296"/>
      </c:lineChart>
      <c:catAx>
        <c:axId val="430388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30391296"/>
        <c:crosses val="autoZero"/>
        <c:auto val="1"/>
        <c:lblAlgn val="ctr"/>
        <c:lblOffset val="100"/>
        <c:tickLblSkip val="1"/>
        <c:noMultiLvlLbl val="0"/>
      </c:catAx>
      <c:valAx>
        <c:axId val="4303912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3038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'77'!$D$66:$D$75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0.19999999999999929</c:v>
                </c:pt>
                <c:pt idx="2">
                  <c:v>0.5</c:v>
                </c:pt>
                <c:pt idx="3">
                  <c:v>0.40000000000000036</c:v>
                </c:pt>
                <c:pt idx="4">
                  <c:v>0.20000000000000107</c:v>
                </c:pt>
                <c:pt idx="5">
                  <c:v>0.5</c:v>
                </c:pt>
                <c:pt idx="6">
                  <c:v>0.5</c:v>
                </c:pt>
                <c:pt idx="7">
                  <c:v>0.29999999999999893</c:v>
                </c:pt>
                <c:pt idx="8">
                  <c:v>9.9999999999999645E-2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9-4494-8D81-EB06E20AD0E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'77'!$E$66:$E$75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0.60000000000000142</c:v>
                </c:pt>
                <c:pt idx="2">
                  <c:v>0.69999999999999929</c:v>
                </c:pt>
                <c:pt idx="3">
                  <c:v>0.5</c:v>
                </c:pt>
                <c:pt idx="4">
                  <c:v>0.60000000000000142</c:v>
                </c:pt>
                <c:pt idx="5">
                  <c:v>0.10000000000000142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0.29999999999999893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9-4494-8D81-EB06E20AD0E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'77'!$F$66:$F$75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0.20000000000000107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0.10000000000000142</c:v>
                </c:pt>
                <c:pt idx="8">
                  <c:v>0.40000000000000036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9-4494-8D81-EB06E20AD0E0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'77'!$G$66:$G$75</c:f>
              <c:numCache>
                <c:formatCode>0.00</c:formatCode>
                <c:ptCount val="10"/>
                <c:pt idx="0">
                  <c:v>0.83420000000000027</c:v>
                </c:pt>
                <c:pt idx="1">
                  <c:v>0.83420000000000027</c:v>
                </c:pt>
                <c:pt idx="2">
                  <c:v>0.83420000000000027</c:v>
                </c:pt>
                <c:pt idx="3">
                  <c:v>0.83420000000000027</c:v>
                </c:pt>
                <c:pt idx="4">
                  <c:v>0.83420000000000027</c:v>
                </c:pt>
                <c:pt idx="5">
                  <c:v>0.83420000000000027</c:v>
                </c:pt>
                <c:pt idx="6">
                  <c:v>0.83420000000000027</c:v>
                </c:pt>
                <c:pt idx="7">
                  <c:v>0.83420000000000027</c:v>
                </c:pt>
                <c:pt idx="8">
                  <c:v>0.83420000000000027</c:v>
                </c:pt>
                <c:pt idx="9">
                  <c:v>0.83420000000000027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9-4494-8D81-EB06E20A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54016"/>
        <c:axId val="452060288"/>
      </c:lineChart>
      <c:catAx>
        <c:axId val="4520540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52060288"/>
        <c:crosses val="autoZero"/>
        <c:auto val="1"/>
        <c:lblAlgn val="ctr"/>
        <c:lblOffset val="100"/>
        <c:tickLblSkip val="1"/>
        <c:noMultiLvlLbl val="0"/>
      </c:catAx>
      <c:valAx>
        <c:axId val="4520602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5205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'77'!$L$66:$L$75</c:f>
              <c:numCache>
                <c:formatCode>0.00</c:formatCode>
                <c:ptCount val="10"/>
                <c:pt idx="0">
                  <c:v>11.299999999999999</c:v>
                </c:pt>
                <c:pt idx="1">
                  <c:v>11.6</c:v>
                </c:pt>
                <c:pt idx="2">
                  <c:v>12.466666666666667</c:v>
                </c:pt>
                <c:pt idx="3">
                  <c:v>11.333333333333334</c:v>
                </c:pt>
                <c:pt idx="4">
                  <c:v>12.666666666666666</c:v>
                </c:pt>
                <c:pt idx="5">
                  <c:v>11.533333333333333</c:v>
                </c:pt>
                <c:pt idx="6">
                  <c:v>11.566666666666668</c:v>
                </c:pt>
                <c:pt idx="7">
                  <c:v>12.4</c:v>
                </c:pt>
                <c:pt idx="8">
                  <c:v>10.633333333333333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789-9FFC-CA0AA72D35D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'77'!$M$66:$M$75</c:f>
              <c:numCache>
                <c:formatCode>0.00</c:formatCode>
                <c:ptCount val="10"/>
                <c:pt idx="0">
                  <c:v>11.466666666666667</c:v>
                </c:pt>
                <c:pt idx="1">
                  <c:v>11.566666666666668</c:v>
                </c:pt>
                <c:pt idx="2">
                  <c:v>12.299999999999999</c:v>
                </c:pt>
                <c:pt idx="3">
                  <c:v>11.233333333333334</c:v>
                </c:pt>
                <c:pt idx="4">
                  <c:v>12.566666666666668</c:v>
                </c:pt>
                <c:pt idx="5">
                  <c:v>11.766666666666666</c:v>
                </c:pt>
                <c:pt idx="6">
                  <c:v>11.6</c:v>
                </c:pt>
                <c:pt idx="7">
                  <c:v>12.333333333333334</c:v>
                </c:pt>
                <c:pt idx="8">
                  <c:v>10.5</c:v>
                </c:pt>
                <c:pt idx="9">
                  <c:v>11.933333333333332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E-4789-9FFC-CA0AA72D35D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'77'!$N$66:$N$75</c:f>
              <c:numCache>
                <c:formatCode>0.00</c:formatCode>
                <c:ptCount val="10"/>
                <c:pt idx="0">
                  <c:v>11.433333333333332</c:v>
                </c:pt>
                <c:pt idx="1">
                  <c:v>11.699999999999998</c:v>
                </c:pt>
                <c:pt idx="2">
                  <c:v>12.333333333333334</c:v>
                </c:pt>
                <c:pt idx="3">
                  <c:v>11.233333333333334</c:v>
                </c:pt>
                <c:pt idx="4">
                  <c:v>12.633333333333333</c:v>
                </c:pt>
                <c:pt idx="5">
                  <c:v>11.800000000000002</c:v>
                </c:pt>
                <c:pt idx="6">
                  <c:v>11.5</c:v>
                </c:pt>
                <c:pt idx="7">
                  <c:v>12.266666666666666</c:v>
                </c:pt>
                <c:pt idx="8">
                  <c:v>10.466666666666667</c:v>
                </c:pt>
                <c:pt idx="9">
                  <c:v>11.933333333333332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E-4789-9FFC-CA0AA72D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41632"/>
        <c:axId val="457144192"/>
      </c:lineChart>
      <c:catAx>
        <c:axId val="457141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57144192"/>
        <c:crosses val="autoZero"/>
        <c:auto val="1"/>
        <c:lblAlgn val="ctr"/>
        <c:lblOffset val="100"/>
        <c:tickLblSkip val="1"/>
        <c:noMultiLvlLbl val="0"/>
      </c:catAx>
      <c:valAx>
        <c:axId val="4571441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5714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'78'!$D$66:$D$75</c:f>
              <c:numCache>
                <c:formatCode>General</c:formatCode>
                <c:ptCount val="10"/>
                <c:pt idx="0">
                  <c:v>0.79999999999999982</c:v>
                </c:pt>
                <c:pt idx="1">
                  <c:v>0.40000000000000036</c:v>
                </c:pt>
                <c:pt idx="2">
                  <c:v>0.70000000000000107</c:v>
                </c:pt>
                <c:pt idx="3">
                  <c:v>0.39999999999999858</c:v>
                </c:pt>
                <c:pt idx="4">
                  <c:v>0.39999999999999858</c:v>
                </c:pt>
                <c:pt idx="5">
                  <c:v>9.9999999999999645E-2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0.5</c:v>
                </c:pt>
                <c:pt idx="9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BA3-A74F-FB4BC75BC91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'78'!$E$66:$E$75</c:f>
              <c:numCache>
                <c:formatCode>General</c:formatCode>
                <c:ptCount val="10"/>
                <c:pt idx="0">
                  <c:v>0.50000000000000089</c:v>
                </c:pt>
                <c:pt idx="1">
                  <c:v>0.5</c:v>
                </c:pt>
                <c:pt idx="2">
                  <c:v>0.30000000000000071</c:v>
                </c:pt>
                <c:pt idx="3">
                  <c:v>0.20000000000000107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0.60000000000000053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4BA3-A74F-FB4BC75BC91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'78'!$F$66:$F$75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0.30000000000000071</c:v>
                </c:pt>
                <c:pt idx="2">
                  <c:v>0.5</c:v>
                </c:pt>
                <c:pt idx="3">
                  <c:v>0.29999999999999893</c:v>
                </c:pt>
                <c:pt idx="4">
                  <c:v>0</c:v>
                </c:pt>
                <c:pt idx="5">
                  <c:v>0.59999999999999964</c:v>
                </c:pt>
                <c:pt idx="6">
                  <c:v>0.40000000000000036</c:v>
                </c:pt>
                <c:pt idx="7">
                  <c:v>9.9999999999999645E-2</c:v>
                </c:pt>
                <c:pt idx="8">
                  <c:v>0.29999999999999982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C-4BA3-A74F-FB4BC75BC91C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'78'!$G$66:$G$75</c:f>
              <c:numCache>
                <c:formatCode>0.00</c:formatCode>
                <c:ptCount val="10"/>
                <c:pt idx="0">
                  <c:v>0.90300000000000025</c:v>
                </c:pt>
                <c:pt idx="1">
                  <c:v>0.90300000000000025</c:v>
                </c:pt>
                <c:pt idx="2">
                  <c:v>0.90300000000000025</c:v>
                </c:pt>
                <c:pt idx="3">
                  <c:v>0.90300000000000025</c:v>
                </c:pt>
                <c:pt idx="4">
                  <c:v>0.90300000000000025</c:v>
                </c:pt>
                <c:pt idx="5">
                  <c:v>0.90300000000000025</c:v>
                </c:pt>
                <c:pt idx="6">
                  <c:v>0.90300000000000025</c:v>
                </c:pt>
                <c:pt idx="7">
                  <c:v>0.90300000000000025</c:v>
                </c:pt>
                <c:pt idx="8">
                  <c:v>0.90300000000000025</c:v>
                </c:pt>
                <c:pt idx="9">
                  <c:v>0.90300000000000025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C-4BA3-A74F-FB4BC75B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93184"/>
        <c:axId val="478895104"/>
      </c:lineChart>
      <c:catAx>
        <c:axId val="4788931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78895104"/>
        <c:crosses val="autoZero"/>
        <c:auto val="1"/>
        <c:lblAlgn val="ctr"/>
        <c:lblOffset val="100"/>
        <c:tickLblSkip val="1"/>
        <c:noMultiLvlLbl val="0"/>
      </c:catAx>
      <c:valAx>
        <c:axId val="4788951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7889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'78'!$L$66:$L$75</c:f>
              <c:numCache>
                <c:formatCode>0.00</c:formatCode>
                <c:ptCount val="10"/>
                <c:pt idx="0">
                  <c:v>8.1666666666666661</c:v>
                </c:pt>
                <c:pt idx="1">
                  <c:v>9.1666666666666661</c:v>
                </c:pt>
                <c:pt idx="2">
                  <c:v>9.0333333333333332</c:v>
                </c:pt>
                <c:pt idx="3">
                  <c:v>8.9666666666666668</c:v>
                </c:pt>
                <c:pt idx="4">
                  <c:v>9.5333333333333332</c:v>
                </c:pt>
                <c:pt idx="5">
                  <c:v>9.0666666666666682</c:v>
                </c:pt>
                <c:pt idx="6">
                  <c:v>8.7333333333333325</c:v>
                </c:pt>
                <c:pt idx="7">
                  <c:v>9.0666666666666664</c:v>
                </c:pt>
                <c:pt idx="8">
                  <c:v>7.4333333333333336</c:v>
                </c:pt>
                <c:pt idx="9">
                  <c:v>9.2333333333333325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3-4961-83D9-6E3CFC28CF6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'78'!$M$66:$M$75</c:f>
              <c:numCache>
                <c:formatCode>0.00</c:formatCode>
                <c:ptCount val="10"/>
                <c:pt idx="0">
                  <c:v>8.0666666666666664</c:v>
                </c:pt>
                <c:pt idx="1">
                  <c:v>9.4</c:v>
                </c:pt>
                <c:pt idx="2">
                  <c:v>8.9</c:v>
                </c:pt>
                <c:pt idx="3">
                  <c:v>9.2000000000000011</c:v>
                </c:pt>
                <c:pt idx="4">
                  <c:v>9.4666666666666668</c:v>
                </c:pt>
                <c:pt idx="5">
                  <c:v>8.7666666666666675</c:v>
                </c:pt>
                <c:pt idx="6">
                  <c:v>9</c:v>
                </c:pt>
                <c:pt idx="7">
                  <c:v>8.9999999999999982</c:v>
                </c:pt>
                <c:pt idx="8">
                  <c:v>7.4666666666666659</c:v>
                </c:pt>
                <c:pt idx="9">
                  <c:v>9.0333333333333332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3-4961-83D9-6E3CFC28CF6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'78'!$N$66:$N$75</c:f>
              <c:numCache>
                <c:formatCode>0.00</c:formatCode>
                <c:ptCount val="10"/>
                <c:pt idx="0">
                  <c:v>8.1999999999999993</c:v>
                </c:pt>
                <c:pt idx="1">
                  <c:v>9.2999999999999989</c:v>
                </c:pt>
                <c:pt idx="2">
                  <c:v>8.7333333333333343</c:v>
                </c:pt>
                <c:pt idx="3">
                  <c:v>9.0666666666666682</c:v>
                </c:pt>
                <c:pt idx="4">
                  <c:v>9.6</c:v>
                </c:pt>
                <c:pt idx="5">
                  <c:v>8.8666666666666671</c:v>
                </c:pt>
                <c:pt idx="6">
                  <c:v>8.7999999999999989</c:v>
                </c:pt>
                <c:pt idx="7">
                  <c:v>9.0666666666666682</c:v>
                </c:pt>
                <c:pt idx="8">
                  <c:v>7.5666666666666673</c:v>
                </c:pt>
                <c:pt idx="9">
                  <c:v>9.2000000000000011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3-4961-83D9-6E3CFC28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63200"/>
        <c:axId val="478965760"/>
      </c:lineChart>
      <c:catAx>
        <c:axId val="478963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78965760"/>
        <c:crosses val="autoZero"/>
        <c:auto val="1"/>
        <c:lblAlgn val="ctr"/>
        <c:lblOffset val="100"/>
        <c:tickLblSkip val="1"/>
        <c:noMultiLvlLbl val="0"/>
      </c:catAx>
      <c:valAx>
        <c:axId val="4789657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7896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'8'!$L$66:$L$75</c:f>
              <c:numCache>
                <c:formatCode>0.00</c:formatCode>
                <c:ptCount val="10"/>
                <c:pt idx="0">
                  <c:v>11.833333333333334</c:v>
                </c:pt>
                <c:pt idx="1">
                  <c:v>8.8333333333333339</c:v>
                </c:pt>
                <c:pt idx="2">
                  <c:v>11.766666666666666</c:v>
                </c:pt>
                <c:pt idx="3">
                  <c:v>11.866666666666667</c:v>
                </c:pt>
                <c:pt idx="4">
                  <c:v>12.300000000000002</c:v>
                </c:pt>
                <c:pt idx="5">
                  <c:v>12.566666666666668</c:v>
                </c:pt>
                <c:pt idx="6">
                  <c:v>11.766666666666666</c:v>
                </c:pt>
                <c:pt idx="7">
                  <c:v>12.300000000000002</c:v>
                </c:pt>
                <c:pt idx="8">
                  <c:v>10.566666666666668</c:v>
                </c:pt>
                <c:pt idx="9">
                  <c:v>12.266666666666667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E-4FFD-9FCF-862FAB99CFD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'8'!$M$66:$M$75</c:f>
              <c:numCache>
                <c:formatCode>0.00</c:formatCode>
                <c:ptCount val="10"/>
                <c:pt idx="0">
                  <c:v>11.800000000000002</c:v>
                </c:pt>
                <c:pt idx="1">
                  <c:v>8.7666666666666675</c:v>
                </c:pt>
                <c:pt idx="2">
                  <c:v>11.733333333333334</c:v>
                </c:pt>
                <c:pt idx="3">
                  <c:v>11.833333333333334</c:v>
                </c:pt>
                <c:pt idx="4">
                  <c:v>12.333333333333334</c:v>
                </c:pt>
                <c:pt idx="5">
                  <c:v>12.5</c:v>
                </c:pt>
                <c:pt idx="6">
                  <c:v>11.5</c:v>
                </c:pt>
                <c:pt idx="7">
                  <c:v>12.233333333333334</c:v>
                </c:pt>
                <c:pt idx="8">
                  <c:v>10.466666666666667</c:v>
                </c:pt>
                <c:pt idx="9">
                  <c:v>12.200000000000001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E-4FFD-9FCF-862FAB99CFD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'8'!$N$66:$N$75</c:f>
              <c:numCache>
                <c:formatCode>0.00</c:formatCode>
                <c:ptCount val="10"/>
                <c:pt idx="0">
                  <c:v>11.766666666666666</c:v>
                </c:pt>
                <c:pt idx="1">
                  <c:v>8.8666666666666671</c:v>
                </c:pt>
                <c:pt idx="2">
                  <c:v>11.5</c:v>
                </c:pt>
                <c:pt idx="3">
                  <c:v>11.866666666666667</c:v>
                </c:pt>
                <c:pt idx="4">
                  <c:v>12.266666666666666</c:v>
                </c:pt>
                <c:pt idx="5">
                  <c:v>12.5</c:v>
                </c:pt>
                <c:pt idx="6">
                  <c:v>11.6</c:v>
                </c:pt>
                <c:pt idx="7">
                  <c:v>12.133333333333333</c:v>
                </c:pt>
                <c:pt idx="8">
                  <c:v>10.666666666666666</c:v>
                </c:pt>
                <c:pt idx="9">
                  <c:v>12.033333333333333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E-4FFD-9FCF-862FAB99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2992"/>
        <c:axId val="36951936"/>
      </c:lineChart>
      <c:catAx>
        <c:axId val="369329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51936"/>
        <c:crosses val="autoZero"/>
        <c:auto val="1"/>
        <c:lblAlgn val="ctr"/>
        <c:lblOffset val="100"/>
        <c:tickLblSkip val="1"/>
        <c:noMultiLvlLbl val="0"/>
      </c:catAx>
      <c:valAx>
        <c:axId val="3695193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3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'9'!$D$66:$D$75</c:f>
              <c:numCache>
                <c:formatCode>General</c:formatCode>
                <c:ptCount val="10"/>
                <c:pt idx="0">
                  <c:v>0</c:v>
                </c:pt>
                <c:pt idx="1">
                  <c:v>0.19999999999999929</c:v>
                </c:pt>
                <c:pt idx="2">
                  <c:v>0.40000000000000036</c:v>
                </c:pt>
                <c:pt idx="3">
                  <c:v>0.30000000000000071</c:v>
                </c:pt>
                <c:pt idx="4">
                  <c:v>0.90000000000000036</c:v>
                </c:pt>
                <c:pt idx="5">
                  <c:v>0.20000000000000107</c:v>
                </c:pt>
                <c:pt idx="6">
                  <c:v>0.5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F-4CDA-81DD-DA9ACCDBF48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'9'!$E$66:$E$75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0.69999999999999929</c:v>
                </c:pt>
                <c:pt idx="2">
                  <c:v>0.5</c:v>
                </c:pt>
                <c:pt idx="3">
                  <c:v>0.19999999999999929</c:v>
                </c:pt>
                <c:pt idx="4">
                  <c:v>9.9999999999999645E-2</c:v>
                </c:pt>
                <c:pt idx="5">
                  <c:v>0.20000000000000107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0.20000000000000107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F-4CDA-81DD-DA9ACCDBF48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'9'!$F$66:$F$75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0.39999999999999858</c:v>
                </c:pt>
                <c:pt idx="2">
                  <c:v>0.30000000000000071</c:v>
                </c:pt>
                <c:pt idx="3">
                  <c:v>0.19999999999999929</c:v>
                </c:pt>
                <c:pt idx="4">
                  <c:v>0.10000000000000142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0.5</c:v>
                </c:pt>
                <c:pt idx="8">
                  <c:v>0.5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F-4CDA-81DD-DA9ACCDBF48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'9'!$G$66:$G$75</c:f>
              <c:numCache>
                <c:formatCode>0.00</c:formatCode>
                <c:ptCount val="10"/>
                <c:pt idx="0">
                  <c:v>0.80840000000000012</c:v>
                </c:pt>
                <c:pt idx="1">
                  <c:v>0.80840000000000012</c:v>
                </c:pt>
                <c:pt idx="2">
                  <c:v>0.80840000000000012</c:v>
                </c:pt>
                <c:pt idx="3">
                  <c:v>0.80840000000000012</c:v>
                </c:pt>
                <c:pt idx="4">
                  <c:v>0.80840000000000012</c:v>
                </c:pt>
                <c:pt idx="5">
                  <c:v>0.80840000000000012</c:v>
                </c:pt>
                <c:pt idx="6">
                  <c:v>0.80840000000000012</c:v>
                </c:pt>
                <c:pt idx="7">
                  <c:v>0.80840000000000012</c:v>
                </c:pt>
                <c:pt idx="8">
                  <c:v>0.80840000000000012</c:v>
                </c:pt>
                <c:pt idx="9">
                  <c:v>0.80840000000000012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F-4CDA-81DD-DA9ACCDB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9104"/>
        <c:axId val="37121024"/>
      </c:lineChart>
      <c:catAx>
        <c:axId val="371191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21024"/>
        <c:crosses val="autoZero"/>
        <c:auto val="1"/>
        <c:lblAlgn val="ctr"/>
        <c:lblOffset val="100"/>
        <c:tickLblSkip val="1"/>
        <c:noMultiLvlLbl val="0"/>
      </c:catAx>
      <c:valAx>
        <c:axId val="371210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1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'9'!$L$66:$L$75</c:f>
              <c:numCache>
                <c:formatCode>0.00</c:formatCode>
                <c:ptCount val="10"/>
                <c:pt idx="0">
                  <c:v>9.4</c:v>
                </c:pt>
                <c:pt idx="1">
                  <c:v>10.033333333333333</c:v>
                </c:pt>
                <c:pt idx="2">
                  <c:v>10.566666666666668</c:v>
                </c:pt>
                <c:pt idx="3">
                  <c:v>9.6666666666666661</c:v>
                </c:pt>
                <c:pt idx="4">
                  <c:v>10.866666666666667</c:v>
                </c:pt>
                <c:pt idx="5">
                  <c:v>10.333333333333334</c:v>
                </c:pt>
                <c:pt idx="6">
                  <c:v>10.566666666666668</c:v>
                </c:pt>
                <c:pt idx="7">
                  <c:v>10.6</c:v>
                </c:pt>
                <c:pt idx="8">
                  <c:v>9.1666666666666661</c:v>
                </c:pt>
                <c:pt idx="9">
                  <c:v>10.133333333333335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9-40D9-B995-DE5E566CACE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'9'!$M$66:$M$75</c:f>
              <c:numCache>
                <c:formatCode>0.00</c:formatCode>
                <c:ptCount val="10"/>
                <c:pt idx="0">
                  <c:v>9.1999999999999993</c:v>
                </c:pt>
                <c:pt idx="1">
                  <c:v>9.7999999999999989</c:v>
                </c:pt>
                <c:pt idx="2">
                  <c:v>10.6</c:v>
                </c:pt>
                <c:pt idx="3">
                  <c:v>9.4666666666666668</c:v>
                </c:pt>
                <c:pt idx="4">
                  <c:v>10.866666666666667</c:v>
                </c:pt>
                <c:pt idx="5">
                  <c:v>10.3</c:v>
                </c:pt>
                <c:pt idx="6">
                  <c:v>10.433333333333334</c:v>
                </c:pt>
                <c:pt idx="7">
                  <c:v>10.533333333333333</c:v>
                </c:pt>
                <c:pt idx="8">
                  <c:v>9.1999999999999993</c:v>
                </c:pt>
                <c:pt idx="9">
                  <c:v>10.233333333333334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9-40D9-B995-DE5E566CACE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'9'!$N$66:$N$75</c:f>
              <c:numCache>
                <c:formatCode>0.00</c:formatCode>
                <c:ptCount val="10"/>
                <c:pt idx="0">
                  <c:v>9.2999999999999989</c:v>
                </c:pt>
                <c:pt idx="1">
                  <c:v>9.9666666666666668</c:v>
                </c:pt>
                <c:pt idx="2">
                  <c:v>10.700000000000001</c:v>
                </c:pt>
                <c:pt idx="3">
                  <c:v>9.6333333333333329</c:v>
                </c:pt>
                <c:pt idx="4">
                  <c:v>10.733333333333334</c:v>
                </c:pt>
                <c:pt idx="5">
                  <c:v>10.333333333333334</c:v>
                </c:pt>
                <c:pt idx="6">
                  <c:v>10.633333333333333</c:v>
                </c:pt>
                <c:pt idx="7">
                  <c:v>10.299999999999999</c:v>
                </c:pt>
                <c:pt idx="8">
                  <c:v>9.1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9-40D9-B995-DE5E566C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4064"/>
        <c:axId val="37154816"/>
      </c:lineChart>
      <c:catAx>
        <c:axId val="371440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54816"/>
        <c:crosses val="autoZero"/>
        <c:auto val="1"/>
        <c:lblAlgn val="ctr"/>
        <c:lblOffset val="100"/>
        <c:tickLblSkip val="1"/>
        <c:noMultiLvlLbl val="0"/>
      </c:catAx>
      <c:valAx>
        <c:axId val="371548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71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'10'!$D$66:$D$75</c:f>
              <c:numCache>
                <c:formatCode>General</c:formatCode>
                <c:ptCount val="10"/>
                <c:pt idx="0">
                  <c:v>0.60000000000000142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0.5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9.9999999999999645E-2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7-4BDF-AC80-C06D290879E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'10'!$E$66:$E$75</c:f>
              <c:numCache>
                <c:formatCode>General</c:formatCode>
                <c:ptCount val="10"/>
                <c:pt idx="0">
                  <c:v>0.10000000000000142</c:v>
                </c:pt>
                <c:pt idx="1">
                  <c:v>0.19999999999999929</c:v>
                </c:pt>
                <c:pt idx="2">
                  <c:v>0.79999999999999893</c:v>
                </c:pt>
                <c:pt idx="3">
                  <c:v>9.9999999999999645E-2</c:v>
                </c:pt>
                <c:pt idx="4">
                  <c:v>0.20000000000000107</c:v>
                </c:pt>
                <c:pt idx="5">
                  <c:v>9.9999999999999645E-2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0.59999999999999964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7-4BDF-AC80-C06D290879E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'10'!$F$66:$F$75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0.60000000000000142</c:v>
                </c:pt>
                <c:pt idx="2">
                  <c:v>0.30000000000000071</c:v>
                </c:pt>
                <c:pt idx="3">
                  <c:v>0.19999999999999929</c:v>
                </c:pt>
                <c:pt idx="4">
                  <c:v>0.19999999999999929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0.5</c:v>
                </c:pt>
                <c:pt idx="8">
                  <c:v>0.5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7-4BDF-AC80-C06D290879E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'10'!$G$66:$G$75</c:f>
              <c:numCache>
                <c:formatCode>0.00</c:formatCode>
                <c:ptCount val="10"/>
                <c:pt idx="0">
                  <c:v>0.83420000000000027</c:v>
                </c:pt>
                <c:pt idx="1">
                  <c:v>0.83420000000000027</c:v>
                </c:pt>
                <c:pt idx="2">
                  <c:v>0.83420000000000027</c:v>
                </c:pt>
                <c:pt idx="3">
                  <c:v>0.83420000000000027</c:v>
                </c:pt>
                <c:pt idx="4">
                  <c:v>0.83420000000000027</c:v>
                </c:pt>
                <c:pt idx="5">
                  <c:v>0.83420000000000027</c:v>
                </c:pt>
                <c:pt idx="6">
                  <c:v>0.83420000000000027</c:v>
                </c:pt>
                <c:pt idx="7">
                  <c:v>0.83420000000000027</c:v>
                </c:pt>
                <c:pt idx="8">
                  <c:v>0.83420000000000027</c:v>
                </c:pt>
                <c:pt idx="9">
                  <c:v>0.83420000000000027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7-4BDF-AC80-C06D2908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7872"/>
        <c:axId val="138478720"/>
      </c:lineChart>
      <c:catAx>
        <c:axId val="138447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478720"/>
        <c:crosses val="autoZero"/>
        <c:auto val="1"/>
        <c:lblAlgn val="ctr"/>
        <c:lblOffset val="100"/>
        <c:tickLblSkip val="1"/>
        <c:noMultiLvlLbl val="0"/>
      </c:catAx>
      <c:valAx>
        <c:axId val="1384787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4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'1'!$L$66:$L$75</c:f>
              <c:numCache>
                <c:formatCode>0.00</c:formatCode>
                <c:ptCount val="10"/>
                <c:pt idx="0">
                  <c:v>10.633333333333333</c:v>
                </c:pt>
                <c:pt idx="1">
                  <c:v>11.5</c:v>
                </c:pt>
                <c:pt idx="2">
                  <c:v>10.799999999999999</c:v>
                </c:pt>
                <c:pt idx="3">
                  <c:v>9.7666666666666675</c:v>
                </c:pt>
                <c:pt idx="4">
                  <c:v>11.6</c:v>
                </c:pt>
                <c:pt idx="5">
                  <c:v>10.566666666666665</c:v>
                </c:pt>
                <c:pt idx="6">
                  <c:v>10.9</c:v>
                </c:pt>
                <c:pt idx="7">
                  <c:v>10.633333333333333</c:v>
                </c:pt>
                <c:pt idx="8">
                  <c:v>10.699999999999998</c:v>
                </c:pt>
                <c:pt idx="9">
                  <c:v>11.700000000000001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1-4164-9E34-7DBC64495BE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'1'!$M$66:$M$75</c:f>
              <c:numCache>
                <c:formatCode>0.00</c:formatCode>
                <c:ptCount val="10"/>
                <c:pt idx="0">
                  <c:v>10.533333333333333</c:v>
                </c:pt>
                <c:pt idx="1">
                  <c:v>11.5</c:v>
                </c:pt>
                <c:pt idx="2">
                  <c:v>10.833333333333334</c:v>
                </c:pt>
                <c:pt idx="3">
                  <c:v>9.7666666666666675</c:v>
                </c:pt>
                <c:pt idx="4">
                  <c:v>11.700000000000001</c:v>
                </c:pt>
                <c:pt idx="5">
                  <c:v>10.5</c:v>
                </c:pt>
                <c:pt idx="6">
                  <c:v>10.800000000000002</c:v>
                </c:pt>
                <c:pt idx="7">
                  <c:v>10.533333333333333</c:v>
                </c:pt>
                <c:pt idx="8">
                  <c:v>10.666666666666666</c:v>
                </c:pt>
                <c:pt idx="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1-4164-9E34-7DBC64495BE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'1'!$N$66:$N$75</c:f>
              <c:numCache>
                <c:formatCode>0.00</c:formatCode>
                <c:ptCount val="10"/>
                <c:pt idx="0">
                  <c:v>10.5</c:v>
                </c:pt>
                <c:pt idx="1">
                  <c:v>11.533333333333333</c:v>
                </c:pt>
                <c:pt idx="2">
                  <c:v>10.733333333333334</c:v>
                </c:pt>
                <c:pt idx="3">
                  <c:v>9.7333333333333325</c:v>
                </c:pt>
                <c:pt idx="4">
                  <c:v>11.633333333333333</c:v>
                </c:pt>
                <c:pt idx="5">
                  <c:v>10.5</c:v>
                </c:pt>
                <c:pt idx="6">
                  <c:v>10.800000000000002</c:v>
                </c:pt>
                <c:pt idx="7">
                  <c:v>10.466666666666667</c:v>
                </c:pt>
                <c:pt idx="8">
                  <c:v>10.666666666666666</c:v>
                </c:pt>
                <c:pt idx="9">
                  <c:v>11.566666666666668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1-4164-9E34-7DBC6449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50688"/>
        <c:axId val="369253376"/>
      </c:lineChart>
      <c:catAx>
        <c:axId val="369250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253376"/>
        <c:crosses val="autoZero"/>
        <c:auto val="1"/>
        <c:lblAlgn val="ctr"/>
        <c:lblOffset val="100"/>
        <c:tickLblSkip val="1"/>
        <c:noMultiLvlLbl val="0"/>
      </c:catAx>
      <c:valAx>
        <c:axId val="3692533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925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'10'!$L$66:$L$75</c:f>
              <c:numCache>
                <c:formatCode>0.00</c:formatCode>
                <c:ptCount val="10"/>
                <c:pt idx="0">
                  <c:v>12.066666666666668</c:v>
                </c:pt>
                <c:pt idx="1">
                  <c:v>12.566666666666668</c:v>
                </c:pt>
                <c:pt idx="2">
                  <c:v>13.299999999999999</c:v>
                </c:pt>
                <c:pt idx="3">
                  <c:v>12.466666666666667</c:v>
                </c:pt>
                <c:pt idx="4">
                  <c:v>13.700000000000001</c:v>
                </c:pt>
                <c:pt idx="5">
                  <c:v>13.366666666666665</c:v>
                </c:pt>
                <c:pt idx="6">
                  <c:v>13.633333333333333</c:v>
                </c:pt>
                <c:pt idx="7">
                  <c:v>13.933333333333332</c:v>
                </c:pt>
                <c:pt idx="8">
                  <c:v>11.933333333333332</c:v>
                </c:pt>
                <c:pt idx="9">
                  <c:v>13.200000000000001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079-9732-4D4378BD61F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'10'!$M$66:$M$75</c:f>
              <c:numCache>
                <c:formatCode>0.00</c:formatCode>
                <c:ptCount val="10"/>
                <c:pt idx="0">
                  <c:v>12.233333333333334</c:v>
                </c:pt>
                <c:pt idx="1">
                  <c:v>12.566666666666668</c:v>
                </c:pt>
                <c:pt idx="2">
                  <c:v>13.366666666666667</c:v>
                </c:pt>
                <c:pt idx="3">
                  <c:v>12.366666666666667</c:v>
                </c:pt>
                <c:pt idx="4">
                  <c:v>13.700000000000001</c:v>
                </c:pt>
                <c:pt idx="5">
                  <c:v>13.333333333333334</c:v>
                </c:pt>
                <c:pt idx="6">
                  <c:v>13.433333333333332</c:v>
                </c:pt>
                <c:pt idx="7">
                  <c:v>13.933333333333332</c:v>
                </c:pt>
                <c:pt idx="8">
                  <c:v>11.799999999999999</c:v>
                </c:pt>
                <c:pt idx="9">
                  <c:v>13.133333333333333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6-4079-9732-4D4378BD61F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'10'!$N$66:$N$75</c:f>
              <c:numCache>
                <c:formatCode>0.00</c:formatCode>
                <c:ptCount val="10"/>
                <c:pt idx="0">
                  <c:v>12.066666666666668</c:v>
                </c:pt>
                <c:pt idx="1">
                  <c:v>12.5</c:v>
                </c:pt>
                <c:pt idx="2">
                  <c:v>13.333333333333334</c:v>
                </c:pt>
                <c:pt idx="3">
                  <c:v>12.5</c:v>
                </c:pt>
                <c:pt idx="4">
                  <c:v>13.6</c:v>
                </c:pt>
                <c:pt idx="5">
                  <c:v>13.333333333333334</c:v>
                </c:pt>
                <c:pt idx="6">
                  <c:v>13.5</c:v>
                </c:pt>
                <c:pt idx="7">
                  <c:v>13.6</c:v>
                </c:pt>
                <c:pt idx="8">
                  <c:v>11.799999999999999</c:v>
                </c:pt>
                <c:pt idx="9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6-4079-9732-4D4378BD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05600"/>
        <c:axId val="138516352"/>
      </c:lineChart>
      <c:catAx>
        <c:axId val="138505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516352"/>
        <c:crosses val="autoZero"/>
        <c:auto val="1"/>
        <c:lblAlgn val="ctr"/>
        <c:lblOffset val="100"/>
        <c:tickLblSkip val="1"/>
        <c:noMultiLvlLbl val="0"/>
      </c:catAx>
      <c:valAx>
        <c:axId val="1385163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50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'11'!$D$66:$D$75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0.59999999999999964</c:v>
                </c:pt>
                <c:pt idx="3">
                  <c:v>0.30000000000000071</c:v>
                </c:pt>
                <c:pt idx="4">
                  <c:v>9.9999999999999645E-2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0.10000000000000142</c:v>
                </c:pt>
                <c:pt idx="8">
                  <c:v>0.30000000000000071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0-4930-A63F-E7970D33137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'11'!$E$66:$E$75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0.30000000000000071</c:v>
                </c:pt>
                <c:pt idx="2">
                  <c:v>0.5</c:v>
                </c:pt>
                <c:pt idx="3">
                  <c:v>0.30000000000000071</c:v>
                </c:pt>
                <c:pt idx="4">
                  <c:v>0.20000000000000107</c:v>
                </c:pt>
                <c:pt idx="5">
                  <c:v>0.5</c:v>
                </c:pt>
                <c:pt idx="6">
                  <c:v>9.9999999999999645E-2</c:v>
                </c:pt>
                <c:pt idx="7">
                  <c:v>0.10000000000000142</c:v>
                </c:pt>
                <c:pt idx="8">
                  <c:v>0.10000000000000142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0-4930-A63F-E7970D33137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'11'!$F$66:$F$75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0.30000000000000071</c:v>
                </c:pt>
                <c:pt idx="2">
                  <c:v>0.30000000000000071</c:v>
                </c:pt>
                <c:pt idx="3">
                  <c:v>0.19999999999999929</c:v>
                </c:pt>
                <c:pt idx="4">
                  <c:v>0.10000000000000142</c:v>
                </c:pt>
                <c:pt idx="5">
                  <c:v>0.70000000000000107</c:v>
                </c:pt>
                <c:pt idx="6">
                  <c:v>0.29999999999999893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0-4930-A63F-E7970D33137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'11'!$G$66:$G$75</c:f>
              <c:numCache>
                <c:formatCode>0.00</c:formatCode>
                <c:ptCount val="10"/>
                <c:pt idx="0">
                  <c:v>0.70520000000000094</c:v>
                </c:pt>
                <c:pt idx="1">
                  <c:v>0.70520000000000094</c:v>
                </c:pt>
                <c:pt idx="2">
                  <c:v>0.70520000000000094</c:v>
                </c:pt>
                <c:pt idx="3">
                  <c:v>0.70520000000000094</c:v>
                </c:pt>
                <c:pt idx="4">
                  <c:v>0.70520000000000094</c:v>
                </c:pt>
                <c:pt idx="5">
                  <c:v>0.70520000000000094</c:v>
                </c:pt>
                <c:pt idx="6">
                  <c:v>0.70520000000000094</c:v>
                </c:pt>
                <c:pt idx="7">
                  <c:v>0.70520000000000094</c:v>
                </c:pt>
                <c:pt idx="8">
                  <c:v>0.70520000000000094</c:v>
                </c:pt>
                <c:pt idx="9">
                  <c:v>0.70520000000000094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0-4930-A63F-E7970D33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6544"/>
        <c:axId val="138558464"/>
      </c:lineChart>
      <c:catAx>
        <c:axId val="1385565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558464"/>
        <c:crosses val="autoZero"/>
        <c:auto val="1"/>
        <c:lblAlgn val="ctr"/>
        <c:lblOffset val="100"/>
        <c:tickLblSkip val="1"/>
        <c:noMultiLvlLbl val="0"/>
      </c:catAx>
      <c:valAx>
        <c:axId val="1385584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385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'11'!$L$66:$L$75</c:f>
              <c:numCache>
                <c:formatCode>0.00</c:formatCode>
                <c:ptCount val="10"/>
                <c:pt idx="0">
                  <c:v>13.1</c:v>
                </c:pt>
                <c:pt idx="1">
                  <c:v>13.666666666666666</c:v>
                </c:pt>
                <c:pt idx="2">
                  <c:v>13.4</c:v>
                </c:pt>
                <c:pt idx="3">
                  <c:v>12.333333333333334</c:v>
                </c:pt>
                <c:pt idx="4">
                  <c:v>14.333333333333334</c:v>
                </c:pt>
                <c:pt idx="5">
                  <c:v>12.766666666666667</c:v>
                </c:pt>
                <c:pt idx="6">
                  <c:v>13.133333333333333</c:v>
                </c:pt>
                <c:pt idx="7">
                  <c:v>13.733333333333334</c:v>
                </c:pt>
                <c:pt idx="8">
                  <c:v>12.166666666666666</c:v>
                </c:pt>
                <c:pt idx="9">
                  <c:v>13.700000000000001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8-4867-95C6-5CB918BD25D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'11'!$M$66:$M$75</c:f>
              <c:numCache>
                <c:formatCode>0.00</c:formatCode>
                <c:ptCount val="10"/>
                <c:pt idx="0">
                  <c:v>12.966666666666667</c:v>
                </c:pt>
                <c:pt idx="1">
                  <c:v>13.733333333333334</c:v>
                </c:pt>
                <c:pt idx="2">
                  <c:v>13.166666666666666</c:v>
                </c:pt>
                <c:pt idx="3">
                  <c:v>12.366666666666667</c:v>
                </c:pt>
                <c:pt idx="4">
                  <c:v>14.333333333333334</c:v>
                </c:pt>
                <c:pt idx="5">
                  <c:v>12.5</c:v>
                </c:pt>
                <c:pt idx="6">
                  <c:v>13.066666666666668</c:v>
                </c:pt>
                <c:pt idx="7">
                  <c:v>13.766666666666666</c:v>
                </c:pt>
                <c:pt idx="8">
                  <c:v>12.266666666666666</c:v>
                </c:pt>
                <c:pt idx="9">
                  <c:v>13.633333333333333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8-4867-95C6-5CB918BD25D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'11'!$N$66:$N$75</c:f>
              <c:numCache>
                <c:formatCode>0.00</c:formatCode>
                <c:ptCount val="10"/>
                <c:pt idx="0">
                  <c:v>13.066666666666668</c:v>
                </c:pt>
                <c:pt idx="1">
                  <c:v>13.799999999999999</c:v>
                </c:pt>
                <c:pt idx="2">
                  <c:v>13.166666666666666</c:v>
                </c:pt>
                <c:pt idx="3">
                  <c:v>12.566666666666668</c:v>
                </c:pt>
                <c:pt idx="4">
                  <c:v>14.233333333333334</c:v>
                </c:pt>
                <c:pt idx="5">
                  <c:v>12.466666666666667</c:v>
                </c:pt>
                <c:pt idx="6">
                  <c:v>13</c:v>
                </c:pt>
                <c:pt idx="7">
                  <c:v>13.633333333333333</c:v>
                </c:pt>
                <c:pt idx="8">
                  <c:v>12.200000000000001</c:v>
                </c:pt>
                <c:pt idx="9">
                  <c:v>13.633333333333333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8-4867-95C6-5CB918BD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0480"/>
        <c:axId val="141783040"/>
      </c:lineChart>
      <c:catAx>
        <c:axId val="1417804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41783040"/>
        <c:crosses val="autoZero"/>
        <c:auto val="1"/>
        <c:lblAlgn val="ctr"/>
        <c:lblOffset val="100"/>
        <c:tickLblSkip val="1"/>
        <c:noMultiLvlLbl val="0"/>
      </c:catAx>
      <c:valAx>
        <c:axId val="1417830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417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'12'!$D$66:$D$75</c:f>
              <c:numCache>
                <c:formatCode>General</c:formatCode>
                <c:ptCount val="10"/>
                <c:pt idx="0">
                  <c:v>0.5</c:v>
                </c:pt>
                <c:pt idx="1">
                  <c:v>0.10000000000000142</c:v>
                </c:pt>
                <c:pt idx="2">
                  <c:v>0.70000000000000107</c:v>
                </c:pt>
                <c:pt idx="3">
                  <c:v>0.70000000000000107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0.5</c:v>
                </c:pt>
                <c:pt idx="7">
                  <c:v>0.20000000000000107</c:v>
                </c:pt>
                <c:pt idx="8">
                  <c:v>0.69999999999999929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C-47B4-9E2B-9D5AE99F4D7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'12'!$E$66:$E$75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0.30000000000000071</c:v>
                </c:pt>
                <c:pt idx="2">
                  <c:v>0.80000000000000071</c:v>
                </c:pt>
                <c:pt idx="3">
                  <c:v>0.69999999999999929</c:v>
                </c:pt>
                <c:pt idx="4">
                  <c:v>0.39999999999999858</c:v>
                </c:pt>
                <c:pt idx="5">
                  <c:v>0.30000000000000071</c:v>
                </c:pt>
                <c:pt idx="6">
                  <c:v>0.20000000000000107</c:v>
                </c:pt>
                <c:pt idx="7">
                  <c:v>0.40000000000000036</c:v>
                </c:pt>
                <c:pt idx="8">
                  <c:v>0.40000000000000036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C-47B4-9E2B-9D5AE99F4D7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'12'!$F$66:$F$75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0.19999999999999929</c:v>
                </c:pt>
                <c:pt idx="2">
                  <c:v>0.5</c:v>
                </c:pt>
                <c:pt idx="3">
                  <c:v>0.5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0.39999999999999858</c:v>
                </c:pt>
                <c:pt idx="7">
                  <c:v>0.19999999999999929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C-47B4-9E2B-9D5AE99F4D7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'12'!$G$66:$G$75</c:f>
              <c:numCache>
                <c:formatCode>0.00</c:formatCode>
                <c:ptCount val="10"/>
                <c:pt idx="0">
                  <c:v>1.1008000000000002</c:v>
                </c:pt>
                <c:pt idx="1">
                  <c:v>1.1008000000000002</c:v>
                </c:pt>
                <c:pt idx="2">
                  <c:v>1.1008000000000002</c:v>
                </c:pt>
                <c:pt idx="3">
                  <c:v>1.1008000000000002</c:v>
                </c:pt>
                <c:pt idx="4">
                  <c:v>1.1008000000000002</c:v>
                </c:pt>
                <c:pt idx="5">
                  <c:v>1.1008000000000002</c:v>
                </c:pt>
                <c:pt idx="6">
                  <c:v>1.1008000000000002</c:v>
                </c:pt>
                <c:pt idx="7">
                  <c:v>1.1008000000000002</c:v>
                </c:pt>
                <c:pt idx="8">
                  <c:v>1.1008000000000002</c:v>
                </c:pt>
                <c:pt idx="9">
                  <c:v>1.1008000000000002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C-47B4-9E2B-9D5AE99F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2096"/>
        <c:axId val="142333056"/>
      </c:lineChart>
      <c:catAx>
        <c:axId val="1422120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42333056"/>
        <c:crosses val="autoZero"/>
        <c:auto val="1"/>
        <c:lblAlgn val="ctr"/>
        <c:lblOffset val="100"/>
        <c:tickLblSkip val="1"/>
        <c:noMultiLvlLbl val="0"/>
      </c:catAx>
      <c:valAx>
        <c:axId val="1423330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4221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'12'!$L$66:$L$75</c:f>
              <c:numCache>
                <c:formatCode>0.00</c:formatCode>
                <c:ptCount val="10"/>
                <c:pt idx="0">
                  <c:v>10.666666666666666</c:v>
                </c:pt>
                <c:pt idx="1">
                  <c:v>11.733333333333334</c:v>
                </c:pt>
                <c:pt idx="2">
                  <c:v>12.533333333333331</c:v>
                </c:pt>
                <c:pt idx="3">
                  <c:v>11.966666666666667</c:v>
                </c:pt>
                <c:pt idx="4">
                  <c:v>12.466666666666667</c:v>
                </c:pt>
                <c:pt idx="5">
                  <c:v>11.299999999999999</c:v>
                </c:pt>
                <c:pt idx="6">
                  <c:v>11.5</c:v>
                </c:pt>
                <c:pt idx="7">
                  <c:v>11.800000000000002</c:v>
                </c:pt>
                <c:pt idx="8">
                  <c:v>10.6</c:v>
                </c:pt>
                <c:pt idx="9">
                  <c:v>11.733333333333334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1-4650-BFA0-E31AE1F0E85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'12'!$M$66:$M$75</c:f>
              <c:numCache>
                <c:formatCode>0.00</c:formatCode>
                <c:ptCount val="10"/>
                <c:pt idx="0">
                  <c:v>10.700000000000001</c:v>
                </c:pt>
                <c:pt idx="1">
                  <c:v>11.733333333333334</c:v>
                </c:pt>
                <c:pt idx="2">
                  <c:v>12.5</c:v>
                </c:pt>
                <c:pt idx="3">
                  <c:v>11.766666666666666</c:v>
                </c:pt>
                <c:pt idx="4">
                  <c:v>12.466666666666667</c:v>
                </c:pt>
                <c:pt idx="5">
                  <c:v>11.366666666666665</c:v>
                </c:pt>
                <c:pt idx="6">
                  <c:v>11.300000000000002</c:v>
                </c:pt>
                <c:pt idx="7">
                  <c:v>11.766666666666666</c:v>
                </c:pt>
                <c:pt idx="8">
                  <c:v>10.866666666666667</c:v>
                </c:pt>
                <c:pt idx="9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1-4650-BFA0-E31AE1F0E85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'12'!$N$66:$N$75</c:f>
              <c:numCache>
                <c:formatCode>0.00</c:formatCode>
                <c:ptCount val="10"/>
                <c:pt idx="0">
                  <c:v>10.733333333333334</c:v>
                </c:pt>
                <c:pt idx="1">
                  <c:v>11.5</c:v>
                </c:pt>
                <c:pt idx="2">
                  <c:v>12.4</c:v>
                </c:pt>
                <c:pt idx="3">
                  <c:v>11.733333333333334</c:v>
                </c:pt>
                <c:pt idx="4">
                  <c:v>12.466666666666667</c:v>
                </c:pt>
                <c:pt idx="5">
                  <c:v>11.333333333333334</c:v>
                </c:pt>
                <c:pt idx="6">
                  <c:v>11.433333333333332</c:v>
                </c:pt>
                <c:pt idx="7">
                  <c:v>11.6</c:v>
                </c:pt>
                <c:pt idx="8">
                  <c:v>10.799999999999999</c:v>
                </c:pt>
                <c:pt idx="9">
                  <c:v>11.633333333333333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1-4650-BFA0-E31AE1F0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7568"/>
        <c:axId val="164960128"/>
      </c:lineChart>
      <c:catAx>
        <c:axId val="164957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4960128"/>
        <c:crosses val="autoZero"/>
        <c:auto val="1"/>
        <c:lblAlgn val="ctr"/>
        <c:lblOffset val="100"/>
        <c:tickLblSkip val="1"/>
        <c:noMultiLvlLbl val="0"/>
      </c:catAx>
      <c:valAx>
        <c:axId val="1649601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495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'13'!$D$66:$D$75</c:f>
              <c:numCache>
                <c:formatCode>General</c:formatCode>
                <c:ptCount val="10"/>
                <c:pt idx="0">
                  <c:v>0.90000000000000036</c:v>
                </c:pt>
                <c:pt idx="1">
                  <c:v>0.39999999999999947</c:v>
                </c:pt>
                <c:pt idx="2">
                  <c:v>0.60000000000000142</c:v>
                </c:pt>
                <c:pt idx="3">
                  <c:v>0.90000000000000036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0.5</c:v>
                </c:pt>
                <c:pt idx="7">
                  <c:v>0.40000000000000036</c:v>
                </c:pt>
                <c:pt idx="8">
                  <c:v>0.59999999999999964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2-46AE-AEBA-B42027D30D2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'13'!$E$66:$E$75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</c:v>
                </c:pt>
                <c:pt idx="2">
                  <c:v>0.19999999999999929</c:v>
                </c:pt>
                <c:pt idx="3">
                  <c:v>0.10000000000000142</c:v>
                </c:pt>
                <c:pt idx="4">
                  <c:v>0.30000000000000071</c:v>
                </c:pt>
                <c:pt idx="5">
                  <c:v>0.5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2-46AE-AEBA-B42027D30D2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'13'!$F$66:$F$75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0.29999999999999893</c:v>
                </c:pt>
                <c:pt idx="3">
                  <c:v>0.20000000000000107</c:v>
                </c:pt>
                <c:pt idx="4">
                  <c:v>0.40000000000000036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0.29999999999999893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2-46AE-AEBA-B42027D30D2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'13'!$G$66:$G$75</c:f>
              <c:numCache>
                <c:formatCode>0.00</c:formatCode>
                <c:ptCount val="10"/>
                <c:pt idx="0">
                  <c:v>0.87719999999999976</c:v>
                </c:pt>
                <c:pt idx="1">
                  <c:v>0.87719999999999976</c:v>
                </c:pt>
                <c:pt idx="2">
                  <c:v>0.87719999999999976</c:v>
                </c:pt>
                <c:pt idx="3">
                  <c:v>0.87719999999999976</c:v>
                </c:pt>
                <c:pt idx="4">
                  <c:v>0.87719999999999976</c:v>
                </c:pt>
                <c:pt idx="5">
                  <c:v>0.87719999999999976</c:v>
                </c:pt>
                <c:pt idx="6">
                  <c:v>0.87719999999999976</c:v>
                </c:pt>
                <c:pt idx="7">
                  <c:v>0.87719999999999976</c:v>
                </c:pt>
                <c:pt idx="8">
                  <c:v>0.87719999999999976</c:v>
                </c:pt>
                <c:pt idx="9">
                  <c:v>0.87719999999999976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2-46AE-AEBA-B42027D3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2608"/>
        <c:axId val="165014528"/>
      </c:lineChart>
      <c:catAx>
        <c:axId val="165012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5014528"/>
        <c:crosses val="autoZero"/>
        <c:auto val="1"/>
        <c:lblAlgn val="ctr"/>
        <c:lblOffset val="100"/>
        <c:tickLblSkip val="1"/>
        <c:noMultiLvlLbl val="0"/>
      </c:catAx>
      <c:valAx>
        <c:axId val="1650145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501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'13'!$L$66:$L$75</c:f>
              <c:numCache>
                <c:formatCode>0.00</c:formatCode>
                <c:ptCount val="10"/>
                <c:pt idx="0">
                  <c:v>9.6</c:v>
                </c:pt>
                <c:pt idx="1">
                  <c:v>7.9666666666666659</c:v>
                </c:pt>
                <c:pt idx="2">
                  <c:v>10.066666666666666</c:v>
                </c:pt>
                <c:pt idx="3">
                  <c:v>9.4999999999999982</c:v>
                </c:pt>
                <c:pt idx="4">
                  <c:v>11.366666666666665</c:v>
                </c:pt>
                <c:pt idx="5">
                  <c:v>9.5333333333333332</c:v>
                </c:pt>
                <c:pt idx="6">
                  <c:v>9.5666666666666664</c:v>
                </c:pt>
                <c:pt idx="7">
                  <c:v>9.9333333333333318</c:v>
                </c:pt>
                <c:pt idx="8">
                  <c:v>8.4666666666666668</c:v>
                </c:pt>
                <c:pt idx="9">
                  <c:v>9.9666666666666668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9-4F2D-98C3-432EEA2FBC1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'13'!$M$66:$M$75</c:f>
              <c:numCache>
                <c:formatCode>0.00</c:formatCode>
                <c:ptCount val="10"/>
                <c:pt idx="0">
                  <c:v>9.5666666666666664</c:v>
                </c:pt>
                <c:pt idx="1">
                  <c:v>8</c:v>
                </c:pt>
                <c:pt idx="2">
                  <c:v>9.9666666666666668</c:v>
                </c:pt>
                <c:pt idx="3">
                  <c:v>9.2666666666666675</c:v>
                </c:pt>
                <c:pt idx="4">
                  <c:v>11.333333333333334</c:v>
                </c:pt>
                <c:pt idx="5">
                  <c:v>9.2999999999999989</c:v>
                </c:pt>
                <c:pt idx="6">
                  <c:v>9.7333333333333325</c:v>
                </c:pt>
                <c:pt idx="7">
                  <c:v>10.033333333333333</c:v>
                </c:pt>
                <c:pt idx="8">
                  <c:v>8.5666666666666647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9-4F2D-98C3-432EEA2FBC1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'13'!$N$66:$N$75</c:f>
              <c:numCache>
                <c:formatCode>0.00</c:formatCode>
                <c:ptCount val="10"/>
                <c:pt idx="0">
                  <c:v>9.5</c:v>
                </c:pt>
                <c:pt idx="1">
                  <c:v>7.7333333333333343</c:v>
                </c:pt>
                <c:pt idx="2">
                  <c:v>10</c:v>
                </c:pt>
                <c:pt idx="3">
                  <c:v>9.2999999999999989</c:v>
                </c:pt>
                <c:pt idx="4">
                  <c:v>11.266666666666666</c:v>
                </c:pt>
                <c:pt idx="5">
                  <c:v>9.4</c:v>
                </c:pt>
                <c:pt idx="6">
                  <c:v>9.6999999999999993</c:v>
                </c:pt>
                <c:pt idx="7">
                  <c:v>9.9333333333333318</c:v>
                </c:pt>
                <c:pt idx="8">
                  <c:v>8.4666666666666668</c:v>
                </c:pt>
                <c:pt idx="9">
                  <c:v>9.9333333333333318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9-4F2D-98C3-432EEA2F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26496"/>
        <c:axId val="182829056"/>
      </c:lineChart>
      <c:catAx>
        <c:axId val="1828264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2829056"/>
        <c:crosses val="autoZero"/>
        <c:auto val="1"/>
        <c:lblAlgn val="ctr"/>
        <c:lblOffset val="100"/>
        <c:tickLblSkip val="1"/>
        <c:noMultiLvlLbl val="0"/>
      </c:catAx>
      <c:valAx>
        <c:axId val="1828290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282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'15'!$D$66:$D$75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0.60000000000000142</c:v>
                </c:pt>
                <c:pt idx="2">
                  <c:v>0.19999999999999929</c:v>
                </c:pt>
                <c:pt idx="3">
                  <c:v>0.19999999999999929</c:v>
                </c:pt>
                <c:pt idx="4">
                  <c:v>0.19999999999999929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1-434A-9D09-4ABD477D4B9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'15'!$E$66:$E$75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0.59999999999999964</c:v>
                </c:pt>
                <c:pt idx="2">
                  <c:v>0.69999999999999929</c:v>
                </c:pt>
                <c:pt idx="3">
                  <c:v>9.9999999999999645E-2</c:v>
                </c:pt>
                <c:pt idx="4">
                  <c:v>0.19999999999999929</c:v>
                </c:pt>
                <c:pt idx="5">
                  <c:v>0.5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1-434A-9D09-4ABD477D4B9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'15'!$F$66:$F$75</c:f>
              <c:numCache>
                <c:formatCode>General</c:formatCode>
                <c:ptCount val="10"/>
                <c:pt idx="0">
                  <c:v>0.10000000000000142</c:v>
                </c:pt>
                <c:pt idx="1">
                  <c:v>0.19999999999999929</c:v>
                </c:pt>
                <c:pt idx="2">
                  <c:v>0.30000000000000071</c:v>
                </c:pt>
                <c:pt idx="3">
                  <c:v>0.19999999999999929</c:v>
                </c:pt>
                <c:pt idx="4">
                  <c:v>0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0.39999999999999858</c:v>
                </c:pt>
                <c:pt idx="8">
                  <c:v>0.19999999999999929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1-434A-9D09-4ABD477D4B9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'15'!$G$66:$G$75</c:f>
              <c:numCache>
                <c:formatCode>0.00</c:formatCode>
                <c:ptCount val="10"/>
                <c:pt idx="0">
                  <c:v>0.72239999999999938</c:v>
                </c:pt>
                <c:pt idx="1">
                  <c:v>0.72239999999999938</c:v>
                </c:pt>
                <c:pt idx="2">
                  <c:v>0.72239999999999938</c:v>
                </c:pt>
                <c:pt idx="3">
                  <c:v>0.72239999999999938</c:v>
                </c:pt>
                <c:pt idx="4">
                  <c:v>0.72239999999999938</c:v>
                </c:pt>
                <c:pt idx="5">
                  <c:v>0.72239999999999938</c:v>
                </c:pt>
                <c:pt idx="6">
                  <c:v>0.72239999999999938</c:v>
                </c:pt>
                <c:pt idx="7">
                  <c:v>0.72239999999999938</c:v>
                </c:pt>
                <c:pt idx="8">
                  <c:v>0.72239999999999938</c:v>
                </c:pt>
                <c:pt idx="9">
                  <c:v>0.72239999999999938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1-434A-9D09-4ABD477D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28"/>
        <c:axId val="183248000"/>
      </c:lineChart>
      <c:catAx>
        <c:axId val="1832417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48000"/>
        <c:crosses val="autoZero"/>
        <c:auto val="1"/>
        <c:lblAlgn val="ctr"/>
        <c:lblOffset val="100"/>
        <c:tickLblSkip val="1"/>
        <c:noMultiLvlLbl val="0"/>
      </c:catAx>
      <c:valAx>
        <c:axId val="1832480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41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'15'!$L$66:$L$75</c:f>
              <c:numCache>
                <c:formatCode>0.00</c:formatCode>
                <c:ptCount val="10"/>
                <c:pt idx="0">
                  <c:v>11.666666666666666</c:v>
                </c:pt>
                <c:pt idx="1">
                  <c:v>14.6</c:v>
                </c:pt>
                <c:pt idx="2">
                  <c:v>13.033333333333333</c:v>
                </c:pt>
                <c:pt idx="3">
                  <c:v>12.6</c:v>
                </c:pt>
                <c:pt idx="4">
                  <c:v>12.9</c:v>
                </c:pt>
                <c:pt idx="5">
                  <c:v>13.6</c:v>
                </c:pt>
                <c:pt idx="6">
                  <c:v>12.200000000000001</c:v>
                </c:pt>
                <c:pt idx="7">
                  <c:v>13.166666666666666</c:v>
                </c:pt>
                <c:pt idx="8">
                  <c:v>12.433333333333332</c:v>
                </c:pt>
                <c:pt idx="9">
                  <c:v>13.700000000000001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6-4929-B4E8-EFF3ED39E5F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'15'!$M$66:$M$75</c:f>
              <c:numCache>
                <c:formatCode>0.00</c:formatCode>
                <c:ptCount val="10"/>
                <c:pt idx="0">
                  <c:v>11.700000000000001</c:v>
                </c:pt>
                <c:pt idx="1">
                  <c:v>14.566666666666668</c:v>
                </c:pt>
                <c:pt idx="2">
                  <c:v>12.933333333333332</c:v>
                </c:pt>
                <c:pt idx="3">
                  <c:v>12.633333333333333</c:v>
                </c:pt>
                <c:pt idx="4">
                  <c:v>12.933333333333332</c:v>
                </c:pt>
                <c:pt idx="5">
                  <c:v>13.433333333333332</c:v>
                </c:pt>
                <c:pt idx="6">
                  <c:v>12.1</c:v>
                </c:pt>
                <c:pt idx="7">
                  <c:v>13.033333333333331</c:v>
                </c:pt>
                <c:pt idx="8">
                  <c:v>12.366666666666667</c:v>
                </c:pt>
                <c:pt idx="9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6-4929-B4E8-EFF3ED39E5F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'15'!$N$66:$N$75</c:f>
              <c:numCache>
                <c:formatCode>0.00</c:formatCode>
                <c:ptCount val="10"/>
                <c:pt idx="0">
                  <c:v>11.733333333333334</c:v>
                </c:pt>
                <c:pt idx="1">
                  <c:v>14.466666666666667</c:v>
                </c:pt>
                <c:pt idx="2">
                  <c:v>12.9</c:v>
                </c:pt>
                <c:pt idx="3">
                  <c:v>12.633333333333333</c:v>
                </c:pt>
                <c:pt idx="4">
                  <c:v>12.800000000000002</c:v>
                </c:pt>
                <c:pt idx="5">
                  <c:v>13.533333333333333</c:v>
                </c:pt>
                <c:pt idx="6">
                  <c:v>12.133333333333333</c:v>
                </c:pt>
                <c:pt idx="7">
                  <c:v>13.033333333333331</c:v>
                </c:pt>
                <c:pt idx="8">
                  <c:v>12.4</c:v>
                </c:pt>
                <c:pt idx="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6-4929-B4E8-EFF3ED39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5360"/>
        <c:axId val="183297920"/>
      </c:lineChart>
      <c:catAx>
        <c:axId val="1832953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97920"/>
        <c:crosses val="autoZero"/>
        <c:auto val="1"/>
        <c:lblAlgn val="ctr"/>
        <c:lblOffset val="100"/>
        <c:tickLblSkip val="1"/>
        <c:noMultiLvlLbl val="0"/>
      </c:catAx>
      <c:valAx>
        <c:axId val="1832979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9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'15'!$D$66:$D$75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0.60000000000000142</c:v>
                </c:pt>
                <c:pt idx="2">
                  <c:v>0.19999999999999929</c:v>
                </c:pt>
                <c:pt idx="3">
                  <c:v>0.19999999999999929</c:v>
                </c:pt>
                <c:pt idx="4">
                  <c:v>0.19999999999999929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28C-B03E-7F031BB5D25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'15'!$E$66:$E$75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0.59999999999999964</c:v>
                </c:pt>
                <c:pt idx="2">
                  <c:v>0.69999999999999929</c:v>
                </c:pt>
                <c:pt idx="3">
                  <c:v>9.9999999999999645E-2</c:v>
                </c:pt>
                <c:pt idx="4">
                  <c:v>0.19999999999999929</c:v>
                </c:pt>
                <c:pt idx="5">
                  <c:v>0.5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28C-B03E-7F031BB5D25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'15'!$F$66:$F$75</c:f>
              <c:numCache>
                <c:formatCode>General</c:formatCode>
                <c:ptCount val="10"/>
                <c:pt idx="0">
                  <c:v>0.10000000000000142</c:v>
                </c:pt>
                <c:pt idx="1">
                  <c:v>0.19999999999999929</c:v>
                </c:pt>
                <c:pt idx="2">
                  <c:v>0.30000000000000071</c:v>
                </c:pt>
                <c:pt idx="3">
                  <c:v>0.19999999999999929</c:v>
                </c:pt>
                <c:pt idx="4">
                  <c:v>0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0.39999999999999858</c:v>
                </c:pt>
                <c:pt idx="8">
                  <c:v>0.19999999999999929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4-428C-B03E-7F031BB5D25F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'15'!$G$66:$G$75</c:f>
              <c:numCache>
                <c:formatCode>0.00</c:formatCode>
                <c:ptCount val="10"/>
                <c:pt idx="0">
                  <c:v>0.72239999999999938</c:v>
                </c:pt>
                <c:pt idx="1">
                  <c:v>0.72239999999999938</c:v>
                </c:pt>
                <c:pt idx="2">
                  <c:v>0.72239999999999938</c:v>
                </c:pt>
                <c:pt idx="3">
                  <c:v>0.72239999999999938</c:v>
                </c:pt>
                <c:pt idx="4">
                  <c:v>0.72239999999999938</c:v>
                </c:pt>
                <c:pt idx="5">
                  <c:v>0.72239999999999938</c:v>
                </c:pt>
                <c:pt idx="6">
                  <c:v>0.72239999999999938</c:v>
                </c:pt>
                <c:pt idx="7">
                  <c:v>0.72239999999999938</c:v>
                </c:pt>
                <c:pt idx="8">
                  <c:v>0.72239999999999938</c:v>
                </c:pt>
                <c:pt idx="9">
                  <c:v>0.72239999999999938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4-428C-B03E-7F031BB5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28"/>
        <c:axId val="183248000"/>
      </c:lineChart>
      <c:catAx>
        <c:axId val="1832417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48000"/>
        <c:crosses val="autoZero"/>
        <c:auto val="1"/>
        <c:lblAlgn val="ctr"/>
        <c:lblOffset val="100"/>
        <c:tickLblSkip val="1"/>
        <c:noMultiLvlLbl val="0"/>
      </c:catAx>
      <c:valAx>
        <c:axId val="1832480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41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'2'!$D$66:$D$75</c:f>
              <c:numCache>
                <c:formatCode>General</c:formatCode>
                <c:ptCount val="10"/>
                <c:pt idx="0">
                  <c:v>0.5</c:v>
                </c:pt>
                <c:pt idx="1">
                  <c:v>0.69999999999999929</c:v>
                </c:pt>
                <c:pt idx="2">
                  <c:v>0.30000000000000071</c:v>
                </c:pt>
                <c:pt idx="3">
                  <c:v>0.30000000000000071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6-40FD-9C33-E629C990DA7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0.70000000000000107</c:v>
                </c:pt>
                <c:pt idx="2">
                  <c:v>0.80000000000000071</c:v>
                </c:pt>
                <c:pt idx="3">
                  <c:v>0.40000000000000036</c:v>
                </c:pt>
                <c:pt idx="4">
                  <c:v>0.10000000000000142</c:v>
                </c:pt>
                <c:pt idx="5">
                  <c:v>0.20000000000000107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0.59999999999999964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6-40FD-9C33-E629C990DA7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0.29999999999999893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9.9999999999999645E-2</c:v>
                </c:pt>
                <c:pt idx="6">
                  <c:v>0.40000000000000036</c:v>
                </c:pt>
                <c:pt idx="7">
                  <c:v>0.20000000000000107</c:v>
                </c:pt>
                <c:pt idx="8">
                  <c:v>9.9999999999999645E-2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6-40FD-9C33-E629C990DA7C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'2'!$G$66:$G$75</c:f>
              <c:numCache>
                <c:formatCode>0.00</c:formatCode>
                <c:ptCount val="10"/>
                <c:pt idx="0">
                  <c:v>0.73100000000000054</c:v>
                </c:pt>
                <c:pt idx="1">
                  <c:v>0.73100000000000054</c:v>
                </c:pt>
                <c:pt idx="2">
                  <c:v>0.73100000000000054</c:v>
                </c:pt>
                <c:pt idx="3">
                  <c:v>0.73100000000000054</c:v>
                </c:pt>
                <c:pt idx="4">
                  <c:v>0.73100000000000054</c:v>
                </c:pt>
                <c:pt idx="5">
                  <c:v>0.73100000000000054</c:v>
                </c:pt>
                <c:pt idx="6">
                  <c:v>0.73100000000000054</c:v>
                </c:pt>
                <c:pt idx="7">
                  <c:v>0.73100000000000054</c:v>
                </c:pt>
                <c:pt idx="8">
                  <c:v>0.73100000000000054</c:v>
                </c:pt>
                <c:pt idx="9">
                  <c:v>0.73100000000000054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6-40FD-9C33-E629C990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78272"/>
        <c:axId val="407480192"/>
      </c:lineChart>
      <c:catAx>
        <c:axId val="40747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480192"/>
        <c:crosses val="autoZero"/>
        <c:auto val="1"/>
        <c:lblAlgn val="ctr"/>
        <c:lblOffset val="100"/>
        <c:tickLblSkip val="1"/>
        <c:noMultiLvlLbl val="0"/>
      </c:catAx>
      <c:valAx>
        <c:axId val="4074801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074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'15'!$L$66:$L$75</c:f>
              <c:numCache>
                <c:formatCode>0.00</c:formatCode>
                <c:ptCount val="10"/>
                <c:pt idx="0">
                  <c:v>11.666666666666666</c:v>
                </c:pt>
                <c:pt idx="1">
                  <c:v>14.6</c:v>
                </c:pt>
                <c:pt idx="2">
                  <c:v>13.033333333333333</c:v>
                </c:pt>
                <c:pt idx="3">
                  <c:v>12.6</c:v>
                </c:pt>
                <c:pt idx="4">
                  <c:v>12.9</c:v>
                </c:pt>
                <c:pt idx="5">
                  <c:v>13.6</c:v>
                </c:pt>
                <c:pt idx="6">
                  <c:v>12.200000000000001</c:v>
                </c:pt>
                <c:pt idx="7">
                  <c:v>13.166666666666666</c:v>
                </c:pt>
                <c:pt idx="8">
                  <c:v>12.433333333333332</c:v>
                </c:pt>
                <c:pt idx="9">
                  <c:v>13.700000000000001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C38-850E-43557D760EE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'15'!$M$66:$M$75</c:f>
              <c:numCache>
                <c:formatCode>0.00</c:formatCode>
                <c:ptCount val="10"/>
                <c:pt idx="0">
                  <c:v>11.700000000000001</c:v>
                </c:pt>
                <c:pt idx="1">
                  <c:v>14.566666666666668</c:v>
                </c:pt>
                <c:pt idx="2">
                  <c:v>12.933333333333332</c:v>
                </c:pt>
                <c:pt idx="3">
                  <c:v>12.633333333333333</c:v>
                </c:pt>
                <c:pt idx="4">
                  <c:v>12.933333333333332</c:v>
                </c:pt>
                <c:pt idx="5">
                  <c:v>13.433333333333332</c:v>
                </c:pt>
                <c:pt idx="6">
                  <c:v>12.1</c:v>
                </c:pt>
                <c:pt idx="7">
                  <c:v>13.033333333333331</c:v>
                </c:pt>
                <c:pt idx="8">
                  <c:v>12.366666666666667</c:v>
                </c:pt>
                <c:pt idx="9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0-4C38-850E-43557D760EE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'15'!$N$66:$N$75</c:f>
              <c:numCache>
                <c:formatCode>0.00</c:formatCode>
                <c:ptCount val="10"/>
                <c:pt idx="0">
                  <c:v>11.733333333333334</c:v>
                </c:pt>
                <c:pt idx="1">
                  <c:v>14.466666666666667</c:v>
                </c:pt>
                <c:pt idx="2">
                  <c:v>12.9</c:v>
                </c:pt>
                <c:pt idx="3">
                  <c:v>12.633333333333333</c:v>
                </c:pt>
                <c:pt idx="4">
                  <c:v>12.800000000000002</c:v>
                </c:pt>
                <c:pt idx="5">
                  <c:v>13.533333333333333</c:v>
                </c:pt>
                <c:pt idx="6">
                  <c:v>12.133333333333333</c:v>
                </c:pt>
                <c:pt idx="7">
                  <c:v>13.033333333333331</c:v>
                </c:pt>
                <c:pt idx="8">
                  <c:v>12.4</c:v>
                </c:pt>
                <c:pt idx="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0-4C38-850E-43557D7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5360"/>
        <c:axId val="183297920"/>
      </c:lineChart>
      <c:catAx>
        <c:axId val="1832953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97920"/>
        <c:crosses val="autoZero"/>
        <c:auto val="1"/>
        <c:lblAlgn val="ctr"/>
        <c:lblOffset val="100"/>
        <c:tickLblSkip val="1"/>
        <c:noMultiLvlLbl val="0"/>
      </c:catAx>
      <c:valAx>
        <c:axId val="1832979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329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'16'!$D$66:$D$75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0.60000000000000142</c:v>
                </c:pt>
                <c:pt idx="2">
                  <c:v>0.70000000000000107</c:v>
                </c:pt>
                <c:pt idx="3">
                  <c:v>0.70000000000000107</c:v>
                </c:pt>
                <c:pt idx="4">
                  <c:v>0.29999999999999893</c:v>
                </c:pt>
                <c:pt idx="5">
                  <c:v>0.40000000000000036</c:v>
                </c:pt>
                <c:pt idx="6">
                  <c:v>0.39999999999999858</c:v>
                </c:pt>
                <c:pt idx="7">
                  <c:v>0.30000000000000071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D55-B6DC-E81281508CF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'16'!$E$66:$E$75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0.69999999999999929</c:v>
                </c:pt>
                <c:pt idx="3">
                  <c:v>0.60000000000000142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0.10000000000000142</c:v>
                </c:pt>
                <c:pt idx="8">
                  <c:v>0.19999999999999929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0-4D55-B6DC-E81281508CF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'16'!$F$66:$F$75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0.20000000000000107</c:v>
                </c:pt>
                <c:pt idx="8">
                  <c:v>0.29999999999999893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0-4D55-B6DC-E81281508CF9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'16'!$G$66:$G$75</c:f>
              <c:numCache>
                <c:formatCode>0.00</c:formatCode>
                <c:ptCount val="10"/>
                <c:pt idx="0">
                  <c:v>0.9976000000000006</c:v>
                </c:pt>
                <c:pt idx="1">
                  <c:v>0.9976000000000006</c:v>
                </c:pt>
                <c:pt idx="2">
                  <c:v>0.9976000000000006</c:v>
                </c:pt>
                <c:pt idx="3">
                  <c:v>0.9976000000000006</c:v>
                </c:pt>
                <c:pt idx="4">
                  <c:v>0.9976000000000006</c:v>
                </c:pt>
                <c:pt idx="5">
                  <c:v>0.9976000000000006</c:v>
                </c:pt>
                <c:pt idx="6">
                  <c:v>0.9976000000000006</c:v>
                </c:pt>
                <c:pt idx="7">
                  <c:v>0.9976000000000006</c:v>
                </c:pt>
                <c:pt idx="8">
                  <c:v>0.9976000000000006</c:v>
                </c:pt>
                <c:pt idx="9">
                  <c:v>0.9976000000000006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0-4D55-B6DC-E8128150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8352"/>
        <c:axId val="184630272"/>
      </c:lineChart>
      <c:catAx>
        <c:axId val="1846283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4630272"/>
        <c:crosses val="autoZero"/>
        <c:auto val="1"/>
        <c:lblAlgn val="ctr"/>
        <c:lblOffset val="100"/>
        <c:tickLblSkip val="1"/>
        <c:noMultiLvlLbl val="0"/>
      </c:catAx>
      <c:valAx>
        <c:axId val="1846302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462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'16'!$L$66:$L$75</c:f>
              <c:numCache>
                <c:formatCode>0.00</c:formatCode>
                <c:ptCount val="10"/>
                <c:pt idx="0">
                  <c:v>8.7000000000000011</c:v>
                </c:pt>
                <c:pt idx="1">
                  <c:v>9.5666666666666664</c:v>
                </c:pt>
                <c:pt idx="2">
                  <c:v>9.9666666666666668</c:v>
                </c:pt>
                <c:pt idx="3">
                  <c:v>9.5666666666666664</c:v>
                </c:pt>
                <c:pt idx="4">
                  <c:v>9.4</c:v>
                </c:pt>
                <c:pt idx="5">
                  <c:v>11.133333333333333</c:v>
                </c:pt>
                <c:pt idx="6">
                  <c:v>10.466666666666667</c:v>
                </c:pt>
                <c:pt idx="7">
                  <c:v>9.2666666666666675</c:v>
                </c:pt>
                <c:pt idx="8">
                  <c:v>8.4333333333333318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F-4B67-9245-464F1E9D774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'16'!$M$66:$M$75</c:f>
              <c:numCache>
                <c:formatCode>0.00</c:formatCode>
                <c:ptCount val="10"/>
                <c:pt idx="0">
                  <c:v>8.5</c:v>
                </c:pt>
                <c:pt idx="1">
                  <c:v>9.4666666666666668</c:v>
                </c:pt>
                <c:pt idx="2">
                  <c:v>9.8333333333333339</c:v>
                </c:pt>
                <c:pt idx="3">
                  <c:v>9.5</c:v>
                </c:pt>
                <c:pt idx="4">
                  <c:v>9.4</c:v>
                </c:pt>
                <c:pt idx="5">
                  <c:v>11.066666666666668</c:v>
                </c:pt>
                <c:pt idx="6">
                  <c:v>10.200000000000001</c:v>
                </c:pt>
                <c:pt idx="7">
                  <c:v>9.2666666666666675</c:v>
                </c:pt>
                <c:pt idx="8">
                  <c:v>8.5666666666666664</c:v>
                </c:pt>
                <c:pt idx="9">
                  <c:v>10.066666666666665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F-4B67-9245-464F1E9D774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'16'!$N$66:$N$75</c:f>
              <c:numCache>
                <c:formatCode>0.00</c:formatCode>
                <c:ptCount val="10"/>
                <c:pt idx="0">
                  <c:v>8.6</c:v>
                </c:pt>
                <c:pt idx="1">
                  <c:v>9.7000000000000011</c:v>
                </c:pt>
                <c:pt idx="2">
                  <c:v>9.7333333333333343</c:v>
                </c:pt>
                <c:pt idx="3">
                  <c:v>9.4</c:v>
                </c:pt>
                <c:pt idx="4">
                  <c:v>9.3333333333333339</c:v>
                </c:pt>
                <c:pt idx="5">
                  <c:v>11.033333333333333</c:v>
                </c:pt>
                <c:pt idx="6">
                  <c:v>10.100000000000001</c:v>
                </c:pt>
                <c:pt idx="7">
                  <c:v>9.2333333333333343</c:v>
                </c:pt>
                <c:pt idx="8">
                  <c:v>8.4666666666666668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F-4B67-9245-464F1E9D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1504"/>
        <c:axId val="184664064"/>
      </c:lineChart>
      <c:catAx>
        <c:axId val="184661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4664064"/>
        <c:crosses val="autoZero"/>
        <c:auto val="1"/>
        <c:lblAlgn val="ctr"/>
        <c:lblOffset val="100"/>
        <c:tickLblSkip val="1"/>
        <c:noMultiLvlLbl val="0"/>
      </c:catAx>
      <c:valAx>
        <c:axId val="1846640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466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'17'!$D$66:$D$75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0.40000000000000036</c:v>
                </c:pt>
                <c:pt idx="2">
                  <c:v>0.60000000000000142</c:v>
                </c:pt>
                <c:pt idx="3">
                  <c:v>0.60000000000000142</c:v>
                </c:pt>
                <c:pt idx="4">
                  <c:v>0.59999999999999964</c:v>
                </c:pt>
                <c:pt idx="5">
                  <c:v>0.5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0.40000000000000036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9-4F1E-853B-94D1FD18BFE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'17'!$E$66:$E$75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0.40000000000000036</c:v>
                </c:pt>
                <c:pt idx="2">
                  <c:v>0.80000000000000071</c:v>
                </c:pt>
                <c:pt idx="3">
                  <c:v>0.20000000000000107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0.29999999999999893</c:v>
                </c:pt>
                <c:pt idx="7">
                  <c:v>0.30000000000000071</c:v>
                </c:pt>
                <c:pt idx="8">
                  <c:v>0.20000000000000107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9-4F1E-853B-94D1FD18BFE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'17'!$F$66:$F$75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0.69999999999999929</c:v>
                </c:pt>
                <c:pt idx="3">
                  <c:v>0.29999999999999893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0.39999999999999858</c:v>
                </c:pt>
                <c:pt idx="9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9-4F1E-853B-94D1FD18BFE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'17'!$G$66:$G$75</c:f>
              <c:numCache>
                <c:formatCode>0.00</c:formatCode>
                <c:ptCount val="10"/>
                <c:pt idx="0">
                  <c:v>0.98040000000000016</c:v>
                </c:pt>
                <c:pt idx="1">
                  <c:v>0.98040000000000016</c:v>
                </c:pt>
                <c:pt idx="2">
                  <c:v>0.98040000000000016</c:v>
                </c:pt>
                <c:pt idx="3">
                  <c:v>0.98040000000000016</c:v>
                </c:pt>
                <c:pt idx="4">
                  <c:v>0.98040000000000016</c:v>
                </c:pt>
                <c:pt idx="5">
                  <c:v>0.98040000000000016</c:v>
                </c:pt>
                <c:pt idx="6">
                  <c:v>0.98040000000000016</c:v>
                </c:pt>
                <c:pt idx="7">
                  <c:v>0.98040000000000016</c:v>
                </c:pt>
                <c:pt idx="8">
                  <c:v>0.98040000000000016</c:v>
                </c:pt>
                <c:pt idx="9">
                  <c:v>0.98040000000000016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9-4F1E-853B-94D1FD18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2832"/>
        <c:axId val="185668736"/>
      </c:lineChart>
      <c:catAx>
        <c:axId val="185592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668736"/>
        <c:crosses val="autoZero"/>
        <c:auto val="1"/>
        <c:lblAlgn val="ctr"/>
        <c:lblOffset val="100"/>
        <c:tickLblSkip val="1"/>
        <c:noMultiLvlLbl val="0"/>
      </c:catAx>
      <c:valAx>
        <c:axId val="18566873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59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'17'!$L$66:$L$75</c:f>
              <c:numCache>
                <c:formatCode>0.00</c:formatCode>
                <c:ptCount val="10"/>
                <c:pt idx="0">
                  <c:v>8.6333333333333346</c:v>
                </c:pt>
                <c:pt idx="1">
                  <c:v>9.8666666666666671</c:v>
                </c:pt>
                <c:pt idx="2">
                  <c:v>10.033333333333333</c:v>
                </c:pt>
                <c:pt idx="3">
                  <c:v>12.033333333333331</c:v>
                </c:pt>
                <c:pt idx="4">
                  <c:v>9.3000000000000007</c:v>
                </c:pt>
                <c:pt idx="5">
                  <c:v>10.6</c:v>
                </c:pt>
                <c:pt idx="6">
                  <c:v>10.766666666666666</c:v>
                </c:pt>
                <c:pt idx="7">
                  <c:v>10</c:v>
                </c:pt>
                <c:pt idx="8">
                  <c:v>8.7666666666666675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B39-B8E6-0424311D191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'17'!$M$66:$M$75</c:f>
              <c:numCache>
                <c:formatCode>0.00</c:formatCode>
                <c:ptCount val="10"/>
                <c:pt idx="0">
                  <c:v>8.6666666666666661</c:v>
                </c:pt>
                <c:pt idx="1">
                  <c:v>9.6666666666666661</c:v>
                </c:pt>
                <c:pt idx="2">
                  <c:v>9.9333333333333336</c:v>
                </c:pt>
                <c:pt idx="3">
                  <c:v>11.800000000000002</c:v>
                </c:pt>
                <c:pt idx="4">
                  <c:v>9.3666666666666654</c:v>
                </c:pt>
                <c:pt idx="5">
                  <c:v>10.366666666666667</c:v>
                </c:pt>
                <c:pt idx="6">
                  <c:v>10.466666666666667</c:v>
                </c:pt>
                <c:pt idx="7">
                  <c:v>9.8666666666666671</c:v>
                </c:pt>
                <c:pt idx="8">
                  <c:v>8.8000000000000007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B39-B8E6-0424311D191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'17'!$N$66:$N$75</c:f>
              <c:numCache>
                <c:formatCode>0.00</c:formatCode>
                <c:ptCount val="10"/>
                <c:pt idx="0">
                  <c:v>8.6333333333333329</c:v>
                </c:pt>
                <c:pt idx="1">
                  <c:v>9.8666666666666671</c:v>
                </c:pt>
                <c:pt idx="2">
                  <c:v>9.8666666666666671</c:v>
                </c:pt>
                <c:pt idx="3">
                  <c:v>11.933333333333332</c:v>
                </c:pt>
                <c:pt idx="4">
                  <c:v>9.2999999999999989</c:v>
                </c:pt>
                <c:pt idx="5">
                  <c:v>10.633333333333333</c:v>
                </c:pt>
                <c:pt idx="6">
                  <c:v>10.466666666666667</c:v>
                </c:pt>
                <c:pt idx="7">
                  <c:v>9.7666666666666675</c:v>
                </c:pt>
                <c:pt idx="8">
                  <c:v>8.5</c:v>
                </c:pt>
                <c:pt idx="9">
                  <c:v>9.7333333333333325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A-4B39-B8E6-0424311D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3328"/>
        <c:axId val="185714560"/>
      </c:lineChart>
      <c:catAx>
        <c:axId val="185683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714560"/>
        <c:crosses val="autoZero"/>
        <c:auto val="1"/>
        <c:lblAlgn val="ctr"/>
        <c:lblOffset val="100"/>
        <c:tickLblSkip val="1"/>
        <c:noMultiLvlLbl val="0"/>
      </c:catAx>
      <c:valAx>
        <c:axId val="1857145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68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'18'!$D$66:$D$75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</c:v>
                </c:pt>
                <c:pt idx="2">
                  <c:v>0.69999999999999929</c:v>
                </c:pt>
                <c:pt idx="3">
                  <c:v>0.69999999999999929</c:v>
                </c:pt>
                <c:pt idx="4">
                  <c:v>0.19999999999999929</c:v>
                </c:pt>
                <c:pt idx="5">
                  <c:v>0.5</c:v>
                </c:pt>
                <c:pt idx="6">
                  <c:v>0.30000000000000071</c:v>
                </c:pt>
                <c:pt idx="7">
                  <c:v>0.39999999999999858</c:v>
                </c:pt>
                <c:pt idx="8">
                  <c:v>0.40000000000000036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F-4C9F-9492-1096BEF73D0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'18'!$E$66:$E$75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0.29999999999999893</c:v>
                </c:pt>
                <c:pt idx="2">
                  <c:v>0.79999999999999893</c:v>
                </c:pt>
                <c:pt idx="3">
                  <c:v>0.5</c:v>
                </c:pt>
                <c:pt idx="4">
                  <c:v>0.29999999999999893</c:v>
                </c:pt>
                <c:pt idx="5">
                  <c:v>0.29999999999999893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0.20000000000000107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F-4C9F-9492-1096BEF73D0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'18'!$F$66:$F$75</c:f>
              <c:numCache>
                <c:formatCode>General</c:formatCode>
                <c:ptCount val="10"/>
                <c:pt idx="0">
                  <c:v>0.60000000000000142</c:v>
                </c:pt>
                <c:pt idx="1">
                  <c:v>0.69999999999999929</c:v>
                </c:pt>
                <c:pt idx="2">
                  <c:v>0.5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0.39999999999999858</c:v>
                </c:pt>
                <c:pt idx="6">
                  <c:v>0.29999999999999893</c:v>
                </c:pt>
                <c:pt idx="7">
                  <c:v>0.29999999999999893</c:v>
                </c:pt>
                <c:pt idx="8">
                  <c:v>9.9999999999999645E-2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F-4C9F-9492-1096BEF73D0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'18'!$G$66:$G$75</c:f>
              <c:numCache>
                <c:formatCode>0.00</c:formatCode>
                <c:ptCount val="10"/>
                <c:pt idx="0">
                  <c:v>0.97179999999999955</c:v>
                </c:pt>
                <c:pt idx="1">
                  <c:v>0.97179999999999955</c:v>
                </c:pt>
                <c:pt idx="2">
                  <c:v>0.97179999999999955</c:v>
                </c:pt>
                <c:pt idx="3">
                  <c:v>0.97179999999999955</c:v>
                </c:pt>
                <c:pt idx="4">
                  <c:v>0.97179999999999955</c:v>
                </c:pt>
                <c:pt idx="5">
                  <c:v>0.97179999999999955</c:v>
                </c:pt>
                <c:pt idx="6">
                  <c:v>0.97179999999999955</c:v>
                </c:pt>
                <c:pt idx="7">
                  <c:v>0.97179999999999955</c:v>
                </c:pt>
                <c:pt idx="8">
                  <c:v>0.97179999999999955</c:v>
                </c:pt>
                <c:pt idx="9">
                  <c:v>0.97179999999999955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F-4C9F-9492-1096BEF7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7520"/>
        <c:axId val="185789440"/>
      </c:lineChart>
      <c:catAx>
        <c:axId val="1857875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789440"/>
        <c:crosses val="autoZero"/>
        <c:auto val="1"/>
        <c:lblAlgn val="ctr"/>
        <c:lblOffset val="100"/>
        <c:tickLblSkip val="1"/>
        <c:noMultiLvlLbl val="0"/>
      </c:catAx>
      <c:valAx>
        <c:axId val="1857894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78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'18'!$L$66:$L$75</c:f>
              <c:numCache>
                <c:formatCode>0.00</c:formatCode>
                <c:ptCount val="10"/>
                <c:pt idx="0">
                  <c:v>9.8000000000000007</c:v>
                </c:pt>
                <c:pt idx="1">
                  <c:v>8.9999999999999982</c:v>
                </c:pt>
                <c:pt idx="2">
                  <c:v>10.9</c:v>
                </c:pt>
                <c:pt idx="3">
                  <c:v>10.666666666666666</c:v>
                </c:pt>
                <c:pt idx="4">
                  <c:v>10.966666666666667</c:v>
                </c:pt>
                <c:pt idx="5">
                  <c:v>11.366666666666667</c:v>
                </c:pt>
                <c:pt idx="6">
                  <c:v>11.633333333333333</c:v>
                </c:pt>
                <c:pt idx="7">
                  <c:v>10.433333333333334</c:v>
                </c:pt>
                <c:pt idx="8">
                  <c:v>9.8000000000000007</c:v>
                </c:pt>
                <c:pt idx="9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8-46FB-AA86-1A7C3147711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'18'!$M$66:$M$75</c:f>
              <c:numCache>
                <c:formatCode>0.00</c:formatCode>
                <c:ptCount val="10"/>
                <c:pt idx="0">
                  <c:v>9.7000000000000011</c:v>
                </c:pt>
                <c:pt idx="1">
                  <c:v>8.9</c:v>
                </c:pt>
                <c:pt idx="2">
                  <c:v>10.833333333333334</c:v>
                </c:pt>
                <c:pt idx="3">
                  <c:v>10.566666666666666</c:v>
                </c:pt>
                <c:pt idx="4">
                  <c:v>10.933333333333332</c:v>
                </c:pt>
                <c:pt idx="5">
                  <c:v>11.466666666666669</c:v>
                </c:pt>
                <c:pt idx="6">
                  <c:v>11.366666666666667</c:v>
                </c:pt>
                <c:pt idx="7">
                  <c:v>10.566666666666668</c:v>
                </c:pt>
                <c:pt idx="8">
                  <c:v>9.7333333333333325</c:v>
                </c:pt>
                <c:pt idx="9">
                  <c:v>10.700000000000001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8-46FB-AA86-1A7C3147711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'18'!$N$66:$N$75</c:f>
              <c:numCache>
                <c:formatCode>0.00</c:formatCode>
                <c:ptCount val="10"/>
                <c:pt idx="0">
                  <c:v>9.5333333333333332</c:v>
                </c:pt>
                <c:pt idx="1">
                  <c:v>8.7999999999999989</c:v>
                </c:pt>
                <c:pt idx="2">
                  <c:v>10.733333333333334</c:v>
                </c:pt>
                <c:pt idx="3">
                  <c:v>10.566666666666668</c:v>
                </c:pt>
                <c:pt idx="4">
                  <c:v>10.833333333333334</c:v>
                </c:pt>
                <c:pt idx="5">
                  <c:v>11.466666666666669</c:v>
                </c:pt>
                <c:pt idx="6">
                  <c:v>11.466666666666669</c:v>
                </c:pt>
                <c:pt idx="7">
                  <c:v>10.466666666666667</c:v>
                </c:pt>
                <c:pt idx="8">
                  <c:v>9.8666666666666671</c:v>
                </c:pt>
                <c:pt idx="9">
                  <c:v>10.733333333333334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8-46FB-AA86-1A7C314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5840"/>
        <c:axId val="185978880"/>
      </c:lineChart>
      <c:catAx>
        <c:axId val="185955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978880"/>
        <c:crosses val="autoZero"/>
        <c:auto val="1"/>
        <c:lblAlgn val="ctr"/>
        <c:lblOffset val="100"/>
        <c:tickLblSkip val="1"/>
        <c:noMultiLvlLbl val="0"/>
      </c:catAx>
      <c:valAx>
        <c:axId val="1859788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595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'19'!$D$66:$D$75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0.90000000000000036</c:v>
                </c:pt>
                <c:pt idx="3">
                  <c:v>0.79999999999999893</c:v>
                </c:pt>
                <c:pt idx="4">
                  <c:v>0.79999999999999893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0.59999999999999964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4352-96C4-89E32066FCA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'19'!$E$66:$E$75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0.80000000000000071</c:v>
                </c:pt>
                <c:pt idx="3">
                  <c:v>0.69999999999999929</c:v>
                </c:pt>
                <c:pt idx="4">
                  <c:v>0.40000000000000036</c:v>
                </c:pt>
                <c:pt idx="5">
                  <c:v>0.70000000000000107</c:v>
                </c:pt>
                <c:pt idx="6">
                  <c:v>0.30000000000000071</c:v>
                </c:pt>
                <c:pt idx="7">
                  <c:v>0.20000000000000107</c:v>
                </c:pt>
                <c:pt idx="8">
                  <c:v>0.20000000000000107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8-4352-96C4-89E32066FCA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'19'!$F$66:$F$75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0.60000000000000142</c:v>
                </c:pt>
                <c:pt idx="2">
                  <c:v>0.5</c:v>
                </c:pt>
                <c:pt idx="3">
                  <c:v>0.5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8-4352-96C4-89E32066FCA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'19'!$G$66:$G$75</c:f>
              <c:numCache>
                <c:formatCode>0.00</c:formatCode>
                <c:ptCount val="10"/>
                <c:pt idx="0">
                  <c:v>1.1868000000000003</c:v>
                </c:pt>
                <c:pt idx="1">
                  <c:v>1.1868000000000003</c:v>
                </c:pt>
                <c:pt idx="2">
                  <c:v>1.1868000000000003</c:v>
                </c:pt>
                <c:pt idx="3">
                  <c:v>1.1868000000000003</c:v>
                </c:pt>
                <c:pt idx="4">
                  <c:v>1.1868000000000003</c:v>
                </c:pt>
                <c:pt idx="5">
                  <c:v>1.1868000000000003</c:v>
                </c:pt>
                <c:pt idx="6">
                  <c:v>1.1868000000000003</c:v>
                </c:pt>
                <c:pt idx="7">
                  <c:v>1.1868000000000003</c:v>
                </c:pt>
                <c:pt idx="8">
                  <c:v>1.1868000000000003</c:v>
                </c:pt>
                <c:pt idx="9">
                  <c:v>1.1868000000000003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8-4352-96C4-89E32066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0912"/>
        <c:axId val="188421248"/>
      </c:lineChart>
      <c:catAx>
        <c:axId val="188070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421248"/>
        <c:crosses val="autoZero"/>
        <c:auto val="1"/>
        <c:lblAlgn val="ctr"/>
        <c:lblOffset val="100"/>
        <c:tickLblSkip val="1"/>
        <c:noMultiLvlLbl val="0"/>
      </c:catAx>
      <c:valAx>
        <c:axId val="1884212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07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'19'!$L$66:$L$75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8.9333333333333336</c:v>
                </c:pt>
                <c:pt idx="2">
                  <c:v>10.199999999999999</c:v>
                </c:pt>
                <c:pt idx="3">
                  <c:v>9.0666666666666664</c:v>
                </c:pt>
                <c:pt idx="4">
                  <c:v>9.7333333333333325</c:v>
                </c:pt>
                <c:pt idx="5">
                  <c:v>10.700000000000001</c:v>
                </c:pt>
                <c:pt idx="6">
                  <c:v>10.733333333333334</c:v>
                </c:pt>
                <c:pt idx="7">
                  <c:v>9.5</c:v>
                </c:pt>
                <c:pt idx="8">
                  <c:v>8.4333333333333318</c:v>
                </c:pt>
                <c:pt idx="9">
                  <c:v>9.7666666666666657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1-4469-A878-A18BE4A4F40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'19'!$M$66:$M$75</c:f>
              <c:numCache>
                <c:formatCode>0.00</c:formatCode>
                <c:ptCount val="10"/>
                <c:pt idx="0">
                  <c:v>8.9</c:v>
                </c:pt>
                <c:pt idx="1">
                  <c:v>8.9333333333333353</c:v>
                </c:pt>
                <c:pt idx="2">
                  <c:v>10.133333333333333</c:v>
                </c:pt>
                <c:pt idx="3">
                  <c:v>9.2000000000000011</c:v>
                </c:pt>
                <c:pt idx="4">
                  <c:v>9.7333333333333343</c:v>
                </c:pt>
                <c:pt idx="5">
                  <c:v>10.5</c:v>
                </c:pt>
                <c:pt idx="6">
                  <c:v>10.633333333333333</c:v>
                </c:pt>
                <c:pt idx="7">
                  <c:v>9.6666666666666661</c:v>
                </c:pt>
                <c:pt idx="8">
                  <c:v>8.7000000000000011</c:v>
                </c:pt>
                <c:pt idx="9">
                  <c:v>9.7333333333333343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1-4469-A878-A18BE4A4F40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'19'!$N$66:$N$75</c:f>
              <c:numCache>
                <c:formatCode>0.00</c:formatCode>
                <c:ptCount val="10"/>
                <c:pt idx="0">
                  <c:v>8.8333333333333339</c:v>
                </c:pt>
                <c:pt idx="1">
                  <c:v>9</c:v>
                </c:pt>
                <c:pt idx="2">
                  <c:v>10.1</c:v>
                </c:pt>
                <c:pt idx="3">
                  <c:v>9.2333333333333325</c:v>
                </c:pt>
                <c:pt idx="4">
                  <c:v>9.7000000000000011</c:v>
                </c:pt>
                <c:pt idx="5">
                  <c:v>10.666666666666666</c:v>
                </c:pt>
                <c:pt idx="6">
                  <c:v>10.6</c:v>
                </c:pt>
                <c:pt idx="7">
                  <c:v>9.5</c:v>
                </c:pt>
                <c:pt idx="8">
                  <c:v>8.3666666666666671</c:v>
                </c:pt>
                <c:pt idx="9">
                  <c:v>9.4333333333333318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1-4469-A878-A18BE4A4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4032"/>
        <c:axId val="188454784"/>
      </c:lineChart>
      <c:catAx>
        <c:axId val="1884440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454784"/>
        <c:crosses val="autoZero"/>
        <c:auto val="1"/>
        <c:lblAlgn val="ctr"/>
        <c:lblOffset val="100"/>
        <c:tickLblSkip val="1"/>
        <c:noMultiLvlLbl val="0"/>
      </c:catAx>
      <c:valAx>
        <c:axId val="1884547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44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'20'!$D$66:$D$75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0.5</c:v>
                </c:pt>
                <c:pt idx="5">
                  <c:v>0.39999999999999858</c:v>
                </c:pt>
                <c:pt idx="6">
                  <c:v>0.40000000000000036</c:v>
                </c:pt>
                <c:pt idx="7">
                  <c:v>0</c:v>
                </c:pt>
                <c:pt idx="8">
                  <c:v>0.20000000000000107</c:v>
                </c:pt>
                <c:pt idx="9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C-4576-97E1-25307EB6544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'20'!$E$66:$E$75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0.59999999999999964</c:v>
                </c:pt>
                <c:pt idx="3">
                  <c:v>0.5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0.29999999999999893</c:v>
                </c:pt>
                <c:pt idx="7">
                  <c:v>0.30000000000000071</c:v>
                </c:pt>
                <c:pt idx="8">
                  <c:v>0.59999999999999964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C-4576-97E1-25307EB6544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'20'!$F$66:$F$75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0.5</c:v>
                </c:pt>
                <c:pt idx="2">
                  <c:v>9.9999999999999645E-2</c:v>
                </c:pt>
                <c:pt idx="3">
                  <c:v>0.20000000000000107</c:v>
                </c:pt>
                <c:pt idx="4">
                  <c:v>0.29999999999999893</c:v>
                </c:pt>
                <c:pt idx="5">
                  <c:v>0.60000000000000142</c:v>
                </c:pt>
                <c:pt idx="6">
                  <c:v>0.5</c:v>
                </c:pt>
                <c:pt idx="7">
                  <c:v>0.10000000000000142</c:v>
                </c:pt>
                <c:pt idx="8">
                  <c:v>0.59999999999999964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C-4576-97E1-25307EB6544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'20'!$G$66:$G$75</c:f>
              <c:numCache>
                <c:formatCode>0.00</c:formatCode>
                <c:ptCount val="10"/>
                <c:pt idx="0">
                  <c:v>1.0319999999999998</c:v>
                </c:pt>
                <c:pt idx="1">
                  <c:v>1.0319999999999998</c:v>
                </c:pt>
                <c:pt idx="2">
                  <c:v>1.0319999999999998</c:v>
                </c:pt>
                <c:pt idx="3">
                  <c:v>1.0319999999999998</c:v>
                </c:pt>
                <c:pt idx="4">
                  <c:v>1.0319999999999998</c:v>
                </c:pt>
                <c:pt idx="5">
                  <c:v>1.0319999999999998</c:v>
                </c:pt>
                <c:pt idx="6">
                  <c:v>1.0319999999999998</c:v>
                </c:pt>
                <c:pt idx="7">
                  <c:v>1.0319999999999998</c:v>
                </c:pt>
                <c:pt idx="8">
                  <c:v>1.0319999999999998</c:v>
                </c:pt>
                <c:pt idx="9">
                  <c:v>1.0319999999999998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C-4576-97E1-25307E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4128"/>
        <c:axId val="188546048"/>
      </c:lineChart>
      <c:catAx>
        <c:axId val="1885441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546048"/>
        <c:crosses val="autoZero"/>
        <c:auto val="1"/>
        <c:lblAlgn val="ctr"/>
        <c:lblOffset val="100"/>
        <c:tickLblSkip val="1"/>
        <c:noMultiLvlLbl val="0"/>
      </c:catAx>
      <c:valAx>
        <c:axId val="1885460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54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'2'!$L$66:$L$75</c:f>
              <c:numCache>
                <c:formatCode>0.00</c:formatCode>
                <c:ptCount val="10"/>
                <c:pt idx="0">
                  <c:v>14.133333333333335</c:v>
                </c:pt>
                <c:pt idx="1">
                  <c:v>13.9</c:v>
                </c:pt>
                <c:pt idx="2">
                  <c:v>14.799999999999999</c:v>
                </c:pt>
                <c:pt idx="3">
                  <c:v>14.766666666666667</c:v>
                </c:pt>
                <c:pt idx="4">
                  <c:v>14.833333333333334</c:v>
                </c:pt>
                <c:pt idx="5">
                  <c:v>16.099999999999998</c:v>
                </c:pt>
                <c:pt idx="6">
                  <c:v>14.199999999999998</c:v>
                </c:pt>
                <c:pt idx="7">
                  <c:v>15.799999999999999</c:v>
                </c:pt>
                <c:pt idx="8">
                  <c:v>15.233333333333334</c:v>
                </c:pt>
                <c:pt idx="9">
                  <c:v>16.466666666666669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8-40CB-9017-64F2C0093F4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'2'!$M$66:$M$75</c:f>
              <c:numCache>
                <c:formatCode>0.00</c:formatCode>
                <c:ptCount val="10"/>
                <c:pt idx="0">
                  <c:v>14.133333333333333</c:v>
                </c:pt>
                <c:pt idx="1">
                  <c:v>13.933333333333332</c:v>
                </c:pt>
                <c:pt idx="2">
                  <c:v>14.666666666666666</c:v>
                </c:pt>
                <c:pt idx="3">
                  <c:v>14.733333333333334</c:v>
                </c:pt>
                <c:pt idx="4">
                  <c:v>14.766666666666666</c:v>
                </c:pt>
                <c:pt idx="5">
                  <c:v>16</c:v>
                </c:pt>
                <c:pt idx="6">
                  <c:v>14.366666666666667</c:v>
                </c:pt>
                <c:pt idx="7">
                  <c:v>15.866666666666667</c:v>
                </c:pt>
                <c:pt idx="8">
                  <c:v>15.166666666666666</c:v>
                </c:pt>
                <c:pt idx="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8-40CB-9017-64F2C0093F4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'2'!$N$66:$N$75</c:f>
              <c:numCache>
                <c:formatCode>0.00</c:formatCode>
                <c:ptCount val="10"/>
                <c:pt idx="0">
                  <c:v>14.133333333333333</c:v>
                </c:pt>
                <c:pt idx="1">
                  <c:v>14.066666666666668</c:v>
                </c:pt>
                <c:pt idx="2">
                  <c:v>14.6</c:v>
                </c:pt>
                <c:pt idx="3">
                  <c:v>14.566666666666668</c:v>
                </c:pt>
                <c:pt idx="4">
                  <c:v>14.833333333333334</c:v>
                </c:pt>
                <c:pt idx="5">
                  <c:v>15.933333333333332</c:v>
                </c:pt>
                <c:pt idx="6">
                  <c:v>14.333333333333334</c:v>
                </c:pt>
                <c:pt idx="7">
                  <c:v>15.833333333333334</c:v>
                </c:pt>
                <c:pt idx="8">
                  <c:v>15.366666666666667</c:v>
                </c:pt>
                <c:pt idx="9">
                  <c:v>16.400000000000002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8-40CB-9017-64F2C009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42656"/>
        <c:axId val="433549696"/>
      </c:lineChart>
      <c:catAx>
        <c:axId val="433542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33549696"/>
        <c:crosses val="autoZero"/>
        <c:auto val="1"/>
        <c:lblAlgn val="ctr"/>
        <c:lblOffset val="100"/>
        <c:tickLblSkip val="1"/>
        <c:noMultiLvlLbl val="0"/>
      </c:catAx>
      <c:valAx>
        <c:axId val="4335496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43354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'20'!$L$66:$L$75</c:f>
              <c:numCache>
                <c:formatCode>0.00</c:formatCode>
                <c:ptCount val="10"/>
                <c:pt idx="0">
                  <c:v>11.5</c:v>
                </c:pt>
                <c:pt idx="1">
                  <c:v>11.733333333333334</c:v>
                </c:pt>
                <c:pt idx="2">
                  <c:v>12.733333333333334</c:v>
                </c:pt>
                <c:pt idx="3">
                  <c:v>12.233333333333334</c:v>
                </c:pt>
                <c:pt idx="4">
                  <c:v>12.6</c:v>
                </c:pt>
                <c:pt idx="5">
                  <c:v>12.566666666666668</c:v>
                </c:pt>
                <c:pt idx="6">
                  <c:v>13.033333333333333</c:v>
                </c:pt>
                <c:pt idx="7">
                  <c:v>12.300000000000002</c:v>
                </c:pt>
                <c:pt idx="8">
                  <c:v>11.199999999999998</c:v>
                </c:pt>
                <c:pt idx="9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5-4808-A49A-4F2751FB2A2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'20'!$M$66:$M$75</c:f>
              <c:numCache>
                <c:formatCode>0.00</c:formatCode>
                <c:ptCount val="10"/>
                <c:pt idx="0">
                  <c:v>11.366666666666667</c:v>
                </c:pt>
                <c:pt idx="1">
                  <c:v>11.533333333333331</c:v>
                </c:pt>
                <c:pt idx="2">
                  <c:v>12.666666666666666</c:v>
                </c:pt>
                <c:pt idx="3">
                  <c:v>12.166666666666666</c:v>
                </c:pt>
                <c:pt idx="4">
                  <c:v>12.633333333333333</c:v>
                </c:pt>
                <c:pt idx="5">
                  <c:v>12.433333333333332</c:v>
                </c:pt>
                <c:pt idx="6">
                  <c:v>12.933333333333332</c:v>
                </c:pt>
                <c:pt idx="7">
                  <c:v>12.333333333333334</c:v>
                </c:pt>
                <c:pt idx="8">
                  <c:v>11.166666666666666</c:v>
                </c:pt>
                <c:pt idx="9">
                  <c:v>12.433333333333332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5-4808-A49A-4F2751FB2A2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'20'!$N$66:$N$75</c:f>
              <c:numCache>
                <c:formatCode>0.00</c:formatCode>
                <c:ptCount val="10"/>
                <c:pt idx="0">
                  <c:v>11.333333333333334</c:v>
                </c:pt>
                <c:pt idx="1">
                  <c:v>11.666666666666666</c:v>
                </c:pt>
                <c:pt idx="2">
                  <c:v>12.633333333333333</c:v>
                </c:pt>
                <c:pt idx="3">
                  <c:v>12.166666666666666</c:v>
                </c:pt>
                <c:pt idx="4">
                  <c:v>12.466666666666669</c:v>
                </c:pt>
                <c:pt idx="5">
                  <c:v>12.433333333333332</c:v>
                </c:pt>
                <c:pt idx="6">
                  <c:v>12.833333333333334</c:v>
                </c:pt>
                <c:pt idx="7">
                  <c:v>12.233333333333334</c:v>
                </c:pt>
                <c:pt idx="8">
                  <c:v>11.133333333333335</c:v>
                </c:pt>
                <c:pt idx="9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5-4808-A49A-4F2751FB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01856"/>
        <c:axId val="188604416"/>
      </c:lineChart>
      <c:catAx>
        <c:axId val="1886018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604416"/>
        <c:crosses val="autoZero"/>
        <c:auto val="1"/>
        <c:lblAlgn val="ctr"/>
        <c:lblOffset val="100"/>
        <c:tickLblSkip val="1"/>
        <c:noMultiLvlLbl val="0"/>
      </c:catAx>
      <c:valAx>
        <c:axId val="1886044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8860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'21'!$D$66:$D$75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0.40000000000000036</c:v>
                </c:pt>
                <c:pt idx="2">
                  <c:v>0.90000000000000036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0.19999999999999929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721-91CA-E33328CC036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'21'!$E$66:$E$75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0.80000000000000071</c:v>
                </c:pt>
                <c:pt idx="2">
                  <c:v>0.59999999999999964</c:v>
                </c:pt>
                <c:pt idx="3">
                  <c:v>0.5</c:v>
                </c:pt>
                <c:pt idx="4">
                  <c:v>0.89999999999999858</c:v>
                </c:pt>
                <c:pt idx="5">
                  <c:v>9.9999999999999645E-2</c:v>
                </c:pt>
                <c:pt idx="6">
                  <c:v>0.19999999999999929</c:v>
                </c:pt>
                <c:pt idx="7">
                  <c:v>0.59999999999999964</c:v>
                </c:pt>
                <c:pt idx="8">
                  <c:v>9.9999999999999645E-2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721-91CA-E33328CC036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'21'!$F$66:$F$75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0.30000000000000071</c:v>
                </c:pt>
                <c:pt idx="2">
                  <c:v>0.39999999999999858</c:v>
                </c:pt>
                <c:pt idx="3">
                  <c:v>0.19999999999999929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0.39999999999999858</c:v>
                </c:pt>
                <c:pt idx="7">
                  <c:v>0.20000000000000107</c:v>
                </c:pt>
                <c:pt idx="8">
                  <c:v>0.19999999999999929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A-4721-91CA-E33328CC036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'21'!$G$66:$G$75</c:f>
              <c:numCache>
                <c:formatCode>0.00</c:formatCode>
                <c:ptCount val="10"/>
                <c:pt idx="0">
                  <c:v>0.99759999999999904</c:v>
                </c:pt>
                <c:pt idx="1">
                  <c:v>0.99759999999999904</c:v>
                </c:pt>
                <c:pt idx="2">
                  <c:v>0.99759999999999904</c:v>
                </c:pt>
                <c:pt idx="3">
                  <c:v>0.99759999999999904</c:v>
                </c:pt>
                <c:pt idx="4">
                  <c:v>0.99759999999999904</c:v>
                </c:pt>
                <c:pt idx="5">
                  <c:v>0.99759999999999904</c:v>
                </c:pt>
                <c:pt idx="6">
                  <c:v>0.99759999999999904</c:v>
                </c:pt>
                <c:pt idx="7">
                  <c:v>0.99759999999999904</c:v>
                </c:pt>
                <c:pt idx="8">
                  <c:v>0.99759999999999904</c:v>
                </c:pt>
                <c:pt idx="9">
                  <c:v>0.99759999999999904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A-4721-91CA-E33328CC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56896"/>
        <c:axId val="267867264"/>
      </c:lineChart>
      <c:catAx>
        <c:axId val="267856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67867264"/>
        <c:crosses val="autoZero"/>
        <c:auto val="1"/>
        <c:lblAlgn val="ctr"/>
        <c:lblOffset val="100"/>
        <c:tickLblSkip val="1"/>
        <c:noMultiLvlLbl val="0"/>
      </c:catAx>
      <c:valAx>
        <c:axId val="2678672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678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'21'!$L$66:$L$75</c:f>
              <c:numCache>
                <c:formatCode>0.00</c:formatCode>
                <c:ptCount val="10"/>
                <c:pt idx="0">
                  <c:v>10.033333333333333</c:v>
                </c:pt>
                <c:pt idx="1">
                  <c:v>9.2000000000000011</c:v>
                </c:pt>
                <c:pt idx="2">
                  <c:v>11.166666666666666</c:v>
                </c:pt>
                <c:pt idx="3">
                  <c:v>10.9</c:v>
                </c:pt>
                <c:pt idx="4">
                  <c:v>11.433333333333332</c:v>
                </c:pt>
                <c:pt idx="5">
                  <c:v>11.6</c:v>
                </c:pt>
                <c:pt idx="6">
                  <c:v>12.200000000000001</c:v>
                </c:pt>
                <c:pt idx="7">
                  <c:v>11.433333333333332</c:v>
                </c:pt>
                <c:pt idx="8">
                  <c:v>9.9333333333333336</c:v>
                </c:pt>
                <c:pt idx="9">
                  <c:v>11.033333333333333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D-4A4E-910F-ABF87F7DE69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'21'!$M$66:$M$75</c:f>
              <c:numCache>
                <c:formatCode>0.00</c:formatCode>
                <c:ptCount val="10"/>
                <c:pt idx="0">
                  <c:v>10.033333333333333</c:v>
                </c:pt>
                <c:pt idx="1">
                  <c:v>9.1333333333333329</c:v>
                </c:pt>
                <c:pt idx="2">
                  <c:v>11.1</c:v>
                </c:pt>
                <c:pt idx="3">
                  <c:v>10.700000000000001</c:v>
                </c:pt>
                <c:pt idx="4">
                  <c:v>11.366666666666665</c:v>
                </c:pt>
                <c:pt idx="5">
                  <c:v>11.333333333333334</c:v>
                </c:pt>
                <c:pt idx="6">
                  <c:v>11.933333333333332</c:v>
                </c:pt>
                <c:pt idx="7">
                  <c:v>11.299999999999999</c:v>
                </c:pt>
                <c:pt idx="8">
                  <c:v>10.133333333333333</c:v>
                </c:pt>
                <c:pt idx="9">
                  <c:v>11.033333333333333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D-4A4E-910F-ABF87F7DE69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'21'!$N$66:$N$75</c:f>
              <c:numCache>
                <c:formatCode>0.00</c:formatCode>
                <c:ptCount val="10"/>
                <c:pt idx="0">
                  <c:v>10.1</c:v>
                </c:pt>
                <c:pt idx="1">
                  <c:v>9.3333333333333339</c:v>
                </c:pt>
                <c:pt idx="2">
                  <c:v>10.966666666666669</c:v>
                </c:pt>
                <c:pt idx="3">
                  <c:v>10.866666666666667</c:v>
                </c:pt>
                <c:pt idx="4">
                  <c:v>11.466666666666669</c:v>
                </c:pt>
                <c:pt idx="5">
                  <c:v>11.366666666666667</c:v>
                </c:pt>
                <c:pt idx="6">
                  <c:v>12</c:v>
                </c:pt>
                <c:pt idx="7">
                  <c:v>11.300000000000002</c:v>
                </c:pt>
                <c:pt idx="8">
                  <c:v>10.1</c:v>
                </c:pt>
                <c:pt idx="9">
                  <c:v>10.799999999999999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D-4A4E-910F-ABF87F7D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35104"/>
        <c:axId val="267937664"/>
      </c:lineChart>
      <c:catAx>
        <c:axId val="2679351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67937664"/>
        <c:crosses val="autoZero"/>
        <c:auto val="1"/>
        <c:lblAlgn val="ctr"/>
        <c:lblOffset val="100"/>
        <c:tickLblSkip val="1"/>
        <c:noMultiLvlLbl val="0"/>
      </c:catAx>
      <c:valAx>
        <c:axId val="2679376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67935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'22'!$D$66:$D$75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0.30000000000000071</c:v>
                </c:pt>
                <c:pt idx="2">
                  <c:v>0.90000000000000036</c:v>
                </c:pt>
                <c:pt idx="3">
                  <c:v>0.80000000000000071</c:v>
                </c:pt>
                <c:pt idx="4">
                  <c:v>0.19999999999999929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691-B454-D200E6F340D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'22'!$E$66:$E$75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0.79999999999999893</c:v>
                </c:pt>
                <c:pt idx="2">
                  <c:v>0.79999999999999893</c:v>
                </c:pt>
                <c:pt idx="3">
                  <c:v>0.5</c:v>
                </c:pt>
                <c:pt idx="4">
                  <c:v>0.20000000000000107</c:v>
                </c:pt>
                <c:pt idx="5">
                  <c:v>0.19999999999999929</c:v>
                </c:pt>
                <c:pt idx="6">
                  <c:v>0.19999999999999929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691-B454-D200E6F340D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'22'!$F$66:$F$75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9.9999999999999645E-2</c:v>
                </c:pt>
                <c:pt idx="2">
                  <c:v>0.5</c:v>
                </c:pt>
                <c:pt idx="3">
                  <c:v>9.9999999999999645E-2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0.20000000000000107</c:v>
                </c:pt>
                <c:pt idx="7">
                  <c:v>0.10000000000000142</c:v>
                </c:pt>
                <c:pt idx="8">
                  <c:v>0.39999999999999858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691-B454-D200E6F340D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'22'!$G$66:$G$75</c:f>
              <c:numCache>
                <c:formatCode>0.00</c:formatCode>
                <c:ptCount val="10"/>
                <c:pt idx="0">
                  <c:v>0.9718</c:v>
                </c:pt>
                <c:pt idx="1">
                  <c:v>0.9718</c:v>
                </c:pt>
                <c:pt idx="2">
                  <c:v>0.9718</c:v>
                </c:pt>
                <c:pt idx="3">
                  <c:v>0.9718</c:v>
                </c:pt>
                <c:pt idx="4">
                  <c:v>0.9718</c:v>
                </c:pt>
                <c:pt idx="5">
                  <c:v>0.9718</c:v>
                </c:pt>
                <c:pt idx="6">
                  <c:v>0.9718</c:v>
                </c:pt>
                <c:pt idx="7">
                  <c:v>0.9718</c:v>
                </c:pt>
                <c:pt idx="8">
                  <c:v>0.9718</c:v>
                </c:pt>
                <c:pt idx="9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C-4691-B454-D200E6F3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8400"/>
        <c:axId val="275000320"/>
      </c:lineChart>
      <c:catAx>
        <c:axId val="2749984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5000320"/>
        <c:crosses val="autoZero"/>
        <c:auto val="1"/>
        <c:lblAlgn val="ctr"/>
        <c:lblOffset val="100"/>
        <c:tickLblSkip val="1"/>
        <c:noMultiLvlLbl val="0"/>
      </c:catAx>
      <c:valAx>
        <c:axId val="2750003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499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'22'!$L$66:$L$75</c:f>
              <c:numCache>
                <c:formatCode>0.00</c:formatCode>
                <c:ptCount val="10"/>
                <c:pt idx="0">
                  <c:v>10</c:v>
                </c:pt>
                <c:pt idx="1">
                  <c:v>10.133333333333335</c:v>
                </c:pt>
                <c:pt idx="2">
                  <c:v>10.4</c:v>
                </c:pt>
                <c:pt idx="3">
                  <c:v>11.033333333333333</c:v>
                </c:pt>
                <c:pt idx="4">
                  <c:v>11.4</c:v>
                </c:pt>
                <c:pt idx="5">
                  <c:v>11.6</c:v>
                </c:pt>
                <c:pt idx="6">
                  <c:v>12.066666666666668</c:v>
                </c:pt>
                <c:pt idx="7">
                  <c:v>10.933333333333332</c:v>
                </c:pt>
                <c:pt idx="8">
                  <c:v>11.366666666666667</c:v>
                </c:pt>
                <c:pt idx="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E-4D13-B279-F5FE34EB511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'22'!$M$66:$M$75</c:f>
              <c:numCache>
                <c:formatCode>0.00</c:formatCode>
                <c:ptCount val="10"/>
                <c:pt idx="0">
                  <c:v>10.033333333333333</c:v>
                </c:pt>
                <c:pt idx="1">
                  <c:v>10.399999999999999</c:v>
                </c:pt>
                <c:pt idx="2">
                  <c:v>10.333333333333334</c:v>
                </c:pt>
                <c:pt idx="3">
                  <c:v>11.166666666666666</c:v>
                </c:pt>
                <c:pt idx="4">
                  <c:v>11.333333333333334</c:v>
                </c:pt>
                <c:pt idx="5">
                  <c:v>11.6</c:v>
                </c:pt>
                <c:pt idx="6">
                  <c:v>11.9</c:v>
                </c:pt>
                <c:pt idx="7">
                  <c:v>11</c:v>
                </c:pt>
                <c:pt idx="8">
                  <c:v>11.4</c:v>
                </c:pt>
                <c:pt idx="9">
                  <c:v>10.866666666666665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D13-B279-F5FE34EB511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'22'!$N$66:$N$75</c:f>
              <c:numCache>
                <c:formatCode>0.00</c:formatCode>
                <c:ptCount val="10"/>
                <c:pt idx="0">
                  <c:v>9.9666666666666668</c:v>
                </c:pt>
                <c:pt idx="1">
                  <c:v>10.066666666666666</c:v>
                </c:pt>
                <c:pt idx="2">
                  <c:v>10.233333333333333</c:v>
                </c:pt>
                <c:pt idx="3">
                  <c:v>11.066666666666668</c:v>
                </c:pt>
                <c:pt idx="4">
                  <c:v>11.100000000000001</c:v>
                </c:pt>
                <c:pt idx="5">
                  <c:v>11.566666666666668</c:v>
                </c:pt>
                <c:pt idx="6">
                  <c:v>11.733333333333334</c:v>
                </c:pt>
                <c:pt idx="7">
                  <c:v>10.766666666666666</c:v>
                </c:pt>
                <c:pt idx="8">
                  <c:v>11.5</c:v>
                </c:pt>
                <c:pt idx="9">
                  <c:v>10.733333333333334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D13-B279-F5FE34EB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52032"/>
        <c:axId val="275386368"/>
      </c:lineChart>
      <c:catAx>
        <c:axId val="2750520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5386368"/>
        <c:crosses val="autoZero"/>
        <c:auto val="1"/>
        <c:lblAlgn val="ctr"/>
        <c:lblOffset val="100"/>
        <c:tickLblSkip val="1"/>
        <c:noMultiLvlLbl val="0"/>
      </c:catAx>
      <c:valAx>
        <c:axId val="2753863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5052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'23'!$D$66:$D$75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0.59999999999999964</c:v>
                </c:pt>
                <c:pt idx="2">
                  <c:v>0.80000000000000071</c:v>
                </c:pt>
                <c:pt idx="3">
                  <c:v>0.5</c:v>
                </c:pt>
                <c:pt idx="4">
                  <c:v>0.5</c:v>
                </c:pt>
                <c:pt idx="5">
                  <c:v>0.30000000000000071</c:v>
                </c:pt>
                <c:pt idx="6">
                  <c:v>0.39999999999999858</c:v>
                </c:pt>
                <c:pt idx="7">
                  <c:v>0.60000000000000142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D-4FF5-8394-D5171A733705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'23'!$E$66:$E$75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0.80000000000000071</c:v>
                </c:pt>
                <c:pt idx="3">
                  <c:v>0.60000000000000142</c:v>
                </c:pt>
                <c:pt idx="4">
                  <c:v>0.30000000000000071</c:v>
                </c:pt>
                <c:pt idx="5">
                  <c:v>0.59999999999999964</c:v>
                </c:pt>
                <c:pt idx="6">
                  <c:v>0.10000000000000142</c:v>
                </c:pt>
                <c:pt idx="7">
                  <c:v>0.29999999999999893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D-4FF5-8394-D5171A733705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'23'!$F$66:$F$75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0.30000000000000071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D-4FF5-8394-D5171A733705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'23'!$G$66:$G$75</c:f>
              <c:numCache>
                <c:formatCode>0.00</c:formatCode>
                <c:ptCount val="10"/>
                <c:pt idx="0">
                  <c:v>0.97179999999999966</c:v>
                </c:pt>
                <c:pt idx="1">
                  <c:v>0.97179999999999966</c:v>
                </c:pt>
                <c:pt idx="2">
                  <c:v>0.97179999999999966</c:v>
                </c:pt>
                <c:pt idx="3">
                  <c:v>0.97179999999999966</c:v>
                </c:pt>
                <c:pt idx="4">
                  <c:v>0.97179999999999966</c:v>
                </c:pt>
                <c:pt idx="5">
                  <c:v>0.97179999999999966</c:v>
                </c:pt>
                <c:pt idx="6">
                  <c:v>0.97179999999999966</c:v>
                </c:pt>
                <c:pt idx="7">
                  <c:v>0.97179999999999966</c:v>
                </c:pt>
                <c:pt idx="8">
                  <c:v>0.97179999999999966</c:v>
                </c:pt>
                <c:pt idx="9">
                  <c:v>0.97179999999999966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D-4FF5-8394-D5171A73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08928"/>
        <c:axId val="277222528"/>
      </c:lineChart>
      <c:catAx>
        <c:axId val="2757089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222528"/>
        <c:crosses val="autoZero"/>
        <c:auto val="1"/>
        <c:lblAlgn val="ctr"/>
        <c:lblOffset val="100"/>
        <c:tickLblSkip val="1"/>
        <c:noMultiLvlLbl val="0"/>
      </c:catAx>
      <c:valAx>
        <c:axId val="2772225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570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'23'!$L$66:$L$75</c:f>
              <c:numCache>
                <c:formatCode>0.00</c:formatCode>
                <c:ptCount val="10"/>
                <c:pt idx="0">
                  <c:v>8.4333333333333318</c:v>
                </c:pt>
                <c:pt idx="1">
                  <c:v>9.2666666666666657</c:v>
                </c:pt>
                <c:pt idx="2">
                  <c:v>9.5333333333333332</c:v>
                </c:pt>
                <c:pt idx="3">
                  <c:v>9.7666666666666675</c:v>
                </c:pt>
                <c:pt idx="4">
                  <c:v>9.6333333333333329</c:v>
                </c:pt>
                <c:pt idx="5">
                  <c:v>9.7000000000000011</c:v>
                </c:pt>
                <c:pt idx="6">
                  <c:v>10.433333333333334</c:v>
                </c:pt>
                <c:pt idx="7">
                  <c:v>9.5333333333333332</c:v>
                </c:pt>
                <c:pt idx="8">
                  <c:v>8.4</c:v>
                </c:pt>
                <c:pt idx="9">
                  <c:v>9.6333333333333329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3-4084-82B2-E92886C4577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'23'!$M$66:$M$75</c:f>
              <c:numCache>
                <c:formatCode>0.00</c:formatCode>
                <c:ptCount val="10"/>
                <c:pt idx="0">
                  <c:v>8.4</c:v>
                </c:pt>
                <c:pt idx="1">
                  <c:v>9.4666666666666668</c:v>
                </c:pt>
                <c:pt idx="2">
                  <c:v>9.4333333333333336</c:v>
                </c:pt>
                <c:pt idx="3">
                  <c:v>9.4</c:v>
                </c:pt>
                <c:pt idx="4">
                  <c:v>9.6666666666666661</c:v>
                </c:pt>
                <c:pt idx="5">
                  <c:v>9.1333333333333329</c:v>
                </c:pt>
                <c:pt idx="6">
                  <c:v>10.266666666666667</c:v>
                </c:pt>
                <c:pt idx="7">
                  <c:v>9.5333333333333332</c:v>
                </c:pt>
                <c:pt idx="8">
                  <c:v>8.5333333333333332</c:v>
                </c:pt>
                <c:pt idx="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3-4084-82B2-E92886C4577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'23'!$N$66:$N$75</c:f>
              <c:numCache>
                <c:formatCode>0.00</c:formatCode>
                <c:ptCount val="10"/>
                <c:pt idx="0">
                  <c:v>8.3333333333333339</c:v>
                </c:pt>
                <c:pt idx="1">
                  <c:v>9.3666666666666671</c:v>
                </c:pt>
                <c:pt idx="2">
                  <c:v>9.2999999999999989</c:v>
                </c:pt>
                <c:pt idx="3">
                  <c:v>9.6</c:v>
                </c:pt>
                <c:pt idx="4">
                  <c:v>9.4333333333333336</c:v>
                </c:pt>
                <c:pt idx="5">
                  <c:v>9.4</c:v>
                </c:pt>
                <c:pt idx="6">
                  <c:v>10.166666666666666</c:v>
                </c:pt>
                <c:pt idx="7">
                  <c:v>9.5333333333333332</c:v>
                </c:pt>
                <c:pt idx="8">
                  <c:v>8.5666666666666664</c:v>
                </c:pt>
                <c:pt idx="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3-4084-82B2-E92886C4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61696"/>
        <c:axId val="277268352"/>
      </c:lineChart>
      <c:catAx>
        <c:axId val="2772616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268352"/>
        <c:crosses val="autoZero"/>
        <c:auto val="1"/>
        <c:lblAlgn val="ctr"/>
        <c:lblOffset val="100"/>
        <c:tickLblSkip val="1"/>
        <c:noMultiLvlLbl val="0"/>
      </c:catAx>
      <c:valAx>
        <c:axId val="2772683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26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'24'!$D$66:$D$75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0.10000000000000142</c:v>
                </c:pt>
                <c:pt idx="2">
                  <c:v>0.70000000000000107</c:v>
                </c:pt>
                <c:pt idx="3">
                  <c:v>0.60000000000000142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0.60000000000000142</c:v>
                </c:pt>
                <c:pt idx="8">
                  <c:v>0.30000000000000071</c:v>
                </c:pt>
                <c:pt idx="9">
                  <c:v>0.90000000000000036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3-496D-843A-2FC118EE5A7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'24'!$E$66:$E$75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9.9999999999999645E-2</c:v>
                </c:pt>
                <c:pt idx="2">
                  <c:v>0.69999999999999929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0.19999999999999929</c:v>
                </c:pt>
                <c:pt idx="9">
                  <c:v>0.90000000000000036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3-496D-843A-2FC118EE5A7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'24'!$F$66:$F$75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0.90000000000000036</c:v>
                </c:pt>
                <c:pt idx="3">
                  <c:v>0.19999999999999929</c:v>
                </c:pt>
                <c:pt idx="4">
                  <c:v>0.19999999999999929</c:v>
                </c:pt>
                <c:pt idx="5">
                  <c:v>0.80000000000000071</c:v>
                </c:pt>
                <c:pt idx="6">
                  <c:v>0.19999999999999929</c:v>
                </c:pt>
                <c:pt idx="7">
                  <c:v>0.20000000000000107</c:v>
                </c:pt>
                <c:pt idx="8">
                  <c:v>0.29999999999999893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3-496D-843A-2FC118EE5A7F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'24'!$G$66:$G$75</c:f>
              <c:numCache>
                <c:formatCode>0.00</c:formatCode>
                <c:ptCount val="10"/>
                <c:pt idx="0">
                  <c:v>1.0664000000000002</c:v>
                </c:pt>
                <c:pt idx="1">
                  <c:v>1.0664000000000002</c:v>
                </c:pt>
                <c:pt idx="2">
                  <c:v>1.0664000000000002</c:v>
                </c:pt>
                <c:pt idx="3">
                  <c:v>1.0664000000000002</c:v>
                </c:pt>
                <c:pt idx="4">
                  <c:v>1.0664000000000002</c:v>
                </c:pt>
                <c:pt idx="5">
                  <c:v>1.0664000000000002</c:v>
                </c:pt>
                <c:pt idx="6">
                  <c:v>1.0664000000000002</c:v>
                </c:pt>
                <c:pt idx="7">
                  <c:v>1.0664000000000002</c:v>
                </c:pt>
                <c:pt idx="8">
                  <c:v>1.0664000000000002</c:v>
                </c:pt>
                <c:pt idx="9">
                  <c:v>1.0664000000000002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3-496D-843A-2FC118EE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45408"/>
        <c:axId val="277347328"/>
      </c:lineChart>
      <c:catAx>
        <c:axId val="277345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347328"/>
        <c:crosses val="autoZero"/>
        <c:auto val="1"/>
        <c:lblAlgn val="ctr"/>
        <c:lblOffset val="100"/>
        <c:tickLblSkip val="1"/>
        <c:noMultiLvlLbl val="0"/>
      </c:catAx>
      <c:valAx>
        <c:axId val="2773473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34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'24'!$L$66:$L$75</c:f>
              <c:numCache>
                <c:formatCode>0.00</c:formatCode>
                <c:ptCount val="10"/>
                <c:pt idx="0">
                  <c:v>10.366666666666665</c:v>
                </c:pt>
                <c:pt idx="1">
                  <c:v>8.2666666666666675</c:v>
                </c:pt>
                <c:pt idx="2">
                  <c:v>11.533333333333333</c:v>
                </c:pt>
                <c:pt idx="3">
                  <c:v>12.033333333333331</c:v>
                </c:pt>
                <c:pt idx="4">
                  <c:v>11.199999999999998</c:v>
                </c:pt>
                <c:pt idx="5">
                  <c:v>11.433333333333332</c:v>
                </c:pt>
                <c:pt idx="6">
                  <c:v>12.233333333333334</c:v>
                </c:pt>
                <c:pt idx="7">
                  <c:v>11.533333333333331</c:v>
                </c:pt>
                <c:pt idx="8">
                  <c:v>10.633333333333333</c:v>
                </c:pt>
                <c:pt idx="9">
                  <c:v>10.966666666666667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3-45C0-94D5-22E4DA756AE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'24'!$M$66:$M$75</c:f>
              <c:numCache>
                <c:formatCode>0.00</c:formatCode>
                <c:ptCount val="10"/>
                <c:pt idx="0">
                  <c:v>10.4</c:v>
                </c:pt>
                <c:pt idx="1">
                  <c:v>8.1666666666666661</c:v>
                </c:pt>
                <c:pt idx="2">
                  <c:v>11.366666666666667</c:v>
                </c:pt>
                <c:pt idx="3">
                  <c:v>11.933333333333332</c:v>
                </c:pt>
                <c:pt idx="4">
                  <c:v>11.266666666666667</c:v>
                </c:pt>
                <c:pt idx="5">
                  <c:v>11.200000000000001</c:v>
                </c:pt>
                <c:pt idx="6">
                  <c:v>11.866666666666667</c:v>
                </c:pt>
                <c:pt idx="7">
                  <c:v>11.366666666666667</c:v>
                </c:pt>
                <c:pt idx="8">
                  <c:v>10.566666666666666</c:v>
                </c:pt>
                <c:pt idx="9">
                  <c:v>10.933333333333332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3-45C0-94D5-22E4DA756AE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'24'!$N$66:$N$75</c:f>
              <c:numCache>
                <c:formatCode>0.00</c:formatCode>
                <c:ptCount val="10"/>
                <c:pt idx="0">
                  <c:v>10.433333333333334</c:v>
                </c:pt>
                <c:pt idx="1">
                  <c:v>8.2000000000000011</c:v>
                </c:pt>
                <c:pt idx="2">
                  <c:v>11.433333333333332</c:v>
                </c:pt>
                <c:pt idx="3">
                  <c:v>11.966666666666667</c:v>
                </c:pt>
                <c:pt idx="4">
                  <c:v>11</c:v>
                </c:pt>
                <c:pt idx="5">
                  <c:v>11.1</c:v>
                </c:pt>
                <c:pt idx="6">
                  <c:v>11.9</c:v>
                </c:pt>
                <c:pt idx="7">
                  <c:v>11.300000000000002</c:v>
                </c:pt>
                <c:pt idx="8">
                  <c:v>10.533333333333333</c:v>
                </c:pt>
                <c:pt idx="9">
                  <c:v>10.966666666666669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3-45C0-94D5-22E4DA75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403136"/>
        <c:axId val="277405696"/>
      </c:lineChart>
      <c:catAx>
        <c:axId val="2774031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405696"/>
        <c:crosses val="autoZero"/>
        <c:auto val="1"/>
        <c:lblAlgn val="ctr"/>
        <c:lblOffset val="100"/>
        <c:tickLblSkip val="1"/>
        <c:noMultiLvlLbl val="0"/>
      </c:catAx>
      <c:valAx>
        <c:axId val="2774056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40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'25'!$D$66:$D$75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0.89999999999999858</c:v>
                </c:pt>
                <c:pt idx="2">
                  <c:v>0.70000000000000107</c:v>
                </c:pt>
                <c:pt idx="3">
                  <c:v>0.5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0.5</c:v>
                </c:pt>
                <c:pt idx="7">
                  <c:v>0.59999999999999964</c:v>
                </c:pt>
                <c:pt idx="8">
                  <c:v>0.39999999999999858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9-408A-B601-FABD3EAF060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'25'!$E$66:$E$75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0.40000000000000036</c:v>
                </c:pt>
                <c:pt idx="2">
                  <c:v>0.60000000000000142</c:v>
                </c:pt>
                <c:pt idx="3">
                  <c:v>0.40000000000000036</c:v>
                </c:pt>
                <c:pt idx="4">
                  <c:v>0.69999999999999929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0.39999999999999858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9-408A-B601-FABD3EAF060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'25'!$F$66:$F$75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0.29999999999999893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0.29999999999999893</c:v>
                </c:pt>
                <c:pt idx="5">
                  <c:v>0.69999999999999929</c:v>
                </c:pt>
                <c:pt idx="6">
                  <c:v>0.60000000000000142</c:v>
                </c:pt>
                <c:pt idx="7">
                  <c:v>0.20000000000000107</c:v>
                </c:pt>
                <c:pt idx="8">
                  <c:v>0.19999999999999929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9-408A-B601-FABD3EAF060D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'25'!$G$66:$G$75</c:f>
              <c:numCache>
                <c:formatCode>0.00</c:formatCode>
                <c:ptCount val="10"/>
                <c:pt idx="0">
                  <c:v>1.0491999999999997</c:v>
                </c:pt>
                <c:pt idx="1">
                  <c:v>1.0491999999999997</c:v>
                </c:pt>
                <c:pt idx="2">
                  <c:v>1.0491999999999997</c:v>
                </c:pt>
                <c:pt idx="3">
                  <c:v>1.0491999999999997</c:v>
                </c:pt>
                <c:pt idx="4">
                  <c:v>1.0491999999999997</c:v>
                </c:pt>
                <c:pt idx="5">
                  <c:v>1.0491999999999997</c:v>
                </c:pt>
                <c:pt idx="6">
                  <c:v>1.0491999999999997</c:v>
                </c:pt>
                <c:pt idx="7">
                  <c:v>1.0491999999999997</c:v>
                </c:pt>
                <c:pt idx="8">
                  <c:v>1.0491999999999997</c:v>
                </c:pt>
                <c:pt idx="9">
                  <c:v>1.0491999999999997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9-408A-B601-FABD3EAF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90400"/>
        <c:axId val="277996672"/>
      </c:lineChart>
      <c:catAx>
        <c:axId val="2779904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996672"/>
        <c:crosses val="autoZero"/>
        <c:auto val="1"/>
        <c:lblAlgn val="ctr"/>
        <c:lblOffset val="100"/>
        <c:tickLblSkip val="1"/>
        <c:noMultiLvlLbl val="0"/>
      </c:catAx>
      <c:valAx>
        <c:axId val="277996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799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0.19999999999999929</c:v>
                </c:pt>
                <c:pt idx="2">
                  <c:v>0.5</c:v>
                </c:pt>
                <c:pt idx="3">
                  <c:v>0.5</c:v>
                </c:pt>
                <c:pt idx="4">
                  <c:v>0.59999999999999964</c:v>
                </c:pt>
                <c:pt idx="5">
                  <c:v>0.19999999999999929</c:v>
                </c:pt>
                <c:pt idx="6">
                  <c:v>0.19999999999999929</c:v>
                </c:pt>
                <c:pt idx="7">
                  <c:v>0</c:v>
                </c:pt>
                <c:pt idx="8">
                  <c:v>0.5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7-4DF8-B8C2-04E3FB5786F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'3'!$E$66:$E$75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0.69999999999999929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7-4DF8-B8C2-04E3FB5786F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0.19999999999999929</c:v>
                </c:pt>
                <c:pt idx="2">
                  <c:v>0.5</c:v>
                </c:pt>
                <c:pt idx="3">
                  <c:v>0.30000000000000071</c:v>
                </c:pt>
                <c:pt idx="4">
                  <c:v>0.20000000000000107</c:v>
                </c:pt>
                <c:pt idx="5">
                  <c:v>0.40000000000000036</c:v>
                </c:pt>
                <c:pt idx="6">
                  <c:v>0.19999999999999929</c:v>
                </c:pt>
                <c:pt idx="7">
                  <c:v>0.5</c:v>
                </c:pt>
                <c:pt idx="8">
                  <c:v>0.19999999999999929</c:v>
                </c:pt>
                <c:pt idx="9">
                  <c:v>0.79999999999999893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7-4DF8-B8C2-04E3FB5786F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'3'!$G$66:$G$75</c:f>
              <c:numCache>
                <c:formatCode>0.00</c:formatCode>
                <c:ptCount val="10"/>
                <c:pt idx="0">
                  <c:v>0.9459999999999994</c:v>
                </c:pt>
                <c:pt idx="1">
                  <c:v>0.9459999999999994</c:v>
                </c:pt>
                <c:pt idx="2">
                  <c:v>0.9459999999999994</c:v>
                </c:pt>
                <c:pt idx="3">
                  <c:v>0.9459999999999994</c:v>
                </c:pt>
                <c:pt idx="4">
                  <c:v>0.9459999999999994</c:v>
                </c:pt>
                <c:pt idx="5">
                  <c:v>0.9459999999999994</c:v>
                </c:pt>
                <c:pt idx="6">
                  <c:v>0.9459999999999994</c:v>
                </c:pt>
                <c:pt idx="7">
                  <c:v>0.9459999999999994</c:v>
                </c:pt>
                <c:pt idx="8">
                  <c:v>0.9459999999999994</c:v>
                </c:pt>
                <c:pt idx="9">
                  <c:v>0.9459999999999994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7-4DF8-B8C2-04E3FB57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85600"/>
        <c:axId val="606005504"/>
      </c:lineChart>
      <c:catAx>
        <c:axId val="36185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606005504"/>
        <c:crosses val="autoZero"/>
        <c:auto val="1"/>
        <c:lblAlgn val="ctr"/>
        <c:lblOffset val="100"/>
        <c:tickLblSkip val="1"/>
        <c:noMultiLvlLbl val="0"/>
      </c:catAx>
      <c:valAx>
        <c:axId val="6060055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18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'25'!$L$66:$L$75</c:f>
              <c:numCache>
                <c:formatCode>0.00</c:formatCode>
                <c:ptCount val="10"/>
                <c:pt idx="0">
                  <c:v>9.6333333333333329</c:v>
                </c:pt>
                <c:pt idx="1">
                  <c:v>10.4</c:v>
                </c:pt>
                <c:pt idx="2">
                  <c:v>10</c:v>
                </c:pt>
                <c:pt idx="3">
                  <c:v>10.666666666666666</c:v>
                </c:pt>
                <c:pt idx="4">
                  <c:v>10.566666666666668</c:v>
                </c:pt>
                <c:pt idx="5">
                  <c:v>10.466666666666667</c:v>
                </c:pt>
                <c:pt idx="6">
                  <c:v>11.799999999999999</c:v>
                </c:pt>
                <c:pt idx="7">
                  <c:v>10.399999999999999</c:v>
                </c:pt>
                <c:pt idx="8">
                  <c:v>9.5</c:v>
                </c:pt>
                <c:pt idx="9">
                  <c:v>10.633333333333333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D-45C6-B3D6-A2521907F18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'25'!$M$66:$M$75</c:f>
              <c:numCache>
                <c:formatCode>0.00</c:formatCode>
                <c:ptCount val="10"/>
                <c:pt idx="0">
                  <c:v>9.6</c:v>
                </c:pt>
                <c:pt idx="1">
                  <c:v>10.366666666666667</c:v>
                </c:pt>
                <c:pt idx="2">
                  <c:v>10</c:v>
                </c:pt>
                <c:pt idx="3">
                  <c:v>10.6</c:v>
                </c:pt>
                <c:pt idx="4">
                  <c:v>10.4</c:v>
                </c:pt>
                <c:pt idx="5">
                  <c:v>10.200000000000001</c:v>
                </c:pt>
                <c:pt idx="6">
                  <c:v>11.700000000000001</c:v>
                </c:pt>
                <c:pt idx="7">
                  <c:v>10.466666666666667</c:v>
                </c:pt>
                <c:pt idx="8">
                  <c:v>9.5333333333333332</c:v>
                </c:pt>
                <c:pt idx="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D-45C6-B3D6-A2521907F18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'25'!$N$66:$N$75</c:f>
              <c:numCache>
                <c:formatCode>0.00</c:formatCode>
                <c:ptCount val="10"/>
                <c:pt idx="0">
                  <c:v>9.5333333333333332</c:v>
                </c:pt>
                <c:pt idx="1">
                  <c:v>10.5</c:v>
                </c:pt>
                <c:pt idx="2">
                  <c:v>9.7000000000000011</c:v>
                </c:pt>
                <c:pt idx="3">
                  <c:v>10.633333333333333</c:v>
                </c:pt>
                <c:pt idx="4">
                  <c:v>10.433333333333334</c:v>
                </c:pt>
                <c:pt idx="5">
                  <c:v>10.233333333333333</c:v>
                </c:pt>
                <c:pt idx="6">
                  <c:v>11.5</c:v>
                </c:pt>
                <c:pt idx="7">
                  <c:v>10.3</c:v>
                </c:pt>
                <c:pt idx="8">
                  <c:v>9.5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D-45C6-B3D6-A2521907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19456"/>
        <c:axId val="278042496"/>
      </c:lineChart>
      <c:catAx>
        <c:axId val="2780194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8042496"/>
        <c:crosses val="autoZero"/>
        <c:auto val="1"/>
        <c:lblAlgn val="ctr"/>
        <c:lblOffset val="100"/>
        <c:tickLblSkip val="1"/>
        <c:noMultiLvlLbl val="0"/>
      </c:catAx>
      <c:valAx>
        <c:axId val="278042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7801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'26'!$D$66:$D$75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0.29999999999999893</c:v>
                </c:pt>
                <c:pt idx="4">
                  <c:v>0.5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0.5</c:v>
                </c:pt>
                <c:pt idx="8">
                  <c:v>0.70000000000000107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72A-916F-F2431C5038E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'26'!$E$66:$E$75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0.59999999999999964</c:v>
                </c:pt>
                <c:pt idx="2">
                  <c:v>0.60000000000000142</c:v>
                </c:pt>
                <c:pt idx="3">
                  <c:v>9.9999999999999645E-2</c:v>
                </c:pt>
                <c:pt idx="4">
                  <c:v>0.19999999999999929</c:v>
                </c:pt>
                <c:pt idx="5">
                  <c:v>0.80000000000000071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72A-916F-F2431C5038E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'26'!$F$66:$F$75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0.79999999999999893</c:v>
                </c:pt>
                <c:pt idx="2">
                  <c:v>0.40000000000000036</c:v>
                </c:pt>
                <c:pt idx="3">
                  <c:v>0.19999999999999929</c:v>
                </c:pt>
                <c:pt idx="4">
                  <c:v>0.19999999999999929</c:v>
                </c:pt>
                <c:pt idx="5">
                  <c:v>0.69999999999999929</c:v>
                </c:pt>
                <c:pt idx="6">
                  <c:v>0.40000000000000036</c:v>
                </c:pt>
                <c:pt idx="7">
                  <c:v>0</c:v>
                </c:pt>
                <c:pt idx="8">
                  <c:v>0.19999999999999929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2-472A-916F-F2431C5038E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'26'!$G$66:$G$75</c:f>
              <c:numCache>
                <c:formatCode>0.00</c:formatCode>
                <c:ptCount val="10"/>
                <c:pt idx="0">
                  <c:v>1.0578000000000001</c:v>
                </c:pt>
                <c:pt idx="1">
                  <c:v>1.0578000000000001</c:v>
                </c:pt>
                <c:pt idx="2">
                  <c:v>1.0578000000000001</c:v>
                </c:pt>
                <c:pt idx="3">
                  <c:v>1.0578000000000001</c:v>
                </c:pt>
                <c:pt idx="4">
                  <c:v>1.0578000000000001</c:v>
                </c:pt>
                <c:pt idx="5">
                  <c:v>1.0578000000000001</c:v>
                </c:pt>
                <c:pt idx="6">
                  <c:v>1.0578000000000001</c:v>
                </c:pt>
                <c:pt idx="7">
                  <c:v>1.0578000000000001</c:v>
                </c:pt>
                <c:pt idx="8">
                  <c:v>1.0578000000000001</c:v>
                </c:pt>
                <c:pt idx="9">
                  <c:v>1.0578000000000001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72A-916F-F2431C50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19616"/>
        <c:axId val="297921536"/>
      </c:lineChart>
      <c:catAx>
        <c:axId val="297919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97921536"/>
        <c:crosses val="autoZero"/>
        <c:auto val="1"/>
        <c:lblAlgn val="ctr"/>
        <c:lblOffset val="100"/>
        <c:tickLblSkip val="1"/>
        <c:noMultiLvlLbl val="0"/>
      </c:catAx>
      <c:valAx>
        <c:axId val="29792153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9791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'26'!$L$66:$L$75</c:f>
              <c:numCache>
                <c:formatCode>0.00</c:formatCode>
                <c:ptCount val="10"/>
                <c:pt idx="0">
                  <c:v>9.7333333333333343</c:v>
                </c:pt>
                <c:pt idx="1">
                  <c:v>10.766666666666666</c:v>
                </c:pt>
                <c:pt idx="2">
                  <c:v>10.333333333333334</c:v>
                </c:pt>
                <c:pt idx="3">
                  <c:v>10.433333333333334</c:v>
                </c:pt>
                <c:pt idx="4">
                  <c:v>10.933333333333332</c:v>
                </c:pt>
                <c:pt idx="5">
                  <c:v>10.9</c:v>
                </c:pt>
                <c:pt idx="6">
                  <c:v>10.866666666666665</c:v>
                </c:pt>
                <c:pt idx="7">
                  <c:v>10.333333333333334</c:v>
                </c:pt>
                <c:pt idx="8">
                  <c:v>9.5</c:v>
                </c:pt>
                <c:pt idx="9">
                  <c:v>10.200000000000001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355-B72C-5479FFAABF2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'26'!$M$66:$M$75</c:f>
              <c:numCache>
                <c:formatCode>0.00</c:formatCode>
                <c:ptCount val="10"/>
                <c:pt idx="0">
                  <c:v>9.7333333333333343</c:v>
                </c:pt>
                <c:pt idx="1">
                  <c:v>10.566666666666668</c:v>
                </c:pt>
                <c:pt idx="2">
                  <c:v>10.4</c:v>
                </c:pt>
                <c:pt idx="3">
                  <c:v>10.333333333333334</c:v>
                </c:pt>
                <c:pt idx="4">
                  <c:v>11</c:v>
                </c:pt>
                <c:pt idx="5">
                  <c:v>10.633333333333333</c:v>
                </c:pt>
                <c:pt idx="6">
                  <c:v>10.833333333333334</c:v>
                </c:pt>
                <c:pt idx="7">
                  <c:v>10.4</c:v>
                </c:pt>
                <c:pt idx="8">
                  <c:v>9.3666666666666671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2-4355-B72C-5479FFAABF2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'26'!$N$66:$N$75</c:f>
              <c:numCache>
                <c:formatCode>0.00</c:formatCode>
                <c:ptCount val="10"/>
                <c:pt idx="0">
                  <c:v>9.6000000000000014</c:v>
                </c:pt>
                <c:pt idx="1">
                  <c:v>10.766666666666666</c:v>
                </c:pt>
                <c:pt idx="2">
                  <c:v>10.4</c:v>
                </c:pt>
                <c:pt idx="3">
                  <c:v>10.4</c:v>
                </c:pt>
                <c:pt idx="4">
                  <c:v>10.966666666666667</c:v>
                </c:pt>
                <c:pt idx="5">
                  <c:v>10.666666666666666</c:v>
                </c:pt>
                <c:pt idx="6">
                  <c:v>10.600000000000001</c:v>
                </c:pt>
                <c:pt idx="7">
                  <c:v>10.3</c:v>
                </c:pt>
                <c:pt idx="8">
                  <c:v>9.6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2-4355-B72C-5479FFAA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56864"/>
        <c:axId val="297967616"/>
      </c:lineChart>
      <c:catAx>
        <c:axId val="2979568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97967616"/>
        <c:crosses val="autoZero"/>
        <c:auto val="1"/>
        <c:lblAlgn val="ctr"/>
        <c:lblOffset val="100"/>
        <c:tickLblSkip val="1"/>
        <c:noMultiLvlLbl val="0"/>
      </c:catAx>
      <c:valAx>
        <c:axId val="2979676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29795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'27'!$D$66:$D$75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0.5</c:v>
                </c:pt>
                <c:pt idx="5">
                  <c:v>0.29999999999999893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0.59999999999999964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E6C-B5CB-7CC668C1D3F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'27'!$E$66:$E$75</c:f>
              <c:numCache>
                <c:formatCode>General</c:formatCode>
                <c:ptCount val="10"/>
                <c:pt idx="0">
                  <c:v>0.60000000000000142</c:v>
                </c:pt>
                <c:pt idx="1">
                  <c:v>0.19999999999999929</c:v>
                </c:pt>
                <c:pt idx="2">
                  <c:v>9.9999999999999645E-2</c:v>
                </c:pt>
                <c:pt idx="3">
                  <c:v>0.30000000000000071</c:v>
                </c:pt>
                <c:pt idx="4">
                  <c:v>0.19999999999999929</c:v>
                </c:pt>
                <c:pt idx="5">
                  <c:v>0.40000000000000036</c:v>
                </c:pt>
                <c:pt idx="6">
                  <c:v>0.19999999999999929</c:v>
                </c:pt>
                <c:pt idx="7">
                  <c:v>0.19999999999999929</c:v>
                </c:pt>
                <c:pt idx="8">
                  <c:v>0.19999999999999929</c:v>
                </c:pt>
                <c:pt idx="9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E6C-B5CB-7CC668C1D3F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'27'!$F$66:$F$75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0.5</c:v>
                </c:pt>
                <c:pt idx="2">
                  <c:v>0.19999999999999929</c:v>
                </c:pt>
                <c:pt idx="3">
                  <c:v>0.20000000000000107</c:v>
                </c:pt>
                <c:pt idx="4">
                  <c:v>0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0.19999999999999929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4E6C-B5CB-7CC668C1D3FD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'27'!$G$66:$G$75</c:f>
              <c:numCache>
                <c:formatCode>0.00</c:formatCode>
                <c:ptCount val="10"/>
                <c:pt idx="0">
                  <c:v>0.85139999999999949</c:v>
                </c:pt>
                <c:pt idx="1">
                  <c:v>0.85139999999999949</c:v>
                </c:pt>
                <c:pt idx="2">
                  <c:v>0.85139999999999949</c:v>
                </c:pt>
                <c:pt idx="3">
                  <c:v>0.85139999999999949</c:v>
                </c:pt>
                <c:pt idx="4">
                  <c:v>0.85139999999999949</c:v>
                </c:pt>
                <c:pt idx="5">
                  <c:v>0.85139999999999949</c:v>
                </c:pt>
                <c:pt idx="6">
                  <c:v>0.85139999999999949</c:v>
                </c:pt>
                <c:pt idx="7">
                  <c:v>0.85139999999999949</c:v>
                </c:pt>
                <c:pt idx="8">
                  <c:v>0.85139999999999949</c:v>
                </c:pt>
                <c:pt idx="9">
                  <c:v>0.85139999999999949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7-4E6C-B5CB-7CC668C1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12736"/>
        <c:axId val="301827200"/>
      </c:lineChart>
      <c:catAx>
        <c:axId val="301812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01827200"/>
        <c:crosses val="autoZero"/>
        <c:auto val="1"/>
        <c:lblAlgn val="ctr"/>
        <c:lblOffset val="100"/>
        <c:tickLblSkip val="1"/>
        <c:noMultiLvlLbl val="0"/>
      </c:catAx>
      <c:valAx>
        <c:axId val="3018272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018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'27'!$L$66:$L$75</c:f>
              <c:numCache>
                <c:formatCode>0.00</c:formatCode>
                <c:ptCount val="10"/>
                <c:pt idx="0">
                  <c:v>12.033333333333333</c:v>
                </c:pt>
                <c:pt idx="1">
                  <c:v>12.566666666666668</c:v>
                </c:pt>
                <c:pt idx="2">
                  <c:v>14.633333333333333</c:v>
                </c:pt>
                <c:pt idx="3">
                  <c:v>12.700000000000001</c:v>
                </c:pt>
                <c:pt idx="4">
                  <c:v>13.9</c:v>
                </c:pt>
                <c:pt idx="5">
                  <c:v>13.433333333333332</c:v>
                </c:pt>
                <c:pt idx="6">
                  <c:v>14</c:v>
                </c:pt>
                <c:pt idx="7">
                  <c:v>13.4</c:v>
                </c:pt>
                <c:pt idx="8">
                  <c:v>12.299999999999999</c:v>
                </c:pt>
                <c:pt idx="9">
                  <c:v>13.466666666666667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6-41AB-BC3E-45350692AC7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'27'!$M$66:$M$75</c:f>
              <c:numCache>
                <c:formatCode>0.00</c:formatCode>
                <c:ptCount val="10"/>
                <c:pt idx="0">
                  <c:v>12.066666666666668</c:v>
                </c:pt>
                <c:pt idx="1">
                  <c:v>12.633333333333333</c:v>
                </c:pt>
                <c:pt idx="2">
                  <c:v>14.633333333333333</c:v>
                </c:pt>
                <c:pt idx="3">
                  <c:v>12.766666666666667</c:v>
                </c:pt>
                <c:pt idx="4">
                  <c:v>14</c:v>
                </c:pt>
                <c:pt idx="5">
                  <c:v>13.366666666666665</c:v>
                </c:pt>
                <c:pt idx="6">
                  <c:v>13.9</c:v>
                </c:pt>
                <c:pt idx="7">
                  <c:v>13.366666666666667</c:v>
                </c:pt>
                <c:pt idx="8">
                  <c:v>12.4</c:v>
                </c:pt>
                <c:pt idx="9">
                  <c:v>13.433333333333332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6-41AB-BC3E-45350692AC7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'27'!$N$66:$N$75</c:f>
              <c:numCache>
                <c:formatCode>0.00</c:formatCode>
                <c:ptCount val="10"/>
                <c:pt idx="0">
                  <c:v>12</c:v>
                </c:pt>
                <c:pt idx="1">
                  <c:v>12.6</c:v>
                </c:pt>
                <c:pt idx="2">
                  <c:v>14.633333333333333</c:v>
                </c:pt>
                <c:pt idx="3">
                  <c:v>12.766666666666666</c:v>
                </c:pt>
                <c:pt idx="4">
                  <c:v>13.9</c:v>
                </c:pt>
                <c:pt idx="5">
                  <c:v>13.333333333333334</c:v>
                </c:pt>
                <c:pt idx="6">
                  <c:v>13.866666666666665</c:v>
                </c:pt>
                <c:pt idx="7">
                  <c:v>13.133333333333333</c:v>
                </c:pt>
                <c:pt idx="8">
                  <c:v>12.4</c:v>
                </c:pt>
                <c:pt idx="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6-41AB-BC3E-45350692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58176"/>
        <c:axId val="302143360"/>
      </c:lineChart>
      <c:catAx>
        <c:axId val="3018581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02143360"/>
        <c:crosses val="autoZero"/>
        <c:auto val="1"/>
        <c:lblAlgn val="ctr"/>
        <c:lblOffset val="100"/>
        <c:tickLblSkip val="1"/>
        <c:noMultiLvlLbl val="0"/>
      </c:catAx>
      <c:valAx>
        <c:axId val="3021433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0185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'28'!$D$66:$D$75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0.29999999999999893</c:v>
                </c:pt>
                <c:pt idx="4">
                  <c:v>0.30000000000000071</c:v>
                </c:pt>
                <c:pt idx="5">
                  <c:v>0.20000000000000107</c:v>
                </c:pt>
                <c:pt idx="6">
                  <c:v>0.5</c:v>
                </c:pt>
                <c:pt idx="7">
                  <c:v>0.5</c:v>
                </c:pt>
                <c:pt idx="8">
                  <c:v>0.60000000000000142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2-4AB1-B933-4BC54611FF5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'28'!$E$66:$E$75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9.9999999999999645E-2</c:v>
                </c:pt>
                <c:pt idx="2">
                  <c:v>0.90000000000000036</c:v>
                </c:pt>
                <c:pt idx="3">
                  <c:v>0.29999999999999893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2-4AB1-B933-4BC54611FF5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'28'!$F$66:$F$75</c:f>
              <c:numCache>
                <c:formatCode>General</c:formatCode>
                <c:ptCount val="10"/>
                <c:pt idx="0">
                  <c:v>0.5</c:v>
                </c:pt>
                <c:pt idx="1">
                  <c:v>0.19999999999999929</c:v>
                </c:pt>
                <c:pt idx="2">
                  <c:v>0.70000000000000107</c:v>
                </c:pt>
                <c:pt idx="3">
                  <c:v>0.29999999999999893</c:v>
                </c:pt>
                <c:pt idx="4">
                  <c:v>0.20000000000000107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9.9999999999999645E-2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2-4AB1-B933-4BC54611FF5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'28'!$G$66:$G$75</c:f>
              <c:numCache>
                <c:formatCode>0.00</c:formatCode>
                <c:ptCount val="10"/>
                <c:pt idx="0">
                  <c:v>0.86000000000000021</c:v>
                </c:pt>
                <c:pt idx="1">
                  <c:v>0.86000000000000021</c:v>
                </c:pt>
                <c:pt idx="2">
                  <c:v>0.86000000000000021</c:v>
                </c:pt>
                <c:pt idx="3">
                  <c:v>0.86000000000000021</c:v>
                </c:pt>
                <c:pt idx="4">
                  <c:v>0.86000000000000021</c:v>
                </c:pt>
                <c:pt idx="5">
                  <c:v>0.86000000000000021</c:v>
                </c:pt>
                <c:pt idx="6">
                  <c:v>0.86000000000000021</c:v>
                </c:pt>
                <c:pt idx="7">
                  <c:v>0.86000000000000021</c:v>
                </c:pt>
                <c:pt idx="8">
                  <c:v>0.86000000000000021</c:v>
                </c:pt>
                <c:pt idx="9">
                  <c:v>0.86000000000000021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2-4AB1-B933-4BC54611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62112"/>
        <c:axId val="325164032"/>
      </c:lineChart>
      <c:catAx>
        <c:axId val="3251621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5164032"/>
        <c:crosses val="autoZero"/>
        <c:auto val="1"/>
        <c:lblAlgn val="ctr"/>
        <c:lblOffset val="100"/>
        <c:tickLblSkip val="1"/>
        <c:noMultiLvlLbl val="0"/>
      </c:catAx>
      <c:valAx>
        <c:axId val="3251640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516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'28'!$L$66:$L$75</c:f>
              <c:numCache>
                <c:formatCode>0.00</c:formatCode>
                <c:ptCount val="10"/>
                <c:pt idx="0">
                  <c:v>10.033333333333333</c:v>
                </c:pt>
                <c:pt idx="1">
                  <c:v>10.866666666666667</c:v>
                </c:pt>
                <c:pt idx="2">
                  <c:v>10.799999999999999</c:v>
                </c:pt>
                <c:pt idx="3">
                  <c:v>10.066666666666665</c:v>
                </c:pt>
                <c:pt idx="4">
                  <c:v>10.266666666666667</c:v>
                </c:pt>
                <c:pt idx="5">
                  <c:v>10.233333333333334</c:v>
                </c:pt>
                <c:pt idx="6">
                  <c:v>11.299999999999999</c:v>
                </c:pt>
                <c:pt idx="7">
                  <c:v>9.8666666666666671</c:v>
                </c:pt>
                <c:pt idx="8">
                  <c:v>9.0333333333333332</c:v>
                </c:pt>
                <c:pt idx="9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6-4F65-B6F2-CCB96A71FA6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'28'!$M$66:$M$75</c:f>
              <c:numCache>
                <c:formatCode>0.00</c:formatCode>
                <c:ptCount val="10"/>
                <c:pt idx="0">
                  <c:v>10</c:v>
                </c:pt>
                <c:pt idx="1">
                  <c:v>10.833333333333334</c:v>
                </c:pt>
                <c:pt idx="2">
                  <c:v>10.533333333333333</c:v>
                </c:pt>
                <c:pt idx="3">
                  <c:v>10.066666666666665</c:v>
                </c:pt>
                <c:pt idx="4">
                  <c:v>10.266666666666667</c:v>
                </c:pt>
                <c:pt idx="5">
                  <c:v>10.1</c:v>
                </c:pt>
                <c:pt idx="6">
                  <c:v>11.266666666666666</c:v>
                </c:pt>
                <c:pt idx="7">
                  <c:v>10</c:v>
                </c:pt>
                <c:pt idx="8">
                  <c:v>9.1333333333333329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6-4F65-B6F2-CCB96A71FA6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'28'!$N$66:$N$75</c:f>
              <c:numCache>
                <c:formatCode>0.00</c:formatCode>
                <c:ptCount val="10"/>
                <c:pt idx="0">
                  <c:v>9.7999999999999989</c:v>
                </c:pt>
                <c:pt idx="1">
                  <c:v>10.933333333333332</c:v>
                </c:pt>
                <c:pt idx="2">
                  <c:v>10.5</c:v>
                </c:pt>
                <c:pt idx="3">
                  <c:v>10.033333333333333</c:v>
                </c:pt>
                <c:pt idx="4">
                  <c:v>10.200000000000001</c:v>
                </c:pt>
                <c:pt idx="5">
                  <c:v>10.066666666666668</c:v>
                </c:pt>
                <c:pt idx="6">
                  <c:v>11.200000000000001</c:v>
                </c:pt>
                <c:pt idx="7">
                  <c:v>9.8666666666666671</c:v>
                </c:pt>
                <c:pt idx="8">
                  <c:v>9.1</c:v>
                </c:pt>
                <c:pt idx="9">
                  <c:v>10.066666666666668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6-4F65-B6F2-CCB96A71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50624"/>
        <c:axId val="325857280"/>
      </c:lineChart>
      <c:catAx>
        <c:axId val="325850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5857280"/>
        <c:crosses val="autoZero"/>
        <c:auto val="1"/>
        <c:lblAlgn val="ctr"/>
        <c:lblOffset val="100"/>
        <c:tickLblSkip val="1"/>
        <c:noMultiLvlLbl val="0"/>
      </c:catAx>
      <c:valAx>
        <c:axId val="3258572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585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'29'!$D$66:$D$75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</c:v>
                </c:pt>
                <c:pt idx="2">
                  <c:v>0.5</c:v>
                </c:pt>
                <c:pt idx="3">
                  <c:v>0.40000000000000036</c:v>
                </c:pt>
                <c:pt idx="4">
                  <c:v>0.10000000000000142</c:v>
                </c:pt>
                <c:pt idx="5">
                  <c:v>0.19999999999999929</c:v>
                </c:pt>
                <c:pt idx="6">
                  <c:v>0.59999999999999964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94B-AADE-08886A3763F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'29'!$E$66:$E$75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0.59999999999999964</c:v>
                </c:pt>
                <c:pt idx="2">
                  <c:v>0.59999999999999964</c:v>
                </c:pt>
                <c:pt idx="3">
                  <c:v>0.60000000000000142</c:v>
                </c:pt>
                <c:pt idx="4">
                  <c:v>0.40000000000000036</c:v>
                </c:pt>
                <c:pt idx="5">
                  <c:v>0.19999999999999929</c:v>
                </c:pt>
                <c:pt idx="6">
                  <c:v>0</c:v>
                </c:pt>
                <c:pt idx="7">
                  <c:v>0.20000000000000107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94B-AADE-08886A3763F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'29'!$F$66:$F$75</c:f>
              <c:numCache>
                <c:formatCode>General</c:formatCode>
                <c:ptCount val="10"/>
                <c:pt idx="0">
                  <c:v>0.5</c:v>
                </c:pt>
                <c:pt idx="1">
                  <c:v>0.30000000000000071</c:v>
                </c:pt>
                <c:pt idx="2">
                  <c:v>0.40000000000000036</c:v>
                </c:pt>
                <c:pt idx="3">
                  <c:v>9.9999999999999645E-2</c:v>
                </c:pt>
                <c:pt idx="4">
                  <c:v>0.10000000000000142</c:v>
                </c:pt>
                <c:pt idx="5">
                  <c:v>0.69999999999999929</c:v>
                </c:pt>
                <c:pt idx="6">
                  <c:v>0.19999999999999929</c:v>
                </c:pt>
                <c:pt idx="7">
                  <c:v>0.10000000000000142</c:v>
                </c:pt>
                <c:pt idx="8">
                  <c:v>9.9999999999999645E-2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94B-AADE-08886A3763FF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'29'!$G$66:$G$75</c:f>
              <c:numCache>
                <c:formatCode>0.00</c:formatCode>
                <c:ptCount val="10"/>
                <c:pt idx="0">
                  <c:v>0.79120000000000013</c:v>
                </c:pt>
                <c:pt idx="1">
                  <c:v>0.79120000000000013</c:v>
                </c:pt>
                <c:pt idx="2">
                  <c:v>0.79120000000000013</c:v>
                </c:pt>
                <c:pt idx="3">
                  <c:v>0.79120000000000013</c:v>
                </c:pt>
                <c:pt idx="4">
                  <c:v>0.79120000000000013</c:v>
                </c:pt>
                <c:pt idx="5">
                  <c:v>0.79120000000000013</c:v>
                </c:pt>
                <c:pt idx="6">
                  <c:v>0.79120000000000013</c:v>
                </c:pt>
                <c:pt idx="7">
                  <c:v>0.79120000000000013</c:v>
                </c:pt>
                <c:pt idx="8">
                  <c:v>0.79120000000000013</c:v>
                </c:pt>
                <c:pt idx="9">
                  <c:v>0.79120000000000013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B-494B-AADE-08886A37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56096"/>
        <c:axId val="327558272"/>
      </c:lineChart>
      <c:catAx>
        <c:axId val="3275560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7558272"/>
        <c:crosses val="autoZero"/>
        <c:auto val="1"/>
        <c:lblAlgn val="ctr"/>
        <c:lblOffset val="100"/>
        <c:tickLblSkip val="1"/>
        <c:noMultiLvlLbl val="0"/>
      </c:catAx>
      <c:valAx>
        <c:axId val="3275582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755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'29'!$L$66:$L$75</c:f>
              <c:numCache>
                <c:formatCode>0.00</c:formatCode>
                <c:ptCount val="10"/>
                <c:pt idx="0">
                  <c:v>10.800000000000002</c:v>
                </c:pt>
                <c:pt idx="1">
                  <c:v>11.766666666666666</c:v>
                </c:pt>
                <c:pt idx="2">
                  <c:v>12.166666666666666</c:v>
                </c:pt>
                <c:pt idx="3">
                  <c:v>11.700000000000001</c:v>
                </c:pt>
                <c:pt idx="4">
                  <c:v>11.733333333333334</c:v>
                </c:pt>
                <c:pt idx="5">
                  <c:v>12.533333333333333</c:v>
                </c:pt>
                <c:pt idx="6">
                  <c:v>10.966666666666667</c:v>
                </c:pt>
                <c:pt idx="7">
                  <c:v>12.9</c:v>
                </c:pt>
                <c:pt idx="8">
                  <c:v>10.966666666666669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A-4755-88C8-F79CAE0C650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'29'!$M$66:$M$75</c:f>
              <c:numCache>
                <c:formatCode>0.00</c:formatCode>
                <c:ptCount val="10"/>
                <c:pt idx="0">
                  <c:v>10.666666666666666</c:v>
                </c:pt>
                <c:pt idx="1">
                  <c:v>11.700000000000001</c:v>
                </c:pt>
                <c:pt idx="2">
                  <c:v>12.033333333333333</c:v>
                </c:pt>
                <c:pt idx="3">
                  <c:v>11.566666666666668</c:v>
                </c:pt>
                <c:pt idx="4">
                  <c:v>11.666666666666666</c:v>
                </c:pt>
                <c:pt idx="5">
                  <c:v>12.5</c:v>
                </c:pt>
                <c:pt idx="6">
                  <c:v>11.1</c:v>
                </c:pt>
                <c:pt idx="7">
                  <c:v>12.800000000000002</c:v>
                </c:pt>
                <c:pt idx="8">
                  <c:v>11.033333333333333</c:v>
                </c:pt>
                <c:pt idx="9">
                  <c:v>12.366666666666667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A-4755-88C8-F79CAE0C650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'29'!$N$66:$N$75</c:f>
              <c:numCache>
                <c:formatCode>0.00</c:formatCode>
                <c:ptCount val="10"/>
                <c:pt idx="0">
                  <c:v>10.533333333333333</c:v>
                </c:pt>
                <c:pt idx="1">
                  <c:v>11.733333333333333</c:v>
                </c:pt>
                <c:pt idx="2">
                  <c:v>11.866666666666667</c:v>
                </c:pt>
                <c:pt idx="3">
                  <c:v>11.666666666666666</c:v>
                </c:pt>
                <c:pt idx="4">
                  <c:v>11.766666666666666</c:v>
                </c:pt>
                <c:pt idx="5">
                  <c:v>12.299999999999999</c:v>
                </c:pt>
                <c:pt idx="6">
                  <c:v>11.033333333333333</c:v>
                </c:pt>
                <c:pt idx="7">
                  <c:v>12.766666666666666</c:v>
                </c:pt>
                <c:pt idx="8">
                  <c:v>11.066666666666668</c:v>
                </c:pt>
                <c:pt idx="9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A-4755-88C8-F79CAE0C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19328"/>
        <c:axId val="328021888"/>
      </c:lineChart>
      <c:catAx>
        <c:axId val="328019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8021888"/>
        <c:crosses val="autoZero"/>
        <c:auto val="1"/>
        <c:lblAlgn val="ctr"/>
        <c:lblOffset val="100"/>
        <c:tickLblSkip val="1"/>
        <c:noMultiLvlLbl val="0"/>
      </c:catAx>
      <c:valAx>
        <c:axId val="3280218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2801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'30'!$D$66:$D$75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0.40000000000000036</c:v>
                </c:pt>
                <c:pt idx="2">
                  <c:v>0.70000000000000107</c:v>
                </c:pt>
                <c:pt idx="3">
                  <c:v>0.59999999999999964</c:v>
                </c:pt>
                <c:pt idx="4">
                  <c:v>0.69999999999999929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0.69999999999999929</c:v>
                </c:pt>
                <c:pt idx="8">
                  <c:v>0.19999999999999929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2-44FE-86B1-28E5A1D6F41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'30'!$E$66:$E$75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0.19999999999999929</c:v>
                </c:pt>
                <c:pt idx="2">
                  <c:v>0.80000000000000071</c:v>
                </c:pt>
                <c:pt idx="3">
                  <c:v>0.59999999999999964</c:v>
                </c:pt>
                <c:pt idx="4">
                  <c:v>0.30000000000000071</c:v>
                </c:pt>
                <c:pt idx="5">
                  <c:v>0.40000000000000036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0.59999999999999964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2-44FE-86B1-28E5A1D6F41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'30'!$F$66:$F$75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0.20000000000000107</c:v>
                </c:pt>
                <c:pt idx="8">
                  <c:v>0.40000000000000036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2-44FE-86B1-28E5A1D6F41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'30'!$G$66:$G$75</c:f>
              <c:numCache>
                <c:formatCode>0.00</c:formatCode>
                <c:ptCount val="10"/>
                <c:pt idx="0">
                  <c:v>1.0062000000000009</c:v>
                </c:pt>
                <c:pt idx="1">
                  <c:v>1.0062000000000009</c:v>
                </c:pt>
                <c:pt idx="2">
                  <c:v>1.0062000000000009</c:v>
                </c:pt>
                <c:pt idx="3">
                  <c:v>1.0062000000000009</c:v>
                </c:pt>
                <c:pt idx="4">
                  <c:v>1.0062000000000009</c:v>
                </c:pt>
                <c:pt idx="5">
                  <c:v>1.0062000000000009</c:v>
                </c:pt>
                <c:pt idx="6">
                  <c:v>1.0062000000000009</c:v>
                </c:pt>
                <c:pt idx="7">
                  <c:v>1.0062000000000009</c:v>
                </c:pt>
                <c:pt idx="8">
                  <c:v>1.0062000000000009</c:v>
                </c:pt>
                <c:pt idx="9">
                  <c:v>1.0062000000000009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2-44FE-86B1-28E5A1D6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58592"/>
        <c:axId val="336960512"/>
      </c:lineChart>
      <c:catAx>
        <c:axId val="336958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6960512"/>
        <c:crosses val="autoZero"/>
        <c:auto val="1"/>
        <c:lblAlgn val="ctr"/>
        <c:lblOffset val="100"/>
        <c:tickLblSkip val="1"/>
        <c:noMultiLvlLbl val="0"/>
      </c:catAx>
      <c:valAx>
        <c:axId val="3369605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695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'3'!$L$66:$L$75</c:f>
              <c:numCache>
                <c:formatCode>0.00</c:formatCode>
                <c:ptCount val="10"/>
                <c:pt idx="0">
                  <c:v>10.533333333333333</c:v>
                </c:pt>
                <c:pt idx="1">
                  <c:v>11.933333333333332</c:v>
                </c:pt>
                <c:pt idx="2">
                  <c:v>11.466666666666667</c:v>
                </c:pt>
                <c:pt idx="3">
                  <c:v>11.200000000000001</c:v>
                </c:pt>
                <c:pt idx="4">
                  <c:v>11.866666666666667</c:v>
                </c:pt>
                <c:pt idx="5">
                  <c:v>13</c:v>
                </c:pt>
                <c:pt idx="6">
                  <c:v>12.5</c:v>
                </c:pt>
                <c:pt idx="7">
                  <c:v>11.800000000000002</c:v>
                </c:pt>
                <c:pt idx="8">
                  <c:v>9.7999999999999989</c:v>
                </c:pt>
                <c:pt idx="9">
                  <c:v>12.066666666666665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39D-94BE-785E203DAD8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'3'!$M$66:$M$75</c:f>
              <c:numCache>
                <c:formatCode>0.00</c:formatCode>
                <c:ptCount val="10"/>
                <c:pt idx="0">
                  <c:v>10.633333333333335</c:v>
                </c:pt>
                <c:pt idx="1">
                  <c:v>12.1</c:v>
                </c:pt>
                <c:pt idx="2">
                  <c:v>11.433333333333332</c:v>
                </c:pt>
                <c:pt idx="3">
                  <c:v>11.033333333333331</c:v>
                </c:pt>
                <c:pt idx="4">
                  <c:v>11.966666666666667</c:v>
                </c:pt>
                <c:pt idx="5">
                  <c:v>13</c:v>
                </c:pt>
                <c:pt idx="6">
                  <c:v>12.4</c:v>
                </c:pt>
                <c:pt idx="7">
                  <c:v>11.699999999999998</c:v>
                </c:pt>
                <c:pt idx="8">
                  <c:v>9.7999999999999989</c:v>
                </c:pt>
                <c:pt idx="9">
                  <c:v>11.766666666666666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7-439D-94BE-785E203DAD8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'3'!$N$66:$N$75</c:f>
              <c:numCache>
                <c:formatCode>0.00</c:formatCode>
                <c:ptCount val="10"/>
                <c:pt idx="0">
                  <c:v>10.666666666666666</c:v>
                </c:pt>
                <c:pt idx="1">
                  <c:v>12.066666666666668</c:v>
                </c:pt>
                <c:pt idx="2">
                  <c:v>11.299999999999999</c:v>
                </c:pt>
                <c:pt idx="3">
                  <c:v>11.133333333333333</c:v>
                </c:pt>
                <c:pt idx="4">
                  <c:v>11.766666666666666</c:v>
                </c:pt>
                <c:pt idx="5">
                  <c:v>12.933333333333332</c:v>
                </c:pt>
                <c:pt idx="6">
                  <c:v>12.4</c:v>
                </c:pt>
                <c:pt idx="7">
                  <c:v>11.566666666666668</c:v>
                </c:pt>
                <c:pt idx="8">
                  <c:v>9.9</c:v>
                </c:pt>
                <c:pt idx="9">
                  <c:v>11.766666666666666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7-439D-94BE-785E203D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6464"/>
        <c:axId val="36209024"/>
      </c:lineChart>
      <c:catAx>
        <c:axId val="362064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09024"/>
        <c:crosses val="autoZero"/>
        <c:auto val="1"/>
        <c:lblAlgn val="ctr"/>
        <c:lblOffset val="100"/>
        <c:tickLblSkip val="1"/>
        <c:noMultiLvlLbl val="0"/>
      </c:catAx>
      <c:valAx>
        <c:axId val="362090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20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'30'!$L$66:$L$75</c:f>
              <c:numCache>
                <c:formatCode>0.00</c:formatCode>
                <c:ptCount val="10"/>
                <c:pt idx="0">
                  <c:v>8.3333333333333339</c:v>
                </c:pt>
                <c:pt idx="1">
                  <c:v>9.1666666666666679</c:v>
                </c:pt>
                <c:pt idx="2">
                  <c:v>9.6</c:v>
                </c:pt>
                <c:pt idx="3">
                  <c:v>9.1</c:v>
                </c:pt>
                <c:pt idx="4">
                  <c:v>9.1666666666666661</c:v>
                </c:pt>
                <c:pt idx="5">
                  <c:v>10.166666666666666</c:v>
                </c:pt>
                <c:pt idx="6">
                  <c:v>10.299999999999999</c:v>
                </c:pt>
                <c:pt idx="7">
                  <c:v>9.2000000000000011</c:v>
                </c:pt>
                <c:pt idx="8">
                  <c:v>8.4666666666666668</c:v>
                </c:pt>
                <c:pt idx="9">
                  <c:v>9.6333333333333329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A-4D0A-87F3-8BD386BBBE8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'30'!$M$66:$M$75</c:f>
              <c:numCache>
                <c:formatCode>0.00</c:formatCode>
                <c:ptCount val="10"/>
                <c:pt idx="0">
                  <c:v>8.4333333333333318</c:v>
                </c:pt>
                <c:pt idx="1">
                  <c:v>9.1</c:v>
                </c:pt>
                <c:pt idx="2">
                  <c:v>9.5333333333333332</c:v>
                </c:pt>
                <c:pt idx="3">
                  <c:v>8.9333333333333318</c:v>
                </c:pt>
                <c:pt idx="4">
                  <c:v>9.2666666666666675</c:v>
                </c:pt>
                <c:pt idx="5">
                  <c:v>10.066666666666668</c:v>
                </c:pt>
                <c:pt idx="6">
                  <c:v>10.166666666666666</c:v>
                </c:pt>
                <c:pt idx="7">
                  <c:v>9.3000000000000007</c:v>
                </c:pt>
                <c:pt idx="8">
                  <c:v>8.2666666666666657</c:v>
                </c:pt>
                <c:pt idx="9">
                  <c:v>9.6333333333333329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A-4D0A-87F3-8BD386BBBE8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'30'!$N$66:$N$75</c:f>
              <c:numCache>
                <c:formatCode>0.00</c:formatCode>
                <c:ptCount val="10"/>
                <c:pt idx="0">
                  <c:v>8.4333333333333318</c:v>
                </c:pt>
                <c:pt idx="1">
                  <c:v>9.2000000000000011</c:v>
                </c:pt>
                <c:pt idx="2">
                  <c:v>9.3333333333333321</c:v>
                </c:pt>
                <c:pt idx="3">
                  <c:v>8.9</c:v>
                </c:pt>
                <c:pt idx="4">
                  <c:v>9.2333333333333343</c:v>
                </c:pt>
                <c:pt idx="5">
                  <c:v>10.066666666666668</c:v>
                </c:pt>
                <c:pt idx="6">
                  <c:v>10.133333333333333</c:v>
                </c:pt>
                <c:pt idx="7">
                  <c:v>9.1666666666666661</c:v>
                </c:pt>
                <c:pt idx="8">
                  <c:v>8.2333333333333343</c:v>
                </c:pt>
                <c:pt idx="9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A-4D0A-87F3-8BD386BB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40896"/>
        <c:axId val="337043456"/>
      </c:lineChart>
      <c:catAx>
        <c:axId val="337040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043456"/>
        <c:crosses val="autoZero"/>
        <c:auto val="1"/>
        <c:lblAlgn val="ctr"/>
        <c:lblOffset val="100"/>
        <c:tickLblSkip val="1"/>
        <c:noMultiLvlLbl val="0"/>
      </c:catAx>
      <c:valAx>
        <c:axId val="3370434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04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'31'!$D$66:$D$75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0.19999999999999929</c:v>
                </c:pt>
                <c:pt idx="2">
                  <c:v>0.70000000000000107</c:v>
                </c:pt>
                <c:pt idx="3">
                  <c:v>0.40000000000000036</c:v>
                </c:pt>
                <c:pt idx="4">
                  <c:v>0.39999999999999858</c:v>
                </c:pt>
                <c:pt idx="5">
                  <c:v>0.20000000000000107</c:v>
                </c:pt>
                <c:pt idx="6">
                  <c:v>0.40000000000000036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9E0-AE5B-2DC7C153EDB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'31'!$E$66:$E$75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0.80000000000000071</c:v>
                </c:pt>
                <c:pt idx="2">
                  <c:v>0.90000000000000036</c:v>
                </c:pt>
                <c:pt idx="3">
                  <c:v>0.5</c:v>
                </c:pt>
                <c:pt idx="4">
                  <c:v>0.19999999999999929</c:v>
                </c:pt>
                <c:pt idx="5">
                  <c:v>0.29999999999999893</c:v>
                </c:pt>
                <c:pt idx="6">
                  <c:v>9.9999999999999645E-2</c:v>
                </c:pt>
                <c:pt idx="7">
                  <c:v>0</c:v>
                </c:pt>
                <c:pt idx="8">
                  <c:v>0.29999999999999893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2-49E0-AE5B-2DC7C153EDB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'31'!$F$66:$F$75</c:f>
              <c:numCache>
                <c:formatCode>General</c:formatCode>
                <c:ptCount val="10"/>
                <c:pt idx="0">
                  <c:v>0.10000000000000142</c:v>
                </c:pt>
                <c:pt idx="1">
                  <c:v>0.59999999999999964</c:v>
                </c:pt>
                <c:pt idx="2">
                  <c:v>0.70000000000000107</c:v>
                </c:pt>
                <c:pt idx="3">
                  <c:v>0.59999999999999964</c:v>
                </c:pt>
                <c:pt idx="4">
                  <c:v>0.20000000000000107</c:v>
                </c:pt>
                <c:pt idx="5">
                  <c:v>0.5</c:v>
                </c:pt>
                <c:pt idx="6">
                  <c:v>0.59999999999999964</c:v>
                </c:pt>
                <c:pt idx="7">
                  <c:v>9.9999999999999645E-2</c:v>
                </c:pt>
                <c:pt idx="8">
                  <c:v>0.59999999999999964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2-49E0-AE5B-2DC7C153EDB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'31'!$G$66:$G$75</c:f>
              <c:numCache>
                <c:formatCode>0.00</c:formatCode>
                <c:ptCount val="10"/>
                <c:pt idx="0">
                  <c:v>1.0148000000000001</c:v>
                </c:pt>
                <c:pt idx="1">
                  <c:v>1.0148000000000001</c:v>
                </c:pt>
                <c:pt idx="2">
                  <c:v>1.0148000000000001</c:v>
                </c:pt>
                <c:pt idx="3">
                  <c:v>1.0148000000000001</c:v>
                </c:pt>
                <c:pt idx="4">
                  <c:v>1.0148000000000001</c:v>
                </c:pt>
                <c:pt idx="5">
                  <c:v>1.0148000000000001</c:v>
                </c:pt>
                <c:pt idx="6">
                  <c:v>1.0148000000000001</c:v>
                </c:pt>
                <c:pt idx="7">
                  <c:v>1.0148000000000001</c:v>
                </c:pt>
                <c:pt idx="8">
                  <c:v>1.0148000000000001</c:v>
                </c:pt>
                <c:pt idx="9">
                  <c:v>1.0148000000000001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2-49E0-AE5B-2DC7C153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58528"/>
        <c:axId val="337564800"/>
      </c:lineChart>
      <c:catAx>
        <c:axId val="337558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564800"/>
        <c:crosses val="autoZero"/>
        <c:auto val="1"/>
        <c:lblAlgn val="ctr"/>
        <c:lblOffset val="100"/>
        <c:tickLblSkip val="1"/>
        <c:noMultiLvlLbl val="0"/>
      </c:catAx>
      <c:valAx>
        <c:axId val="3375648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55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'31'!$L$66:$L$75</c:f>
              <c:numCache>
                <c:formatCode>0.00</c:formatCode>
                <c:ptCount val="10"/>
                <c:pt idx="0">
                  <c:v>9.8666666666666654</c:v>
                </c:pt>
                <c:pt idx="1">
                  <c:v>9.1333333333333329</c:v>
                </c:pt>
                <c:pt idx="2">
                  <c:v>11.033333333333331</c:v>
                </c:pt>
                <c:pt idx="3">
                  <c:v>9.7000000000000011</c:v>
                </c:pt>
                <c:pt idx="4">
                  <c:v>10.566666666666666</c:v>
                </c:pt>
                <c:pt idx="5">
                  <c:v>12.200000000000001</c:v>
                </c:pt>
                <c:pt idx="6">
                  <c:v>11.9</c:v>
                </c:pt>
                <c:pt idx="7">
                  <c:v>11</c:v>
                </c:pt>
                <c:pt idx="8">
                  <c:v>9.8333333333333339</c:v>
                </c:pt>
                <c:pt idx="9">
                  <c:v>12.033333333333333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9-4937-A7A9-E55E63BF5C3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'31'!$M$66:$M$75</c:f>
              <c:numCache>
                <c:formatCode>0.00</c:formatCode>
                <c:ptCount val="10"/>
                <c:pt idx="0">
                  <c:v>9.7666666666666675</c:v>
                </c:pt>
                <c:pt idx="1">
                  <c:v>9.4</c:v>
                </c:pt>
                <c:pt idx="2">
                  <c:v>11.133333333333333</c:v>
                </c:pt>
                <c:pt idx="3">
                  <c:v>9.7333333333333325</c:v>
                </c:pt>
                <c:pt idx="4">
                  <c:v>10.6</c:v>
                </c:pt>
                <c:pt idx="5">
                  <c:v>12.033333333333333</c:v>
                </c:pt>
                <c:pt idx="6">
                  <c:v>11.833333333333334</c:v>
                </c:pt>
                <c:pt idx="7">
                  <c:v>11</c:v>
                </c:pt>
                <c:pt idx="8">
                  <c:v>9.9666666666666668</c:v>
                </c:pt>
                <c:pt idx="9">
                  <c:v>11.700000000000001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9-4937-A7A9-E55E63BF5C3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'31'!$N$66:$N$75</c:f>
              <c:numCache>
                <c:formatCode>0.00</c:formatCode>
                <c:ptCount val="10"/>
                <c:pt idx="0">
                  <c:v>9.7333333333333325</c:v>
                </c:pt>
                <c:pt idx="1">
                  <c:v>9.2000000000000011</c:v>
                </c:pt>
                <c:pt idx="2">
                  <c:v>11.066666666666668</c:v>
                </c:pt>
                <c:pt idx="3">
                  <c:v>9.6000000000000014</c:v>
                </c:pt>
                <c:pt idx="4">
                  <c:v>10.666666666666666</c:v>
                </c:pt>
                <c:pt idx="5">
                  <c:v>11.9</c:v>
                </c:pt>
                <c:pt idx="6">
                  <c:v>11.6</c:v>
                </c:pt>
                <c:pt idx="7">
                  <c:v>10.866666666666667</c:v>
                </c:pt>
                <c:pt idx="8">
                  <c:v>9.6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9-4937-A7A9-E55E63BF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03968"/>
        <c:axId val="337606528"/>
      </c:lineChart>
      <c:catAx>
        <c:axId val="3376039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606528"/>
        <c:crosses val="autoZero"/>
        <c:auto val="1"/>
        <c:lblAlgn val="ctr"/>
        <c:lblOffset val="100"/>
        <c:tickLblSkip val="1"/>
        <c:noMultiLvlLbl val="0"/>
      </c:catAx>
      <c:valAx>
        <c:axId val="3376065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60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'32'!$D$66:$D$75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0.30000000000000071</c:v>
                </c:pt>
                <c:pt idx="2">
                  <c:v>0.69999999999999929</c:v>
                </c:pt>
                <c:pt idx="3">
                  <c:v>0.69999999999999929</c:v>
                </c:pt>
                <c:pt idx="4">
                  <c:v>0.19999999999999929</c:v>
                </c:pt>
                <c:pt idx="5">
                  <c:v>0.19999999999999929</c:v>
                </c:pt>
                <c:pt idx="6">
                  <c:v>0.30000000000000071</c:v>
                </c:pt>
                <c:pt idx="7">
                  <c:v>0.30000000000000071</c:v>
                </c:pt>
                <c:pt idx="8">
                  <c:v>0.59999999999999964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47E-B1C5-DB08AAE03E4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'32'!$E$66:$E$75</c:f>
              <c:numCache>
                <c:formatCode>General</c:formatCode>
                <c:ptCount val="10"/>
                <c:pt idx="0">
                  <c:v>0</c:v>
                </c:pt>
                <c:pt idx="1">
                  <c:v>0.40000000000000036</c:v>
                </c:pt>
                <c:pt idx="2">
                  <c:v>0.89999999999999858</c:v>
                </c:pt>
                <c:pt idx="3">
                  <c:v>0.40000000000000036</c:v>
                </c:pt>
                <c:pt idx="4">
                  <c:v>0.29999999999999893</c:v>
                </c:pt>
                <c:pt idx="5">
                  <c:v>0.5</c:v>
                </c:pt>
                <c:pt idx="6">
                  <c:v>0.19999999999999929</c:v>
                </c:pt>
                <c:pt idx="7">
                  <c:v>0.10000000000000142</c:v>
                </c:pt>
                <c:pt idx="8">
                  <c:v>0.59999999999999964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47E-B1C5-DB08AAE03E4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'32'!$F$66:$F$75</c:f>
              <c:numCache>
                <c:formatCode>General</c:formatCode>
                <c:ptCount val="10"/>
                <c:pt idx="0">
                  <c:v>0.5</c:v>
                </c:pt>
                <c:pt idx="1">
                  <c:v>0.59999999999999964</c:v>
                </c:pt>
                <c:pt idx="2">
                  <c:v>0.69999999999999929</c:v>
                </c:pt>
                <c:pt idx="3">
                  <c:v>0.70000000000000107</c:v>
                </c:pt>
                <c:pt idx="4">
                  <c:v>0.19999999999999929</c:v>
                </c:pt>
                <c:pt idx="5">
                  <c:v>0.29999999999999893</c:v>
                </c:pt>
                <c:pt idx="6">
                  <c:v>0.5</c:v>
                </c:pt>
                <c:pt idx="7">
                  <c:v>0.5</c:v>
                </c:pt>
                <c:pt idx="8">
                  <c:v>0.30000000000000071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8-447E-B1C5-DB08AAE03E4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'32'!$G$66:$G$75</c:f>
              <c:numCache>
                <c:formatCode>0.00</c:formatCode>
                <c:ptCount val="10"/>
                <c:pt idx="0">
                  <c:v>1.0663999999999996</c:v>
                </c:pt>
                <c:pt idx="1">
                  <c:v>1.0663999999999996</c:v>
                </c:pt>
                <c:pt idx="2">
                  <c:v>1.0663999999999996</c:v>
                </c:pt>
                <c:pt idx="3">
                  <c:v>1.0663999999999996</c:v>
                </c:pt>
                <c:pt idx="4">
                  <c:v>1.0663999999999996</c:v>
                </c:pt>
                <c:pt idx="5">
                  <c:v>1.0663999999999996</c:v>
                </c:pt>
                <c:pt idx="6">
                  <c:v>1.0663999999999996</c:v>
                </c:pt>
                <c:pt idx="7">
                  <c:v>1.0663999999999996</c:v>
                </c:pt>
                <c:pt idx="8">
                  <c:v>1.0663999999999996</c:v>
                </c:pt>
                <c:pt idx="9">
                  <c:v>1.0663999999999996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8-447E-B1C5-DB08AAE0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17056"/>
        <c:axId val="337918976"/>
      </c:lineChart>
      <c:catAx>
        <c:axId val="337917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918976"/>
        <c:crosses val="autoZero"/>
        <c:auto val="1"/>
        <c:lblAlgn val="ctr"/>
        <c:lblOffset val="100"/>
        <c:tickLblSkip val="1"/>
        <c:noMultiLvlLbl val="0"/>
      </c:catAx>
      <c:valAx>
        <c:axId val="3379189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917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'32'!$L$66:$L$75</c:f>
              <c:numCache>
                <c:formatCode>0.00</c:formatCode>
                <c:ptCount val="10"/>
                <c:pt idx="0">
                  <c:v>10.533333333333333</c:v>
                </c:pt>
                <c:pt idx="1">
                  <c:v>8.7666666666666657</c:v>
                </c:pt>
                <c:pt idx="2">
                  <c:v>11.9</c:v>
                </c:pt>
                <c:pt idx="3">
                  <c:v>11.200000000000001</c:v>
                </c:pt>
                <c:pt idx="4">
                  <c:v>11.5</c:v>
                </c:pt>
                <c:pt idx="5">
                  <c:v>11.6</c:v>
                </c:pt>
                <c:pt idx="6">
                  <c:v>12.133333333333333</c:v>
                </c:pt>
                <c:pt idx="7">
                  <c:v>11.333333333333334</c:v>
                </c:pt>
                <c:pt idx="8">
                  <c:v>10.233333333333334</c:v>
                </c:pt>
                <c:pt idx="9">
                  <c:v>11.299999999999999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1B5-B822-8E476C9C7C6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'32'!$M$66:$M$75</c:f>
              <c:numCache>
                <c:formatCode>0.00</c:formatCode>
                <c:ptCount val="10"/>
                <c:pt idx="0">
                  <c:v>10.4</c:v>
                </c:pt>
                <c:pt idx="1">
                  <c:v>8.6666666666666661</c:v>
                </c:pt>
                <c:pt idx="2">
                  <c:v>11.733333333333334</c:v>
                </c:pt>
                <c:pt idx="3">
                  <c:v>11.200000000000001</c:v>
                </c:pt>
                <c:pt idx="4">
                  <c:v>11.433333333333332</c:v>
                </c:pt>
                <c:pt idx="5">
                  <c:v>11.4</c:v>
                </c:pt>
                <c:pt idx="6">
                  <c:v>12</c:v>
                </c:pt>
                <c:pt idx="7">
                  <c:v>11.233333333333334</c:v>
                </c:pt>
                <c:pt idx="8">
                  <c:v>10.000000000000002</c:v>
                </c:pt>
                <c:pt idx="9">
                  <c:v>11.033333333333333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1B5-B822-8E476C9C7C6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'32'!$N$66:$N$75</c:f>
              <c:numCache>
                <c:formatCode>0.00</c:formatCode>
                <c:ptCount val="10"/>
                <c:pt idx="0">
                  <c:v>10.333333333333334</c:v>
                </c:pt>
                <c:pt idx="1">
                  <c:v>8.6333333333333329</c:v>
                </c:pt>
                <c:pt idx="2">
                  <c:v>11.666666666666666</c:v>
                </c:pt>
                <c:pt idx="3">
                  <c:v>10.933333333333332</c:v>
                </c:pt>
                <c:pt idx="4">
                  <c:v>11.466666666666667</c:v>
                </c:pt>
                <c:pt idx="5">
                  <c:v>11.5</c:v>
                </c:pt>
                <c:pt idx="6">
                  <c:v>11.799999999999999</c:v>
                </c:pt>
                <c:pt idx="7">
                  <c:v>11</c:v>
                </c:pt>
                <c:pt idx="8">
                  <c:v>10.266666666666667</c:v>
                </c:pt>
                <c:pt idx="9">
                  <c:v>11.233333333333334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1B5-B822-8E476C9C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70688"/>
        <c:axId val="337973248"/>
      </c:lineChart>
      <c:catAx>
        <c:axId val="337970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973248"/>
        <c:crosses val="autoZero"/>
        <c:auto val="1"/>
        <c:lblAlgn val="ctr"/>
        <c:lblOffset val="100"/>
        <c:tickLblSkip val="1"/>
        <c:noMultiLvlLbl val="0"/>
      </c:catAx>
      <c:valAx>
        <c:axId val="3379732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797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'33'!$D$66:$D$75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0.30000000000000071</c:v>
                </c:pt>
                <c:pt idx="2">
                  <c:v>0.20000000000000107</c:v>
                </c:pt>
                <c:pt idx="3">
                  <c:v>0.79999999999999893</c:v>
                </c:pt>
                <c:pt idx="4">
                  <c:v>9.9999999999999645E-2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0.60000000000000142</c:v>
                </c:pt>
                <c:pt idx="8">
                  <c:v>0.59999999999999964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3-4995-B885-97E69E79F73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'33'!$E$66:$E$75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9.9999999999999645E-2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0.80000000000000071</c:v>
                </c:pt>
                <c:pt idx="5">
                  <c:v>0.70000000000000107</c:v>
                </c:pt>
                <c:pt idx="6">
                  <c:v>0.20000000000000107</c:v>
                </c:pt>
                <c:pt idx="7">
                  <c:v>0.30000000000000071</c:v>
                </c:pt>
                <c:pt idx="8">
                  <c:v>0.20000000000000107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3-4995-B885-97E69E79F73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'33'!$F$66:$F$75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0.89999999999999858</c:v>
                </c:pt>
                <c:pt idx="2">
                  <c:v>0.79999999999999893</c:v>
                </c:pt>
                <c:pt idx="3">
                  <c:v>0.29999999999999893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3-4995-B885-97E69E79F736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'33'!$G$66:$G$75</c:f>
              <c:numCache>
                <c:formatCode>0.00</c:formatCode>
                <c:ptCount val="10"/>
                <c:pt idx="0">
                  <c:v>0.9976000000000006</c:v>
                </c:pt>
                <c:pt idx="1">
                  <c:v>0.9976000000000006</c:v>
                </c:pt>
                <c:pt idx="2">
                  <c:v>0.9976000000000006</c:v>
                </c:pt>
                <c:pt idx="3">
                  <c:v>0.9976000000000006</c:v>
                </c:pt>
                <c:pt idx="4">
                  <c:v>0.9976000000000006</c:v>
                </c:pt>
                <c:pt idx="5">
                  <c:v>0.9976000000000006</c:v>
                </c:pt>
                <c:pt idx="6">
                  <c:v>0.9976000000000006</c:v>
                </c:pt>
                <c:pt idx="7">
                  <c:v>0.9976000000000006</c:v>
                </c:pt>
                <c:pt idx="8">
                  <c:v>0.9976000000000006</c:v>
                </c:pt>
                <c:pt idx="9">
                  <c:v>0.9976000000000006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3-4995-B885-97E69E79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64736"/>
        <c:axId val="338297984"/>
      </c:lineChart>
      <c:catAx>
        <c:axId val="338164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8297984"/>
        <c:crosses val="autoZero"/>
        <c:auto val="1"/>
        <c:lblAlgn val="ctr"/>
        <c:lblOffset val="100"/>
        <c:tickLblSkip val="1"/>
        <c:noMultiLvlLbl val="0"/>
      </c:catAx>
      <c:valAx>
        <c:axId val="3382979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816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'33'!$L$66:$L$75</c:f>
              <c:numCache>
                <c:formatCode>0.00</c:formatCode>
                <c:ptCount val="10"/>
                <c:pt idx="0">
                  <c:v>8.7333333333333343</c:v>
                </c:pt>
                <c:pt idx="1">
                  <c:v>9.2999999999999989</c:v>
                </c:pt>
                <c:pt idx="2">
                  <c:v>9.2333333333333343</c:v>
                </c:pt>
                <c:pt idx="3">
                  <c:v>9.3666666666666671</c:v>
                </c:pt>
                <c:pt idx="4">
                  <c:v>9.3333333333333339</c:v>
                </c:pt>
                <c:pt idx="5">
                  <c:v>9.6</c:v>
                </c:pt>
                <c:pt idx="6">
                  <c:v>10.266666666666666</c:v>
                </c:pt>
                <c:pt idx="7">
                  <c:v>8.9333333333333336</c:v>
                </c:pt>
                <c:pt idx="8">
                  <c:v>8.2666666666666657</c:v>
                </c:pt>
                <c:pt idx="9">
                  <c:v>9.7000000000000011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2E6-8116-DB8AC7E5C565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'33'!$M$66:$M$75</c:f>
              <c:numCache>
                <c:formatCode>0.00</c:formatCode>
                <c:ptCount val="10"/>
                <c:pt idx="0">
                  <c:v>8.6333333333333329</c:v>
                </c:pt>
                <c:pt idx="1">
                  <c:v>9.3333333333333339</c:v>
                </c:pt>
                <c:pt idx="2">
                  <c:v>9.2999999999999989</c:v>
                </c:pt>
                <c:pt idx="3">
                  <c:v>9.4333333333333336</c:v>
                </c:pt>
                <c:pt idx="4">
                  <c:v>9.1999999999999993</c:v>
                </c:pt>
                <c:pt idx="5">
                  <c:v>9.4666666666666668</c:v>
                </c:pt>
                <c:pt idx="6">
                  <c:v>10.166666666666666</c:v>
                </c:pt>
                <c:pt idx="7">
                  <c:v>9.1666666666666661</c:v>
                </c:pt>
                <c:pt idx="8">
                  <c:v>8.2999999999999989</c:v>
                </c:pt>
                <c:pt idx="9">
                  <c:v>9.7666666666666675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2E6-8116-DB8AC7E5C565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'33'!$N$66:$N$75</c:f>
              <c:numCache>
                <c:formatCode>0.00</c:formatCode>
                <c:ptCount val="10"/>
                <c:pt idx="0">
                  <c:v>8.6333333333333329</c:v>
                </c:pt>
                <c:pt idx="1">
                  <c:v>9.3333333333333339</c:v>
                </c:pt>
                <c:pt idx="2">
                  <c:v>9.2333333333333325</c:v>
                </c:pt>
                <c:pt idx="3">
                  <c:v>9.4333333333333336</c:v>
                </c:pt>
                <c:pt idx="4">
                  <c:v>9.3666666666666671</c:v>
                </c:pt>
                <c:pt idx="5">
                  <c:v>9.5666666666666664</c:v>
                </c:pt>
                <c:pt idx="6">
                  <c:v>10.1</c:v>
                </c:pt>
                <c:pt idx="7">
                  <c:v>8.9666666666666668</c:v>
                </c:pt>
                <c:pt idx="8">
                  <c:v>8.3666666666666671</c:v>
                </c:pt>
                <c:pt idx="9">
                  <c:v>9.7000000000000011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C-42E6-8116-DB8AC7E5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20768"/>
        <c:axId val="342099840"/>
      </c:lineChart>
      <c:catAx>
        <c:axId val="338320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2099840"/>
        <c:crosses val="autoZero"/>
        <c:auto val="1"/>
        <c:lblAlgn val="ctr"/>
        <c:lblOffset val="100"/>
        <c:tickLblSkip val="1"/>
        <c:noMultiLvlLbl val="0"/>
      </c:catAx>
      <c:valAx>
        <c:axId val="3420998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3832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'34'!$D$66:$D$75</c:f>
              <c:numCache>
                <c:formatCode>General</c:formatCode>
                <c:ptCount val="10"/>
                <c:pt idx="0">
                  <c:v>0</c:v>
                </c:pt>
                <c:pt idx="1">
                  <c:v>0.39999999999999858</c:v>
                </c:pt>
                <c:pt idx="2">
                  <c:v>0.40000000000000036</c:v>
                </c:pt>
                <c:pt idx="3">
                  <c:v>0.69999999999999929</c:v>
                </c:pt>
                <c:pt idx="4">
                  <c:v>0.19999999999999929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0.40000000000000036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B-4FF5-9395-E2890CAF3024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'34'!$E$66:$E$75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0.20000000000000107</c:v>
                </c:pt>
                <c:pt idx="2">
                  <c:v>0.20000000000000107</c:v>
                </c:pt>
                <c:pt idx="3">
                  <c:v>0.40000000000000036</c:v>
                </c:pt>
                <c:pt idx="4">
                  <c:v>0.29999999999999893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0.29999999999999893</c:v>
                </c:pt>
                <c:pt idx="8">
                  <c:v>0.69999999999999929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B-4FF5-9395-E2890CAF3024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'34'!$F$66:$F$75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0.80000000000000071</c:v>
                </c:pt>
                <c:pt idx="2">
                  <c:v>0.5</c:v>
                </c:pt>
                <c:pt idx="3">
                  <c:v>0.10000000000000142</c:v>
                </c:pt>
                <c:pt idx="4">
                  <c:v>0.19999999999999929</c:v>
                </c:pt>
                <c:pt idx="5">
                  <c:v>0.19999999999999929</c:v>
                </c:pt>
                <c:pt idx="6">
                  <c:v>0.5</c:v>
                </c:pt>
                <c:pt idx="7">
                  <c:v>0.20000000000000107</c:v>
                </c:pt>
                <c:pt idx="8">
                  <c:v>9.9999999999999645E-2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B-4FF5-9395-E2890CAF3024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'34'!$G$66:$G$75</c:f>
              <c:numCache>
                <c:formatCode>0.00</c:formatCode>
                <c:ptCount val="10"/>
                <c:pt idx="0">
                  <c:v>0.92020000000000013</c:v>
                </c:pt>
                <c:pt idx="1">
                  <c:v>0.92020000000000013</c:v>
                </c:pt>
                <c:pt idx="2">
                  <c:v>0.92020000000000013</c:v>
                </c:pt>
                <c:pt idx="3">
                  <c:v>0.92020000000000013</c:v>
                </c:pt>
                <c:pt idx="4">
                  <c:v>0.92020000000000013</c:v>
                </c:pt>
                <c:pt idx="5">
                  <c:v>0.92020000000000013</c:v>
                </c:pt>
                <c:pt idx="6">
                  <c:v>0.92020000000000013</c:v>
                </c:pt>
                <c:pt idx="7">
                  <c:v>0.92020000000000013</c:v>
                </c:pt>
                <c:pt idx="8">
                  <c:v>0.92020000000000013</c:v>
                </c:pt>
                <c:pt idx="9">
                  <c:v>0.92020000000000013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B-4FF5-9395-E2890CAF3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48928"/>
        <c:axId val="342350848"/>
      </c:lineChart>
      <c:catAx>
        <c:axId val="3423489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2350848"/>
        <c:crosses val="autoZero"/>
        <c:auto val="1"/>
        <c:lblAlgn val="ctr"/>
        <c:lblOffset val="100"/>
        <c:tickLblSkip val="1"/>
        <c:noMultiLvlLbl val="0"/>
      </c:catAx>
      <c:valAx>
        <c:axId val="3423508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234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'34'!$L$66:$L$75</c:f>
              <c:numCache>
                <c:formatCode>0.00</c:formatCode>
                <c:ptCount val="10"/>
                <c:pt idx="0">
                  <c:v>8.6</c:v>
                </c:pt>
                <c:pt idx="1">
                  <c:v>9.4666666666666668</c:v>
                </c:pt>
                <c:pt idx="2">
                  <c:v>9.8333333333333339</c:v>
                </c:pt>
                <c:pt idx="3">
                  <c:v>9.7999999999999989</c:v>
                </c:pt>
                <c:pt idx="4">
                  <c:v>10.1</c:v>
                </c:pt>
                <c:pt idx="5">
                  <c:v>9.2666666666666675</c:v>
                </c:pt>
                <c:pt idx="6">
                  <c:v>10.633333333333333</c:v>
                </c:pt>
                <c:pt idx="7">
                  <c:v>9.2333333333333343</c:v>
                </c:pt>
                <c:pt idx="8">
                  <c:v>8.4333333333333336</c:v>
                </c:pt>
                <c:pt idx="9">
                  <c:v>9.5333333333333332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8-4364-BAC9-3FD83F6B60E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'34'!$M$66:$M$75</c:f>
              <c:numCache>
                <c:formatCode>0.00</c:formatCode>
                <c:ptCount val="10"/>
                <c:pt idx="0">
                  <c:v>8.7000000000000011</c:v>
                </c:pt>
                <c:pt idx="1">
                  <c:v>9.2999999999999989</c:v>
                </c:pt>
                <c:pt idx="2">
                  <c:v>9.7000000000000011</c:v>
                </c:pt>
                <c:pt idx="3">
                  <c:v>9.8333333333333339</c:v>
                </c:pt>
                <c:pt idx="4">
                  <c:v>10.066666666666665</c:v>
                </c:pt>
                <c:pt idx="5">
                  <c:v>9.5666666666666647</c:v>
                </c:pt>
                <c:pt idx="6">
                  <c:v>10.4</c:v>
                </c:pt>
                <c:pt idx="7">
                  <c:v>9.4666666666666668</c:v>
                </c:pt>
                <c:pt idx="8">
                  <c:v>8.4333333333333318</c:v>
                </c:pt>
                <c:pt idx="9">
                  <c:v>9.5666666666666647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8-4364-BAC9-3FD83F6B60E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'34'!$N$66:$N$75</c:f>
              <c:numCache>
                <c:formatCode>0.00</c:formatCode>
                <c:ptCount val="10"/>
                <c:pt idx="0">
                  <c:v>8.4666666666666668</c:v>
                </c:pt>
                <c:pt idx="1">
                  <c:v>9.5666666666666664</c:v>
                </c:pt>
                <c:pt idx="2">
                  <c:v>9.7666666666666675</c:v>
                </c:pt>
                <c:pt idx="3">
                  <c:v>9.7333333333333325</c:v>
                </c:pt>
                <c:pt idx="4">
                  <c:v>9.9</c:v>
                </c:pt>
                <c:pt idx="5">
                  <c:v>9.4666666666666668</c:v>
                </c:pt>
                <c:pt idx="6">
                  <c:v>10.466666666666667</c:v>
                </c:pt>
                <c:pt idx="7">
                  <c:v>9.3333333333333339</c:v>
                </c:pt>
                <c:pt idx="8">
                  <c:v>8.6333333333333329</c:v>
                </c:pt>
                <c:pt idx="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8-4364-BAC9-3FD83F6B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1344"/>
        <c:axId val="342540288"/>
      </c:lineChart>
      <c:catAx>
        <c:axId val="3425213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2540288"/>
        <c:crosses val="autoZero"/>
        <c:auto val="1"/>
        <c:lblAlgn val="ctr"/>
        <c:lblOffset val="100"/>
        <c:tickLblSkip val="1"/>
        <c:noMultiLvlLbl val="0"/>
      </c:catAx>
      <c:valAx>
        <c:axId val="3425402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252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'35'!$D$66:$D$75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0.10000000000000142</c:v>
                </c:pt>
                <c:pt idx="5">
                  <c:v>0.20000000000000107</c:v>
                </c:pt>
                <c:pt idx="6">
                  <c:v>0.39999999999999858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CEA-92B7-4A3AFD8F3E7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'35'!$E$66:$E$75</c:f>
              <c:numCache>
                <c:formatCode>General</c:formatCode>
                <c:ptCount val="10"/>
                <c:pt idx="0">
                  <c:v>0.5</c:v>
                </c:pt>
                <c:pt idx="1">
                  <c:v>0.20000000000000107</c:v>
                </c:pt>
                <c:pt idx="2">
                  <c:v>0.59999999999999964</c:v>
                </c:pt>
                <c:pt idx="3">
                  <c:v>0.59999999999999964</c:v>
                </c:pt>
                <c:pt idx="4">
                  <c:v>0.20000000000000107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0.39999999999999858</c:v>
                </c:pt>
                <c:pt idx="8">
                  <c:v>0.20000000000000107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CEA-92B7-4A3AFD8F3E7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'35'!$F$66:$F$75</c:f>
              <c:numCache>
                <c:formatCode>General</c:formatCode>
                <c:ptCount val="10"/>
                <c:pt idx="0">
                  <c:v>0</c:v>
                </c:pt>
                <c:pt idx="1">
                  <c:v>0.19999999999999929</c:v>
                </c:pt>
                <c:pt idx="2">
                  <c:v>0.40000000000000036</c:v>
                </c:pt>
                <c:pt idx="3">
                  <c:v>0.30000000000000071</c:v>
                </c:pt>
                <c:pt idx="4">
                  <c:v>0.29999999999999893</c:v>
                </c:pt>
                <c:pt idx="5">
                  <c:v>0.30000000000000071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9.9999999999999645E-2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1-4CEA-92B7-4A3AFD8F3E7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'35'!$G$66:$G$75</c:f>
              <c:numCache>
                <c:formatCode>0.00</c:formatCode>
                <c:ptCount val="10"/>
                <c:pt idx="0">
                  <c:v>0.79980000000000018</c:v>
                </c:pt>
                <c:pt idx="1">
                  <c:v>0.79980000000000018</c:v>
                </c:pt>
                <c:pt idx="2">
                  <c:v>0.79980000000000018</c:v>
                </c:pt>
                <c:pt idx="3">
                  <c:v>0.79980000000000018</c:v>
                </c:pt>
                <c:pt idx="4">
                  <c:v>0.79980000000000018</c:v>
                </c:pt>
                <c:pt idx="5">
                  <c:v>0.79980000000000018</c:v>
                </c:pt>
                <c:pt idx="6">
                  <c:v>0.79980000000000018</c:v>
                </c:pt>
                <c:pt idx="7">
                  <c:v>0.79980000000000018</c:v>
                </c:pt>
                <c:pt idx="8">
                  <c:v>0.79980000000000018</c:v>
                </c:pt>
                <c:pt idx="9">
                  <c:v>0.79980000000000018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1-4CEA-92B7-4A3AFD8F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51264"/>
        <c:axId val="343073920"/>
      </c:lineChart>
      <c:catAx>
        <c:axId val="3430512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073920"/>
        <c:crosses val="autoZero"/>
        <c:auto val="1"/>
        <c:lblAlgn val="ctr"/>
        <c:lblOffset val="100"/>
        <c:tickLblSkip val="1"/>
        <c:noMultiLvlLbl val="0"/>
      </c:catAx>
      <c:valAx>
        <c:axId val="3430739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05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'4'!$D$66:$D$75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0.80000000000000071</c:v>
                </c:pt>
                <c:pt idx="2">
                  <c:v>0.40000000000000036</c:v>
                </c:pt>
                <c:pt idx="3">
                  <c:v>0.69999999999999929</c:v>
                </c:pt>
                <c:pt idx="4">
                  <c:v>0.19999999999999929</c:v>
                </c:pt>
                <c:pt idx="5">
                  <c:v>0.29999999999999893</c:v>
                </c:pt>
                <c:pt idx="6">
                  <c:v>0.19999999999999929</c:v>
                </c:pt>
                <c:pt idx="7">
                  <c:v>9.9999999999999645E-2</c:v>
                </c:pt>
                <c:pt idx="8">
                  <c:v>0.5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0-4CCF-83D9-A44CF6AAD1A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0.79999999999999893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0.39999999999999858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CCF-83D9-A44CF6AAD1A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0.59999999999999964</c:v>
                </c:pt>
                <c:pt idx="2">
                  <c:v>0.5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0-4CCF-83D9-A44CF6AAD1AD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'4'!$G$66:$G$75</c:f>
              <c:numCache>
                <c:formatCode>0.00</c:formatCode>
                <c:ptCount val="10"/>
                <c:pt idx="0">
                  <c:v>0.90299999999999958</c:v>
                </c:pt>
                <c:pt idx="1">
                  <c:v>0.90299999999999958</c:v>
                </c:pt>
                <c:pt idx="2">
                  <c:v>0.90299999999999958</c:v>
                </c:pt>
                <c:pt idx="3">
                  <c:v>0.90299999999999958</c:v>
                </c:pt>
                <c:pt idx="4">
                  <c:v>0.90299999999999958</c:v>
                </c:pt>
                <c:pt idx="5">
                  <c:v>0.90299999999999958</c:v>
                </c:pt>
                <c:pt idx="6">
                  <c:v>0.90299999999999958</c:v>
                </c:pt>
                <c:pt idx="7">
                  <c:v>0.90299999999999958</c:v>
                </c:pt>
                <c:pt idx="8">
                  <c:v>0.90299999999999958</c:v>
                </c:pt>
                <c:pt idx="9">
                  <c:v>0.90299999999999958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0-4CCF-83D9-A44CF6AA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12416"/>
        <c:axId val="36422784"/>
      </c:lineChart>
      <c:catAx>
        <c:axId val="36412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22784"/>
        <c:crosses val="autoZero"/>
        <c:auto val="1"/>
        <c:lblAlgn val="ctr"/>
        <c:lblOffset val="100"/>
        <c:tickLblSkip val="1"/>
        <c:noMultiLvlLbl val="0"/>
      </c:catAx>
      <c:valAx>
        <c:axId val="364227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1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'35'!$L$66:$L$75</c:f>
              <c:numCache>
                <c:formatCode>0.00</c:formatCode>
                <c:ptCount val="10"/>
                <c:pt idx="0">
                  <c:v>9.6</c:v>
                </c:pt>
                <c:pt idx="1">
                  <c:v>10.333333333333334</c:v>
                </c:pt>
                <c:pt idx="2">
                  <c:v>9.8666666666666671</c:v>
                </c:pt>
                <c:pt idx="3">
                  <c:v>10.299999999999999</c:v>
                </c:pt>
                <c:pt idx="4">
                  <c:v>10.233333333333333</c:v>
                </c:pt>
                <c:pt idx="5">
                  <c:v>10.200000000000001</c:v>
                </c:pt>
                <c:pt idx="6">
                  <c:v>10.466666666666667</c:v>
                </c:pt>
                <c:pt idx="7">
                  <c:v>9.9</c:v>
                </c:pt>
                <c:pt idx="8">
                  <c:v>9.2666666666666657</c:v>
                </c:pt>
                <c:pt idx="9">
                  <c:v>10.066666666666666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1-4E79-9770-6E1BF44C2673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'35'!$M$66:$M$75</c:f>
              <c:numCache>
                <c:formatCode>0.00</c:formatCode>
                <c:ptCount val="10"/>
                <c:pt idx="0">
                  <c:v>9.3333333333333339</c:v>
                </c:pt>
                <c:pt idx="1">
                  <c:v>10.299999999999999</c:v>
                </c:pt>
                <c:pt idx="2">
                  <c:v>9.8333333333333339</c:v>
                </c:pt>
                <c:pt idx="3">
                  <c:v>10.100000000000001</c:v>
                </c:pt>
                <c:pt idx="4">
                  <c:v>10.166666666666666</c:v>
                </c:pt>
                <c:pt idx="5">
                  <c:v>10.133333333333333</c:v>
                </c:pt>
                <c:pt idx="6">
                  <c:v>10.166666666666666</c:v>
                </c:pt>
                <c:pt idx="7">
                  <c:v>9.9666666666666668</c:v>
                </c:pt>
                <c:pt idx="8">
                  <c:v>9.3333333333333339</c:v>
                </c:pt>
                <c:pt idx="9">
                  <c:v>10.266666666666667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1-4E79-9770-6E1BF44C2673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'35'!$N$66:$N$75</c:f>
              <c:numCache>
                <c:formatCode>0.00</c:formatCode>
                <c:ptCount val="10"/>
                <c:pt idx="0">
                  <c:v>9.4</c:v>
                </c:pt>
                <c:pt idx="1">
                  <c:v>10.366666666666667</c:v>
                </c:pt>
                <c:pt idx="2">
                  <c:v>9.7666666666666657</c:v>
                </c:pt>
                <c:pt idx="3">
                  <c:v>10.166666666666666</c:v>
                </c:pt>
                <c:pt idx="4">
                  <c:v>10.066666666666666</c:v>
                </c:pt>
                <c:pt idx="5">
                  <c:v>10.200000000000001</c:v>
                </c:pt>
                <c:pt idx="6">
                  <c:v>10.166666666666666</c:v>
                </c:pt>
                <c:pt idx="7">
                  <c:v>9.8666666666666671</c:v>
                </c:pt>
                <c:pt idx="8">
                  <c:v>9.3666666666666671</c:v>
                </c:pt>
                <c:pt idx="9">
                  <c:v>10.200000000000001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1-4E79-9770-6E1BF44C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78624"/>
        <c:axId val="343205760"/>
      </c:lineChart>
      <c:catAx>
        <c:axId val="343178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205760"/>
        <c:crosses val="autoZero"/>
        <c:auto val="1"/>
        <c:lblAlgn val="ctr"/>
        <c:lblOffset val="100"/>
        <c:tickLblSkip val="1"/>
        <c:noMultiLvlLbl val="0"/>
      </c:catAx>
      <c:valAx>
        <c:axId val="3432057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1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'36'!$D$66:$D$75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0.5</c:v>
                </c:pt>
                <c:pt idx="2">
                  <c:v>0.5</c:v>
                </c:pt>
                <c:pt idx="3">
                  <c:v>0.80000000000000071</c:v>
                </c:pt>
                <c:pt idx="4">
                  <c:v>0.29999999999999893</c:v>
                </c:pt>
                <c:pt idx="5">
                  <c:v>0.40000000000000036</c:v>
                </c:pt>
                <c:pt idx="6">
                  <c:v>0.59999999999999964</c:v>
                </c:pt>
                <c:pt idx="7">
                  <c:v>9.9999999999999645E-2</c:v>
                </c:pt>
                <c:pt idx="8">
                  <c:v>0.19999999999999929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7-4518-BC7D-2F50B386FA1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'36'!$E$66:$E$75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9.9999999999999645E-2</c:v>
                </c:pt>
                <c:pt idx="2">
                  <c:v>0.79999999999999893</c:v>
                </c:pt>
                <c:pt idx="3">
                  <c:v>0.5</c:v>
                </c:pt>
                <c:pt idx="4">
                  <c:v>0.39999999999999858</c:v>
                </c:pt>
                <c:pt idx="5">
                  <c:v>0.20000000000000107</c:v>
                </c:pt>
                <c:pt idx="6">
                  <c:v>0.29999999999999893</c:v>
                </c:pt>
                <c:pt idx="7">
                  <c:v>9.9999999999999645E-2</c:v>
                </c:pt>
                <c:pt idx="8">
                  <c:v>0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7-4518-BC7D-2F50B386FA1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'36'!$F$66:$F$75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0.29999999999999893</c:v>
                </c:pt>
                <c:pt idx="2">
                  <c:v>0.5</c:v>
                </c:pt>
                <c:pt idx="3">
                  <c:v>0.19999999999999929</c:v>
                </c:pt>
                <c:pt idx="4">
                  <c:v>0.20000000000000107</c:v>
                </c:pt>
                <c:pt idx="5">
                  <c:v>0.5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0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7-4518-BC7D-2F50B386FA1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'36'!$G$66:$G$75</c:f>
              <c:numCache>
                <c:formatCode>0.00</c:formatCode>
                <c:ptCount val="10"/>
                <c:pt idx="0">
                  <c:v>0.90299999999999969</c:v>
                </c:pt>
                <c:pt idx="1">
                  <c:v>0.90299999999999969</c:v>
                </c:pt>
                <c:pt idx="2">
                  <c:v>0.90299999999999969</c:v>
                </c:pt>
                <c:pt idx="3">
                  <c:v>0.90299999999999969</c:v>
                </c:pt>
                <c:pt idx="4">
                  <c:v>0.90299999999999969</c:v>
                </c:pt>
                <c:pt idx="5">
                  <c:v>0.90299999999999969</c:v>
                </c:pt>
                <c:pt idx="6">
                  <c:v>0.90299999999999969</c:v>
                </c:pt>
                <c:pt idx="7">
                  <c:v>0.90299999999999969</c:v>
                </c:pt>
                <c:pt idx="8">
                  <c:v>0.90299999999999969</c:v>
                </c:pt>
                <c:pt idx="9">
                  <c:v>0.90299999999999969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7-4518-BC7D-2F50B386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81824"/>
        <c:axId val="343583744"/>
      </c:lineChart>
      <c:catAx>
        <c:axId val="343581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583744"/>
        <c:crosses val="autoZero"/>
        <c:auto val="1"/>
        <c:lblAlgn val="ctr"/>
        <c:lblOffset val="100"/>
        <c:tickLblSkip val="1"/>
        <c:noMultiLvlLbl val="0"/>
      </c:catAx>
      <c:valAx>
        <c:axId val="3435837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58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'36'!$L$66:$L$75</c:f>
              <c:numCache>
                <c:formatCode>0.00</c:formatCode>
                <c:ptCount val="10"/>
                <c:pt idx="0">
                  <c:v>9.9333333333333318</c:v>
                </c:pt>
                <c:pt idx="1">
                  <c:v>9.6333333333333329</c:v>
                </c:pt>
                <c:pt idx="2">
                  <c:v>11.133333333333333</c:v>
                </c:pt>
                <c:pt idx="3">
                  <c:v>11</c:v>
                </c:pt>
                <c:pt idx="4">
                  <c:v>11.533333333333333</c:v>
                </c:pt>
                <c:pt idx="5">
                  <c:v>11.300000000000002</c:v>
                </c:pt>
                <c:pt idx="6">
                  <c:v>12.066666666666668</c:v>
                </c:pt>
                <c:pt idx="7">
                  <c:v>11.166666666666666</c:v>
                </c:pt>
                <c:pt idx="8">
                  <c:v>10.066666666666666</c:v>
                </c:pt>
                <c:pt idx="9">
                  <c:v>11.333333333333334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8-4423-8A87-6CBA25C8892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'36'!$M$66:$M$75</c:f>
              <c:numCache>
                <c:formatCode>0.00</c:formatCode>
                <c:ptCount val="10"/>
                <c:pt idx="0">
                  <c:v>9.9666666666666668</c:v>
                </c:pt>
                <c:pt idx="1">
                  <c:v>9.8333333333333339</c:v>
                </c:pt>
                <c:pt idx="2">
                  <c:v>11.066666666666668</c:v>
                </c:pt>
                <c:pt idx="3">
                  <c:v>11.066666666666668</c:v>
                </c:pt>
                <c:pt idx="4">
                  <c:v>11.5</c:v>
                </c:pt>
                <c:pt idx="5">
                  <c:v>11.300000000000002</c:v>
                </c:pt>
                <c:pt idx="6">
                  <c:v>12.033333333333333</c:v>
                </c:pt>
                <c:pt idx="7">
                  <c:v>11.133333333333333</c:v>
                </c:pt>
                <c:pt idx="8">
                  <c:v>10</c:v>
                </c:pt>
                <c:pt idx="9">
                  <c:v>11.433333333333332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8-4423-8A87-6CBA25C8892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'36'!$N$66:$N$75</c:f>
              <c:numCache>
                <c:formatCode>0.00</c:formatCode>
                <c:ptCount val="10"/>
                <c:pt idx="0">
                  <c:v>9.9666666666666668</c:v>
                </c:pt>
                <c:pt idx="1">
                  <c:v>9.9333333333333318</c:v>
                </c:pt>
                <c:pt idx="2">
                  <c:v>11.1</c:v>
                </c:pt>
                <c:pt idx="3">
                  <c:v>11</c:v>
                </c:pt>
                <c:pt idx="4">
                  <c:v>11.300000000000002</c:v>
                </c:pt>
                <c:pt idx="5">
                  <c:v>11.4</c:v>
                </c:pt>
                <c:pt idx="6">
                  <c:v>11.800000000000002</c:v>
                </c:pt>
                <c:pt idx="7">
                  <c:v>11.033333333333333</c:v>
                </c:pt>
                <c:pt idx="8">
                  <c:v>10</c:v>
                </c:pt>
                <c:pt idx="9">
                  <c:v>11.200000000000001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8-4423-8A87-6CBA25C8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00992"/>
        <c:axId val="343707648"/>
      </c:lineChart>
      <c:catAx>
        <c:axId val="3437009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707648"/>
        <c:crosses val="autoZero"/>
        <c:auto val="1"/>
        <c:lblAlgn val="ctr"/>
        <c:lblOffset val="100"/>
        <c:tickLblSkip val="1"/>
        <c:noMultiLvlLbl val="0"/>
      </c:catAx>
      <c:valAx>
        <c:axId val="3437076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370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'37'!$D$66:$D$75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0.59999999999999964</c:v>
                </c:pt>
                <c:pt idx="2">
                  <c:v>0.40000000000000036</c:v>
                </c:pt>
                <c:pt idx="3">
                  <c:v>0.70000000000000107</c:v>
                </c:pt>
                <c:pt idx="4">
                  <c:v>9.9999999999999645E-2</c:v>
                </c:pt>
                <c:pt idx="5">
                  <c:v>0.29999999999999893</c:v>
                </c:pt>
                <c:pt idx="6">
                  <c:v>0.5</c:v>
                </c:pt>
                <c:pt idx="7">
                  <c:v>9.9999999999999645E-2</c:v>
                </c:pt>
                <c:pt idx="8">
                  <c:v>0.10000000000000142</c:v>
                </c:pt>
                <c:pt idx="9">
                  <c:v>0.60000000000000142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4-4FCC-AC8D-45F8C9BC7B33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'37'!$E$66:$E$75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0.29999999999999893</c:v>
                </c:pt>
                <c:pt idx="2">
                  <c:v>0.30000000000000071</c:v>
                </c:pt>
                <c:pt idx="3">
                  <c:v>0.30000000000000071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0.20000000000000107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4-4FCC-AC8D-45F8C9BC7B33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'37'!$F$66:$F$75</c:f>
              <c:numCache>
                <c:formatCode>General</c:formatCode>
                <c:ptCount val="10"/>
                <c:pt idx="0">
                  <c:v>0.70000000000000107</c:v>
                </c:pt>
                <c:pt idx="1">
                  <c:v>0.20000000000000107</c:v>
                </c:pt>
                <c:pt idx="2">
                  <c:v>0.29999999999999893</c:v>
                </c:pt>
                <c:pt idx="3">
                  <c:v>0.29999999999999893</c:v>
                </c:pt>
                <c:pt idx="4">
                  <c:v>0.19999999999999929</c:v>
                </c:pt>
                <c:pt idx="5">
                  <c:v>9.9999999999999645E-2</c:v>
                </c:pt>
                <c:pt idx="6">
                  <c:v>0.40000000000000036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4-4FCC-AC8D-45F8C9BC7B33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'37'!$G$66:$G$75</c:f>
              <c:numCache>
                <c:formatCode>0.00</c:formatCode>
                <c:ptCount val="10"/>
                <c:pt idx="0">
                  <c:v>0.84279999999999999</c:v>
                </c:pt>
                <c:pt idx="1">
                  <c:v>0.84279999999999999</c:v>
                </c:pt>
                <c:pt idx="2">
                  <c:v>0.84279999999999999</c:v>
                </c:pt>
                <c:pt idx="3">
                  <c:v>0.84279999999999999</c:v>
                </c:pt>
                <c:pt idx="4">
                  <c:v>0.84279999999999999</c:v>
                </c:pt>
                <c:pt idx="5">
                  <c:v>0.84279999999999999</c:v>
                </c:pt>
                <c:pt idx="6">
                  <c:v>0.84279999999999999</c:v>
                </c:pt>
                <c:pt idx="7">
                  <c:v>0.84279999999999999</c:v>
                </c:pt>
                <c:pt idx="8">
                  <c:v>0.84279999999999999</c:v>
                </c:pt>
                <c:pt idx="9">
                  <c:v>0.84279999999999999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4-4FCC-AC8D-45F8C9BC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41504"/>
        <c:axId val="344368256"/>
      </c:lineChart>
      <c:catAx>
        <c:axId val="344341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368256"/>
        <c:crosses val="autoZero"/>
        <c:auto val="1"/>
        <c:lblAlgn val="ctr"/>
        <c:lblOffset val="100"/>
        <c:tickLblSkip val="1"/>
        <c:noMultiLvlLbl val="0"/>
      </c:catAx>
      <c:valAx>
        <c:axId val="3443682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34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'37'!$L$66:$L$75</c:f>
              <c:numCache>
                <c:formatCode>0.00</c:formatCode>
                <c:ptCount val="10"/>
                <c:pt idx="0">
                  <c:v>9</c:v>
                </c:pt>
                <c:pt idx="1">
                  <c:v>9.7333333333333343</c:v>
                </c:pt>
                <c:pt idx="2">
                  <c:v>10.066666666666668</c:v>
                </c:pt>
                <c:pt idx="3">
                  <c:v>9.6</c:v>
                </c:pt>
                <c:pt idx="4">
                  <c:v>9.9666666666666668</c:v>
                </c:pt>
                <c:pt idx="5">
                  <c:v>10.066666666666665</c:v>
                </c:pt>
                <c:pt idx="6">
                  <c:v>10.700000000000001</c:v>
                </c:pt>
                <c:pt idx="7">
                  <c:v>10.033333333333333</c:v>
                </c:pt>
                <c:pt idx="8">
                  <c:v>8.7333333333333325</c:v>
                </c:pt>
                <c:pt idx="9">
                  <c:v>9.9333333333333336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5-4C02-B2C8-86E950AAEE9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'37'!$M$66:$M$75</c:f>
              <c:numCache>
                <c:formatCode>0.00</c:formatCode>
                <c:ptCount val="10"/>
                <c:pt idx="0">
                  <c:v>9.1333333333333329</c:v>
                </c:pt>
                <c:pt idx="1">
                  <c:v>9.5</c:v>
                </c:pt>
                <c:pt idx="2">
                  <c:v>9.6666666666666661</c:v>
                </c:pt>
                <c:pt idx="3">
                  <c:v>9.6666666666666661</c:v>
                </c:pt>
                <c:pt idx="4">
                  <c:v>9.9</c:v>
                </c:pt>
                <c:pt idx="5">
                  <c:v>9.8000000000000007</c:v>
                </c:pt>
                <c:pt idx="6">
                  <c:v>10.666666666666666</c:v>
                </c:pt>
                <c:pt idx="7">
                  <c:v>10.033333333333333</c:v>
                </c:pt>
                <c:pt idx="8">
                  <c:v>8.8000000000000007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5-4C02-B2C8-86E950AAEE9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'37'!$N$66:$N$75</c:f>
              <c:numCache>
                <c:formatCode>0.00</c:formatCode>
                <c:ptCount val="10"/>
                <c:pt idx="0">
                  <c:v>9</c:v>
                </c:pt>
                <c:pt idx="1">
                  <c:v>9.7999999999999989</c:v>
                </c:pt>
                <c:pt idx="2">
                  <c:v>9.9</c:v>
                </c:pt>
                <c:pt idx="3">
                  <c:v>9.5</c:v>
                </c:pt>
                <c:pt idx="4">
                  <c:v>9.9</c:v>
                </c:pt>
                <c:pt idx="5">
                  <c:v>9.8666666666666671</c:v>
                </c:pt>
                <c:pt idx="6">
                  <c:v>10.566666666666668</c:v>
                </c:pt>
                <c:pt idx="7">
                  <c:v>9.8333333333333339</c:v>
                </c:pt>
                <c:pt idx="8">
                  <c:v>8.6666666666666661</c:v>
                </c:pt>
                <c:pt idx="9">
                  <c:v>9.9666666666666668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5-4C02-B2C8-86E950AA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07424"/>
        <c:axId val="344409984"/>
      </c:lineChart>
      <c:catAx>
        <c:axId val="3444074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409984"/>
        <c:crosses val="autoZero"/>
        <c:auto val="1"/>
        <c:lblAlgn val="ctr"/>
        <c:lblOffset val="100"/>
        <c:tickLblSkip val="1"/>
        <c:noMultiLvlLbl val="0"/>
      </c:catAx>
      <c:valAx>
        <c:axId val="3444099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40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'38'!$D$66:$D$75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0.70000000000000107</c:v>
                </c:pt>
                <c:pt idx="3">
                  <c:v>0.40000000000000036</c:v>
                </c:pt>
                <c:pt idx="4">
                  <c:v>0.20000000000000107</c:v>
                </c:pt>
                <c:pt idx="5">
                  <c:v>0.5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8FC-AF6E-11FCEFB802CF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'38'!$E$66:$E$75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0.19999999999999929</c:v>
                </c:pt>
                <c:pt idx="2">
                  <c:v>0.90000000000000036</c:v>
                </c:pt>
                <c:pt idx="3">
                  <c:v>0.80000000000000071</c:v>
                </c:pt>
                <c:pt idx="4">
                  <c:v>0.20000000000000107</c:v>
                </c:pt>
                <c:pt idx="5">
                  <c:v>0.59999999999999964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8FC-AF6E-11FCEFB802CF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'38'!$F$66:$F$75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0.39999999999999858</c:v>
                </c:pt>
                <c:pt idx="2">
                  <c:v>0.5</c:v>
                </c:pt>
                <c:pt idx="3">
                  <c:v>0</c:v>
                </c:pt>
                <c:pt idx="4">
                  <c:v>0.40000000000000036</c:v>
                </c:pt>
                <c:pt idx="5">
                  <c:v>0.30000000000000071</c:v>
                </c:pt>
                <c:pt idx="6">
                  <c:v>0.5</c:v>
                </c:pt>
                <c:pt idx="7">
                  <c:v>0.59999999999999964</c:v>
                </c:pt>
                <c:pt idx="8">
                  <c:v>9.9999999999999645E-2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C-48FC-AF6E-11FCEFB802CF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'38'!$G$66:$G$75</c:f>
              <c:numCache>
                <c:formatCode>0.00</c:formatCode>
                <c:ptCount val="10"/>
                <c:pt idx="0">
                  <c:v>0.96320000000000039</c:v>
                </c:pt>
                <c:pt idx="1">
                  <c:v>0.96320000000000039</c:v>
                </c:pt>
                <c:pt idx="2">
                  <c:v>0.96320000000000039</c:v>
                </c:pt>
                <c:pt idx="3">
                  <c:v>0.96320000000000039</c:v>
                </c:pt>
                <c:pt idx="4">
                  <c:v>0.96320000000000039</c:v>
                </c:pt>
                <c:pt idx="5">
                  <c:v>0.96320000000000039</c:v>
                </c:pt>
                <c:pt idx="6">
                  <c:v>0.96320000000000039</c:v>
                </c:pt>
                <c:pt idx="7">
                  <c:v>0.96320000000000039</c:v>
                </c:pt>
                <c:pt idx="8">
                  <c:v>0.96320000000000039</c:v>
                </c:pt>
                <c:pt idx="9">
                  <c:v>0.96320000000000039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C-48FC-AF6E-11FCEFB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68960"/>
        <c:axId val="344570880"/>
      </c:lineChart>
      <c:catAx>
        <c:axId val="344568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570880"/>
        <c:crosses val="autoZero"/>
        <c:auto val="1"/>
        <c:lblAlgn val="ctr"/>
        <c:lblOffset val="100"/>
        <c:tickLblSkip val="1"/>
        <c:noMultiLvlLbl val="0"/>
      </c:catAx>
      <c:valAx>
        <c:axId val="3445708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56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'38'!$L$66:$L$75</c:f>
              <c:numCache>
                <c:formatCode>0.00</c:formatCode>
                <c:ptCount val="10"/>
                <c:pt idx="0">
                  <c:v>8.9666666666666668</c:v>
                </c:pt>
                <c:pt idx="1">
                  <c:v>8.7333333333333325</c:v>
                </c:pt>
                <c:pt idx="2">
                  <c:v>9.0333333333333332</c:v>
                </c:pt>
                <c:pt idx="3">
                  <c:v>9.6333333333333329</c:v>
                </c:pt>
                <c:pt idx="4">
                  <c:v>9.3333333333333339</c:v>
                </c:pt>
                <c:pt idx="5">
                  <c:v>9.2999999999999989</c:v>
                </c:pt>
                <c:pt idx="6">
                  <c:v>9.7666666666666657</c:v>
                </c:pt>
                <c:pt idx="7">
                  <c:v>9.0666666666666647</c:v>
                </c:pt>
                <c:pt idx="8">
                  <c:v>8.2666666666666675</c:v>
                </c:pt>
                <c:pt idx="9">
                  <c:v>9.2666666666666675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A-47A5-BD7A-4D2D12897BE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'38'!$M$66:$M$75</c:f>
              <c:numCache>
                <c:formatCode>0.00</c:formatCode>
                <c:ptCount val="10"/>
                <c:pt idx="0">
                  <c:v>8.9666666666666668</c:v>
                </c:pt>
                <c:pt idx="1">
                  <c:v>8.4666666666666668</c:v>
                </c:pt>
                <c:pt idx="2">
                  <c:v>8.9333333333333318</c:v>
                </c:pt>
                <c:pt idx="3">
                  <c:v>9.4333333333333336</c:v>
                </c:pt>
                <c:pt idx="4">
                  <c:v>9.2333333333333343</c:v>
                </c:pt>
                <c:pt idx="5">
                  <c:v>9.1000000000000014</c:v>
                </c:pt>
                <c:pt idx="6">
                  <c:v>9.7666666666666675</c:v>
                </c:pt>
                <c:pt idx="7">
                  <c:v>9.0333333333333332</c:v>
                </c:pt>
                <c:pt idx="8">
                  <c:v>8.4</c:v>
                </c:pt>
                <c:pt idx="9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7A5-BD7A-4D2D12897BE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'38'!$N$66:$N$75</c:f>
              <c:numCache>
                <c:formatCode>0.00</c:formatCode>
                <c:ptCount val="10"/>
                <c:pt idx="0">
                  <c:v>9.0666666666666682</c:v>
                </c:pt>
                <c:pt idx="1">
                  <c:v>9</c:v>
                </c:pt>
                <c:pt idx="2">
                  <c:v>8.9666666666666668</c:v>
                </c:pt>
                <c:pt idx="3">
                  <c:v>9.6</c:v>
                </c:pt>
                <c:pt idx="4">
                  <c:v>9.1999999999999993</c:v>
                </c:pt>
                <c:pt idx="5">
                  <c:v>9.2333333333333343</c:v>
                </c:pt>
                <c:pt idx="6">
                  <c:v>9.6333333333333329</c:v>
                </c:pt>
                <c:pt idx="7">
                  <c:v>8.8333333333333339</c:v>
                </c:pt>
                <c:pt idx="8">
                  <c:v>8.3333333333333339</c:v>
                </c:pt>
                <c:pt idx="9">
                  <c:v>9.1333333333333346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7A5-BD7A-4D2D1289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17504"/>
        <c:axId val="344924160"/>
      </c:lineChart>
      <c:catAx>
        <c:axId val="344917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924160"/>
        <c:crosses val="autoZero"/>
        <c:auto val="1"/>
        <c:lblAlgn val="ctr"/>
        <c:lblOffset val="100"/>
        <c:tickLblSkip val="1"/>
        <c:noMultiLvlLbl val="0"/>
      </c:catAx>
      <c:valAx>
        <c:axId val="3449241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491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'39'!$D$66:$D$75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0.5</c:v>
                </c:pt>
                <c:pt idx="2">
                  <c:v>0.80000000000000071</c:v>
                </c:pt>
                <c:pt idx="3">
                  <c:v>0.40000000000000036</c:v>
                </c:pt>
                <c:pt idx="4">
                  <c:v>0.79999999999999893</c:v>
                </c:pt>
                <c:pt idx="5">
                  <c:v>0.30000000000000071</c:v>
                </c:pt>
                <c:pt idx="6">
                  <c:v>0.40000000000000036</c:v>
                </c:pt>
                <c:pt idx="7">
                  <c:v>0.5</c:v>
                </c:pt>
                <c:pt idx="8">
                  <c:v>0.30000000000000071</c:v>
                </c:pt>
                <c:pt idx="9">
                  <c:v>0.70000000000000107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438B-9A57-5271F505672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'39'!$E$66:$E$75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0.29999999999999893</c:v>
                </c:pt>
                <c:pt idx="2">
                  <c:v>0.39999999999999858</c:v>
                </c:pt>
                <c:pt idx="3">
                  <c:v>0.39999999999999858</c:v>
                </c:pt>
                <c:pt idx="4">
                  <c:v>0.29999999999999893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0-438B-9A57-5271F505672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'39'!$F$66:$F$75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0.29999999999999893</c:v>
                </c:pt>
                <c:pt idx="2">
                  <c:v>0.20000000000000107</c:v>
                </c:pt>
                <c:pt idx="3">
                  <c:v>0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0.10000000000000142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0.60000000000000142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0-438B-9A57-5271F505672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'39'!$G$66:$G$75</c:f>
              <c:numCache>
                <c:formatCode>0.00</c:formatCode>
                <c:ptCount val="10"/>
                <c:pt idx="0">
                  <c:v>0.88580000000000025</c:v>
                </c:pt>
                <c:pt idx="1">
                  <c:v>0.88580000000000025</c:v>
                </c:pt>
                <c:pt idx="2">
                  <c:v>0.88580000000000025</c:v>
                </c:pt>
                <c:pt idx="3">
                  <c:v>0.88580000000000025</c:v>
                </c:pt>
                <c:pt idx="4">
                  <c:v>0.88580000000000025</c:v>
                </c:pt>
                <c:pt idx="5">
                  <c:v>0.88580000000000025</c:v>
                </c:pt>
                <c:pt idx="6">
                  <c:v>0.88580000000000025</c:v>
                </c:pt>
                <c:pt idx="7">
                  <c:v>0.88580000000000025</c:v>
                </c:pt>
                <c:pt idx="8">
                  <c:v>0.88580000000000025</c:v>
                </c:pt>
                <c:pt idx="9">
                  <c:v>0.88580000000000025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0-438B-9A57-5271F505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08160"/>
        <c:axId val="345310336"/>
      </c:lineChart>
      <c:catAx>
        <c:axId val="3453081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310336"/>
        <c:crosses val="autoZero"/>
        <c:auto val="1"/>
        <c:lblAlgn val="ctr"/>
        <c:lblOffset val="100"/>
        <c:tickLblSkip val="1"/>
        <c:noMultiLvlLbl val="0"/>
      </c:catAx>
      <c:valAx>
        <c:axId val="34531033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30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'39'!$L$66:$L$75</c:f>
              <c:numCache>
                <c:formatCode>0.00</c:formatCode>
                <c:ptCount val="10"/>
                <c:pt idx="0">
                  <c:v>9.2666666666666675</c:v>
                </c:pt>
                <c:pt idx="1">
                  <c:v>10.833333333333334</c:v>
                </c:pt>
                <c:pt idx="2">
                  <c:v>9.4333333333333336</c:v>
                </c:pt>
                <c:pt idx="3">
                  <c:v>9.6</c:v>
                </c:pt>
                <c:pt idx="4">
                  <c:v>9.3666666666666671</c:v>
                </c:pt>
                <c:pt idx="5">
                  <c:v>9.4</c:v>
                </c:pt>
                <c:pt idx="6">
                  <c:v>10.533333333333333</c:v>
                </c:pt>
                <c:pt idx="7">
                  <c:v>9.2000000000000011</c:v>
                </c:pt>
                <c:pt idx="8">
                  <c:v>8.3666666666666671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E-4EB5-A2B0-2C12E6BB944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'39'!$M$66:$M$75</c:f>
              <c:numCache>
                <c:formatCode>0.00</c:formatCode>
                <c:ptCount val="10"/>
                <c:pt idx="0">
                  <c:v>9.1</c:v>
                </c:pt>
                <c:pt idx="1">
                  <c:v>10.4</c:v>
                </c:pt>
                <c:pt idx="2">
                  <c:v>9.4666666666666668</c:v>
                </c:pt>
                <c:pt idx="3">
                  <c:v>9.5333333333333332</c:v>
                </c:pt>
                <c:pt idx="4">
                  <c:v>9.5333333333333332</c:v>
                </c:pt>
                <c:pt idx="5">
                  <c:v>9.1333333333333329</c:v>
                </c:pt>
                <c:pt idx="6">
                  <c:v>10.466666666666667</c:v>
                </c:pt>
                <c:pt idx="7">
                  <c:v>9.4666666666666668</c:v>
                </c:pt>
                <c:pt idx="8">
                  <c:v>8.5333333333333332</c:v>
                </c:pt>
                <c:pt idx="9">
                  <c:v>9.2333333333333343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E-4EB5-A2B0-2C12E6BB944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'39'!$N$66:$N$75</c:f>
              <c:numCache>
                <c:formatCode>0.00</c:formatCode>
                <c:ptCount val="10"/>
                <c:pt idx="0">
                  <c:v>9.1666666666666661</c:v>
                </c:pt>
                <c:pt idx="1">
                  <c:v>10.533333333333333</c:v>
                </c:pt>
                <c:pt idx="2">
                  <c:v>9.1999999999999993</c:v>
                </c:pt>
                <c:pt idx="3">
                  <c:v>9.5</c:v>
                </c:pt>
                <c:pt idx="4">
                  <c:v>9.4333333333333336</c:v>
                </c:pt>
                <c:pt idx="5">
                  <c:v>9.1000000000000014</c:v>
                </c:pt>
                <c:pt idx="6">
                  <c:v>10.266666666666667</c:v>
                </c:pt>
                <c:pt idx="7">
                  <c:v>9.3666666666666671</c:v>
                </c:pt>
                <c:pt idx="8">
                  <c:v>8.3666666666666671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E-4EB5-A2B0-2C12E6BB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57696"/>
        <c:axId val="345368448"/>
      </c:lineChart>
      <c:catAx>
        <c:axId val="3453576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368448"/>
        <c:crosses val="autoZero"/>
        <c:auto val="1"/>
        <c:lblAlgn val="ctr"/>
        <c:lblOffset val="100"/>
        <c:tickLblSkip val="1"/>
        <c:noMultiLvlLbl val="0"/>
      </c:catAx>
      <c:valAx>
        <c:axId val="3453684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35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'40'!$D$66:$D$75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0.19999999999999929</c:v>
                </c:pt>
                <c:pt idx="2">
                  <c:v>0.40000000000000036</c:v>
                </c:pt>
                <c:pt idx="3">
                  <c:v>0.19999999999999929</c:v>
                </c:pt>
                <c:pt idx="4">
                  <c:v>0</c:v>
                </c:pt>
                <c:pt idx="5">
                  <c:v>0.19999999999999929</c:v>
                </c:pt>
                <c:pt idx="6">
                  <c:v>0.29999999999999893</c:v>
                </c:pt>
                <c:pt idx="7">
                  <c:v>0.19999999999999929</c:v>
                </c:pt>
                <c:pt idx="8">
                  <c:v>0.80000000000000071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9-4821-BA2A-C13625BE5E0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'40'!$E$66:$E$75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0.5</c:v>
                </c:pt>
                <c:pt idx="4">
                  <c:v>0.30000000000000071</c:v>
                </c:pt>
                <c:pt idx="5">
                  <c:v>0.5</c:v>
                </c:pt>
                <c:pt idx="6">
                  <c:v>0.19999999999999929</c:v>
                </c:pt>
                <c:pt idx="7">
                  <c:v>0.5</c:v>
                </c:pt>
                <c:pt idx="8">
                  <c:v>0.5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9-4821-BA2A-C13625BE5E0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'40'!$F$66:$F$75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0.5</c:v>
                </c:pt>
                <c:pt idx="3">
                  <c:v>0.39999999999999858</c:v>
                </c:pt>
                <c:pt idx="4">
                  <c:v>0.10000000000000142</c:v>
                </c:pt>
                <c:pt idx="5">
                  <c:v>0.59999999999999964</c:v>
                </c:pt>
                <c:pt idx="6">
                  <c:v>0.20000000000000107</c:v>
                </c:pt>
                <c:pt idx="7">
                  <c:v>9.9999999999999645E-2</c:v>
                </c:pt>
                <c:pt idx="8">
                  <c:v>0.5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9-4821-BA2A-C13625BE5E08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'40'!$G$66:$G$75</c:f>
              <c:numCache>
                <c:formatCode>0.00</c:formatCode>
                <c:ptCount val="10"/>
                <c:pt idx="0">
                  <c:v>0.84279999999999955</c:v>
                </c:pt>
                <c:pt idx="1">
                  <c:v>0.84279999999999955</c:v>
                </c:pt>
                <c:pt idx="2">
                  <c:v>0.84279999999999955</c:v>
                </c:pt>
                <c:pt idx="3">
                  <c:v>0.84279999999999955</c:v>
                </c:pt>
                <c:pt idx="4">
                  <c:v>0.84279999999999955</c:v>
                </c:pt>
                <c:pt idx="5">
                  <c:v>0.84279999999999955</c:v>
                </c:pt>
                <c:pt idx="6">
                  <c:v>0.84279999999999955</c:v>
                </c:pt>
                <c:pt idx="7">
                  <c:v>0.84279999999999955</c:v>
                </c:pt>
                <c:pt idx="8">
                  <c:v>0.84279999999999955</c:v>
                </c:pt>
                <c:pt idx="9">
                  <c:v>0.84279999999999955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9-4821-BA2A-C13625BE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93344"/>
        <c:axId val="345595264"/>
      </c:lineChart>
      <c:catAx>
        <c:axId val="3455933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595264"/>
        <c:crosses val="autoZero"/>
        <c:auto val="1"/>
        <c:lblAlgn val="ctr"/>
        <c:lblOffset val="100"/>
        <c:tickLblSkip val="1"/>
        <c:noMultiLvlLbl val="0"/>
      </c:catAx>
      <c:valAx>
        <c:axId val="3455952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59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'4'!$L$66:$L$75</c:f>
              <c:numCache>
                <c:formatCode>0.00</c:formatCode>
                <c:ptCount val="10"/>
                <c:pt idx="0">
                  <c:v>11.300000000000002</c:v>
                </c:pt>
                <c:pt idx="1">
                  <c:v>13</c:v>
                </c:pt>
                <c:pt idx="2">
                  <c:v>11.466666666666667</c:v>
                </c:pt>
                <c:pt idx="3">
                  <c:v>11.766666666666666</c:v>
                </c:pt>
                <c:pt idx="4">
                  <c:v>12.1</c:v>
                </c:pt>
                <c:pt idx="5">
                  <c:v>12.6</c:v>
                </c:pt>
                <c:pt idx="6">
                  <c:v>12.433333333333332</c:v>
                </c:pt>
                <c:pt idx="7">
                  <c:v>12.166666666666666</c:v>
                </c:pt>
                <c:pt idx="8">
                  <c:v>10.633333333333333</c:v>
                </c:pt>
                <c:pt idx="9">
                  <c:v>12.366666666666667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45F-AA71-EF89C4894CD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'4'!$M$66:$M$75</c:f>
              <c:numCache>
                <c:formatCode>0.00</c:formatCode>
                <c:ptCount val="10"/>
                <c:pt idx="0">
                  <c:v>11.4</c:v>
                </c:pt>
                <c:pt idx="1">
                  <c:v>13.166666666666666</c:v>
                </c:pt>
                <c:pt idx="2">
                  <c:v>11.333333333333334</c:v>
                </c:pt>
                <c:pt idx="3">
                  <c:v>11.666666666666666</c:v>
                </c:pt>
                <c:pt idx="4">
                  <c:v>12.1</c:v>
                </c:pt>
                <c:pt idx="5">
                  <c:v>12.5</c:v>
                </c:pt>
                <c:pt idx="6">
                  <c:v>12.433333333333332</c:v>
                </c:pt>
                <c:pt idx="7">
                  <c:v>12.166666666666666</c:v>
                </c:pt>
                <c:pt idx="8">
                  <c:v>10.799999999999999</c:v>
                </c:pt>
                <c:pt idx="9">
                  <c:v>12.533333333333333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45F-AA71-EF89C4894CD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'4'!$N$66:$N$75</c:f>
              <c:numCache>
                <c:formatCode>0.00</c:formatCode>
                <c:ptCount val="10"/>
                <c:pt idx="0">
                  <c:v>11.333333333333334</c:v>
                </c:pt>
                <c:pt idx="1">
                  <c:v>13.133333333333333</c:v>
                </c:pt>
                <c:pt idx="2">
                  <c:v>11.1</c:v>
                </c:pt>
                <c:pt idx="3">
                  <c:v>11.733333333333334</c:v>
                </c:pt>
                <c:pt idx="4">
                  <c:v>12.066666666666668</c:v>
                </c:pt>
                <c:pt idx="5">
                  <c:v>12.533333333333333</c:v>
                </c:pt>
                <c:pt idx="6">
                  <c:v>12.333333333333334</c:v>
                </c:pt>
                <c:pt idx="7">
                  <c:v>12.066666666666668</c:v>
                </c:pt>
                <c:pt idx="8">
                  <c:v>10.666666666666666</c:v>
                </c:pt>
                <c:pt idx="9">
                  <c:v>12.233333333333334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45F-AA71-EF89C489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5568"/>
        <c:axId val="36448128"/>
      </c:lineChart>
      <c:catAx>
        <c:axId val="36445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48128"/>
        <c:crosses val="autoZero"/>
        <c:auto val="1"/>
        <c:lblAlgn val="ctr"/>
        <c:lblOffset val="100"/>
        <c:tickLblSkip val="1"/>
        <c:noMultiLvlLbl val="0"/>
      </c:catAx>
      <c:valAx>
        <c:axId val="364481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4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'40'!$L$66:$L$75</c:f>
              <c:numCache>
                <c:formatCode>0.00</c:formatCode>
                <c:ptCount val="10"/>
                <c:pt idx="0">
                  <c:v>10.766666666666667</c:v>
                </c:pt>
                <c:pt idx="1">
                  <c:v>10.466666666666667</c:v>
                </c:pt>
                <c:pt idx="2">
                  <c:v>11.166666666666666</c:v>
                </c:pt>
                <c:pt idx="3">
                  <c:v>11.1</c:v>
                </c:pt>
                <c:pt idx="4">
                  <c:v>11.300000000000002</c:v>
                </c:pt>
                <c:pt idx="5">
                  <c:v>11.133333333333333</c:v>
                </c:pt>
                <c:pt idx="6">
                  <c:v>11.433333333333332</c:v>
                </c:pt>
                <c:pt idx="7">
                  <c:v>11</c:v>
                </c:pt>
                <c:pt idx="8">
                  <c:v>10.633333333333333</c:v>
                </c:pt>
                <c:pt idx="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4705-BC47-C6C116852D3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'40'!$M$66:$M$75</c:f>
              <c:numCache>
                <c:formatCode>0.00</c:formatCode>
                <c:ptCount val="10"/>
                <c:pt idx="0">
                  <c:v>10.866666666666667</c:v>
                </c:pt>
                <c:pt idx="1">
                  <c:v>10.633333333333333</c:v>
                </c:pt>
                <c:pt idx="2">
                  <c:v>11.133333333333335</c:v>
                </c:pt>
                <c:pt idx="3">
                  <c:v>11.066666666666668</c:v>
                </c:pt>
                <c:pt idx="4">
                  <c:v>11.233333333333334</c:v>
                </c:pt>
                <c:pt idx="5">
                  <c:v>10.966666666666667</c:v>
                </c:pt>
                <c:pt idx="6">
                  <c:v>11.366666666666667</c:v>
                </c:pt>
                <c:pt idx="7">
                  <c:v>10.866666666666667</c:v>
                </c:pt>
                <c:pt idx="8">
                  <c:v>10.733333333333334</c:v>
                </c:pt>
                <c:pt idx="9">
                  <c:v>10.566666666666666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4705-BC47-C6C116852D3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'40'!$N$66:$N$75</c:f>
              <c:numCache>
                <c:formatCode>0.00</c:formatCode>
                <c:ptCount val="10"/>
                <c:pt idx="0">
                  <c:v>10.9</c:v>
                </c:pt>
                <c:pt idx="1">
                  <c:v>10.566666666666666</c:v>
                </c:pt>
                <c:pt idx="2">
                  <c:v>11.066666666666668</c:v>
                </c:pt>
                <c:pt idx="3">
                  <c:v>10.933333333333332</c:v>
                </c:pt>
                <c:pt idx="4">
                  <c:v>11.266666666666666</c:v>
                </c:pt>
                <c:pt idx="5">
                  <c:v>10.866666666666667</c:v>
                </c:pt>
                <c:pt idx="6">
                  <c:v>11.300000000000002</c:v>
                </c:pt>
                <c:pt idx="7">
                  <c:v>10.833333333333334</c:v>
                </c:pt>
                <c:pt idx="8">
                  <c:v>10.666666666666666</c:v>
                </c:pt>
                <c:pt idx="9">
                  <c:v>10.533333333333333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4705-BC47-C6C11685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34688"/>
        <c:axId val="345649536"/>
      </c:lineChart>
      <c:catAx>
        <c:axId val="345634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649536"/>
        <c:crosses val="autoZero"/>
        <c:auto val="1"/>
        <c:lblAlgn val="ctr"/>
        <c:lblOffset val="100"/>
        <c:tickLblSkip val="1"/>
        <c:noMultiLvlLbl val="0"/>
      </c:catAx>
      <c:valAx>
        <c:axId val="34564953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63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'41'!$D$66:$D$75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0.69999999999999929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0.20000000000000107</c:v>
                </c:pt>
                <c:pt idx="5">
                  <c:v>0.5</c:v>
                </c:pt>
                <c:pt idx="6">
                  <c:v>0.39999999999999858</c:v>
                </c:pt>
                <c:pt idx="7">
                  <c:v>9.9999999999999645E-2</c:v>
                </c:pt>
                <c:pt idx="8">
                  <c:v>0.19999999999999929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E-4D0B-A99D-A11A2F388F2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'41'!$E$66:$E$75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0.59999999999999964</c:v>
                </c:pt>
                <c:pt idx="2">
                  <c:v>0.69999999999999929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9.9999999999999645E-2</c:v>
                </c:pt>
                <c:pt idx="7">
                  <c:v>0.19999999999999929</c:v>
                </c:pt>
                <c:pt idx="8">
                  <c:v>0.19999999999999929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E-4D0B-A99D-A11A2F388F2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'41'!$F$66:$F$75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0.30000000000000071</c:v>
                </c:pt>
                <c:pt idx="4">
                  <c:v>0</c:v>
                </c:pt>
                <c:pt idx="5">
                  <c:v>0.19999999999999929</c:v>
                </c:pt>
                <c:pt idx="6">
                  <c:v>0.40000000000000036</c:v>
                </c:pt>
                <c:pt idx="7">
                  <c:v>0.59999999999999964</c:v>
                </c:pt>
                <c:pt idx="8">
                  <c:v>0.19999999999999929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E-4D0B-A99D-A11A2F388F2C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'41'!$G$66:$G$75</c:f>
              <c:numCache>
                <c:formatCode>0.00</c:formatCode>
                <c:ptCount val="10"/>
                <c:pt idx="0">
                  <c:v>0.84279999999999944</c:v>
                </c:pt>
                <c:pt idx="1">
                  <c:v>0.84279999999999944</c:v>
                </c:pt>
                <c:pt idx="2">
                  <c:v>0.84279999999999944</c:v>
                </c:pt>
                <c:pt idx="3">
                  <c:v>0.84279999999999944</c:v>
                </c:pt>
                <c:pt idx="4">
                  <c:v>0.84279999999999944</c:v>
                </c:pt>
                <c:pt idx="5">
                  <c:v>0.84279999999999944</c:v>
                </c:pt>
                <c:pt idx="6">
                  <c:v>0.84279999999999944</c:v>
                </c:pt>
                <c:pt idx="7">
                  <c:v>0.84279999999999944</c:v>
                </c:pt>
                <c:pt idx="8">
                  <c:v>0.84279999999999944</c:v>
                </c:pt>
                <c:pt idx="9">
                  <c:v>0.84279999999999944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E-4D0B-A99D-A11A2F38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32832"/>
        <c:axId val="346048000"/>
      </c:lineChart>
      <c:catAx>
        <c:axId val="345832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048000"/>
        <c:crosses val="autoZero"/>
        <c:auto val="1"/>
        <c:lblAlgn val="ctr"/>
        <c:lblOffset val="100"/>
        <c:tickLblSkip val="1"/>
        <c:noMultiLvlLbl val="0"/>
      </c:catAx>
      <c:valAx>
        <c:axId val="3460480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583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'41'!$L$66:$L$75</c:f>
              <c:numCache>
                <c:formatCode>0.00</c:formatCode>
                <c:ptCount val="10"/>
                <c:pt idx="0">
                  <c:v>10.700000000000001</c:v>
                </c:pt>
                <c:pt idx="1">
                  <c:v>10.766666666666667</c:v>
                </c:pt>
                <c:pt idx="2">
                  <c:v>11.9</c:v>
                </c:pt>
                <c:pt idx="3">
                  <c:v>10.199999999999999</c:v>
                </c:pt>
                <c:pt idx="4">
                  <c:v>11.800000000000002</c:v>
                </c:pt>
                <c:pt idx="5">
                  <c:v>11.466666666666667</c:v>
                </c:pt>
                <c:pt idx="6">
                  <c:v>12.433333333333332</c:v>
                </c:pt>
                <c:pt idx="7">
                  <c:v>11.466666666666667</c:v>
                </c:pt>
                <c:pt idx="8">
                  <c:v>10.9</c:v>
                </c:pt>
                <c:pt idx="9">
                  <c:v>11.633333333333333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1AC-9DFA-FBDC94989CD0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'41'!$M$66:$M$75</c:f>
              <c:numCache>
                <c:formatCode>0.00</c:formatCode>
                <c:ptCount val="10"/>
                <c:pt idx="0">
                  <c:v>10.600000000000001</c:v>
                </c:pt>
                <c:pt idx="1">
                  <c:v>10.833333333333334</c:v>
                </c:pt>
                <c:pt idx="2">
                  <c:v>11.9</c:v>
                </c:pt>
                <c:pt idx="3">
                  <c:v>10.066666666666666</c:v>
                </c:pt>
                <c:pt idx="4">
                  <c:v>11.766666666666667</c:v>
                </c:pt>
                <c:pt idx="5">
                  <c:v>11.6</c:v>
                </c:pt>
                <c:pt idx="6">
                  <c:v>12.333333333333334</c:v>
                </c:pt>
                <c:pt idx="7">
                  <c:v>11.5</c:v>
                </c:pt>
                <c:pt idx="8">
                  <c:v>10.9</c:v>
                </c:pt>
                <c:pt idx="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1-41AC-9DFA-FBDC94989CD0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'41'!$N$66:$N$75</c:f>
              <c:numCache>
                <c:formatCode>0.00</c:formatCode>
                <c:ptCount val="10"/>
                <c:pt idx="0">
                  <c:v>10.666666666666666</c:v>
                </c:pt>
                <c:pt idx="1">
                  <c:v>11.133333333333333</c:v>
                </c:pt>
                <c:pt idx="2">
                  <c:v>11.799999999999999</c:v>
                </c:pt>
                <c:pt idx="3">
                  <c:v>10.166666666666666</c:v>
                </c:pt>
                <c:pt idx="4">
                  <c:v>11.699999999999998</c:v>
                </c:pt>
                <c:pt idx="5">
                  <c:v>11.566666666666668</c:v>
                </c:pt>
                <c:pt idx="6">
                  <c:v>12.299999999999999</c:v>
                </c:pt>
                <c:pt idx="7">
                  <c:v>11.266666666666666</c:v>
                </c:pt>
                <c:pt idx="8">
                  <c:v>10.9</c:v>
                </c:pt>
                <c:pt idx="9">
                  <c:v>11.433333333333332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1-41AC-9DFA-FBDC9498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12000"/>
        <c:axId val="346114304"/>
      </c:lineChart>
      <c:catAx>
        <c:axId val="346112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114304"/>
        <c:crosses val="autoZero"/>
        <c:auto val="1"/>
        <c:lblAlgn val="ctr"/>
        <c:lblOffset val="100"/>
        <c:tickLblSkip val="1"/>
        <c:noMultiLvlLbl val="0"/>
      </c:catAx>
      <c:valAx>
        <c:axId val="3461143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11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'42'!$D$66:$D$75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0.20000000000000107</c:v>
                </c:pt>
                <c:pt idx="2">
                  <c:v>0.69999999999999929</c:v>
                </c:pt>
                <c:pt idx="3">
                  <c:v>0.5</c:v>
                </c:pt>
                <c:pt idx="4">
                  <c:v>0.29999999999999893</c:v>
                </c:pt>
                <c:pt idx="5">
                  <c:v>0.19999999999999929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0.69999999999999929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A-4455-9DC3-672C877E65A5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'42'!$E$66:$E$75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0.40000000000000036</c:v>
                </c:pt>
                <c:pt idx="2">
                  <c:v>0.30000000000000071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0.59999999999999964</c:v>
                </c:pt>
                <c:pt idx="6">
                  <c:v>0.20000000000000107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A-4455-9DC3-672C877E65A5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'42'!$F$66:$F$75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0.90000000000000036</c:v>
                </c:pt>
                <c:pt idx="2">
                  <c:v>0.39999999999999858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0.40000000000000036</c:v>
                </c:pt>
                <c:pt idx="8">
                  <c:v>0.79999999999999893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A-4455-9DC3-672C877E65A5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'42'!$G$66:$G$75</c:f>
              <c:numCache>
                <c:formatCode>0.00</c:formatCode>
                <c:ptCount val="10"/>
                <c:pt idx="0">
                  <c:v>0.9718</c:v>
                </c:pt>
                <c:pt idx="1">
                  <c:v>0.9718</c:v>
                </c:pt>
                <c:pt idx="2">
                  <c:v>0.9718</c:v>
                </c:pt>
                <c:pt idx="3">
                  <c:v>0.9718</c:v>
                </c:pt>
                <c:pt idx="4">
                  <c:v>0.9718</c:v>
                </c:pt>
                <c:pt idx="5">
                  <c:v>0.9718</c:v>
                </c:pt>
                <c:pt idx="6">
                  <c:v>0.9718</c:v>
                </c:pt>
                <c:pt idx="7">
                  <c:v>0.9718</c:v>
                </c:pt>
                <c:pt idx="8">
                  <c:v>0.9718</c:v>
                </c:pt>
                <c:pt idx="9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A-4455-9DC3-672C877E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94464"/>
        <c:axId val="346496384"/>
      </c:lineChart>
      <c:catAx>
        <c:axId val="3464944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496384"/>
        <c:crosses val="autoZero"/>
        <c:auto val="1"/>
        <c:lblAlgn val="ctr"/>
        <c:lblOffset val="100"/>
        <c:tickLblSkip val="1"/>
        <c:noMultiLvlLbl val="0"/>
      </c:catAx>
      <c:valAx>
        <c:axId val="3464963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49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'42'!$L$66:$L$75</c:f>
              <c:numCache>
                <c:formatCode>0.00</c:formatCode>
                <c:ptCount val="10"/>
                <c:pt idx="0">
                  <c:v>8.9</c:v>
                </c:pt>
                <c:pt idx="1">
                  <c:v>8.6666666666666661</c:v>
                </c:pt>
                <c:pt idx="2">
                  <c:v>10.6</c:v>
                </c:pt>
                <c:pt idx="3">
                  <c:v>8.9999999999999982</c:v>
                </c:pt>
                <c:pt idx="4">
                  <c:v>9.9333333333333336</c:v>
                </c:pt>
                <c:pt idx="5">
                  <c:v>9.3666666666666671</c:v>
                </c:pt>
                <c:pt idx="6">
                  <c:v>9.2666666666666675</c:v>
                </c:pt>
                <c:pt idx="7">
                  <c:v>9.1</c:v>
                </c:pt>
                <c:pt idx="8">
                  <c:v>7.833333333333333</c:v>
                </c:pt>
                <c:pt idx="9">
                  <c:v>9.0666666666666664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997-892C-04F1ACF7EDB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'42'!$M$66:$M$75</c:f>
              <c:numCache>
                <c:formatCode>0.00</c:formatCode>
                <c:ptCount val="10"/>
                <c:pt idx="0">
                  <c:v>8.7333333333333325</c:v>
                </c:pt>
                <c:pt idx="1">
                  <c:v>8.6</c:v>
                </c:pt>
                <c:pt idx="2">
                  <c:v>10.700000000000001</c:v>
                </c:pt>
                <c:pt idx="3">
                  <c:v>9.1333333333333329</c:v>
                </c:pt>
                <c:pt idx="4">
                  <c:v>9.8666666666666654</c:v>
                </c:pt>
                <c:pt idx="5">
                  <c:v>9.0666666666666664</c:v>
                </c:pt>
                <c:pt idx="6">
                  <c:v>9.2666666666666675</c:v>
                </c:pt>
                <c:pt idx="7">
                  <c:v>9.1333333333333329</c:v>
                </c:pt>
                <c:pt idx="8">
                  <c:v>8.1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C-4997-892C-04F1ACF7EDB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'42'!$N$66:$N$75</c:f>
              <c:numCache>
                <c:formatCode>0.00</c:formatCode>
                <c:ptCount val="10"/>
                <c:pt idx="0">
                  <c:v>8.7000000000000011</c:v>
                </c:pt>
                <c:pt idx="1">
                  <c:v>8.7999999999999989</c:v>
                </c:pt>
                <c:pt idx="2">
                  <c:v>10.5</c:v>
                </c:pt>
                <c:pt idx="3">
                  <c:v>9.0333333333333332</c:v>
                </c:pt>
                <c:pt idx="4">
                  <c:v>9.7000000000000011</c:v>
                </c:pt>
                <c:pt idx="5">
                  <c:v>9.2666666666666675</c:v>
                </c:pt>
                <c:pt idx="6">
                  <c:v>9.1999999999999993</c:v>
                </c:pt>
                <c:pt idx="7">
                  <c:v>8.9333333333333336</c:v>
                </c:pt>
                <c:pt idx="8">
                  <c:v>7.833333333333333</c:v>
                </c:pt>
                <c:pt idx="9">
                  <c:v>9.0333333333333332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C-4997-892C-04F1ACF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48096"/>
        <c:axId val="346554752"/>
      </c:lineChart>
      <c:catAx>
        <c:axId val="3465480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554752"/>
        <c:crosses val="autoZero"/>
        <c:auto val="1"/>
        <c:lblAlgn val="ctr"/>
        <c:lblOffset val="100"/>
        <c:tickLblSkip val="1"/>
        <c:noMultiLvlLbl val="0"/>
      </c:catAx>
      <c:valAx>
        <c:axId val="3465547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654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'43'!$D$66:$D$75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0.80000000000000071</c:v>
                </c:pt>
                <c:pt idx="2">
                  <c:v>0.40000000000000036</c:v>
                </c:pt>
                <c:pt idx="3">
                  <c:v>0.59999999999999964</c:v>
                </c:pt>
                <c:pt idx="4">
                  <c:v>0.69999999999999929</c:v>
                </c:pt>
                <c:pt idx="5">
                  <c:v>0.40000000000000036</c:v>
                </c:pt>
                <c:pt idx="6">
                  <c:v>0.30000000000000071</c:v>
                </c:pt>
                <c:pt idx="7">
                  <c:v>0</c:v>
                </c:pt>
                <c:pt idx="8">
                  <c:v>0.19999999999999929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5-43F4-A9A8-87587E0B9FE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'43'!$E$66:$E$75</c:f>
              <c:numCache>
                <c:formatCode>General</c:formatCode>
                <c:ptCount val="10"/>
                <c:pt idx="0">
                  <c:v>0.40000000000000036</c:v>
                </c:pt>
                <c:pt idx="1">
                  <c:v>0.5</c:v>
                </c:pt>
                <c:pt idx="2">
                  <c:v>0.69999999999999929</c:v>
                </c:pt>
                <c:pt idx="3">
                  <c:v>0.5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0.29999999999999893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5-43F4-A9A8-87587E0B9FE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'43'!$F$66:$F$75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0.30000000000000071</c:v>
                </c:pt>
                <c:pt idx="2">
                  <c:v>0.5</c:v>
                </c:pt>
                <c:pt idx="3">
                  <c:v>0.10000000000000142</c:v>
                </c:pt>
                <c:pt idx="4">
                  <c:v>0</c:v>
                </c:pt>
                <c:pt idx="5">
                  <c:v>0.20000000000000107</c:v>
                </c:pt>
                <c:pt idx="6">
                  <c:v>0.39999999999999858</c:v>
                </c:pt>
                <c:pt idx="7">
                  <c:v>9.9999999999999645E-2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5-43F4-A9A8-87587E0B9FE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'43'!$G$66:$G$75</c:f>
              <c:numCache>
                <c:formatCode>0.00</c:formatCode>
                <c:ptCount val="10"/>
                <c:pt idx="0">
                  <c:v>0.9029999999999998</c:v>
                </c:pt>
                <c:pt idx="1">
                  <c:v>0.9029999999999998</c:v>
                </c:pt>
                <c:pt idx="2">
                  <c:v>0.9029999999999998</c:v>
                </c:pt>
                <c:pt idx="3">
                  <c:v>0.9029999999999998</c:v>
                </c:pt>
                <c:pt idx="4">
                  <c:v>0.9029999999999998</c:v>
                </c:pt>
                <c:pt idx="5">
                  <c:v>0.9029999999999998</c:v>
                </c:pt>
                <c:pt idx="6">
                  <c:v>0.9029999999999998</c:v>
                </c:pt>
                <c:pt idx="7">
                  <c:v>0.9029999999999998</c:v>
                </c:pt>
                <c:pt idx="8">
                  <c:v>0.9029999999999998</c:v>
                </c:pt>
                <c:pt idx="9">
                  <c:v>0.9029999999999998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5-43F4-A9A8-87587E0B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25472"/>
        <c:axId val="347235840"/>
      </c:lineChart>
      <c:catAx>
        <c:axId val="3472254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235840"/>
        <c:crosses val="autoZero"/>
        <c:auto val="1"/>
        <c:lblAlgn val="ctr"/>
        <c:lblOffset val="100"/>
        <c:tickLblSkip val="1"/>
        <c:noMultiLvlLbl val="0"/>
      </c:catAx>
      <c:valAx>
        <c:axId val="3472358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22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'43'!$L$66:$L$75</c:f>
              <c:numCache>
                <c:formatCode>0.00</c:formatCode>
                <c:ptCount val="10"/>
                <c:pt idx="0">
                  <c:v>9.6333333333333329</c:v>
                </c:pt>
                <c:pt idx="1">
                  <c:v>10.366666666666667</c:v>
                </c:pt>
                <c:pt idx="2">
                  <c:v>11.066666666666668</c:v>
                </c:pt>
                <c:pt idx="3">
                  <c:v>10.333333333333334</c:v>
                </c:pt>
                <c:pt idx="4">
                  <c:v>11.200000000000001</c:v>
                </c:pt>
                <c:pt idx="5">
                  <c:v>11.766666666666666</c:v>
                </c:pt>
                <c:pt idx="6">
                  <c:v>11.633333333333333</c:v>
                </c:pt>
                <c:pt idx="7">
                  <c:v>11.1</c:v>
                </c:pt>
                <c:pt idx="8">
                  <c:v>10</c:v>
                </c:pt>
                <c:pt idx="9">
                  <c:v>12.033333333333331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7-4E37-BCE0-6C48B15223A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'43'!$M$66:$M$75</c:f>
              <c:numCache>
                <c:formatCode>0.00</c:formatCode>
                <c:ptCount val="10"/>
                <c:pt idx="0">
                  <c:v>9.6000000000000014</c:v>
                </c:pt>
                <c:pt idx="1">
                  <c:v>10.133333333333333</c:v>
                </c:pt>
                <c:pt idx="2">
                  <c:v>11.166666666666666</c:v>
                </c:pt>
                <c:pt idx="3">
                  <c:v>10.299999999999999</c:v>
                </c:pt>
                <c:pt idx="4">
                  <c:v>11.366666666666665</c:v>
                </c:pt>
                <c:pt idx="5">
                  <c:v>11.833333333333334</c:v>
                </c:pt>
                <c:pt idx="6">
                  <c:v>11.566666666666668</c:v>
                </c:pt>
                <c:pt idx="7">
                  <c:v>11.1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7-4E37-BCE0-6C48B15223A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'43'!$N$66:$N$75</c:f>
              <c:numCache>
                <c:formatCode>0.00</c:formatCode>
                <c:ptCount val="10"/>
                <c:pt idx="0">
                  <c:v>9.4333333333333318</c:v>
                </c:pt>
                <c:pt idx="1">
                  <c:v>10.333333333333334</c:v>
                </c:pt>
                <c:pt idx="2">
                  <c:v>11.133333333333333</c:v>
                </c:pt>
                <c:pt idx="3">
                  <c:v>10.266666666666667</c:v>
                </c:pt>
                <c:pt idx="4">
                  <c:v>11.300000000000002</c:v>
                </c:pt>
                <c:pt idx="5">
                  <c:v>11.766666666666666</c:v>
                </c:pt>
                <c:pt idx="6">
                  <c:v>11.5</c:v>
                </c:pt>
                <c:pt idx="7">
                  <c:v>11.033333333333333</c:v>
                </c:pt>
                <c:pt idx="8">
                  <c:v>10.066666666666666</c:v>
                </c:pt>
                <c:pt idx="9">
                  <c:v>11.899999999999999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7-4E37-BCE0-6C48B152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87552"/>
        <c:axId val="347289856"/>
      </c:lineChart>
      <c:catAx>
        <c:axId val="3472875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289856"/>
        <c:crosses val="autoZero"/>
        <c:auto val="1"/>
        <c:lblAlgn val="ctr"/>
        <c:lblOffset val="100"/>
        <c:tickLblSkip val="1"/>
        <c:noMultiLvlLbl val="0"/>
      </c:catAx>
      <c:valAx>
        <c:axId val="3472898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28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'44'!$D$66:$D$75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0.30000000000000071</c:v>
                </c:pt>
                <c:pt idx="2">
                  <c:v>0.59999999999999964</c:v>
                </c:pt>
                <c:pt idx="3">
                  <c:v>0.5</c:v>
                </c:pt>
                <c:pt idx="4">
                  <c:v>0.20000000000000107</c:v>
                </c:pt>
                <c:pt idx="5">
                  <c:v>0.39999999999999858</c:v>
                </c:pt>
                <c:pt idx="6">
                  <c:v>9.9999999999999645E-2</c:v>
                </c:pt>
                <c:pt idx="7">
                  <c:v>0.10000000000000142</c:v>
                </c:pt>
                <c:pt idx="8">
                  <c:v>0.20000000000000107</c:v>
                </c:pt>
                <c:pt idx="9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2-48E6-BF3A-0829067EA2D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'44'!$E$66:$E$75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0.30000000000000071</c:v>
                </c:pt>
                <c:pt idx="2">
                  <c:v>0.29999999999999893</c:v>
                </c:pt>
                <c:pt idx="3">
                  <c:v>0.79999999999999893</c:v>
                </c:pt>
                <c:pt idx="4">
                  <c:v>0.30000000000000071</c:v>
                </c:pt>
                <c:pt idx="5">
                  <c:v>0.19999999999999929</c:v>
                </c:pt>
                <c:pt idx="6">
                  <c:v>0.5</c:v>
                </c:pt>
                <c:pt idx="7">
                  <c:v>0.20000000000000107</c:v>
                </c:pt>
                <c:pt idx="8">
                  <c:v>9.9999999999999645E-2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2-48E6-BF3A-0829067EA2D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'44'!$F$66:$F$75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9.9999999999999645E-2</c:v>
                </c:pt>
                <c:pt idx="2">
                  <c:v>0.40000000000000036</c:v>
                </c:pt>
                <c:pt idx="3">
                  <c:v>0.20000000000000107</c:v>
                </c:pt>
                <c:pt idx="4">
                  <c:v>0.59999999999999964</c:v>
                </c:pt>
                <c:pt idx="5">
                  <c:v>0.39999999999999858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9.9999999999999645E-2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2-48E6-BF3A-0829067EA2DC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'44'!$G$66:$G$75</c:f>
              <c:numCache>
                <c:formatCode>0.00</c:formatCode>
                <c:ptCount val="10"/>
                <c:pt idx="0">
                  <c:v>0.82559999999999956</c:v>
                </c:pt>
                <c:pt idx="1">
                  <c:v>0.82559999999999956</c:v>
                </c:pt>
                <c:pt idx="2">
                  <c:v>0.82559999999999956</c:v>
                </c:pt>
                <c:pt idx="3">
                  <c:v>0.82559999999999956</c:v>
                </c:pt>
                <c:pt idx="4">
                  <c:v>0.82559999999999956</c:v>
                </c:pt>
                <c:pt idx="5">
                  <c:v>0.82559999999999956</c:v>
                </c:pt>
                <c:pt idx="6">
                  <c:v>0.82559999999999956</c:v>
                </c:pt>
                <c:pt idx="7">
                  <c:v>0.82559999999999956</c:v>
                </c:pt>
                <c:pt idx="8">
                  <c:v>0.82559999999999956</c:v>
                </c:pt>
                <c:pt idx="9">
                  <c:v>0.82559999999999956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2-48E6-BF3A-0829067E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33152"/>
        <c:axId val="347635072"/>
      </c:lineChart>
      <c:catAx>
        <c:axId val="3476331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635072"/>
        <c:crosses val="autoZero"/>
        <c:auto val="1"/>
        <c:lblAlgn val="ctr"/>
        <c:lblOffset val="100"/>
        <c:tickLblSkip val="1"/>
        <c:noMultiLvlLbl val="0"/>
      </c:catAx>
      <c:valAx>
        <c:axId val="3476350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63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'44'!$L$66:$L$75</c:f>
              <c:numCache>
                <c:formatCode>0.00</c:formatCode>
                <c:ptCount val="10"/>
                <c:pt idx="0">
                  <c:v>9.5333333333333332</c:v>
                </c:pt>
                <c:pt idx="1">
                  <c:v>8.7999999999999989</c:v>
                </c:pt>
                <c:pt idx="2">
                  <c:v>10.833333333333334</c:v>
                </c:pt>
                <c:pt idx="3">
                  <c:v>10.499999999999998</c:v>
                </c:pt>
                <c:pt idx="4">
                  <c:v>10.700000000000001</c:v>
                </c:pt>
                <c:pt idx="5">
                  <c:v>11.5</c:v>
                </c:pt>
                <c:pt idx="6">
                  <c:v>11.633333333333333</c:v>
                </c:pt>
                <c:pt idx="7">
                  <c:v>10.266666666666667</c:v>
                </c:pt>
                <c:pt idx="8">
                  <c:v>9.6999999999999993</c:v>
                </c:pt>
                <c:pt idx="9">
                  <c:v>10.933333333333332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8-4BCD-A3E9-59063C41BDD1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'44'!$M$66:$M$75</c:f>
              <c:numCache>
                <c:formatCode>0.00</c:formatCode>
                <c:ptCount val="10"/>
                <c:pt idx="0">
                  <c:v>9.6333333333333346</c:v>
                </c:pt>
                <c:pt idx="1">
                  <c:v>8.7999999999999989</c:v>
                </c:pt>
                <c:pt idx="2">
                  <c:v>10.9</c:v>
                </c:pt>
                <c:pt idx="3">
                  <c:v>10.166666666666666</c:v>
                </c:pt>
                <c:pt idx="4">
                  <c:v>10.766666666666667</c:v>
                </c:pt>
                <c:pt idx="5">
                  <c:v>11.5</c:v>
                </c:pt>
                <c:pt idx="6">
                  <c:v>11.466666666666667</c:v>
                </c:pt>
                <c:pt idx="7">
                  <c:v>10.166666666666666</c:v>
                </c:pt>
                <c:pt idx="8">
                  <c:v>9.5666666666666682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8-4BCD-A3E9-59063C41BDD1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'44'!$N$66:$N$75</c:f>
              <c:numCache>
                <c:formatCode>0.00</c:formatCode>
                <c:ptCount val="10"/>
                <c:pt idx="0">
                  <c:v>9.7666666666666675</c:v>
                </c:pt>
                <c:pt idx="1">
                  <c:v>9.1666666666666661</c:v>
                </c:pt>
                <c:pt idx="2">
                  <c:v>10.833333333333334</c:v>
                </c:pt>
                <c:pt idx="3">
                  <c:v>10.233333333333333</c:v>
                </c:pt>
                <c:pt idx="4">
                  <c:v>10.266666666666667</c:v>
                </c:pt>
                <c:pt idx="5">
                  <c:v>11.5</c:v>
                </c:pt>
                <c:pt idx="6">
                  <c:v>11.433333333333332</c:v>
                </c:pt>
                <c:pt idx="7">
                  <c:v>10.133333333333333</c:v>
                </c:pt>
                <c:pt idx="8">
                  <c:v>9.6333333333333329</c:v>
                </c:pt>
                <c:pt idx="9">
                  <c:v>10.933333333333332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8-4BCD-A3E9-59063C41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48224"/>
        <c:axId val="347750784"/>
      </c:lineChart>
      <c:catAx>
        <c:axId val="3477482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750784"/>
        <c:crosses val="autoZero"/>
        <c:auto val="1"/>
        <c:lblAlgn val="ctr"/>
        <c:lblOffset val="100"/>
        <c:tickLblSkip val="1"/>
        <c:noMultiLvlLbl val="0"/>
      </c:catAx>
      <c:valAx>
        <c:axId val="3477507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74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'45'!$D$66:$D$75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0.30000000000000071</c:v>
                </c:pt>
                <c:pt idx="2">
                  <c:v>0.30000000000000071</c:v>
                </c:pt>
                <c:pt idx="3">
                  <c:v>0.39999999999999858</c:v>
                </c:pt>
                <c:pt idx="4">
                  <c:v>9.9999999999999645E-2</c:v>
                </c:pt>
                <c:pt idx="5">
                  <c:v>0.80000000000000071</c:v>
                </c:pt>
                <c:pt idx="6">
                  <c:v>0.40000000000000036</c:v>
                </c:pt>
                <c:pt idx="7">
                  <c:v>0.80000000000000071</c:v>
                </c:pt>
                <c:pt idx="8">
                  <c:v>0.40000000000000036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6-4592-9C92-16D658ACBC17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'45'!$E$66:$E$75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0.5</c:v>
                </c:pt>
                <c:pt idx="4">
                  <c:v>0.19999999999999929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0.30000000000000071</c:v>
                </c:pt>
                <c:pt idx="8">
                  <c:v>0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6-4592-9C92-16D658ACBC17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'45'!$F$66:$F$75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9.9999999999999645E-2</c:v>
                </c:pt>
                <c:pt idx="2">
                  <c:v>0.59999999999999964</c:v>
                </c:pt>
                <c:pt idx="3">
                  <c:v>9.9999999999999645E-2</c:v>
                </c:pt>
                <c:pt idx="4">
                  <c:v>0.19999999999999929</c:v>
                </c:pt>
                <c:pt idx="5">
                  <c:v>0.40000000000000036</c:v>
                </c:pt>
                <c:pt idx="6">
                  <c:v>0.20000000000000107</c:v>
                </c:pt>
                <c:pt idx="7">
                  <c:v>0.19999999999999929</c:v>
                </c:pt>
                <c:pt idx="8">
                  <c:v>0.30000000000000071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6-4592-9C92-16D658ACBC17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'45'!$G$66:$G$75</c:f>
              <c:numCache>
                <c:formatCode>0.00</c:formatCode>
                <c:ptCount val="10"/>
                <c:pt idx="0">
                  <c:v>0.91160000000000041</c:v>
                </c:pt>
                <c:pt idx="1">
                  <c:v>0.91160000000000041</c:v>
                </c:pt>
                <c:pt idx="2">
                  <c:v>0.91160000000000041</c:v>
                </c:pt>
                <c:pt idx="3">
                  <c:v>0.91160000000000041</c:v>
                </c:pt>
                <c:pt idx="4">
                  <c:v>0.91160000000000041</c:v>
                </c:pt>
                <c:pt idx="5">
                  <c:v>0.91160000000000041</c:v>
                </c:pt>
                <c:pt idx="6">
                  <c:v>0.91160000000000041</c:v>
                </c:pt>
                <c:pt idx="7">
                  <c:v>0.91160000000000041</c:v>
                </c:pt>
                <c:pt idx="8">
                  <c:v>0.91160000000000041</c:v>
                </c:pt>
                <c:pt idx="9">
                  <c:v>0.91160000000000041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6-4592-9C92-16D658A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01312"/>
        <c:axId val="347911680"/>
      </c:lineChart>
      <c:catAx>
        <c:axId val="3479013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911680"/>
        <c:crosses val="autoZero"/>
        <c:auto val="1"/>
        <c:lblAlgn val="ctr"/>
        <c:lblOffset val="100"/>
        <c:tickLblSkip val="1"/>
        <c:noMultiLvlLbl val="0"/>
      </c:catAx>
      <c:valAx>
        <c:axId val="3479116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9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'5'!$D$66:$D$75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0.10000000000000142</c:v>
                </c:pt>
                <c:pt idx="2">
                  <c:v>0.79999999999999893</c:v>
                </c:pt>
                <c:pt idx="3">
                  <c:v>0.60000000000000142</c:v>
                </c:pt>
                <c:pt idx="4">
                  <c:v>0.19999999999999929</c:v>
                </c:pt>
                <c:pt idx="5">
                  <c:v>0.19999999999999929</c:v>
                </c:pt>
                <c:pt idx="6">
                  <c:v>0.19999999999999929</c:v>
                </c:pt>
                <c:pt idx="7">
                  <c:v>0.5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419A-A39F-8EABC4A6A536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'5'!$E$66:$E$75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0.19999999999999929</c:v>
                </c:pt>
                <c:pt idx="2">
                  <c:v>0.79999999999999893</c:v>
                </c:pt>
                <c:pt idx="3">
                  <c:v>0.29999999999999893</c:v>
                </c:pt>
                <c:pt idx="4">
                  <c:v>0.19999999999999929</c:v>
                </c:pt>
                <c:pt idx="5">
                  <c:v>0.40000000000000036</c:v>
                </c:pt>
                <c:pt idx="6">
                  <c:v>0.20000000000000107</c:v>
                </c:pt>
                <c:pt idx="7">
                  <c:v>0.59999999999999964</c:v>
                </c:pt>
                <c:pt idx="8">
                  <c:v>0.10000000000000142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B-419A-A39F-8EABC4A6A536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9.9999999999999645E-2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0.40000000000000036</c:v>
                </c:pt>
                <c:pt idx="7">
                  <c:v>9.9999999999999645E-2</c:v>
                </c:pt>
                <c:pt idx="8">
                  <c:v>0.10000000000000142</c:v>
                </c:pt>
                <c:pt idx="9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B-419A-A39F-8EABC4A6A536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'5'!$G$66:$G$75</c:f>
              <c:numCache>
                <c:formatCode>0.00</c:formatCode>
                <c:ptCount val="10"/>
                <c:pt idx="0">
                  <c:v>0.79980000000000018</c:v>
                </c:pt>
                <c:pt idx="1">
                  <c:v>0.79980000000000018</c:v>
                </c:pt>
                <c:pt idx="2">
                  <c:v>0.79980000000000018</c:v>
                </c:pt>
                <c:pt idx="3">
                  <c:v>0.79980000000000018</c:v>
                </c:pt>
                <c:pt idx="4">
                  <c:v>0.79980000000000018</c:v>
                </c:pt>
                <c:pt idx="5">
                  <c:v>0.79980000000000018</c:v>
                </c:pt>
                <c:pt idx="6">
                  <c:v>0.79980000000000018</c:v>
                </c:pt>
                <c:pt idx="7">
                  <c:v>0.79980000000000018</c:v>
                </c:pt>
                <c:pt idx="8">
                  <c:v>0.79980000000000018</c:v>
                </c:pt>
                <c:pt idx="9">
                  <c:v>0.79980000000000018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B-419A-A39F-8EABC4A6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0128"/>
        <c:axId val="36482048"/>
      </c:lineChart>
      <c:catAx>
        <c:axId val="364801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82048"/>
        <c:crosses val="autoZero"/>
        <c:auto val="1"/>
        <c:lblAlgn val="ctr"/>
        <c:lblOffset val="100"/>
        <c:tickLblSkip val="1"/>
        <c:noMultiLvlLbl val="0"/>
      </c:catAx>
      <c:valAx>
        <c:axId val="364820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64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'45'!$L$66:$L$75</c:f>
              <c:numCache>
                <c:formatCode>0.00</c:formatCode>
                <c:ptCount val="10"/>
                <c:pt idx="0">
                  <c:v>9.0666666666666664</c:v>
                </c:pt>
                <c:pt idx="1">
                  <c:v>8.2000000000000011</c:v>
                </c:pt>
                <c:pt idx="2">
                  <c:v>9.6333333333333329</c:v>
                </c:pt>
                <c:pt idx="3">
                  <c:v>9.4666666666666668</c:v>
                </c:pt>
                <c:pt idx="4">
                  <c:v>9.4333333333333318</c:v>
                </c:pt>
                <c:pt idx="5">
                  <c:v>10.066666666666666</c:v>
                </c:pt>
                <c:pt idx="6">
                  <c:v>10.800000000000002</c:v>
                </c:pt>
                <c:pt idx="7">
                  <c:v>9.1333333333333329</c:v>
                </c:pt>
                <c:pt idx="8">
                  <c:v>8.1333333333333329</c:v>
                </c:pt>
                <c:pt idx="9">
                  <c:v>10.100000000000001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1-47C4-94EE-162A7FAD64B9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'45'!$M$66:$M$75</c:f>
              <c:numCache>
                <c:formatCode>0.00</c:formatCode>
                <c:ptCount val="10"/>
                <c:pt idx="0">
                  <c:v>9.1333333333333346</c:v>
                </c:pt>
                <c:pt idx="1">
                  <c:v>8.1666666666666661</c:v>
                </c:pt>
                <c:pt idx="2">
                  <c:v>9.7666666666666657</c:v>
                </c:pt>
                <c:pt idx="3">
                  <c:v>9.4</c:v>
                </c:pt>
                <c:pt idx="4">
                  <c:v>9.5</c:v>
                </c:pt>
                <c:pt idx="5">
                  <c:v>10.266666666666667</c:v>
                </c:pt>
                <c:pt idx="6">
                  <c:v>10.800000000000002</c:v>
                </c:pt>
                <c:pt idx="7">
                  <c:v>9.2333333333333325</c:v>
                </c:pt>
                <c:pt idx="8">
                  <c:v>8.1999999999999993</c:v>
                </c:pt>
                <c:pt idx="9">
                  <c:v>10.100000000000001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1-47C4-94EE-162A7FAD64B9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'45'!$N$66:$N$75</c:f>
              <c:numCache>
                <c:formatCode>0.00</c:formatCode>
                <c:ptCount val="10"/>
                <c:pt idx="0">
                  <c:v>9.1666666666666661</c:v>
                </c:pt>
                <c:pt idx="1">
                  <c:v>8.5333333333333332</c:v>
                </c:pt>
                <c:pt idx="2">
                  <c:v>9.6</c:v>
                </c:pt>
                <c:pt idx="3">
                  <c:v>9.4333333333333318</c:v>
                </c:pt>
                <c:pt idx="4">
                  <c:v>9.3666666666666671</c:v>
                </c:pt>
                <c:pt idx="5">
                  <c:v>10.3</c:v>
                </c:pt>
                <c:pt idx="6">
                  <c:v>10.766666666666666</c:v>
                </c:pt>
                <c:pt idx="7">
                  <c:v>9.1</c:v>
                </c:pt>
                <c:pt idx="8">
                  <c:v>8.1666666666666661</c:v>
                </c:pt>
                <c:pt idx="9">
                  <c:v>10.133333333333333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1-47C4-94EE-162A7FAD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67488"/>
        <c:axId val="347969792"/>
      </c:lineChart>
      <c:catAx>
        <c:axId val="3479674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969792"/>
        <c:crosses val="autoZero"/>
        <c:auto val="1"/>
        <c:lblAlgn val="ctr"/>
        <c:lblOffset val="100"/>
        <c:tickLblSkip val="1"/>
        <c:noMultiLvlLbl val="0"/>
      </c:catAx>
      <c:valAx>
        <c:axId val="3479697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796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'46'!$D$66:$D$75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0.19999999999999929</c:v>
                </c:pt>
                <c:pt idx="3">
                  <c:v>0.80000000000000071</c:v>
                </c:pt>
                <c:pt idx="4">
                  <c:v>0.40000000000000036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0.19999999999999929</c:v>
                </c:pt>
                <c:pt idx="8">
                  <c:v>9.9999999999999645E-2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D-4680-A8D3-92402E41986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'46'!$E$66:$E$75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0.20000000000000107</c:v>
                </c:pt>
                <c:pt idx="2">
                  <c:v>0.80000000000000071</c:v>
                </c:pt>
                <c:pt idx="3">
                  <c:v>0.5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0.29999999999999893</c:v>
                </c:pt>
                <c:pt idx="7">
                  <c:v>0.10000000000000142</c:v>
                </c:pt>
                <c:pt idx="8">
                  <c:v>0.19999999999999929</c:v>
                </c:pt>
                <c:pt idx="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D-4680-A8D3-92402E41986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'46'!$F$66:$F$75</c:f>
              <c:numCache>
                <c:formatCode>General</c:formatCode>
                <c:ptCount val="10"/>
                <c:pt idx="0">
                  <c:v>0.30000000000000071</c:v>
                </c:pt>
                <c:pt idx="1">
                  <c:v>0.60000000000000142</c:v>
                </c:pt>
                <c:pt idx="2">
                  <c:v>0.60000000000000142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0.20000000000000107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0.19999999999999929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D-4680-A8D3-92402E41986E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'46'!$G$66:$G$75</c:f>
              <c:numCache>
                <c:formatCode>0.00</c:formatCode>
                <c:ptCount val="10"/>
                <c:pt idx="0">
                  <c:v>0.84280000000000044</c:v>
                </c:pt>
                <c:pt idx="1">
                  <c:v>0.84280000000000044</c:v>
                </c:pt>
                <c:pt idx="2">
                  <c:v>0.84280000000000044</c:v>
                </c:pt>
                <c:pt idx="3">
                  <c:v>0.84280000000000044</c:v>
                </c:pt>
                <c:pt idx="4">
                  <c:v>0.84280000000000044</c:v>
                </c:pt>
                <c:pt idx="5">
                  <c:v>0.84280000000000044</c:v>
                </c:pt>
                <c:pt idx="6">
                  <c:v>0.84280000000000044</c:v>
                </c:pt>
                <c:pt idx="7">
                  <c:v>0.84280000000000044</c:v>
                </c:pt>
                <c:pt idx="8">
                  <c:v>0.84280000000000044</c:v>
                </c:pt>
                <c:pt idx="9">
                  <c:v>0.84280000000000044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D-4680-A8D3-92402E41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40064"/>
        <c:axId val="348441984"/>
      </c:lineChart>
      <c:catAx>
        <c:axId val="3484400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441984"/>
        <c:crosses val="autoZero"/>
        <c:auto val="1"/>
        <c:lblAlgn val="ctr"/>
        <c:lblOffset val="100"/>
        <c:tickLblSkip val="1"/>
        <c:noMultiLvlLbl val="0"/>
      </c:catAx>
      <c:valAx>
        <c:axId val="3484419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4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'46'!$L$66:$L$75</c:f>
              <c:numCache>
                <c:formatCode>0.00</c:formatCode>
                <c:ptCount val="10"/>
                <c:pt idx="0">
                  <c:v>8.6</c:v>
                </c:pt>
                <c:pt idx="1">
                  <c:v>9.6</c:v>
                </c:pt>
                <c:pt idx="2">
                  <c:v>9.1333333333333329</c:v>
                </c:pt>
                <c:pt idx="3">
                  <c:v>9.6</c:v>
                </c:pt>
                <c:pt idx="4">
                  <c:v>9.2666666666666657</c:v>
                </c:pt>
                <c:pt idx="5">
                  <c:v>10.066666666666665</c:v>
                </c:pt>
                <c:pt idx="6">
                  <c:v>10.299999999999999</c:v>
                </c:pt>
                <c:pt idx="7">
                  <c:v>8.9</c:v>
                </c:pt>
                <c:pt idx="8">
                  <c:v>8.0666666666666664</c:v>
                </c:pt>
                <c:pt idx="9">
                  <c:v>9.7999999999999989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E5F-9E11-2F4EDE2771BE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'46'!$M$66:$M$75</c:f>
              <c:numCache>
                <c:formatCode>0.00</c:formatCode>
                <c:ptCount val="10"/>
                <c:pt idx="0">
                  <c:v>8.7666666666666675</c:v>
                </c:pt>
                <c:pt idx="1">
                  <c:v>9.6666666666666661</c:v>
                </c:pt>
                <c:pt idx="2">
                  <c:v>9</c:v>
                </c:pt>
                <c:pt idx="3">
                  <c:v>9.6</c:v>
                </c:pt>
                <c:pt idx="4">
                  <c:v>9.2666666666666675</c:v>
                </c:pt>
                <c:pt idx="5">
                  <c:v>10.033333333333333</c:v>
                </c:pt>
                <c:pt idx="6">
                  <c:v>10.1</c:v>
                </c:pt>
                <c:pt idx="7">
                  <c:v>8.7666666666666675</c:v>
                </c:pt>
                <c:pt idx="8">
                  <c:v>8</c:v>
                </c:pt>
                <c:pt idx="9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E5F-9E11-2F4EDE2771BE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'46'!$N$66:$N$75</c:f>
              <c:numCache>
                <c:formatCode>0.00</c:formatCode>
                <c:ptCount val="10"/>
                <c:pt idx="0">
                  <c:v>8.7666666666666675</c:v>
                </c:pt>
                <c:pt idx="1">
                  <c:v>9.5666666666666664</c:v>
                </c:pt>
                <c:pt idx="2">
                  <c:v>9.0666666666666664</c:v>
                </c:pt>
                <c:pt idx="3">
                  <c:v>9.6333333333333329</c:v>
                </c:pt>
                <c:pt idx="4">
                  <c:v>9.0666666666666682</c:v>
                </c:pt>
                <c:pt idx="5">
                  <c:v>9.7999999999999989</c:v>
                </c:pt>
                <c:pt idx="6">
                  <c:v>10.1</c:v>
                </c:pt>
                <c:pt idx="7">
                  <c:v>8.6666666666666661</c:v>
                </c:pt>
                <c:pt idx="8">
                  <c:v>8.1</c:v>
                </c:pt>
                <c:pt idx="9">
                  <c:v>9.7333333333333343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E5F-9E11-2F4EDE27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4400"/>
        <c:axId val="348701056"/>
      </c:lineChart>
      <c:catAx>
        <c:axId val="3486944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701056"/>
        <c:crosses val="autoZero"/>
        <c:auto val="1"/>
        <c:lblAlgn val="ctr"/>
        <c:lblOffset val="100"/>
        <c:tickLblSkip val="1"/>
        <c:noMultiLvlLbl val="0"/>
      </c:catAx>
      <c:valAx>
        <c:axId val="3487010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69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'47'!$D$66:$D$75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0.40000000000000036</c:v>
                </c:pt>
                <c:pt idx="2">
                  <c:v>0.80000000000000071</c:v>
                </c:pt>
                <c:pt idx="3">
                  <c:v>0.40000000000000036</c:v>
                </c:pt>
                <c:pt idx="4">
                  <c:v>0.69999999999999929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0.30000000000000071</c:v>
                </c:pt>
                <c:pt idx="8">
                  <c:v>0.69999999999999929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8-4594-AFB9-97BCAAA8861B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'47'!$E$66:$E$75</c:f>
              <c:numCache>
                <c:formatCode>General</c:formatCode>
                <c:ptCount val="10"/>
                <c:pt idx="0">
                  <c:v>0.79999999999999893</c:v>
                </c:pt>
                <c:pt idx="1">
                  <c:v>0.5</c:v>
                </c:pt>
                <c:pt idx="2">
                  <c:v>0.80000000000000071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0.39999999999999858</c:v>
                </c:pt>
                <c:pt idx="6">
                  <c:v>0.29999999999999893</c:v>
                </c:pt>
                <c:pt idx="7">
                  <c:v>0.19999999999999929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8-4594-AFB9-97BCAAA8861B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'47'!$F$66:$F$75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0.89999999999999858</c:v>
                </c:pt>
                <c:pt idx="2">
                  <c:v>0.5</c:v>
                </c:pt>
                <c:pt idx="3">
                  <c:v>0.29999999999999893</c:v>
                </c:pt>
                <c:pt idx="4">
                  <c:v>0.20000000000000107</c:v>
                </c:pt>
                <c:pt idx="5">
                  <c:v>0.5</c:v>
                </c:pt>
                <c:pt idx="6">
                  <c:v>0.19999999999999929</c:v>
                </c:pt>
                <c:pt idx="7">
                  <c:v>9.9999999999999645E-2</c:v>
                </c:pt>
                <c:pt idx="8">
                  <c:v>0</c:v>
                </c:pt>
                <c:pt idx="9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8-4594-AFB9-97BCAAA8861B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'47'!$G$66:$G$75</c:f>
              <c:numCache>
                <c:formatCode>0.00</c:formatCode>
                <c:ptCount val="10"/>
                <c:pt idx="0">
                  <c:v>1.0749999999999997</c:v>
                </c:pt>
                <c:pt idx="1">
                  <c:v>1.0749999999999997</c:v>
                </c:pt>
                <c:pt idx="2">
                  <c:v>1.0749999999999997</c:v>
                </c:pt>
                <c:pt idx="3">
                  <c:v>1.0749999999999997</c:v>
                </c:pt>
                <c:pt idx="4">
                  <c:v>1.0749999999999997</c:v>
                </c:pt>
                <c:pt idx="5">
                  <c:v>1.0749999999999997</c:v>
                </c:pt>
                <c:pt idx="6">
                  <c:v>1.0749999999999997</c:v>
                </c:pt>
                <c:pt idx="7">
                  <c:v>1.0749999999999997</c:v>
                </c:pt>
                <c:pt idx="8">
                  <c:v>1.0749999999999997</c:v>
                </c:pt>
                <c:pt idx="9">
                  <c:v>1.0749999999999997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8-4594-AFB9-97BCAAA8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00736"/>
        <c:axId val="348911104"/>
      </c:lineChart>
      <c:catAx>
        <c:axId val="348900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911104"/>
        <c:crosses val="autoZero"/>
        <c:auto val="1"/>
        <c:lblAlgn val="ctr"/>
        <c:lblOffset val="100"/>
        <c:tickLblSkip val="1"/>
        <c:noMultiLvlLbl val="0"/>
      </c:catAx>
      <c:valAx>
        <c:axId val="3489111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890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'47'!$L$66:$L$75</c:f>
              <c:numCache>
                <c:formatCode>0.00</c:formatCode>
                <c:ptCount val="10"/>
                <c:pt idx="0">
                  <c:v>9.8333333333333339</c:v>
                </c:pt>
                <c:pt idx="1">
                  <c:v>11.666666666666666</c:v>
                </c:pt>
                <c:pt idx="2">
                  <c:v>9.9666666666666668</c:v>
                </c:pt>
                <c:pt idx="3">
                  <c:v>10.066666666666668</c:v>
                </c:pt>
                <c:pt idx="4">
                  <c:v>9.3666666666666671</c:v>
                </c:pt>
                <c:pt idx="5">
                  <c:v>10.066666666666668</c:v>
                </c:pt>
                <c:pt idx="6">
                  <c:v>10.666666666666666</c:v>
                </c:pt>
                <c:pt idx="7">
                  <c:v>9.2000000000000011</c:v>
                </c:pt>
                <c:pt idx="8">
                  <c:v>8.4</c:v>
                </c:pt>
                <c:pt idx="9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4-4067-BA9F-FF041856805C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'47'!$M$66:$M$75</c:f>
              <c:numCache>
                <c:formatCode>0.00</c:formatCode>
                <c:ptCount val="10"/>
                <c:pt idx="0">
                  <c:v>9.8333333333333339</c:v>
                </c:pt>
                <c:pt idx="1">
                  <c:v>11.700000000000001</c:v>
                </c:pt>
                <c:pt idx="2">
                  <c:v>9.9</c:v>
                </c:pt>
                <c:pt idx="3">
                  <c:v>9.9666666666666668</c:v>
                </c:pt>
                <c:pt idx="4">
                  <c:v>9.7333333333333343</c:v>
                </c:pt>
                <c:pt idx="5">
                  <c:v>10</c:v>
                </c:pt>
                <c:pt idx="6">
                  <c:v>10.533333333333333</c:v>
                </c:pt>
                <c:pt idx="7">
                  <c:v>9.1</c:v>
                </c:pt>
                <c:pt idx="8">
                  <c:v>8.3666666666666671</c:v>
                </c:pt>
                <c:pt idx="9">
                  <c:v>9.8666666666666654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4-4067-BA9F-FF041856805C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'47'!$N$66:$N$75</c:f>
              <c:numCache>
                <c:formatCode>0.00</c:formatCode>
                <c:ptCount val="10"/>
                <c:pt idx="0">
                  <c:v>9.7333333333333343</c:v>
                </c:pt>
                <c:pt idx="1">
                  <c:v>11.733333333333334</c:v>
                </c:pt>
                <c:pt idx="2">
                  <c:v>9.8333333333333339</c:v>
                </c:pt>
                <c:pt idx="3">
                  <c:v>9.9666666666666668</c:v>
                </c:pt>
                <c:pt idx="4">
                  <c:v>9.6666666666666661</c:v>
                </c:pt>
                <c:pt idx="5">
                  <c:v>10</c:v>
                </c:pt>
                <c:pt idx="6">
                  <c:v>10.4</c:v>
                </c:pt>
                <c:pt idx="7">
                  <c:v>9.0333333333333332</c:v>
                </c:pt>
                <c:pt idx="8">
                  <c:v>8.5</c:v>
                </c:pt>
                <c:pt idx="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4-4067-BA9F-FF04185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376512"/>
        <c:axId val="349378816"/>
      </c:lineChart>
      <c:catAx>
        <c:axId val="3493765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9378816"/>
        <c:crosses val="autoZero"/>
        <c:auto val="1"/>
        <c:lblAlgn val="ctr"/>
        <c:lblOffset val="100"/>
        <c:tickLblSkip val="1"/>
        <c:noMultiLvlLbl val="0"/>
      </c:catAx>
      <c:valAx>
        <c:axId val="3493788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937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'48'!$D$66:$D$75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0.59999999999999964</c:v>
                </c:pt>
                <c:pt idx="2">
                  <c:v>0.70000000000000107</c:v>
                </c:pt>
                <c:pt idx="3">
                  <c:v>0.79999999999999893</c:v>
                </c:pt>
                <c:pt idx="4">
                  <c:v>9.9999999999999645E-2</c:v>
                </c:pt>
                <c:pt idx="5">
                  <c:v>0.79999999999999893</c:v>
                </c:pt>
                <c:pt idx="6">
                  <c:v>0.19999999999999929</c:v>
                </c:pt>
                <c:pt idx="7">
                  <c:v>0.29999999999999893</c:v>
                </c:pt>
                <c:pt idx="8">
                  <c:v>0.39999999999999858</c:v>
                </c:pt>
                <c:pt idx="9">
                  <c:v>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9-44E1-8951-61F38C5BEBC2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'48'!$E$66:$E$75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0.59999999999999964</c:v>
                </c:pt>
                <c:pt idx="2">
                  <c:v>0.70000000000000107</c:v>
                </c:pt>
                <c:pt idx="3">
                  <c:v>0.40000000000000036</c:v>
                </c:pt>
                <c:pt idx="4">
                  <c:v>0.40000000000000036</c:v>
                </c:pt>
                <c:pt idx="5">
                  <c:v>0.30000000000000071</c:v>
                </c:pt>
                <c:pt idx="6">
                  <c:v>0.29999999999999893</c:v>
                </c:pt>
                <c:pt idx="7">
                  <c:v>0.90000000000000036</c:v>
                </c:pt>
                <c:pt idx="8">
                  <c:v>0.19999999999999929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9-44E1-8951-61F38C5BEBC2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'48'!$F$66:$F$75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0.5</c:v>
                </c:pt>
                <c:pt idx="2">
                  <c:v>0.59999999999999964</c:v>
                </c:pt>
                <c:pt idx="3">
                  <c:v>0.59999999999999964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0.29999999999999893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9-44E1-8951-61F38C5BEBC2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'48'!$G$66:$G$75</c:f>
              <c:numCache>
                <c:formatCode>0.00</c:formatCode>
                <c:ptCount val="10"/>
                <c:pt idx="0">
                  <c:v>1.1007999999999989</c:v>
                </c:pt>
                <c:pt idx="1">
                  <c:v>1.1007999999999989</c:v>
                </c:pt>
                <c:pt idx="2">
                  <c:v>1.1007999999999989</c:v>
                </c:pt>
                <c:pt idx="3">
                  <c:v>1.1007999999999989</c:v>
                </c:pt>
                <c:pt idx="4">
                  <c:v>1.1007999999999989</c:v>
                </c:pt>
                <c:pt idx="5">
                  <c:v>1.1007999999999989</c:v>
                </c:pt>
                <c:pt idx="6">
                  <c:v>1.1007999999999989</c:v>
                </c:pt>
                <c:pt idx="7">
                  <c:v>1.1007999999999989</c:v>
                </c:pt>
                <c:pt idx="8">
                  <c:v>1.1007999999999989</c:v>
                </c:pt>
                <c:pt idx="9">
                  <c:v>1.1007999999999989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9-44E1-8951-61F38C5B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79776"/>
        <c:axId val="349981696"/>
      </c:lineChart>
      <c:catAx>
        <c:axId val="349979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9981696"/>
        <c:crosses val="autoZero"/>
        <c:auto val="1"/>
        <c:lblAlgn val="ctr"/>
        <c:lblOffset val="100"/>
        <c:tickLblSkip val="1"/>
        <c:noMultiLvlLbl val="0"/>
      </c:catAx>
      <c:valAx>
        <c:axId val="3499816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4997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'48'!$L$66:$L$75</c:f>
              <c:numCache>
                <c:formatCode>0.00</c:formatCode>
                <c:ptCount val="10"/>
                <c:pt idx="0">
                  <c:v>10.566666666666666</c:v>
                </c:pt>
                <c:pt idx="1">
                  <c:v>10.366666666666665</c:v>
                </c:pt>
                <c:pt idx="2">
                  <c:v>11.5</c:v>
                </c:pt>
                <c:pt idx="3">
                  <c:v>11.366666666666667</c:v>
                </c:pt>
                <c:pt idx="4">
                  <c:v>11.433333333333332</c:v>
                </c:pt>
                <c:pt idx="5">
                  <c:v>11.166666666666666</c:v>
                </c:pt>
                <c:pt idx="6">
                  <c:v>12.066666666666668</c:v>
                </c:pt>
                <c:pt idx="7">
                  <c:v>11.033333333333333</c:v>
                </c:pt>
                <c:pt idx="8">
                  <c:v>9.9666666666666668</c:v>
                </c:pt>
                <c:pt idx="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437A-AE1B-67A83E52C3DD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'48'!$M$66:$M$75</c:f>
              <c:numCache>
                <c:formatCode>0.00</c:formatCode>
                <c:ptCount val="10"/>
                <c:pt idx="0">
                  <c:v>10.633333333333333</c:v>
                </c:pt>
                <c:pt idx="1">
                  <c:v>10.066666666666668</c:v>
                </c:pt>
                <c:pt idx="2">
                  <c:v>11.466666666666667</c:v>
                </c:pt>
                <c:pt idx="3">
                  <c:v>11.299999999999999</c:v>
                </c:pt>
                <c:pt idx="4">
                  <c:v>11.6</c:v>
                </c:pt>
                <c:pt idx="5">
                  <c:v>11.299999999999999</c:v>
                </c:pt>
                <c:pt idx="6">
                  <c:v>12.033333333333333</c:v>
                </c:pt>
                <c:pt idx="7">
                  <c:v>10.833333333333334</c:v>
                </c:pt>
                <c:pt idx="8">
                  <c:v>9.9666666666666668</c:v>
                </c:pt>
                <c:pt idx="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7-437A-AE1B-67A83E52C3DD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'48'!$N$66:$N$75</c:f>
              <c:numCache>
                <c:formatCode>0.00</c:formatCode>
                <c:ptCount val="10"/>
                <c:pt idx="0">
                  <c:v>10.566666666666665</c:v>
                </c:pt>
                <c:pt idx="1">
                  <c:v>10.5</c:v>
                </c:pt>
                <c:pt idx="2">
                  <c:v>11.366666666666667</c:v>
                </c:pt>
                <c:pt idx="3">
                  <c:v>11.233333333333334</c:v>
                </c:pt>
                <c:pt idx="4">
                  <c:v>11.466666666666667</c:v>
                </c:pt>
                <c:pt idx="5">
                  <c:v>11.166666666666666</c:v>
                </c:pt>
                <c:pt idx="6">
                  <c:v>11.966666666666667</c:v>
                </c:pt>
                <c:pt idx="7">
                  <c:v>10.766666666666666</c:v>
                </c:pt>
                <c:pt idx="8">
                  <c:v>9.9666666666666668</c:v>
                </c:pt>
                <c:pt idx="9">
                  <c:v>11.433333333333332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7-437A-AE1B-67A83E52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49792"/>
        <c:axId val="350056448"/>
      </c:lineChart>
      <c:catAx>
        <c:axId val="3500497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056448"/>
        <c:crosses val="autoZero"/>
        <c:auto val="1"/>
        <c:lblAlgn val="ctr"/>
        <c:lblOffset val="100"/>
        <c:tickLblSkip val="1"/>
        <c:noMultiLvlLbl val="0"/>
      </c:catAx>
      <c:valAx>
        <c:axId val="3500564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04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'49'!$D$66:$D$75</c:f>
              <c:numCache>
                <c:formatCode>General</c:formatCode>
                <c:ptCount val="10"/>
                <c:pt idx="0">
                  <c:v>0.59999999999999964</c:v>
                </c:pt>
                <c:pt idx="1">
                  <c:v>0.30000000000000071</c:v>
                </c:pt>
                <c:pt idx="2">
                  <c:v>0.69999999999999929</c:v>
                </c:pt>
                <c:pt idx="3">
                  <c:v>0.5</c:v>
                </c:pt>
                <c:pt idx="4">
                  <c:v>0.20000000000000107</c:v>
                </c:pt>
                <c:pt idx="5">
                  <c:v>0.40000000000000036</c:v>
                </c:pt>
                <c:pt idx="6">
                  <c:v>0.29999999999999893</c:v>
                </c:pt>
                <c:pt idx="7">
                  <c:v>0.29999999999999893</c:v>
                </c:pt>
                <c:pt idx="8">
                  <c:v>0.40000000000000036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6EB-8CD3-E944F96DF9F8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'49'!$E$66:$E$75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0.40000000000000036</c:v>
                </c:pt>
                <c:pt idx="2">
                  <c:v>0.30000000000000071</c:v>
                </c:pt>
                <c:pt idx="3">
                  <c:v>0.29999999999999893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0.70000000000000107</c:v>
                </c:pt>
                <c:pt idx="7">
                  <c:v>0.69999999999999929</c:v>
                </c:pt>
                <c:pt idx="8">
                  <c:v>0.40000000000000036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6EB-8CD3-E944F96DF9F8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'49'!$F$66:$F$75</c:f>
              <c:numCache>
                <c:formatCode>General</c:formatCode>
                <c:ptCount val="10"/>
                <c:pt idx="0">
                  <c:v>0.20000000000000107</c:v>
                </c:pt>
                <c:pt idx="1">
                  <c:v>0.70000000000000107</c:v>
                </c:pt>
                <c:pt idx="2">
                  <c:v>0.40000000000000036</c:v>
                </c:pt>
                <c:pt idx="3">
                  <c:v>0.39999999999999858</c:v>
                </c:pt>
                <c:pt idx="4">
                  <c:v>0.19999999999999929</c:v>
                </c:pt>
                <c:pt idx="5">
                  <c:v>0.59999999999999964</c:v>
                </c:pt>
                <c:pt idx="6">
                  <c:v>0.30000000000000071</c:v>
                </c:pt>
                <c:pt idx="7">
                  <c:v>0.59999999999999964</c:v>
                </c:pt>
                <c:pt idx="8">
                  <c:v>0.5</c:v>
                </c:pt>
                <c:pt idx="9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F-46EB-8CD3-E944F96DF9F8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'49'!$G$66:$G$75</c:f>
              <c:numCache>
                <c:formatCode>0.00</c:formatCode>
                <c:ptCount val="10"/>
                <c:pt idx="0">
                  <c:v>1.0750000000000002</c:v>
                </c:pt>
                <c:pt idx="1">
                  <c:v>1.0750000000000002</c:v>
                </c:pt>
                <c:pt idx="2">
                  <c:v>1.0750000000000002</c:v>
                </c:pt>
                <c:pt idx="3">
                  <c:v>1.0750000000000002</c:v>
                </c:pt>
                <c:pt idx="4">
                  <c:v>1.0750000000000002</c:v>
                </c:pt>
                <c:pt idx="5">
                  <c:v>1.0750000000000002</c:v>
                </c:pt>
                <c:pt idx="6">
                  <c:v>1.0750000000000002</c:v>
                </c:pt>
                <c:pt idx="7">
                  <c:v>1.0750000000000002</c:v>
                </c:pt>
                <c:pt idx="8">
                  <c:v>1.0750000000000002</c:v>
                </c:pt>
                <c:pt idx="9">
                  <c:v>1.0750000000000002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F-46EB-8CD3-E944F96D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38048"/>
        <c:axId val="350348416"/>
      </c:lineChart>
      <c:catAx>
        <c:axId val="350338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348416"/>
        <c:crosses val="autoZero"/>
        <c:auto val="1"/>
        <c:lblAlgn val="ctr"/>
        <c:lblOffset val="100"/>
        <c:tickLblSkip val="1"/>
        <c:noMultiLvlLbl val="0"/>
      </c:catAx>
      <c:valAx>
        <c:axId val="3503484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33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Average by Part</a:t>
            </a:r>
          </a:p>
        </c:rich>
      </c:tx>
      <c:layout>
        <c:manualLayout>
          <c:xMode val="edge"/>
          <c:yMode val="edge"/>
          <c:x val="0.40173923665269801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2608695652"/>
          <c:y val="0.21612937268361401"/>
          <c:w val="0.85913043478260898"/>
          <c:h val="0.5580653951382860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'49'!$L$66:$L$75</c:f>
              <c:numCache>
                <c:formatCode>0.00</c:formatCode>
                <c:ptCount val="10"/>
                <c:pt idx="0">
                  <c:v>9.6666666666666679</c:v>
                </c:pt>
                <c:pt idx="1">
                  <c:v>9.8666666666666671</c:v>
                </c:pt>
                <c:pt idx="2">
                  <c:v>10.366666666666667</c:v>
                </c:pt>
                <c:pt idx="3">
                  <c:v>10.1</c:v>
                </c:pt>
                <c:pt idx="4">
                  <c:v>10.166666666666666</c:v>
                </c:pt>
                <c:pt idx="5">
                  <c:v>10.366666666666665</c:v>
                </c:pt>
                <c:pt idx="6">
                  <c:v>10.9</c:v>
                </c:pt>
                <c:pt idx="7">
                  <c:v>10</c:v>
                </c:pt>
                <c:pt idx="8">
                  <c:v>8.7999999999999989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B-4FA9-9B53-FC8F8652C725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val>
            <c:numRef>
              <c:f>'49'!$M$66:$M$75</c:f>
              <c:numCache>
                <c:formatCode>0.00</c:formatCode>
                <c:ptCount val="10"/>
                <c:pt idx="0">
                  <c:v>9.5</c:v>
                </c:pt>
                <c:pt idx="1">
                  <c:v>9.7333333333333325</c:v>
                </c:pt>
                <c:pt idx="2">
                  <c:v>10.200000000000001</c:v>
                </c:pt>
                <c:pt idx="3">
                  <c:v>10.066666666666665</c:v>
                </c:pt>
                <c:pt idx="4">
                  <c:v>9.9666666666666668</c:v>
                </c:pt>
                <c:pt idx="5">
                  <c:v>10.366666666666667</c:v>
                </c:pt>
                <c:pt idx="6">
                  <c:v>10.6</c:v>
                </c:pt>
                <c:pt idx="7">
                  <c:v>9.7666666666666657</c:v>
                </c:pt>
                <c:pt idx="8">
                  <c:v>8.7666666666666675</c:v>
                </c:pt>
                <c:pt idx="9">
                  <c:v>10.266666666666666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B-4FA9-9B53-FC8F8652C725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'49'!$N$66:$N$75</c:f>
              <c:numCache>
                <c:formatCode>0.00</c:formatCode>
                <c:ptCount val="10"/>
                <c:pt idx="0">
                  <c:v>9.7000000000000011</c:v>
                </c:pt>
                <c:pt idx="1">
                  <c:v>10.033333333333333</c:v>
                </c:pt>
                <c:pt idx="2">
                  <c:v>10.066666666666668</c:v>
                </c:pt>
                <c:pt idx="3">
                  <c:v>10</c:v>
                </c:pt>
                <c:pt idx="4">
                  <c:v>10.066666666666666</c:v>
                </c:pt>
                <c:pt idx="5">
                  <c:v>10.266666666666666</c:v>
                </c:pt>
                <c:pt idx="6">
                  <c:v>10.733333333333334</c:v>
                </c:pt>
                <c:pt idx="7">
                  <c:v>9.6333333333333346</c:v>
                </c:pt>
                <c:pt idx="8">
                  <c:v>8.7999999999999989</c:v>
                </c:pt>
                <c:pt idx="9">
                  <c:v>10.433333333333334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B-4FA9-9B53-FC8F8652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7776"/>
        <c:axId val="350930816"/>
      </c:lineChart>
      <c:catAx>
        <c:axId val="350907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2173923665269795"/>
              <c:y val="0.8903239492323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930816"/>
        <c:crosses val="autoZero"/>
        <c:auto val="1"/>
        <c:lblAlgn val="ctr"/>
        <c:lblOffset val="100"/>
        <c:tickLblSkip val="1"/>
        <c:noMultiLvlLbl val="0"/>
      </c:catAx>
      <c:valAx>
        <c:axId val="3509308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8.6958074154811806E-3"/>
              <c:y val="0.42258116708014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090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Range by Part Number</a:t>
            </a:r>
          </a:p>
        </c:rich>
      </c:tx>
      <c:layout>
        <c:manualLayout>
          <c:xMode val="edge"/>
          <c:yMode val="edge"/>
          <c:x val="0.35431701472098598"/>
          <c:y val="3.5483766583971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2143907852"/>
          <c:y val="0.21612937268361401"/>
          <c:w val="0.82194316787668598"/>
          <c:h val="0.56129120667087695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993366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val>
            <c:numRef>
              <c:f>'50'!$D$66:$D$75</c:f>
              <c:numCache>
                <c:formatCode>General</c:formatCode>
                <c:ptCount val="10"/>
                <c:pt idx="0">
                  <c:v>0.69999999999999929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0.30000000000000071</c:v>
                </c:pt>
                <c:pt idx="6">
                  <c:v>0.70000000000000107</c:v>
                </c:pt>
                <c:pt idx="7">
                  <c:v>0.40000000000000036</c:v>
                </c:pt>
                <c:pt idx="8">
                  <c:v>0.80000000000000071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D-472B-A0F7-12501735C4CA}"/>
            </c:ext>
          </c:extLst>
        </c:ser>
        <c:ser>
          <c:idx val="1"/>
          <c:order val="1"/>
          <c:spPr>
            <a:ln w="381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square"/>
            <c:size val="4"/>
            <c:spPr>
              <a:solidFill>
                <a:srgbClr val="333333"/>
              </a:solidFill>
              <a:ln w="9525" cap="flat" cmpd="sng" algn="ctr">
                <a:solidFill>
                  <a:srgbClr val="333333"/>
                </a:solidFill>
                <a:prstDash val="solid"/>
                <a:round/>
              </a:ln>
            </c:spPr>
          </c:marker>
          <c:val>
            <c:numRef>
              <c:f>'50'!$E$66:$E$75</c:f>
              <c:numCache>
                <c:formatCode>General</c:formatCode>
                <c:ptCount val="10"/>
                <c:pt idx="0">
                  <c:v>0.19999999999999929</c:v>
                </c:pt>
                <c:pt idx="1">
                  <c:v>0.5</c:v>
                </c:pt>
                <c:pt idx="2">
                  <c:v>0.5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0.19999999999999929</c:v>
                </c:pt>
                <c:pt idx="7">
                  <c:v>0.30000000000000071</c:v>
                </c:pt>
                <c:pt idx="8">
                  <c:v>0.40000000000000036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D-472B-A0F7-12501735C4CA}"/>
            </c:ext>
          </c:extLst>
        </c:ser>
        <c:ser>
          <c:idx val="2"/>
          <c:order val="2"/>
          <c:spPr>
            <a:ln w="38100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FFFF99"/>
              </a:solidFill>
              <a:ln w="9525" cap="flat" cmpd="sng" algn="ctr">
                <a:solidFill>
                  <a:srgbClr val="FFFF99"/>
                </a:solidFill>
                <a:prstDash val="solid"/>
                <a:round/>
              </a:ln>
            </c:spPr>
          </c:marker>
          <c:val>
            <c:numRef>
              <c:f>'50'!$F$66:$F$75</c:f>
              <c:numCache>
                <c:formatCode>General</c:formatCode>
                <c:ptCount val="10"/>
                <c:pt idx="0">
                  <c:v>0.29999999999999893</c:v>
                </c:pt>
                <c:pt idx="1">
                  <c:v>0.19999999999999929</c:v>
                </c:pt>
                <c:pt idx="2">
                  <c:v>0.5</c:v>
                </c:pt>
                <c:pt idx="3">
                  <c:v>0.5</c:v>
                </c:pt>
                <c:pt idx="4">
                  <c:v>0.29999999999999893</c:v>
                </c:pt>
                <c:pt idx="5">
                  <c:v>0.70000000000000107</c:v>
                </c:pt>
                <c:pt idx="6">
                  <c:v>0.39999999999999858</c:v>
                </c:pt>
                <c:pt idx="7">
                  <c:v>0.19999999999999929</c:v>
                </c:pt>
                <c:pt idx="8">
                  <c:v>0.40000000000000036</c:v>
                </c:pt>
                <c:pt idx="9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D-472B-A0F7-12501735C4CA}"/>
            </c:ext>
          </c:extLst>
        </c:ser>
        <c:ser>
          <c:idx val="3"/>
          <c:order val="3"/>
          <c:spPr>
            <a:ln w="38100" cap="rnd" cmpd="sng" algn="ctr">
              <a:solidFill>
                <a:srgbClr val="993366"/>
              </a:solidFill>
              <a:prstDash val="lgDash"/>
              <a:round/>
            </a:ln>
          </c:spPr>
          <c:marker>
            <c:symbol val="none"/>
          </c:marker>
          <c:val>
            <c:numRef>
              <c:f>'50'!$G$66:$G$75</c:f>
              <c:numCache>
                <c:formatCode>0.00</c:formatCode>
                <c:ptCount val="10"/>
                <c:pt idx="0">
                  <c:v>1.0664</c:v>
                </c:pt>
                <c:pt idx="1">
                  <c:v>1.0664</c:v>
                </c:pt>
                <c:pt idx="2">
                  <c:v>1.0664</c:v>
                </c:pt>
                <c:pt idx="3">
                  <c:v>1.0664</c:v>
                </c:pt>
                <c:pt idx="4">
                  <c:v>1.0664</c:v>
                </c:pt>
                <c:pt idx="5">
                  <c:v>1.0664</c:v>
                </c:pt>
                <c:pt idx="6">
                  <c:v>1.0664</c:v>
                </c:pt>
                <c:pt idx="7">
                  <c:v>1.0664</c:v>
                </c:pt>
                <c:pt idx="8">
                  <c:v>1.0664</c:v>
                </c:pt>
                <c:pt idx="9">
                  <c:v>1.0664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D-472B-A0F7-12501735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31456"/>
        <c:axId val="351333376"/>
      </c:lineChart>
      <c:catAx>
        <c:axId val="3513314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057595102402499"/>
              <c:y val="0.90000143817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1333376"/>
        <c:crosses val="autoZero"/>
        <c:auto val="1"/>
        <c:lblAlgn val="ctr"/>
        <c:lblOffset val="100"/>
        <c:tickLblSkip val="1"/>
        <c:noMultiLvlLbl val="0"/>
      </c:catAx>
      <c:valAx>
        <c:axId val="3513333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8.9928912338643092E-3"/>
              <c:y val="0.43871031532017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35133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0.xml"/><Relationship Id="rId1" Type="http://schemas.openxmlformats.org/officeDocument/2006/relationships/chart" Target="../charts/chart129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2.xml"/><Relationship Id="rId1" Type="http://schemas.openxmlformats.org/officeDocument/2006/relationships/chart" Target="../charts/chart131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8.xml"/><Relationship Id="rId1" Type="http://schemas.openxmlformats.org/officeDocument/2006/relationships/chart" Target="../charts/chart1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4.xml"/><Relationship Id="rId1" Type="http://schemas.openxmlformats.org/officeDocument/2006/relationships/chart" Target="../charts/chart143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8.xml"/><Relationship Id="rId1" Type="http://schemas.openxmlformats.org/officeDocument/2006/relationships/chart" Target="../charts/chart147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6.xml"/><Relationship Id="rId1" Type="http://schemas.openxmlformats.org/officeDocument/2006/relationships/chart" Target="../charts/chart15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1898" name="Line 3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ShapeType="1"/>
        </xdr:cNvSpPr>
      </xdr:nvSpPr>
      <xdr:spPr>
        <a:xfrm flipH="1" flipV="1">
          <a:off x="86868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1899" name="Chart 5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1900" name="Chart 6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1901" name="Line 7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1902" name="Line 8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1903" name="Line 9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1904" name="Line 10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1905" name="Line 11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906" name="Line 12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4E1F9AD4-924D-43EA-BB42-5A44F6B702A8}"/>
            </a:ext>
          </a:extLst>
        </xdr:cNvPr>
        <xdr:cNvSpPr>
          <a:spLocks noChangeShapeType="1"/>
        </xdr:cNvSpPr>
      </xdr:nvSpPr>
      <xdr:spPr>
        <a:xfrm flipH="1" flipV="1">
          <a:off x="8785860" y="4551680"/>
          <a:ext cx="12700" cy="26924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113E65D-049B-4F81-B140-B3F3FFAA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5FDBEC1-4DE1-419A-88DE-2D5A6E22E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A559D552-01DE-4E05-BDEB-7095A5603C40}"/>
            </a:ext>
          </a:extLst>
        </xdr:cNvPr>
        <xdr:cNvSpPr>
          <a:spLocks noChangeShapeType="1"/>
        </xdr:cNvSpPr>
      </xdr:nvSpPr>
      <xdr:spPr>
        <a:xfrm>
          <a:off x="3261360" y="5849620"/>
          <a:ext cx="18923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415AB915-95C6-4B30-B7E3-48770627FDFC}"/>
            </a:ext>
          </a:extLst>
        </xdr:cNvPr>
        <xdr:cNvSpPr>
          <a:spLocks noChangeShapeType="1"/>
        </xdr:cNvSpPr>
      </xdr:nvSpPr>
      <xdr:spPr>
        <a:xfrm flipH="1">
          <a:off x="3223260" y="5862320"/>
          <a:ext cx="38100" cy="1854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5524405D-132E-4DA4-B580-BCDA9A1018C0}"/>
            </a:ext>
          </a:extLst>
        </xdr:cNvPr>
        <xdr:cNvSpPr>
          <a:spLocks noChangeShapeType="1"/>
        </xdr:cNvSpPr>
      </xdr:nvSpPr>
      <xdr:spPr>
        <a:xfrm>
          <a:off x="3185160" y="592074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3EE5819A-8D54-4751-AA3F-58834BA0644E}"/>
            </a:ext>
          </a:extLst>
        </xdr:cNvPr>
        <xdr:cNvSpPr>
          <a:spLocks noChangeShapeType="1"/>
        </xdr:cNvSpPr>
      </xdr:nvSpPr>
      <xdr:spPr>
        <a:xfrm>
          <a:off x="5801360" y="5849620"/>
          <a:ext cx="6223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BC2FA81E-54CD-4697-8321-9C1B0E2F8414}"/>
            </a:ext>
          </a:extLst>
        </xdr:cNvPr>
        <xdr:cNvSpPr>
          <a:spLocks noChangeShapeType="1"/>
        </xdr:cNvSpPr>
      </xdr:nvSpPr>
      <xdr:spPr>
        <a:xfrm flipH="1">
          <a:off x="5763260" y="5849620"/>
          <a:ext cx="38100" cy="1981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CDBE683-A496-44CD-9239-728EC5BED575}"/>
            </a:ext>
          </a:extLst>
        </xdr:cNvPr>
        <xdr:cNvSpPr>
          <a:spLocks noChangeShapeType="1"/>
        </xdr:cNvSpPr>
      </xdr:nvSpPr>
      <xdr:spPr>
        <a:xfrm>
          <a:off x="5699760" y="593344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4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4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7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8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9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9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9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A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A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A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B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B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B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B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C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C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C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D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D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D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D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E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E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E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E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2F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2F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2F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2F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0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0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0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1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1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1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1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2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2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3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3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3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3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4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4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4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4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4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5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5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5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5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6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6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6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6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6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7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7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7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7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8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8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8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8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8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9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9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9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9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9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A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A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A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A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A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B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B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B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B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B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B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C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C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C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C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C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D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D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D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D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D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D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E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E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E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E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3F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3F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3F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3F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3F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3F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0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0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0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0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0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0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1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3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3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3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3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3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3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4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4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4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4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4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5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5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5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5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6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6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6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6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6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6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7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7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7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7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7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7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8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8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8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8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8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8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9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9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9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9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9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9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A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A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A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A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A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A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B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B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B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B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B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B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C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C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C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C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C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D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D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D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D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D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D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4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4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4E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4E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4E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4E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4E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4E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27</xdr:row>
      <xdr:rowOff>25400</xdr:rowOff>
    </xdr:from>
    <xdr:to>
      <xdr:col>14</xdr:col>
      <xdr:colOff>546100</xdr:colOff>
      <xdr:row>28</xdr:row>
      <xdr:rowOff>127000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>
        <a:xfrm flipH="1" flipV="1">
          <a:off x="8534400" y="4654550"/>
          <a:ext cx="12700" cy="2730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368300</xdr:colOff>
      <xdr:row>44</xdr:row>
      <xdr:rowOff>0</xdr:rowOff>
    </xdr:from>
    <xdr:to>
      <xdr:col>8</xdr:col>
      <xdr:colOff>330200</xdr:colOff>
      <xdr:row>62</xdr:row>
      <xdr:rowOff>38100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44</xdr:row>
      <xdr:rowOff>12700</xdr:rowOff>
    </xdr:from>
    <xdr:to>
      <xdr:col>16</xdr:col>
      <xdr:colOff>254000</xdr:colOff>
      <xdr:row>62</xdr:row>
      <xdr:rowOff>50800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165100</xdr:rowOff>
    </xdr:from>
    <xdr:to>
      <xdr:col>8</xdr:col>
      <xdr:colOff>558800</xdr:colOff>
      <xdr:row>33</xdr:row>
      <xdr:rowOff>165100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>
        <a:xfrm>
          <a:off x="3181350" y="5965825"/>
          <a:ext cx="1835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457200</xdr:colOff>
      <xdr:row>33</xdr:row>
      <xdr:rowOff>177800</xdr:rowOff>
    </xdr:from>
    <xdr:to>
      <xdr:col>5</xdr:col>
      <xdr:colOff>495300</xdr:colOff>
      <xdr:row>34</xdr:row>
      <xdr:rowOff>165100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>
        <a:xfrm flipH="1">
          <a:off x="3143250" y="5978525"/>
          <a:ext cx="38100" cy="1873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419100</xdr:colOff>
      <xdr:row>34</xdr:row>
      <xdr:rowOff>38100</xdr:rowOff>
    </xdr:from>
    <xdr:to>
      <xdr:col>5</xdr:col>
      <xdr:colOff>457200</xdr:colOff>
      <xdr:row>34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>
        <a:xfrm>
          <a:off x="3105150" y="60388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596900</xdr:colOff>
      <xdr:row>33</xdr:row>
      <xdr:rowOff>165100</xdr:rowOff>
    </xdr:from>
    <xdr:to>
      <xdr:col>10</xdr:col>
      <xdr:colOff>609600</xdr:colOff>
      <xdr:row>33</xdr:row>
      <xdr:rowOff>165100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>
        <a:xfrm>
          <a:off x="5638800" y="59658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558800</xdr:colOff>
      <xdr:row>33</xdr:row>
      <xdr:rowOff>165100</xdr:rowOff>
    </xdr:from>
    <xdr:to>
      <xdr:col>9</xdr:col>
      <xdr:colOff>596900</xdr:colOff>
      <xdr:row>34</xdr:row>
      <xdr:rowOff>165100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>
        <a:xfrm flipH="1">
          <a:off x="5607050" y="5965825"/>
          <a:ext cx="31750" cy="200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495300</xdr:colOff>
      <xdr:row>34</xdr:row>
      <xdr:rowOff>50800</xdr:rowOff>
    </xdr:from>
    <xdr:to>
      <xdr:col>9</xdr:col>
      <xdr:colOff>533400</xdr:colOff>
      <xdr:row>34</xdr:row>
      <xdr:rowOff>165100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>
        <a:xfrm>
          <a:off x="5543550" y="6051550"/>
          <a:ext cx="3810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8" workbookViewId="0">
      <pane xSplit="1" topLeftCell="B1" activePane="topRight" state="frozen"/>
      <selection pane="topRight" activeCell="E16" sqref="E16"/>
    </sheetView>
  </sheetViews>
  <sheetFormatPr defaultColWidth="12.44140625" defaultRowHeight="15"/>
  <cols>
    <col min="1" max="1" width="14.33203125" style="147" customWidth="1"/>
    <col min="2" max="2" width="20" style="148" customWidth="1"/>
    <col min="3" max="3" width="12.88671875" style="148" customWidth="1"/>
    <col min="4" max="4" width="25.6640625" style="148" customWidth="1"/>
    <col min="5" max="5" width="22.33203125" style="148" customWidth="1"/>
    <col min="6" max="6" width="24.44140625" style="148" customWidth="1"/>
    <col min="7" max="8" width="17.6640625" style="148" customWidth="1"/>
    <col min="9" max="9" width="18.6640625" style="147" customWidth="1"/>
    <col min="10" max="10" width="18.6640625" style="148" customWidth="1"/>
    <col min="11" max="11" width="26.6640625" style="148" customWidth="1"/>
    <col min="12" max="12" width="18.6640625" style="148" customWidth="1"/>
    <col min="13" max="16384" width="12.44140625" style="148"/>
  </cols>
  <sheetData>
    <row r="1" spans="1:12" s="145" customFormat="1" ht="35.4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61"/>
    </row>
    <row r="2" spans="1:12" ht="15.75" customHeight="1">
      <c r="A2" s="149" t="s">
        <v>1</v>
      </c>
      <c r="B2" s="150" t="s">
        <v>2</v>
      </c>
      <c r="C2" s="150"/>
      <c r="D2" s="150"/>
      <c r="E2" s="150"/>
      <c r="I2" s="148"/>
      <c r="K2" s="150"/>
      <c r="L2" s="162"/>
    </row>
    <row r="3" spans="1:12" ht="15.6">
      <c r="A3" s="149" t="s">
        <v>3</v>
      </c>
      <c r="B3" s="150" t="s">
        <v>4</v>
      </c>
      <c r="C3" s="150"/>
      <c r="D3" s="150"/>
      <c r="E3" s="150"/>
    </row>
    <row r="4" spans="1:12" ht="15.6">
      <c r="A4" s="149" t="s">
        <v>5</v>
      </c>
      <c r="B4" s="149">
        <v>0</v>
      </c>
      <c r="C4" s="150"/>
      <c r="D4" s="150"/>
      <c r="E4" s="150"/>
    </row>
    <row r="5" spans="1:12" ht="15.6">
      <c r="A5" s="149" t="s">
        <v>6</v>
      </c>
      <c r="B5" s="149">
        <v>3</v>
      </c>
      <c r="C5" s="150" t="s">
        <v>7</v>
      </c>
      <c r="D5" s="150" t="s">
        <v>8</v>
      </c>
      <c r="E5" s="150" t="s">
        <v>9</v>
      </c>
      <c r="J5" s="163" t="s">
        <v>10</v>
      </c>
      <c r="K5" s="150" t="s">
        <v>11</v>
      </c>
      <c r="L5" s="150" t="s">
        <v>12</v>
      </c>
    </row>
    <row r="6" spans="1:12" ht="15.6">
      <c r="A6" s="149" t="s">
        <v>13</v>
      </c>
      <c r="B6" s="149">
        <v>3</v>
      </c>
      <c r="C6" s="150"/>
      <c r="D6" s="150"/>
      <c r="E6" s="150"/>
      <c r="J6" s="164" t="s">
        <v>14</v>
      </c>
      <c r="K6" s="150" t="s">
        <v>15</v>
      </c>
      <c r="L6" s="165" t="str">
        <f>IF(COUNTIF(D11:D75,"&gt;"&amp;L8)&lt;=L9,"PASS","NG")</f>
        <v>PASS</v>
      </c>
    </row>
    <row r="7" spans="1:12" ht="15.6">
      <c r="A7" s="149" t="s">
        <v>16</v>
      </c>
      <c r="B7" s="151">
        <v>44391</v>
      </c>
      <c r="C7" s="150"/>
      <c r="D7" s="150"/>
      <c r="E7" s="150"/>
      <c r="J7" s="166" t="s">
        <v>17</v>
      </c>
      <c r="K7" s="150" t="s">
        <v>18</v>
      </c>
    </row>
    <row r="8" spans="1:12" s="146" customFormat="1" ht="15.6">
      <c r="A8" s="152" t="s">
        <v>19</v>
      </c>
      <c r="B8" s="153"/>
      <c r="C8" s="154"/>
      <c r="D8" s="154"/>
      <c r="E8" s="154"/>
      <c r="I8" s="167"/>
      <c r="J8" s="168" t="s">
        <v>20</v>
      </c>
      <c r="K8" s="169" t="s">
        <v>21</v>
      </c>
      <c r="L8" s="148">
        <v>20</v>
      </c>
    </row>
    <row r="9" spans="1:12">
      <c r="L9" s="148">
        <v>3</v>
      </c>
    </row>
    <row r="10" spans="1:12" ht="35.1" customHeight="1">
      <c r="A10" s="155" t="s">
        <v>22</v>
      </c>
      <c r="B10" s="155" t="s">
        <v>23</v>
      </c>
      <c r="C10" s="155" t="s">
        <v>24</v>
      </c>
      <c r="D10" s="155" t="s">
        <v>25</v>
      </c>
      <c r="I10" s="148"/>
    </row>
    <row r="11" spans="1:12">
      <c r="A11" s="136" t="s">
        <v>154</v>
      </c>
      <c r="B11" s="156">
        <v>18</v>
      </c>
      <c r="C11" s="157">
        <v>6</v>
      </c>
      <c r="D11" s="158">
        <f>'1'!$L$32</f>
        <v>5.8595268176491073</v>
      </c>
      <c r="E11" s="159"/>
      <c r="I11" s="148"/>
    </row>
    <row r="12" spans="1:12">
      <c r="A12" s="136" t="s">
        <v>155</v>
      </c>
      <c r="B12" s="156">
        <v>18</v>
      </c>
      <c r="C12" s="157">
        <v>6</v>
      </c>
      <c r="D12" s="158">
        <f>'2'!$L$32</f>
        <v>7.3065839254729275</v>
      </c>
      <c r="E12" s="159"/>
      <c r="I12" s="148"/>
    </row>
    <row r="13" spans="1:12">
      <c r="A13" s="136" t="s">
        <v>156</v>
      </c>
      <c r="B13" s="156">
        <v>18</v>
      </c>
      <c r="C13" s="157">
        <v>6</v>
      </c>
      <c r="D13" s="158">
        <f>'3'!$L$32</f>
        <v>9.3539891442914556</v>
      </c>
      <c r="E13" s="159"/>
      <c r="I13" s="148"/>
    </row>
    <row r="14" spans="1:12">
      <c r="A14" s="136" t="s">
        <v>157</v>
      </c>
      <c r="B14" s="156">
        <v>18</v>
      </c>
      <c r="C14" s="157">
        <v>6</v>
      </c>
      <c r="D14" s="158">
        <f>'4'!$L$32</f>
        <v>8.9776730840808465</v>
      </c>
      <c r="E14" s="159"/>
      <c r="I14" s="148"/>
    </row>
    <row r="15" spans="1:12">
      <c r="A15" s="136" t="s">
        <v>158</v>
      </c>
      <c r="B15" s="156">
        <v>18</v>
      </c>
      <c r="C15" s="157">
        <v>6</v>
      </c>
      <c r="D15" s="158">
        <f>'5'!$L$32</f>
        <v>8.1793958690362505</v>
      </c>
      <c r="E15" s="159"/>
      <c r="I15" s="148"/>
    </row>
    <row r="16" spans="1:12">
      <c r="A16" s="136" t="s">
        <v>159</v>
      </c>
      <c r="B16" s="156">
        <v>18</v>
      </c>
      <c r="C16" s="157">
        <v>6</v>
      </c>
      <c r="D16" s="158">
        <f>'6'!$L$32</f>
        <v>8.7673081278193639</v>
      </c>
      <c r="E16" s="159"/>
      <c r="I16" s="148"/>
    </row>
    <row r="17" spans="1:9">
      <c r="A17" s="136" t="s">
        <v>160</v>
      </c>
      <c r="B17" s="156">
        <v>18</v>
      </c>
      <c r="C17" s="157">
        <v>6</v>
      </c>
      <c r="D17" s="158">
        <f>'7'!$L$32</f>
        <v>10.443878595413704</v>
      </c>
      <c r="E17" s="160"/>
      <c r="I17" s="148"/>
    </row>
    <row r="18" spans="1:9">
      <c r="A18" s="136" t="s">
        <v>161</v>
      </c>
      <c r="B18" s="156">
        <v>18</v>
      </c>
      <c r="C18" s="157">
        <v>6</v>
      </c>
      <c r="D18" s="158">
        <f>'8'!$L$32</f>
        <v>6.7038361056471487</v>
      </c>
      <c r="E18" s="159"/>
      <c r="I18" s="148"/>
    </row>
    <row r="19" spans="1:9">
      <c r="A19" s="136" t="s">
        <v>162</v>
      </c>
      <c r="B19" s="156">
        <v>18</v>
      </c>
      <c r="C19" s="157">
        <v>6</v>
      </c>
      <c r="D19" s="158">
        <f>'9'!L32</f>
        <v>7.9868663249997747</v>
      </c>
      <c r="I19" s="148"/>
    </row>
    <row r="20" spans="1:9">
      <c r="A20" s="136" t="s">
        <v>163</v>
      </c>
      <c r="B20" s="156">
        <v>18</v>
      </c>
      <c r="C20" s="157">
        <v>6</v>
      </c>
      <c r="D20" s="158">
        <f>'10'!$L$32</f>
        <v>8.2946276314084475</v>
      </c>
      <c r="I20" s="148"/>
    </row>
    <row r="21" spans="1:9">
      <c r="A21" s="136" t="s">
        <v>164</v>
      </c>
      <c r="B21" s="156">
        <v>18</v>
      </c>
      <c r="C21" s="157">
        <v>6</v>
      </c>
      <c r="D21" s="158">
        <f>'11'!$L$32</f>
        <v>6.94843328034748</v>
      </c>
      <c r="I21" s="148"/>
    </row>
    <row r="22" spans="1:9">
      <c r="A22" s="136" t="s">
        <v>165</v>
      </c>
      <c r="B22" s="156">
        <v>18</v>
      </c>
      <c r="C22" s="157">
        <v>6</v>
      </c>
      <c r="D22" s="158">
        <f>'12'!$L$32</f>
        <v>10.921173982327325</v>
      </c>
      <c r="I22" s="148"/>
    </row>
    <row r="23" spans="1:9">
      <c r="A23" s="136" t="s">
        <v>166</v>
      </c>
      <c r="B23" s="156">
        <v>18</v>
      </c>
      <c r="C23" s="157">
        <v>6</v>
      </c>
      <c r="D23" s="158">
        <f>'13'!$L$32</f>
        <v>8.6551500671672397</v>
      </c>
      <c r="I23" s="148"/>
    </row>
    <row r="24" spans="1:9">
      <c r="A24" s="136" t="s">
        <v>167</v>
      </c>
      <c r="B24" s="156">
        <v>18</v>
      </c>
      <c r="C24" s="157">
        <v>6</v>
      </c>
      <c r="D24" s="158">
        <f>'14'!$L$32</f>
        <v>11.723867610957528</v>
      </c>
      <c r="I24" s="148"/>
    </row>
    <row r="25" spans="1:9">
      <c r="A25" s="136" t="s">
        <v>168</v>
      </c>
      <c r="B25" s="156">
        <v>18</v>
      </c>
      <c r="C25" s="157">
        <v>6</v>
      </c>
      <c r="D25" s="158">
        <f>'15'!$L$32</f>
        <v>7.2065482696616172</v>
      </c>
      <c r="I25" s="148"/>
    </row>
    <row r="26" spans="1:9">
      <c r="A26" s="136" t="s">
        <v>169</v>
      </c>
      <c r="B26" s="156">
        <v>15</v>
      </c>
      <c r="C26" s="157">
        <v>6</v>
      </c>
      <c r="D26" s="158">
        <f>'16'!$L$32</f>
        <v>13.324544359788655</v>
      </c>
      <c r="I26" s="148"/>
    </row>
    <row r="27" spans="1:9">
      <c r="A27" s="136" t="s">
        <v>170</v>
      </c>
      <c r="B27" s="156">
        <v>15</v>
      </c>
      <c r="C27" s="157">
        <v>6</v>
      </c>
      <c r="D27" s="158">
        <f>'17'!$L$32</f>
        <v>13.248368018138411</v>
      </c>
      <c r="I27" s="148"/>
    </row>
    <row r="28" spans="1:9">
      <c r="A28" s="136" t="s">
        <v>171</v>
      </c>
      <c r="B28" s="156">
        <v>15</v>
      </c>
      <c r="C28" s="157">
        <v>6</v>
      </c>
      <c r="D28" s="158">
        <f>'18'!$L$32</f>
        <v>12.858815938801108</v>
      </c>
      <c r="I28" s="148"/>
    </row>
    <row r="29" spans="1:9">
      <c r="A29" s="136" t="s">
        <v>172</v>
      </c>
      <c r="B29" s="156">
        <v>15</v>
      </c>
      <c r="C29" s="157">
        <v>6</v>
      </c>
      <c r="D29" s="158">
        <f>'19'!$L$32</f>
        <v>15.706810794995713</v>
      </c>
      <c r="I29" s="148"/>
    </row>
    <row r="30" spans="1:9">
      <c r="A30" s="136" t="s">
        <v>173</v>
      </c>
      <c r="B30" s="156">
        <v>15</v>
      </c>
      <c r="C30" s="157">
        <v>6</v>
      </c>
      <c r="D30" s="158">
        <f>'20'!$L$32</f>
        <v>13.706494210376873</v>
      </c>
      <c r="I30" s="148"/>
    </row>
    <row r="31" spans="1:9">
      <c r="A31" s="136" t="s">
        <v>174</v>
      </c>
      <c r="B31" s="156">
        <v>15</v>
      </c>
      <c r="C31" s="157">
        <v>6</v>
      </c>
      <c r="D31" s="158">
        <f>'21'!$L$32</f>
        <v>13.143191484414107</v>
      </c>
      <c r="I31" s="148"/>
    </row>
    <row r="32" spans="1:9">
      <c r="A32" s="136" t="s">
        <v>175</v>
      </c>
      <c r="B32" s="156">
        <v>15</v>
      </c>
      <c r="C32" s="157">
        <v>6</v>
      </c>
      <c r="D32" s="158">
        <f>'22'!$L$32</f>
        <v>13.142265685488349</v>
      </c>
      <c r="I32" s="148"/>
    </row>
    <row r="33" spans="1:9">
      <c r="A33" s="136" t="s">
        <v>176</v>
      </c>
      <c r="B33" s="156">
        <v>15</v>
      </c>
      <c r="C33" s="157">
        <v>6</v>
      </c>
      <c r="D33" s="158">
        <f>'23'!$L$32</f>
        <v>13.002659241399998</v>
      </c>
      <c r="I33" s="148"/>
    </row>
    <row r="34" spans="1:9">
      <c r="A34" s="136" t="s">
        <v>177</v>
      </c>
      <c r="B34" s="156">
        <v>15</v>
      </c>
      <c r="C34" s="157">
        <v>6</v>
      </c>
      <c r="D34" s="158">
        <f>'24'!$L$32</f>
        <v>14.369314998792468</v>
      </c>
      <c r="I34" s="148"/>
    </row>
    <row r="35" spans="1:9">
      <c r="A35" s="136" t="s">
        <v>178</v>
      </c>
      <c r="B35" s="156">
        <v>15</v>
      </c>
      <c r="C35" s="157">
        <v>6</v>
      </c>
      <c r="D35" s="158">
        <f>'25'!$L$32</f>
        <v>14.045933839737021</v>
      </c>
      <c r="I35" s="148"/>
    </row>
    <row r="36" spans="1:9">
      <c r="A36" s="136" t="s">
        <v>179</v>
      </c>
      <c r="B36" s="156">
        <v>18</v>
      </c>
      <c r="C36" s="157">
        <v>6</v>
      </c>
      <c r="D36" s="158">
        <f>'26'!$L$32</f>
        <v>10.496805924017144</v>
      </c>
      <c r="I36" s="148"/>
    </row>
    <row r="37" spans="1:9">
      <c r="A37" s="136" t="s">
        <v>180</v>
      </c>
      <c r="B37" s="156">
        <v>18</v>
      </c>
      <c r="C37" s="157">
        <v>6</v>
      </c>
      <c r="D37" s="158">
        <f>'27'!$L$32</f>
        <v>8.470214664241583</v>
      </c>
      <c r="I37" s="148"/>
    </row>
    <row r="38" spans="1:9">
      <c r="A38" s="136" t="s">
        <v>181</v>
      </c>
      <c r="B38" s="156">
        <v>15</v>
      </c>
      <c r="C38" s="157">
        <v>6</v>
      </c>
      <c r="D38" s="158">
        <f>'28'!$L$32</f>
        <v>11.406698310492532</v>
      </c>
      <c r="I38" s="148"/>
    </row>
    <row r="39" spans="1:9">
      <c r="A39" s="136" t="s">
        <v>182</v>
      </c>
      <c r="B39" s="156">
        <v>18</v>
      </c>
      <c r="C39" s="157">
        <v>6</v>
      </c>
      <c r="D39" s="158">
        <f>'29'!$L$32</f>
        <v>7.9264668710348589</v>
      </c>
      <c r="I39" s="148"/>
    </row>
    <row r="40" spans="1:9">
      <c r="A40" s="136" t="s">
        <v>183</v>
      </c>
      <c r="B40" s="156">
        <v>15</v>
      </c>
      <c r="C40" s="157">
        <v>6</v>
      </c>
      <c r="D40" s="158">
        <f>'30'!$L$32</f>
        <v>13.236803001620306</v>
      </c>
      <c r="I40" s="148"/>
    </row>
    <row r="41" spans="1:9">
      <c r="A41" s="136" t="s">
        <v>184</v>
      </c>
      <c r="B41" s="156">
        <v>15</v>
      </c>
      <c r="C41" s="157">
        <v>6</v>
      </c>
      <c r="D41" s="158">
        <f>'31'!$L$32</f>
        <v>13.467234009290729</v>
      </c>
      <c r="I41" s="148"/>
    </row>
    <row r="42" spans="1:9">
      <c r="A42" s="136" t="s">
        <v>185</v>
      </c>
      <c r="B42" s="156">
        <v>15</v>
      </c>
      <c r="C42" s="157">
        <v>6</v>
      </c>
      <c r="D42" s="158">
        <f>'32'!$L$32</f>
        <v>14.651525979723848</v>
      </c>
      <c r="I42" s="148"/>
    </row>
    <row r="43" spans="1:9">
      <c r="A43" s="136" t="s">
        <v>186</v>
      </c>
      <c r="B43" s="156">
        <v>15</v>
      </c>
      <c r="C43" s="157">
        <v>6</v>
      </c>
      <c r="D43" s="158">
        <f>'33'!$L$32</f>
        <v>13.318806970331101</v>
      </c>
      <c r="I43" s="148"/>
    </row>
    <row r="44" spans="1:9">
      <c r="A44" s="136" t="s">
        <v>187</v>
      </c>
      <c r="B44" s="156">
        <v>15</v>
      </c>
      <c r="C44" s="157">
        <v>6</v>
      </c>
      <c r="D44" s="158">
        <f>'34'!$L$32</f>
        <v>12.272177739879554</v>
      </c>
      <c r="I44" s="148"/>
    </row>
    <row r="45" spans="1:9">
      <c r="A45" s="136" t="s">
        <v>188</v>
      </c>
      <c r="B45" s="156">
        <v>15</v>
      </c>
      <c r="C45" s="157">
        <v>6</v>
      </c>
      <c r="D45" s="158">
        <f>'35'!$L$32</f>
        <v>10.520827325508634</v>
      </c>
      <c r="I45" s="148"/>
    </row>
    <row r="46" spans="1:9">
      <c r="A46" s="136" t="s">
        <v>189</v>
      </c>
      <c r="B46" s="156">
        <v>15</v>
      </c>
      <c r="C46" s="157">
        <v>6</v>
      </c>
      <c r="D46" s="158">
        <f>'36'!$L$32</f>
        <v>11.922058911242107</v>
      </c>
      <c r="I46" s="148"/>
    </row>
    <row r="47" spans="1:9">
      <c r="A47" s="136" t="s">
        <v>190</v>
      </c>
      <c r="B47" s="156">
        <v>15</v>
      </c>
      <c r="C47" s="157">
        <v>6</v>
      </c>
      <c r="D47" s="158">
        <f>'37'!$L$32</f>
        <v>11.167721199925635</v>
      </c>
      <c r="I47" s="148"/>
    </row>
    <row r="48" spans="1:9">
      <c r="A48" s="136" t="s">
        <v>191</v>
      </c>
      <c r="B48" s="156">
        <v>15</v>
      </c>
      <c r="C48" s="157">
        <v>6</v>
      </c>
      <c r="D48" s="158">
        <f>'38'!$L$32</f>
        <v>12.671424563057132</v>
      </c>
      <c r="I48" s="148"/>
    </row>
    <row r="49" spans="1:9">
      <c r="A49" s="136" t="s">
        <v>192</v>
      </c>
      <c r="B49" s="156">
        <v>15</v>
      </c>
      <c r="C49" s="157">
        <v>6</v>
      </c>
      <c r="D49" s="158">
        <f>'39'!$L$32</f>
        <v>11.963066070915954</v>
      </c>
      <c r="I49" s="148"/>
    </row>
    <row r="50" spans="1:9">
      <c r="A50" s="136" t="s">
        <v>193</v>
      </c>
      <c r="B50" s="156">
        <v>15</v>
      </c>
      <c r="C50" s="157">
        <v>6</v>
      </c>
      <c r="D50" s="158">
        <f>'40'!$L$32</f>
        <v>11.074213447242187</v>
      </c>
      <c r="I50" s="148"/>
    </row>
    <row r="51" spans="1:9">
      <c r="A51" s="136" t="s">
        <v>194</v>
      </c>
      <c r="B51" s="156">
        <v>18</v>
      </c>
      <c r="C51" s="157">
        <v>6</v>
      </c>
      <c r="D51" s="158">
        <f>'41'!$L$32</f>
        <v>8.4066336576975029</v>
      </c>
      <c r="I51" s="148"/>
    </row>
    <row r="52" spans="1:9">
      <c r="A52" s="136" t="s">
        <v>195</v>
      </c>
      <c r="B52" s="156">
        <v>18</v>
      </c>
      <c r="C52" s="157">
        <v>6</v>
      </c>
      <c r="D52" s="158">
        <f>'42'!$L$32</f>
        <v>9.5909678359563753</v>
      </c>
      <c r="I52" s="148"/>
    </row>
    <row r="53" spans="1:9">
      <c r="A53" s="136" t="s">
        <v>196</v>
      </c>
      <c r="B53" s="156">
        <v>15</v>
      </c>
      <c r="C53" s="157">
        <v>6</v>
      </c>
      <c r="D53" s="158">
        <f>'43'!$L$32</f>
        <v>11.997311727346565</v>
      </c>
      <c r="I53" s="148"/>
    </row>
    <row r="54" spans="1:9">
      <c r="A54" s="136" t="s">
        <v>197</v>
      </c>
      <c r="B54" s="156">
        <v>15</v>
      </c>
      <c r="C54" s="157">
        <v>6</v>
      </c>
      <c r="D54" s="158">
        <f>'44'!$L$32</f>
        <v>10.921173982327335</v>
      </c>
      <c r="I54" s="148"/>
    </row>
    <row r="55" spans="1:9">
      <c r="A55" s="136" t="s">
        <v>198</v>
      </c>
      <c r="B55" s="156">
        <v>15</v>
      </c>
      <c r="C55" s="157">
        <v>6</v>
      </c>
      <c r="D55" s="158">
        <f>'45'!$L$32</f>
        <v>12.066388506748551</v>
      </c>
      <c r="I55" s="148"/>
    </row>
    <row r="56" spans="1:9">
      <c r="A56" s="136" t="s">
        <v>199</v>
      </c>
      <c r="B56" s="156">
        <v>15</v>
      </c>
      <c r="C56" s="157">
        <v>6</v>
      </c>
      <c r="D56" s="158">
        <f>'46'!$L$32</f>
        <v>11.167721199925641</v>
      </c>
      <c r="I56" s="148"/>
    </row>
    <row r="57" spans="1:9">
      <c r="A57" s="136" t="s">
        <v>200</v>
      </c>
      <c r="B57" s="156">
        <v>15</v>
      </c>
      <c r="C57" s="157">
        <v>6</v>
      </c>
      <c r="D57" s="158">
        <f>'47'!$L$32</f>
        <v>14.252754869719544</v>
      </c>
      <c r="I57" s="148"/>
    </row>
    <row r="58" spans="1:9">
      <c r="A58" s="136" t="s">
        <v>201</v>
      </c>
      <c r="B58" s="156">
        <v>15</v>
      </c>
      <c r="C58" s="157">
        <v>6</v>
      </c>
      <c r="D58" s="158">
        <f>'48'!$L$32</f>
        <v>14.640668846425362</v>
      </c>
      <c r="I58" s="148"/>
    </row>
    <row r="59" spans="1:9">
      <c r="A59" s="136" t="s">
        <v>202</v>
      </c>
      <c r="B59" s="156">
        <v>15</v>
      </c>
      <c r="C59" s="157">
        <v>6</v>
      </c>
      <c r="D59" s="158">
        <f>'49'!$L$32</f>
        <v>14.504437163039192</v>
      </c>
      <c r="I59" s="148"/>
    </row>
    <row r="60" spans="1:9">
      <c r="A60" s="136" t="s">
        <v>203</v>
      </c>
      <c r="B60" s="156">
        <v>15</v>
      </c>
      <c r="C60" s="157">
        <v>6</v>
      </c>
      <c r="D60" s="158">
        <f>'50'!$L$32</f>
        <v>14.111616173197964</v>
      </c>
      <c r="I60" s="148"/>
    </row>
    <row r="61" spans="1:9">
      <c r="A61" s="136" t="s">
        <v>204</v>
      </c>
      <c r="B61" s="156">
        <v>15</v>
      </c>
      <c r="C61" s="157">
        <v>6</v>
      </c>
      <c r="D61" s="158">
        <f>'51'!$L$32</f>
        <v>13.466687056035845</v>
      </c>
      <c r="I61" s="148"/>
    </row>
    <row r="62" spans="1:9">
      <c r="A62" s="136" t="s">
        <v>205</v>
      </c>
      <c r="B62" s="156">
        <v>15</v>
      </c>
      <c r="C62" s="157">
        <v>6</v>
      </c>
      <c r="D62" s="158">
        <f>'52'!$L$32</f>
        <v>15.929236488384497</v>
      </c>
      <c r="I62" s="148"/>
    </row>
    <row r="63" spans="1:9">
      <c r="A63" s="136" t="s">
        <v>206</v>
      </c>
      <c r="B63" s="156">
        <v>15</v>
      </c>
      <c r="C63" s="157">
        <v>6</v>
      </c>
      <c r="D63" s="158">
        <f>'53'!$L$32</f>
        <v>15.256372280986088</v>
      </c>
      <c r="I63" s="148"/>
    </row>
    <row r="64" spans="1:9">
      <c r="A64" s="136" t="s">
        <v>207</v>
      </c>
      <c r="B64" s="156">
        <v>15</v>
      </c>
      <c r="C64" s="157">
        <v>6</v>
      </c>
      <c r="D64" s="158">
        <f>'54'!$L$32</f>
        <v>14.895458868450204</v>
      </c>
      <c r="I64" s="148"/>
    </row>
    <row r="65" spans="1:9">
      <c r="A65" s="136" t="s">
        <v>208</v>
      </c>
      <c r="B65" s="156">
        <v>15</v>
      </c>
      <c r="C65" s="157">
        <v>6</v>
      </c>
      <c r="D65" s="158">
        <f>'55'!$L$32</f>
        <v>13.490603836040769</v>
      </c>
      <c r="I65" s="148"/>
    </row>
    <row r="66" spans="1:9">
      <c r="A66" s="136" t="s">
        <v>209</v>
      </c>
      <c r="B66" s="156">
        <v>15</v>
      </c>
      <c r="C66" s="157">
        <v>6</v>
      </c>
      <c r="D66" s="158">
        <f>'56'!$L$32</f>
        <v>12.773214178790232</v>
      </c>
      <c r="I66" s="148"/>
    </row>
    <row r="67" spans="1:9">
      <c r="A67" s="136" t="s">
        <v>210</v>
      </c>
      <c r="B67" s="156">
        <v>15</v>
      </c>
      <c r="C67" s="157">
        <v>6</v>
      </c>
      <c r="D67" s="158">
        <f>'57'!$L$32</f>
        <v>13.390031878367719</v>
      </c>
      <c r="I67" s="148"/>
    </row>
    <row r="68" spans="1:9">
      <c r="A68" s="136" t="s">
        <v>211</v>
      </c>
      <c r="B68" s="156">
        <v>15</v>
      </c>
      <c r="C68" s="157">
        <v>6</v>
      </c>
      <c r="D68" s="158">
        <f>'58'!$L$32</f>
        <v>15.461176713564962</v>
      </c>
      <c r="I68" s="148"/>
    </row>
    <row r="69" spans="1:9">
      <c r="A69" s="136" t="s">
        <v>212</v>
      </c>
      <c r="B69" s="156">
        <v>15</v>
      </c>
      <c r="C69" s="157">
        <v>6</v>
      </c>
      <c r="D69" s="158">
        <f>'59'!$L$32</f>
        <v>13.89993731749427</v>
      </c>
      <c r="I69" s="148"/>
    </row>
    <row r="70" spans="1:9">
      <c r="A70" s="136" t="s">
        <v>213</v>
      </c>
      <c r="B70" s="156">
        <v>15</v>
      </c>
      <c r="C70" s="157">
        <v>6</v>
      </c>
      <c r="D70" s="158">
        <f>'60'!$L$32</f>
        <v>14.689832278901596</v>
      </c>
      <c r="I70" s="148"/>
    </row>
    <row r="71" spans="1:9">
      <c r="A71" s="136" t="s">
        <v>214</v>
      </c>
      <c r="B71" s="156">
        <v>15</v>
      </c>
      <c r="C71" s="157">
        <v>6</v>
      </c>
      <c r="D71" s="158">
        <f>'61'!$L$32</f>
        <v>13.719242029057282</v>
      </c>
      <c r="I71" s="148"/>
    </row>
    <row r="72" spans="1:9">
      <c r="A72" s="136" t="s">
        <v>215</v>
      </c>
      <c r="B72" s="156">
        <v>15</v>
      </c>
      <c r="C72" s="157">
        <v>6</v>
      </c>
      <c r="D72" s="158">
        <f>'62'!$L$32</f>
        <v>12.194931179764623</v>
      </c>
      <c r="I72" s="148"/>
    </row>
    <row r="73" spans="1:9">
      <c r="A73" s="136" t="s">
        <v>216</v>
      </c>
      <c r="B73" s="156">
        <v>15</v>
      </c>
      <c r="C73" s="157">
        <v>6</v>
      </c>
      <c r="D73" s="158">
        <f>'63'!$L$32</f>
        <v>15.895327050404555</v>
      </c>
      <c r="I73" s="148"/>
    </row>
    <row r="74" spans="1:9">
      <c r="A74" s="136" t="s">
        <v>217</v>
      </c>
      <c r="B74" s="156">
        <v>15</v>
      </c>
      <c r="C74" s="157">
        <v>6</v>
      </c>
      <c r="D74" s="158">
        <f>'64'!$L$32</f>
        <v>14.079800609669437</v>
      </c>
      <c r="I74" s="148"/>
    </row>
    <row r="75" spans="1:9">
      <c r="A75" s="136" t="s">
        <v>218</v>
      </c>
      <c r="B75" s="156">
        <v>15</v>
      </c>
      <c r="C75" s="157">
        <v>6</v>
      </c>
      <c r="D75" s="158">
        <f>'65'!$L$32</f>
        <v>11.317154978141302</v>
      </c>
      <c r="I75" s="148"/>
    </row>
    <row r="76" spans="1:9">
      <c r="A76" s="136" t="s">
        <v>219</v>
      </c>
      <c r="B76" s="156">
        <v>15</v>
      </c>
      <c r="C76" s="157">
        <v>6</v>
      </c>
      <c r="D76" s="158">
        <f>'66'!$L$32</f>
        <v>12.255257375238315</v>
      </c>
      <c r="H76" s="147"/>
      <c r="I76" s="148"/>
    </row>
    <row r="77" spans="1:9">
      <c r="A77" s="136" t="s">
        <v>220</v>
      </c>
      <c r="B77" s="156">
        <v>15</v>
      </c>
      <c r="C77" s="157">
        <v>6</v>
      </c>
      <c r="D77" s="158">
        <f>'67'!$L$32</f>
        <v>12.582474584383899</v>
      </c>
    </row>
    <row r="78" spans="1:9">
      <c r="A78" s="136" t="s">
        <v>221</v>
      </c>
      <c r="B78" s="156">
        <v>18</v>
      </c>
      <c r="C78" s="157">
        <v>6</v>
      </c>
      <c r="D78" s="158">
        <f>'68'!$L$32</f>
        <v>8.2946276314084173</v>
      </c>
    </row>
    <row r="79" spans="1:9">
      <c r="A79" s="136" t="s">
        <v>222</v>
      </c>
      <c r="B79" s="156">
        <v>15</v>
      </c>
      <c r="C79" s="157">
        <v>6</v>
      </c>
      <c r="D79" s="158">
        <f>'69'!$L$32</f>
        <v>13.645379872359582</v>
      </c>
    </row>
    <row r="80" spans="1:9">
      <c r="A80" s="136" t="s">
        <v>223</v>
      </c>
      <c r="B80" s="156">
        <v>15</v>
      </c>
      <c r="C80" s="157">
        <v>6</v>
      </c>
      <c r="D80" s="158">
        <f>'70'!$L$32</f>
        <v>12.929108521667917</v>
      </c>
    </row>
    <row r="81" spans="1:4">
      <c r="A81" s="136" t="s">
        <v>224</v>
      </c>
      <c r="B81" s="156">
        <v>15</v>
      </c>
      <c r="C81" s="157">
        <v>6</v>
      </c>
      <c r="D81" s="158">
        <f>'71'!$L$32</f>
        <v>15.271555803737446</v>
      </c>
    </row>
    <row r="82" spans="1:4">
      <c r="A82" s="136" t="s">
        <v>225</v>
      </c>
      <c r="B82" s="156">
        <v>13.5</v>
      </c>
      <c r="C82" s="157">
        <v>5.5</v>
      </c>
      <c r="D82" s="158">
        <f>'72'!$L$32</f>
        <v>14.813052053511688</v>
      </c>
    </row>
    <row r="83" spans="1:4">
      <c r="A83" s="136" t="s">
        <v>226</v>
      </c>
      <c r="B83" s="156">
        <v>15</v>
      </c>
      <c r="C83" s="157">
        <v>6</v>
      </c>
      <c r="D83" s="158">
        <f>'73'!$L$32</f>
        <v>10.886776817085046</v>
      </c>
    </row>
    <row r="84" spans="1:4">
      <c r="A84" s="136" t="s">
        <v>227</v>
      </c>
      <c r="B84" s="156">
        <v>18</v>
      </c>
      <c r="C84" s="157">
        <v>6</v>
      </c>
      <c r="D84" s="158">
        <f>'74'!$L$32</f>
        <v>7.7335768714645612</v>
      </c>
    </row>
    <row r="85" spans="1:4">
      <c r="A85" s="136" t="s">
        <v>228</v>
      </c>
      <c r="B85" s="156">
        <v>18</v>
      </c>
      <c r="C85" s="157">
        <v>6</v>
      </c>
      <c r="D85" s="158">
        <f>'75'!$L$32</f>
        <v>7.6454575293656397</v>
      </c>
    </row>
    <row r="86" spans="1:4">
      <c r="A86" s="136" t="s">
        <v>229</v>
      </c>
      <c r="B86" s="156">
        <v>18</v>
      </c>
      <c r="C86" s="157">
        <v>6</v>
      </c>
      <c r="D86" s="158">
        <f>'76'!$L$32</f>
        <v>7.9498438940531893</v>
      </c>
    </row>
    <row r="87" spans="1:4">
      <c r="A87" s="136" t="s">
        <v>230</v>
      </c>
      <c r="B87" s="156">
        <v>18</v>
      </c>
      <c r="C87" s="157">
        <v>6</v>
      </c>
      <c r="D87" s="158">
        <f>'77'!$L$32</f>
        <v>8.3373872816770813</v>
      </c>
    </row>
    <row r="88" spans="1:4">
      <c r="A88" s="136" t="s">
        <v>231</v>
      </c>
      <c r="B88" s="156">
        <v>18</v>
      </c>
      <c r="C88" s="157">
        <v>6</v>
      </c>
      <c r="D88" s="158">
        <f>'78'!$L$32</f>
        <v>9.040082266454176</v>
      </c>
    </row>
  </sheetData>
  <sheetProtection formatCells="0" formatColumns="0" formatRows="0" insertHyperlinks="0" autoFilter="0" pivotTables="0"/>
  <autoFilter ref="A10:K88" xr:uid="{00000000-0009-0000-0000-000000000000}"/>
  <mergeCells count="1">
    <mergeCell ref="A1:K1"/>
  </mergeCells>
  <phoneticPr fontId="101" type="noConversion"/>
  <conditionalFormatting sqref="D11:D88">
    <cfRule type="cellIs" dxfId="3" priority="1" stopIfTrue="1" operator="between">
      <formula>0</formula>
      <formula>10</formula>
    </cfRule>
    <cfRule type="cellIs" dxfId="2" priority="2" stopIfTrue="1" operator="between">
      <formula>10</formula>
      <formula>20</formula>
    </cfRule>
    <cfRule type="cellIs" dxfId="1" priority="3" stopIfTrue="1" operator="between">
      <formula>20</formula>
      <formula>30</formula>
    </cfRule>
    <cfRule type="cellIs" dxfId="0" priority="4" stopIfTrue="1" operator="greaterThan">
      <formula>30</formula>
    </cfRule>
  </conditionalFormatting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GRR!B18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GRR!A18</f>
        <v>D 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Data!J2</f>
        <v>11.9</v>
      </c>
      <c r="D8" s="17">
        <f>Data!J12</f>
        <v>11.9</v>
      </c>
      <c r="E8" s="17">
        <f>Data!J22</f>
        <v>11.7</v>
      </c>
      <c r="F8" s="18">
        <f>MAX(C8:E8)-MIN(C8:E8)</f>
        <v>0.20000000000000107</v>
      </c>
      <c r="G8" s="17">
        <f>Data!J32</f>
        <v>11.9</v>
      </c>
      <c r="H8" s="17">
        <f>Data!J42</f>
        <v>11.8</v>
      </c>
      <c r="I8" s="17">
        <f>Data!J52</f>
        <v>11.7</v>
      </c>
      <c r="J8" s="18">
        <f t="shared" ref="J8" si="0">MAX(G8:I8)-MIN(G8:I8)</f>
        <v>0.20000000000000107</v>
      </c>
      <c r="K8" s="17">
        <f>Data!J62</f>
        <v>11.9</v>
      </c>
      <c r="L8" s="17">
        <f>Data!J72</f>
        <v>11.7</v>
      </c>
      <c r="M8" s="17">
        <f>Data!J82</f>
        <v>11.7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Data!J3</f>
        <v>8.8000000000000007</v>
      </c>
      <c r="D9" s="17">
        <f>Data!J13</f>
        <v>8.8000000000000007</v>
      </c>
      <c r="E9" s="17">
        <f>Data!J23</f>
        <v>8.9</v>
      </c>
      <c r="F9" s="18">
        <f t="shared" ref="F9:F17" si="3">MAX(C9:E9)-MIN(C9:E9)</f>
        <v>9.9999999999999645E-2</v>
      </c>
      <c r="G9" s="17">
        <f>Data!J33</f>
        <v>8.6999999999999993</v>
      </c>
      <c r="H9" s="17">
        <f>Data!J43</f>
        <v>8.8000000000000007</v>
      </c>
      <c r="I9" s="17">
        <f>Data!J53</f>
        <v>8.8000000000000007</v>
      </c>
      <c r="J9" s="18">
        <f t="shared" ref="J9:J17" si="4">MAX(G9:I9)-MIN(G9:I9)</f>
        <v>0.10000000000000142</v>
      </c>
      <c r="K9" s="17">
        <f>Data!J63</f>
        <v>8.9</v>
      </c>
      <c r="L9" s="17">
        <f>Data!J73</f>
        <v>8.8000000000000007</v>
      </c>
      <c r="M9" s="17">
        <f>Data!J83</f>
        <v>8.9</v>
      </c>
      <c r="N9" s="73">
        <f t="shared" si="1"/>
        <v>9.9999999999999645E-2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Data!J4</f>
        <v>12.1</v>
      </c>
      <c r="D10" s="17">
        <f>Data!J14</f>
        <v>11.8</v>
      </c>
      <c r="E10" s="17">
        <f>Data!J24</f>
        <v>11.4</v>
      </c>
      <c r="F10" s="18">
        <f t="shared" si="3"/>
        <v>0.69999999999999929</v>
      </c>
      <c r="G10" s="17">
        <f>Data!J34</f>
        <v>11.8</v>
      </c>
      <c r="H10" s="17">
        <f>Data!J44</f>
        <v>11.8</v>
      </c>
      <c r="I10" s="17">
        <f>Data!J54</f>
        <v>11.6</v>
      </c>
      <c r="J10" s="18">
        <f t="shared" si="4"/>
        <v>0.20000000000000107</v>
      </c>
      <c r="K10" s="17">
        <f>Data!J64</f>
        <v>11.8</v>
      </c>
      <c r="L10" s="17">
        <f>Data!J74</f>
        <v>11.5</v>
      </c>
      <c r="M10" s="17">
        <f>Data!J84</f>
        <v>11.2</v>
      </c>
      <c r="N10" s="73">
        <f t="shared" si="1"/>
        <v>0.60000000000000142</v>
      </c>
      <c r="O10" s="72" t="str">
        <f t="shared" si="2"/>
        <v>UCL Range Violation - A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Data!J5</f>
        <v>12.1</v>
      </c>
      <c r="D11" s="17">
        <f>Data!J15</f>
        <v>11.9</v>
      </c>
      <c r="E11" s="17">
        <f>Data!J25</f>
        <v>11.6</v>
      </c>
      <c r="F11" s="18">
        <f t="shared" si="3"/>
        <v>0.5</v>
      </c>
      <c r="G11" s="17">
        <f>Data!J35</f>
        <v>11.9</v>
      </c>
      <c r="H11" s="17">
        <f>Data!J45</f>
        <v>11.9</v>
      </c>
      <c r="I11" s="17">
        <f>Data!J55</f>
        <v>11.7</v>
      </c>
      <c r="J11" s="18">
        <f t="shared" si="4"/>
        <v>0.20000000000000107</v>
      </c>
      <c r="K11" s="17">
        <f>Data!J65</f>
        <v>11.9</v>
      </c>
      <c r="L11" s="17">
        <f>Data!J75</f>
        <v>11.8</v>
      </c>
      <c r="M11" s="17">
        <f>Data!J85</f>
        <v>11.9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Data!J6</f>
        <v>12.2</v>
      </c>
      <c r="D12" s="17">
        <f>Data!J16</f>
        <v>12.4</v>
      </c>
      <c r="E12" s="17">
        <f>Data!J26</f>
        <v>12.3</v>
      </c>
      <c r="F12" s="18">
        <f t="shared" si="3"/>
        <v>0.20000000000000107</v>
      </c>
      <c r="G12" s="17">
        <f>Data!J36</f>
        <v>12.4</v>
      </c>
      <c r="H12" s="17">
        <f>Data!J46</f>
        <v>12.3</v>
      </c>
      <c r="I12" s="17">
        <f>Data!J56</f>
        <v>12.3</v>
      </c>
      <c r="J12" s="18">
        <f t="shared" si="4"/>
        <v>9.9999999999999645E-2</v>
      </c>
      <c r="K12" s="17">
        <f>Data!J66</f>
        <v>12.4</v>
      </c>
      <c r="L12" s="17">
        <f>Data!J76</f>
        <v>12.1</v>
      </c>
      <c r="M12" s="17">
        <f>Data!J86</f>
        <v>12.3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Data!J7</f>
        <v>12.5</v>
      </c>
      <c r="D13" s="17">
        <f>Data!J17</f>
        <v>12.7</v>
      </c>
      <c r="E13" s="17">
        <f>Data!J27</f>
        <v>12.5</v>
      </c>
      <c r="F13" s="18">
        <f t="shared" si="3"/>
        <v>0.19999999999999929</v>
      </c>
      <c r="G13" s="17">
        <f>Data!J37</f>
        <v>12.6</v>
      </c>
      <c r="H13" s="17">
        <f>Data!J47</f>
        <v>12.5</v>
      </c>
      <c r="I13" s="17">
        <f>Data!J57</f>
        <v>12.4</v>
      </c>
      <c r="J13" s="18">
        <f t="shared" si="4"/>
        <v>0.19999999999999929</v>
      </c>
      <c r="K13" s="17">
        <f>Data!J67</f>
        <v>12.8</v>
      </c>
      <c r="L13" s="17">
        <f>Data!J77</f>
        <v>12.3</v>
      </c>
      <c r="M13" s="17">
        <f>Data!J87</f>
        <v>12.4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Data!J8</f>
        <v>11.9</v>
      </c>
      <c r="D14" s="17">
        <f>Data!J18</f>
        <v>11.7</v>
      </c>
      <c r="E14" s="17">
        <f>Data!J28</f>
        <v>11.7</v>
      </c>
      <c r="F14" s="18">
        <f t="shared" si="3"/>
        <v>0.20000000000000107</v>
      </c>
      <c r="G14" s="17">
        <f>Data!J38</f>
        <v>11.7</v>
      </c>
      <c r="H14" s="17">
        <f>Data!J48</f>
        <v>11.1</v>
      </c>
      <c r="I14" s="17">
        <f>Data!J58</f>
        <v>11.7</v>
      </c>
      <c r="J14" s="18">
        <f t="shared" si="4"/>
        <v>0.59999999999999964</v>
      </c>
      <c r="K14" s="17">
        <f>Data!J68</f>
        <v>11.8</v>
      </c>
      <c r="L14" s="17">
        <f>Data!J78</f>
        <v>11.6</v>
      </c>
      <c r="M14" s="17">
        <f>Data!J88</f>
        <v>11.4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Data!J9</f>
        <v>12.4</v>
      </c>
      <c r="D15" s="17">
        <f>Data!J19</f>
        <v>12.3</v>
      </c>
      <c r="E15" s="17">
        <f>Data!J29</f>
        <v>12.2</v>
      </c>
      <c r="F15" s="18">
        <f t="shared" si="3"/>
        <v>0.20000000000000107</v>
      </c>
      <c r="G15" s="17">
        <f>Data!J39</f>
        <v>12.2</v>
      </c>
      <c r="H15" s="17">
        <f>Data!J49</f>
        <v>12.2</v>
      </c>
      <c r="I15" s="17">
        <f>Data!J59</f>
        <v>12.3</v>
      </c>
      <c r="J15" s="18">
        <f t="shared" si="4"/>
        <v>0.10000000000000142</v>
      </c>
      <c r="K15" s="17">
        <f>Data!J69</f>
        <v>12.1</v>
      </c>
      <c r="L15" s="17">
        <f>Data!J79</f>
        <v>12.2</v>
      </c>
      <c r="M15" s="17">
        <f>Data!J89</f>
        <v>12.1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Data!J10</f>
        <v>10.7</v>
      </c>
      <c r="D16" s="17">
        <f>Data!J20</f>
        <v>10.4</v>
      </c>
      <c r="E16" s="17">
        <f>Data!J30</f>
        <v>10.6</v>
      </c>
      <c r="F16" s="18">
        <f t="shared" si="3"/>
        <v>0.29999999999999893</v>
      </c>
      <c r="G16" s="17">
        <f>Data!J40</f>
        <v>10.4</v>
      </c>
      <c r="H16" s="17">
        <f>Data!J50</f>
        <v>10.3</v>
      </c>
      <c r="I16" s="17">
        <f>Data!J60</f>
        <v>10.7</v>
      </c>
      <c r="J16" s="18">
        <f t="shared" si="4"/>
        <v>0.39999999999999858</v>
      </c>
      <c r="K16" s="17">
        <f>Data!J70</f>
        <v>10.7</v>
      </c>
      <c r="L16" s="17">
        <f>Data!J80</f>
        <v>10.7</v>
      </c>
      <c r="M16" s="17">
        <f>Data!J90</f>
        <v>10.6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Data!J11</f>
        <v>12.4</v>
      </c>
      <c r="D17" s="17">
        <f>Data!J21</f>
        <v>12.3</v>
      </c>
      <c r="E17" s="17">
        <f>Data!J31</f>
        <v>12.1</v>
      </c>
      <c r="F17" s="18">
        <f t="shared" si="3"/>
        <v>0.30000000000000071</v>
      </c>
      <c r="G17" s="17">
        <f>Data!J41</f>
        <v>12.3</v>
      </c>
      <c r="H17" s="17">
        <f>Data!J51</f>
        <v>12.2</v>
      </c>
      <c r="I17" s="17">
        <f>Data!J61</f>
        <v>12.1</v>
      </c>
      <c r="J17" s="18">
        <f t="shared" si="4"/>
        <v>0.20000000000000107</v>
      </c>
      <c r="K17" s="17">
        <f>Data!J71</f>
        <v>12</v>
      </c>
      <c r="L17" s="17">
        <f>Data!J81</f>
        <v>12.1</v>
      </c>
      <c r="M17" s="17">
        <f>Data!J91</f>
        <v>12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4.1346721795628177E-2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11.606666666666666</v>
      </c>
      <c r="F28" s="30">
        <f>AVERAGE(F8:F27)</f>
        <v>0.2900000000000002</v>
      </c>
      <c r="G28" s="31"/>
      <c r="H28" s="32" t="s">
        <v>111</v>
      </c>
      <c r="I28" s="79">
        <f>AVERAGE(G8:I27)</f>
        <v>11.536666666666667</v>
      </c>
      <c r="J28" s="30">
        <f>AVERAGE(J8:J27)</f>
        <v>0.23000000000000043</v>
      </c>
      <c r="K28" s="80"/>
      <c r="L28" s="81" t="s">
        <v>111</v>
      </c>
      <c r="M28" s="82">
        <f>AVERAGE(K8:M27)</f>
        <v>11.520000000000003</v>
      </c>
      <c r="N28" s="83">
        <f>AVERAGE(N8:N27)</f>
        <v>0.25000000000000017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0.78283333333333427</v>
      </c>
      <c r="E30" s="3"/>
      <c r="F30" s="33"/>
      <c r="G30" s="36" t="s">
        <v>113</v>
      </c>
      <c r="H30" s="35">
        <f>IF(J2=2,SQRT(ABS(((P33*P42)^2)-((D30^2)/(J4*J3)))),(SQRT(ABS(((P33*P43)^2)-((D30^2)/(J4*J3))))))</f>
        <v>0.1852792462043947</v>
      </c>
      <c r="I30" s="2"/>
      <c r="J30" s="33"/>
      <c r="K30" s="34" t="s">
        <v>114</v>
      </c>
      <c r="L30" s="35">
        <f>SQRT(D30^2+H30^2)</f>
        <v>0.80446033267765782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0.15200647249190954</v>
      </c>
      <c r="E31" s="3"/>
      <c r="F31" s="37"/>
      <c r="G31" s="40" t="s">
        <v>117</v>
      </c>
      <c r="H31" s="41">
        <f>H30/5.15</f>
        <v>3.597655266104751E-2</v>
      </c>
      <c r="I31" s="2"/>
      <c r="J31" s="37"/>
      <c r="K31" s="38" t="s">
        <v>118</v>
      </c>
      <c r="L31" s="84">
        <f>L30/5.15</f>
        <v>0.15620588984032188</v>
      </c>
      <c r="M31" s="2"/>
      <c r="N31" s="85"/>
      <c r="O31" s="36" t="s">
        <v>119</v>
      </c>
      <c r="P31" s="86">
        <f>IF(J2=2,(F28+J28)/2,(F28+J28+N28)/3)</f>
        <v>0.25666666666666699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6.5236111111111192</v>
      </c>
      <c r="E32" s="3"/>
      <c r="F32" s="42"/>
      <c r="G32" s="45" t="s">
        <v>121</v>
      </c>
      <c r="H32" s="44">
        <f>100*H30/G4</f>
        <v>1.5439937183699559</v>
      </c>
      <c r="I32" s="2"/>
      <c r="J32" s="42"/>
      <c r="K32" s="87" t="s">
        <v>122</v>
      </c>
      <c r="L32" s="44">
        <f>100*L30/(G2-G3)</f>
        <v>6.7038361056471487</v>
      </c>
      <c r="M32" s="2"/>
      <c r="N32" s="88"/>
      <c r="O32" s="89" t="s">
        <v>123</v>
      </c>
      <c r="P32" s="90">
        <f>IF(J3=2,P31*N42,P31*N43)</f>
        <v>0.6622000000000009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8.6666666666662451E-2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-1.6666666666663943E-2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0.20000000000000107</v>
      </c>
      <c r="F66" s="112">
        <f t="shared" ref="F66:F75" si="8">N8</f>
        <v>0.20000000000000107</v>
      </c>
      <c r="G66" s="113">
        <f t="shared" ref="G66:G75" si="9">$P$32</f>
        <v>0.6622000000000009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11.833333333333334</v>
      </c>
      <c r="M66" s="120">
        <f t="shared" ref="M66:M75" si="12">AVERAGE(G8:I8)</f>
        <v>11.800000000000002</v>
      </c>
      <c r="N66" s="121">
        <f t="shared" ref="N66:N75" si="13">AVERAGE(K8:M8)</f>
        <v>11.766666666666666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9.9999999999999645E-2</v>
      </c>
      <c r="E67" s="114">
        <f t="shared" si="7"/>
        <v>0.10000000000000142</v>
      </c>
      <c r="F67" s="115">
        <f t="shared" si="8"/>
        <v>9.9999999999999645E-2</v>
      </c>
      <c r="G67" s="113">
        <f t="shared" si="9"/>
        <v>0.6622000000000009</v>
      </c>
      <c r="H67" s="2"/>
      <c r="I67" s="2"/>
      <c r="J67" s="2"/>
      <c r="K67" s="119">
        <f t="shared" si="10"/>
        <v>2</v>
      </c>
      <c r="L67" s="122">
        <f t="shared" si="11"/>
        <v>8.8333333333333339</v>
      </c>
      <c r="M67" s="122">
        <f t="shared" si="12"/>
        <v>8.7666666666666675</v>
      </c>
      <c r="N67" s="113">
        <f t="shared" si="13"/>
        <v>8.8666666666666671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0.20000000000000107</v>
      </c>
      <c r="F68" s="115">
        <f t="shared" si="8"/>
        <v>0.60000000000000142</v>
      </c>
      <c r="G68" s="113">
        <f t="shared" si="9"/>
        <v>0.6622000000000009</v>
      </c>
      <c r="H68" s="2"/>
      <c r="I68" s="2"/>
      <c r="J68" s="2"/>
      <c r="K68" s="119">
        <f t="shared" si="10"/>
        <v>3</v>
      </c>
      <c r="L68" s="122">
        <f t="shared" si="11"/>
        <v>11.766666666666666</v>
      </c>
      <c r="M68" s="122">
        <f t="shared" si="12"/>
        <v>11.733333333333334</v>
      </c>
      <c r="N68" s="113">
        <f t="shared" si="13"/>
        <v>11.5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0.20000000000000107</v>
      </c>
      <c r="F69" s="115">
        <f t="shared" si="8"/>
        <v>9.9999999999999645E-2</v>
      </c>
      <c r="G69" s="113">
        <f t="shared" si="9"/>
        <v>0.6622000000000009</v>
      </c>
      <c r="H69" s="2"/>
      <c r="I69" s="2"/>
      <c r="J69" s="2"/>
      <c r="K69" s="119">
        <f t="shared" si="10"/>
        <v>4</v>
      </c>
      <c r="L69" s="122">
        <f t="shared" si="11"/>
        <v>11.866666666666667</v>
      </c>
      <c r="M69" s="122">
        <f t="shared" si="12"/>
        <v>11.833333333333334</v>
      </c>
      <c r="N69" s="113">
        <f t="shared" si="13"/>
        <v>11.866666666666667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9.9999999999999645E-2</v>
      </c>
      <c r="F70" s="115">
        <f t="shared" si="8"/>
        <v>0.30000000000000071</v>
      </c>
      <c r="G70" s="113">
        <f t="shared" si="9"/>
        <v>0.6622000000000009</v>
      </c>
      <c r="H70" s="2"/>
      <c r="I70" s="2"/>
      <c r="J70" s="2"/>
      <c r="K70" s="119">
        <f t="shared" si="10"/>
        <v>5</v>
      </c>
      <c r="L70" s="122">
        <f t="shared" si="11"/>
        <v>12.300000000000002</v>
      </c>
      <c r="M70" s="122">
        <f t="shared" si="12"/>
        <v>12.333333333333334</v>
      </c>
      <c r="N70" s="113">
        <f t="shared" si="13"/>
        <v>12.266666666666666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0.19999999999999929</v>
      </c>
      <c r="F71" s="115">
        <f t="shared" si="8"/>
        <v>0.5</v>
      </c>
      <c r="G71" s="113">
        <f t="shared" si="9"/>
        <v>0.6622000000000009</v>
      </c>
      <c r="H71" s="2"/>
      <c r="I71" s="2"/>
      <c r="J71" s="2"/>
      <c r="K71" s="119">
        <f t="shared" si="10"/>
        <v>6</v>
      </c>
      <c r="L71" s="122">
        <f t="shared" si="11"/>
        <v>12.566666666666668</v>
      </c>
      <c r="M71" s="122">
        <f t="shared" si="12"/>
        <v>12.5</v>
      </c>
      <c r="N71" s="113">
        <f t="shared" si="13"/>
        <v>12.5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0.20000000000000107</v>
      </c>
      <c r="E72" s="114">
        <f t="shared" si="7"/>
        <v>0.59999999999999964</v>
      </c>
      <c r="F72" s="115">
        <f t="shared" si="8"/>
        <v>0.40000000000000036</v>
      </c>
      <c r="G72" s="113">
        <f t="shared" si="9"/>
        <v>0.6622000000000009</v>
      </c>
      <c r="H72" s="2"/>
      <c r="I72" s="2"/>
      <c r="J72" s="2"/>
      <c r="K72" s="119">
        <f t="shared" si="10"/>
        <v>7</v>
      </c>
      <c r="L72" s="122">
        <f t="shared" si="11"/>
        <v>11.766666666666666</v>
      </c>
      <c r="M72" s="122">
        <f t="shared" si="12"/>
        <v>11.5</v>
      </c>
      <c r="N72" s="113">
        <f t="shared" si="13"/>
        <v>11.6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0.20000000000000107</v>
      </c>
      <c r="E73" s="114">
        <f t="shared" si="7"/>
        <v>0.10000000000000142</v>
      </c>
      <c r="F73" s="115">
        <f t="shared" si="8"/>
        <v>9.9999999999999645E-2</v>
      </c>
      <c r="G73" s="113">
        <f t="shared" si="9"/>
        <v>0.6622000000000009</v>
      </c>
      <c r="H73" s="2"/>
      <c r="I73" s="2"/>
      <c r="J73" s="2"/>
      <c r="K73" s="119">
        <f t="shared" si="10"/>
        <v>8</v>
      </c>
      <c r="L73" s="122">
        <f t="shared" si="11"/>
        <v>12.300000000000002</v>
      </c>
      <c r="M73" s="122">
        <f t="shared" si="12"/>
        <v>12.233333333333334</v>
      </c>
      <c r="N73" s="113">
        <f t="shared" si="13"/>
        <v>12.133333333333333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0.29999999999999893</v>
      </c>
      <c r="E74" s="114">
        <f t="shared" si="7"/>
        <v>0.39999999999999858</v>
      </c>
      <c r="F74" s="115">
        <f t="shared" si="8"/>
        <v>9.9999999999999645E-2</v>
      </c>
      <c r="G74" s="113">
        <f t="shared" si="9"/>
        <v>0.6622000000000009</v>
      </c>
      <c r="H74" s="2"/>
      <c r="I74" s="2"/>
      <c r="J74" s="2"/>
      <c r="K74" s="119">
        <f t="shared" si="10"/>
        <v>9</v>
      </c>
      <c r="L74" s="122">
        <f t="shared" si="11"/>
        <v>10.566666666666668</v>
      </c>
      <c r="M74" s="122">
        <f t="shared" si="12"/>
        <v>10.466666666666667</v>
      </c>
      <c r="N74" s="113">
        <f t="shared" si="13"/>
        <v>10.666666666666666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0.20000000000000107</v>
      </c>
      <c r="F75" s="115">
        <f t="shared" si="8"/>
        <v>9.9999999999999645E-2</v>
      </c>
      <c r="G75" s="118">
        <f t="shared" si="9"/>
        <v>0.6622000000000009</v>
      </c>
      <c r="H75" s="2"/>
      <c r="I75" s="2"/>
      <c r="J75" s="2"/>
      <c r="K75" s="123">
        <f t="shared" si="10"/>
        <v>10</v>
      </c>
      <c r="L75" s="122">
        <f t="shared" si="11"/>
        <v>12.266666666666667</v>
      </c>
      <c r="M75" s="122">
        <f t="shared" si="12"/>
        <v>12.200000000000001</v>
      </c>
      <c r="N75" s="113">
        <f t="shared" si="13"/>
        <v>12.033333333333333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GRR!B19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GRR!A19</f>
        <v>D 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25">
        <f>Data!K2</f>
        <v>9.4</v>
      </c>
      <c r="D8" s="125">
        <f>Data!K12</f>
        <v>9.4</v>
      </c>
      <c r="E8" s="125">
        <f>Data!K22</f>
        <v>9.4</v>
      </c>
      <c r="F8" s="126">
        <f>MAX(C8:E8)-MIN(C8:E8)</f>
        <v>0</v>
      </c>
      <c r="G8" s="125">
        <f>Data!K32</f>
        <v>9</v>
      </c>
      <c r="H8" s="125">
        <f>Data!K42</f>
        <v>9.4</v>
      </c>
      <c r="I8" s="128">
        <f>Data!K52</f>
        <v>9.1999999999999993</v>
      </c>
      <c r="J8" s="126">
        <f t="shared" ref="J8" si="0">MAX(G8:I8)-MIN(G8:I8)</f>
        <v>0.40000000000000036</v>
      </c>
      <c r="K8" s="17">
        <f>Data!K62</f>
        <v>9.5</v>
      </c>
      <c r="L8" s="17">
        <f>Data!K72</f>
        <v>9.5</v>
      </c>
      <c r="M8" s="17">
        <f>Data!K82</f>
        <v>8.9</v>
      </c>
      <c r="N8" s="129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25">
        <f>Data!K3</f>
        <v>9.9</v>
      </c>
      <c r="D9" s="125">
        <f>Data!K13</f>
        <v>10.1</v>
      </c>
      <c r="E9" s="125">
        <f>Data!K23</f>
        <v>10.1</v>
      </c>
      <c r="F9" s="127">
        <f t="shared" ref="F9:F17" si="3">MAX(C9:E9)-MIN(C9:E9)</f>
        <v>0.19999999999999929</v>
      </c>
      <c r="G9" s="125">
        <f>Data!K33</f>
        <v>9.9</v>
      </c>
      <c r="H9" s="125">
        <f>Data!K43</f>
        <v>9.4</v>
      </c>
      <c r="I9" s="128">
        <f>Data!K53</f>
        <v>10.1</v>
      </c>
      <c r="J9" s="127">
        <f t="shared" ref="J9:J17" si="4">MAX(G9:I9)-MIN(G9:I9)</f>
        <v>0.69999999999999929</v>
      </c>
      <c r="K9" s="17">
        <f>Data!K63</f>
        <v>9.8000000000000007</v>
      </c>
      <c r="L9" s="17">
        <f>Data!K73</f>
        <v>9.9</v>
      </c>
      <c r="M9" s="17">
        <f>Data!K83</f>
        <v>10.199999999999999</v>
      </c>
      <c r="N9" s="130">
        <f t="shared" si="1"/>
        <v>0.39999999999999858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25">
        <f>Data!K4</f>
        <v>10.5</v>
      </c>
      <c r="D10" s="125">
        <f>Data!K14</f>
        <v>10.8</v>
      </c>
      <c r="E10" s="125">
        <f>Data!K24</f>
        <v>10.4</v>
      </c>
      <c r="F10" s="127">
        <f t="shared" si="3"/>
        <v>0.40000000000000036</v>
      </c>
      <c r="G10" s="125">
        <f>Data!K34</f>
        <v>10.9</v>
      </c>
      <c r="H10" s="125">
        <f>Data!K44</f>
        <v>10.4</v>
      </c>
      <c r="I10" s="128">
        <f>Data!K54</f>
        <v>10.5</v>
      </c>
      <c r="J10" s="127">
        <f t="shared" si="4"/>
        <v>0.5</v>
      </c>
      <c r="K10" s="17">
        <f>Data!K64</f>
        <v>10.8</v>
      </c>
      <c r="L10" s="17">
        <f>Data!K74</f>
        <v>10.5</v>
      </c>
      <c r="M10" s="17">
        <f>Data!K84</f>
        <v>10.8</v>
      </c>
      <c r="N10" s="130">
        <f t="shared" si="1"/>
        <v>0.30000000000000071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25">
        <f>Data!K5</f>
        <v>9.8000000000000007</v>
      </c>
      <c r="D11" s="125">
        <f>Data!K15</f>
        <v>9.6999999999999993</v>
      </c>
      <c r="E11" s="125">
        <f>Data!K25</f>
        <v>9.5</v>
      </c>
      <c r="F11" s="127">
        <f t="shared" si="3"/>
        <v>0.30000000000000071</v>
      </c>
      <c r="G11" s="125">
        <f>Data!K35</f>
        <v>9.6</v>
      </c>
      <c r="H11" s="125">
        <f>Data!K45</f>
        <v>9.4</v>
      </c>
      <c r="I11" s="128">
        <f>Data!K55</f>
        <v>9.4</v>
      </c>
      <c r="J11" s="127">
        <f t="shared" si="4"/>
        <v>0.19999999999999929</v>
      </c>
      <c r="K11" s="17">
        <f>Data!K65</f>
        <v>9.6999999999999993</v>
      </c>
      <c r="L11" s="17">
        <f>Data!K75</f>
        <v>9.5</v>
      </c>
      <c r="M11" s="17">
        <f>Data!K85</f>
        <v>9.6999999999999993</v>
      </c>
      <c r="N11" s="130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25">
        <f>Data!K6</f>
        <v>11.4</v>
      </c>
      <c r="D12" s="125">
        <f>Data!K16</f>
        <v>10.7</v>
      </c>
      <c r="E12" s="125">
        <f>Data!K26</f>
        <v>10.5</v>
      </c>
      <c r="F12" s="127">
        <f t="shared" si="3"/>
        <v>0.90000000000000036</v>
      </c>
      <c r="G12" s="125">
        <f>Data!K36</f>
        <v>10.9</v>
      </c>
      <c r="H12" s="125">
        <f>Data!K46</f>
        <v>10.9</v>
      </c>
      <c r="I12" s="128">
        <f>Data!K56</f>
        <v>10.8</v>
      </c>
      <c r="J12" s="127">
        <f t="shared" si="4"/>
        <v>9.9999999999999645E-2</v>
      </c>
      <c r="K12" s="17">
        <f>Data!K66</f>
        <v>10.8</v>
      </c>
      <c r="L12" s="17">
        <f>Data!K76</f>
        <v>10.7</v>
      </c>
      <c r="M12" s="17">
        <f>Data!K86</f>
        <v>10.7</v>
      </c>
      <c r="N12" s="130">
        <f t="shared" si="1"/>
        <v>0.10000000000000142</v>
      </c>
      <c r="O12" s="72" t="str">
        <f t="shared" si="2"/>
        <v>UCL Range Violation - A</v>
      </c>
      <c r="P12" s="2"/>
      <c r="Q12" s="2"/>
    </row>
    <row r="13" spans="1:19" ht="13.5" customHeight="1">
      <c r="A13" s="2"/>
      <c r="B13" s="19">
        <v>6</v>
      </c>
      <c r="C13" s="125">
        <f>Data!K7</f>
        <v>10.4</v>
      </c>
      <c r="D13" s="125">
        <f>Data!K17</f>
        <v>10.4</v>
      </c>
      <c r="E13" s="125">
        <f>Data!K27</f>
        <v>10.199999999999999</v>
      </c>
      <c r="F13" s="127">
        <f t="shared" si="3"/>
        <v>0.20000000000000107</v>
      </c>
      <c r="G13" s="125">
        <f>Data!K37</f>
        <v>10.4</v>
      </c>
      <c r="H13" s="125">
        <f>Data!K47</f>
        <v>10.199999999999999</v>
      </c>
      <c r="I13" s="128">
        <f>Data!K57</f>
        <v>10.3</v>
      </c>
      <c r="J13" s="127">
        <f t="shared" si="4"/>
        <v>0.20000000000000107</v>
      </c>
      <c r="K13" s="17">
        <f>Data!K67</f>
        <v>10.5</v>
      </c>
      <c r="L13" s="17">
        <f>Data!K77</f>
        <v>10.199999999999999</v>
      </c>
      <c r="M13" s="17">
        <f>Data!K87</f>
        <v>10.3</v>
      </c>
      <c r="N13" s="130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25">
        <f>Data!K8</f>
        <v>10.8</v>
      </c>
      <c r="D14" s="125">
        <f>Data!K18</f>
        <v>10.3</v>
      </c>
      <c r="E14" s="125">
        <f>Data!K28</f>
        <v>10.6</v>
      </c>
      <c r="F14" s="127">
        <f t="shared" si="3"/>
        <v>0.5</v>
      </c>
      <c r="G14" s="125">
        <f>Data!K38</f>
        <v>10.4</v>
      </c>
      <c r="H14" s="125">
        <f>Data!K48</f>
        <v>10.4</v>
      </c>
      <c r="I14" s="128">
        <f>Data!K58</f>
        <v>10.5</v>
      </c>
      <c r="J14" s="127">
        <f t="shared" si="4"/>
        <v>9.9999999999999645E-2</v>
      </c>
      <c r="K14" s="17">
        <f>Data!K68</f>
        <v>10.7</v>
      </c>
      <c r="L14" s="17">
        <f>Data!K78</f>
        <v>10.5</v>
      </c>
      <c r="M14" s="17">
        <f>Data!K88</f>
        <v>10.7</v>
      </c>
      <c r="N14" s="130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25">
        <f>Data!K9</f>
        <v>10.7</v>
      </c>
      <c r="D15" s="125">
        <f>Data!K19</f>
        <v>10.6</v>
      </c>
      <c r="E15" s="125">
        <f>Data!K29</f>
        <v>10.5</v>
      </c>
      <c r="F15" s="127">
        <f t="shared" si="3"/>
        <v>0.19999999999999929</v>
      </c>
      <c r="G15" s="125">
        <f>Data!K39</f>
        <v>10.7</v>
      </c>
      <c r="H15" s="125">
        <f>Data!K49</f>
        <v>10.4</v>
      </c>
      <c r="I15" s="128">
        <f>Data!K59</f>
        <v>10.5</v>
      </c>
      <c r="J15" s="127">
        <f t="shared" si="4"/>
        <v>0.29999999999999893</v>
      </c>
      <c r="K15" s="17">
        <f>Data!K69</f>
        <v>10.4</v>
      </c>
      <c r="L15" s="17">
        <f>Data!K79</f>
        <v>10.5</v>
      </c>
      <c r="M15" s="17">
        <f>Data!K89</f>
        <v>10</v>
      </c>
      <c r="N15" s="130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25">
        <f>Data!K10</f>
        <v>9.1</v>
      </c>
      <c r="D16" s="125">
        <f>Data!K20</f>
        <v>9.1999999999999993</v>
      </c>
      <c r="E16" s="125">
        <f>Data!K30</f>
        <v>9.1999999999999993</v>
      </c>
      <c r="F16" s="127">
        <f t="shared" si="3"/>
        <v>9.9999999999999645E-2</v>
      </c>
      <c r="G16" s="125">
        <f>Data!K40</f>
        <v>9.1</v>
      </c>
      <c r="H16" s="125">
        <f>Data!K50</f>
        <v>9.1999999999999993</v>
      </c>
      <c r="I16" s="128">
        <f>Data!K60</f>
        <v>9.3000000000000007</v>
      </c>
      <c r="J16" s="127">
        <f t="shared" si="4"/>
        <v>0.20000000000000107</v>
      </c>
      <c r="K16" s="17">
        <f>Data!K70</f>
        <v>8.8000000000000007</v>
      </c>
      <c r="L16" s="17">
        <f>Data!K80</f>
        <v>9.3000000000000007</v>
      </c>
      <c r="M16" s="17">
        <f>Data!K90</f>
        <v>9.1999999999999993</v>
      </c>
      <c r="N16" s="130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25">
        <f>Data!K11</f>
        <v>10.3</v>
      </c>
      <c r="D17" s="125">
        <f>Data!K21</f>
        <v>10.3</v>
      </c>
      <c r="E17" s="125">
        <f>Data!K31</f>
        <v>9.8000000000000007</v>
      </c>
      <c r="F17" s="127">
        <f t="shared" si="3"/>
        <v>0.5</v>
      </c>
      <c r="G17" s="125">
        <f>Data!K41</f>
        <v>10.3</v>
      </c>
      <c r="H17" s="125">
        <f>Data!K51</f>
        <v>10.3</v>
      </c>
      <c r="I17" s="128">
        <f>Data!K61</f>
        <v>10.1</v>
      </c>
      <c r="J17" s="127">
        <f t="shared" si="4"/>
        <v>0.20000000000000107</v>
      </c>
      <c r="K17" s="17">
        <f>Data!K71</f>
        <v>10.1</v>
      </c>
      <c r="L17" s="17">
        <f>Data!K81</f>
        <v>10.199999999999999</v>
      </c>
      <c r="M17" s="17">
        <f>Data!K91</f>
        <v>10.1</v>
      </c>
      <c r="N17" s="130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4.134672179562713E-2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10.133333333333333</v>
      </c>
      <c r="F28" s="30">
        <f>AVERAGE(F8:F27)</f>
        <v>0.33000000000000007</v>
      </c>
      <c r="G28" s="31"/>
      <c r="H28" s="32" t="s">
        <v>111</v>
      </c>
      <c r="I28" s="79">
        <f>AVERAGE(G8:I27)</f>
        <v>10.063333333333336</v>
      </c>
      <c r="J28" s="30">
        <f>AVERAGE(J8:J27)</f>
        <v>0.29000000000000004</v>
      </c>
      <c r="K28" s="80"/>
      <c r="L28" s="81" t="s">
        <v>111</v>
      </c>
      <c r="M28" s="82">
        <f>AVERAGE(K8:M27)</f>
        <v>10.083333333333334</v>
      </c>
      <c r="N28" s="83">
        <f>AVERAGE(N8:N27)</f>
        <v>0.31999999999999995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0.95566666666666666</v>
      </c>
      <c r="E30" s="3"/>
      <c r="F30" s="33"/>
      <c r="G30" s="36" t="s">
        <v>113</v>
      </c>
      <c r="H30" s="35">
        <f>IF(J2=2,SQRT(ABS(((P33*P42)^2)-((D30^2)/(J4*J3)))),(SQRT(ABS(((P33*P43)^2)-((D30^2)/(J4*J3))))))</f>
        <v>7.2647831401935675E-2</v>
      </c>
      <c r="I30" s="2"/>
      <c r="J30" s="33"/>
      <c r="K30" s="34" t="s">
        <v>114</v>
      </c>
      <c r="L30" s="35">
        <f>SQRT(D30^2+H30^2)</f>
        <v>0.95842395899997301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0.18556634304207117</v>
      </c>
      <c r="E31" s="3"/>
      <c r="F31" s="37"/>
      <c r="G31" s="40" t="s">
        <v>117</v>
      </c>
      <c r="H31" s="41">
        <f>H30/5.15</f>
        <v>1.4106375029502072E-2</v>
      </c>
      <c r="I31" s="2"/>
      <c r="J31" s="37"/>
      <c r="K31" s="38" t="s">
        <v>118</v>
      </c>
      <c r="L31" s="84">
        <f>L30/5.15</f>
        <v>0.18610173961164522</v>
      </c>
      <c r="M31" s="2"/>
      <c r="N31" s="85"/>
      <c r="O31" s="36" t="s">
        <v>119</v>
      </c>
      <c r="P31" s="86">
        <f>IF(J2=2,(F28+J28)/2,(F28+J28+N28)/3)</f>
        <v>0.31333333333333335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7.9638888888888886</v>
      </c>
      <c r="E32" s="3"/>
      <c r="F32" s="42"/>
      <c r="G32" s="45" t="s">
        <v>121</v>
      </c>
      <c r="H32" s="44">
        <f>100*H30/G4</f>
        <v>0.60539859501613058</v>
      </c>
      <c r="I32" s="2"/>
      <c r="J32" s="42"/>
      <c r="K32" s="87" t="s">
        <v>122</v>
      </c>
      <c r="L32" s="44">
        <f>100*L30/(G2-G3)</f>
        <v>7.9868663249997747</v>
      </c>
      <c r="M32" s="2"/>
      <c r="N32" s="88"/>
      <c r="O32" s="89" t="s">
        <v>123</v>
      </c>
      <c r="P32" s="90">
        <f>IF(J3=2,P31*N42,P31*N43)</f>
        <v>0.80840000000000012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6.9999999999996732E-2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1.9999999999997797E-2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</v>
      </c>
      <c r="E66" s="111">
        <f t="shared" ref="E66:E75" si="7">J8</f>
        <v>0.40000000000000036</v>
      </c>
      <c r="F66" s="112">
        <f t="shared" ref="F66:F75" si="8">N8</f>
        <v>0.59999999999999964</v>
      </c>
      <c r="G66" s="113">
        <f t="shared" ref="G66:G75" si="9">$P$32</f>
        <v>0.80840000000000012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9.4</v>
      </c>
      <c r="M66" s="120">
        <f t="shared" ref="M66:M75" si="12">AVERAGE(G8:I8)</f>
        <v>9.1999999999999993</v>
      </c>
      <c r="N66" s="121">
        <f t="shared" ref="N66:N75" si="13">AVERAGE(K8:M8)</f>
        <v>9.2999999999999989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0.69999999999999929</v>
      </c>
      <c r="F67" s="115">
        <f t="shared" si="8"/>
        <v>0.39999999999999858</v>
      </c>
      <c r="G67" s="113">
        <f t="shared" si="9"/>
        <v>0.80840000000000012</v>
      </c>
      <c r="H67" s="2"/>
      <c r="I67" s="2"/>
      <c r="J67" s="2"/>
      <c r="K67" s="119">
        <f t="shared" si="10"/>
        <v>2</v>
      </c>
      <c r="L67" s="122">
        <f t="shared" si="11"/>
        <v>10.033333333333333</v>
      </c>
      <c r="M67" s="122">
        <f t="shared" si="12"/>
        <v>9.7999999999999989</v>
      </c>
      <c r="N67" s="113">
        <f t="shared" si="13"/>
        <v>9.9666666666666668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0.5</v>
      </c>
      <c r="F68" s="115">
        <f t="shared" si="8"/>
        <v>0.30000000000000071</v>
      </c>
      <c r="G68" s="113">
        <f t="shared" si="9"/>
        <v>0.80840000000000012</v>
      </c>
      <c r="H68" s="2"/>
      <c r="I68" s="2"/>
      <c r="J68" s="2"/>
      <c r="K68" s="119">
        <f t="shared" si="10"/>
        <v>3</v>
      </c>
      <c r="L68" s="122">
        <f t="shared" si="11"/>
        <v>10.566666666666668</v>
      </c>
      <c r="M68" s="122">
        <f t="shared" si="12"/>
        <v>10.6</v>
      </c>
      <c r="N68" s="113">
        <f t="shared" si="13"/>
        <v>10.700000000000001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0.30000000000000071</v>
      </c>
      <c r="E69" s="114">
        <f t="shared" si="7"/>
        <v>0.19999999999999929</v>
      </c>
      <c r="F69" s="115">
        <f t="shared" si="8"/>
        <v>0.19999999999999929</v>
      </c>
      <c r="G69" s="113">
        <f t="shared" si="9"/>
        <v>0.80840000000000012</v>
      </c>
      <c r="H69" s="2"/>
      <c r="I69" s="2"/>
      <c r="J69" s="2"/>
      <c r="K69" s="119">
        <f t="shared" si="10"/>
        <v>4</v>
      </c>
      <c r="L69" s="122">
        <f t="shared" si="11"/>
        <v>9.6666666666666661</v>
      </c>
      <c r="M69" s="122">
        <f t="shared" si="12"/>
        <v>9.4666666666666668</v>
      </c>
      <c r="N69" s="113">
        <f t="shared" si="13"/>
        <v>9.6333333333333329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0.90000000000000036</v>
      </c>
      <c r="E70" s="114">
        <f t="shared" si="7"/>
        <v>9.9999999999999645E-2</v>
      </c>
      <c r="F70" s="115">
        <f t="shared" si="8"/>
        <v>0.10000000000000142</v>
      </c>
      <c r="G70" s="113">
        <f t="shared" si="9"/>
        <v>0.80840000000000012</v>
      </c>
      <c r="H70" s="2"/>
      <c r="I70" s="2"/>
      <c r="J70" s="2"/>
      <c r="K70" s="119">
        <f t="shared" si="10"/>
        <v>5</v>
      </c>
      <c r="L70" s="122">
        <f t="shared" si="11"/>
        <v>10.866666666666667</v>
      </c>
      <c r="M70" s="122">
        <f t="shared" si="12"/>
        <v>10.866666666666667</v>
      </c>
      <c r="N70" s="113">
        <f t="shared" si="13"/>
        <v>10.733333333333334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0.20000000000000107</v>
      </c>
      <c r="E71" s="114">
        <f t="shared" si="7"/>
        <v>0.20000000000000107</v>
      </c>
      <c r="F71" s="115">
        <f t="shared" si="8"/>
        <v>0.30000000000000071</v>
      </c>
      <c r="G71" s="113">
        <f t="shared" si="9"/>
        <v>0.80840000000000012</v>
      </c>
      <c r="H71" s="2"/>
      <c r="I71" s="2"/>
      <c r="J71" s="2"/>
      <c r="K71" s="119">
        <f t="shared" si="10"/>
        <v>6</v>
      </c>
      <c r="L71" s="122">
        <f t="shared" si="11"/>
        <v>10.333333333333334</v>
      </c>
      <c r="M71" s="122">
        <f t="shared" si="12"/>
        <v>10.3</v>
      </c>
      <c r="N71" s="113">
        <f t="shared" si="13"/>
        <v>10.333333333333334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9.9999999999999645E-2</v>
      </c>
      <c r="F72" s="115">
        <f t="shared" si="8"/>
        <v>0.19999999999999929</v>
      </c>
      <c r="G72" s="113">
        <f t="shared" si="9"/>
        <v>0.80840000000000012</v>
      </c>
      <c r="H72" s="2"/>
      <c r="I72" s="2"/>
      <c r="J72" s="2"/>
      <c r="K72" s="119">
        <f t="shared" si="10"/>
        <v>7</v>
      </c>
      <c r="L72" s="122">
        <f t="shared" si="11"/>
        <v>10.566666666666668</v>
      </c>
      <c r="M72" s="122">
        <f t="shared" si="12"/>
        <v>10.433333333333334</v>
      </c>
      <c r="N72" s="113">
        <f t="shared" si="13"/>
        <v>10.633333333333333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0.29999999999999893</v>
      </c>
      <c r="F73" s="115">
        <f t="shared" si="8"/>
        <v>0.5</v>
      </c>
      <c r="G73" s="113">
        <f t="shared" si="9"/>
        <v>0.80840000000000012</v>
      </c>
      <c r="H73" s="2"/>
      <c r="I73" s="2"/>
      <c r="J73" s="2"/>
      <c r="K73" s="119">
        <f t="shared" si="10"/>
        <v>8</v>
      </c>
      <c r="L73" s="122">
        <f t="shared" si="11"/>
        <v>10.6</v>
      </c>
      <c r="M73" s="122">
        <f t="shared" si="12"/>
        <v>10.533333333333333</v>
      </c>
      <c r="N73" s="113">
        <f t="shared" si="13"/>
        <v>10.299999999999999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9.9999999999999645E-2</v>
      </c>
      <c r="E74" s="114">
        <f t="shared" si="7"/>
        <v>0.20000000000000107</v>
      </c>
      <c r="F74" s="115">
        <f t="shared" si="8"/>
        <v>0.5</v>
      </c>
      <c r="G74" s="113">
        <f t="shared" si="9"/>
        <v>0.80840000000000012</v>
      </c>
      <c r="H74" s="2"/>
      <c r="I74" s="2"/>
      <c r="J74" s="2"/>
      <c r="K74" s="119">
        <f t="shared" si="10"/>
        <v>9</v>
      </c>
      <c r="L74" s="122">
        <f t="shared" si="11"/>
        <v>9.1666666666666661</v>
      </c>
      <c r="M74" s="122">
        <f t="shared" si="12"/>
        <v>9.1999999999999993</v>
      </c>
      <c r="N74" s="113">
        <f t="shared" si="13"/>
        <v>9.1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0.20000000000000107</v>
      </c>
      <c r="F75" s="115">
        <f t="shared" si="8"/>
        <v>9.9999999999999645E-2</v>
      </c>
      <c r="G75" s="118">
        <f t="shared" si="9"/>
        <v>0.80840000000000012</v>
      </c>
      <c r="H75" s="2"/>
      <c r="I75" s="2"/>
      <c r="J75" s="2"/>
      <c r="K75" s="123">
        <f t="shared" si="10"/>
        <v>10</v>
      </c>
      <c r="L75" s="122">
        <f t="shared" si="11"/>
        <v>10.133333333333335</v>
      </c>
      <c r="M75" s="122">
        <f t="shared" si="12"/>
        <v>10.233333333333334</v>
      </c>
      <c r="N75" s="113">
        <f t="shared" si="13"/>
        <v>10.133333333333333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GRR!B20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GRR!A20</f>
        <v>D 10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Data!L2</f>
        <v>12.3</v>
      </c>
      <c r="D8" s="17">
        <f>Data!L12</f>
        <v>11.7</v>
      </c>
      <c r="E8" s="17">
        <f>Data!L22</f>
        <v>12.2</v>
      </c>
      <c r="F8" s="18">
        <f>MAX(C8:E8)-MIN(C8:E8)</f>
        <v>0.60000000000000142</v>
      </c>
      <c r="G8" s="17">
        <f>Data!L32</f>
        <v>12.2</v>
      </c>
      <c r="H8" s="17">
        <f>Data!L42</f>
        <v>12.3</v>
      </c>
      <c r="I8" s="17">
        <f>Data!L52</f>
        <v>12.2</v>
      </c>
      <c r="J8" s="18">
        <f t="shared" ref="J8" si="0">MAX(G8:I8)-MIN(G8:I8)</f>
        <v>0.10000000000000142</v>
      </c>
      <c r="K8" s="17">
        <f>Data!L62</f>
        <v>11.8</v>
      </c>
      <c r="L8" s="17">
        <f>Data!L72</f>
        <v>12.2</v>
      </c>
      <c r="M8" s="17">
        <f>Data!L82</f>
        <v>12.2</v>
      </c>
      <c r="N8" s="71">
        <f t="shared" ref="N8:N17" si="1">MAX(K8:M8)-MIN(K8:M8)</f>
        <v>0.39999999999999858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Data!L3</f>
        <v>12.5</v>
      </c>
      <c r="D9" s="17">
        <f>Data!L13</f>
        <v>12.5</v>
      </c>
      <c r="E9" s="17">
        <f>Data!L23</f>
        <v>12.7</v>
      </c>
      <c r="F9" s="18">
        <f t="shared" ref="F9:F17" si="3">MAX(C9:E9)-MIN(C9:E9)</f>
        <v>0.19999999999999929</v>
      </c>
      <c r="G9" s="17">
        <f>Data!L33</f>
        <v>12.5</v>
      </c>
      <c r="H9" s="17">
        <f>Data!L43</f>
        <v>12.5</v>
      </c>
      <c r="I9" s="17">
        <f>Data!L53</f>
        <v>12.7</v>
      </c>
      <c r="J9" s="18">
        <f t="shared" ref="J9:J17" si="4">MAX(G9:I9)-MIN(G9:I9)</f>
        <v>0.19999999999999929</v>
      </c>
      <c r="K9" s="17">
        <f>Data!L63</f>
        <v>12.2</v>
      </c>
      <c r="L9" s="17">
        <f>Data!L73</f>
        <v>12.5</v>
      </c>
      <c r="M9" s="17">
        <f>Data!L83</f>
        <v>12.8</v>
      </c>
      <c r="N9" s="73">
        <f t="shared" si="1"/>
        <v>0.60000000000000142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Data!L4</f>
        <v>13.5</v>
      </c>
      <c r="D10" s="17">
        <f>Data!L14</f>
        <v>13.5</v>
      </c>
      <c r="E10" s="17">
        <f>Data!L24</f>
        <v>12.9</v>
      </c>
      <c r="F10" s="18">
        <f t="shared" si="3"/>
        <v>0.59999999999999964</v>
      </c>
      <c r="G10" s="17">
        <f>Data!L34</f>
        <v>13.7</v>
      </c>
      <c r="H10" s="17">
        <f>Data!L44</f>
        <v>13.5</v>
      </c>
      <c r="I10" s="17">
        <f>Data!L54</f>
        <v>12.9</v>
      </c>
      <c r="J10" s="18">
        <f t="shared" si="4"/>
        <v>0.79999999999999893</v>
      </c>
      <c r="K10" s="17">
        <f>Data!L64</f>
        <v>13.5</v>
      </c>
      <c r="L10" s="17">
        <f>Data!L74</f>
        <v>13.3</v>
      </c>
      <c r="M10" s="17">
        <f>Data!L84</f>
        <v>13.2</v>
      </c>
      <c r="N10" s="73">
        <f t="shared" si="1"/>
        <v>0.30000000000000071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Data!L5</f>
        <v>12.7</v>
      </c>
      <c r="D11" s="17">
        <f>Data!L15</f>
        <v>12.5</v>
      </c>
      <c r="E11" s="17">
        <f>Data!L25</f>
        <v>12.2</v>
      </c>
      <c r="F11" s="18">
        <f t="shared" si="3"/>
        <v>0.5</v>
      </c>
      <c r="G11" s="17">
        <f>Data!L35</f>
        <v>12.4</v>
      </c>
      <c r="H11" s="17">
        <f>Data!L45</f>
        <v>12.4</v>
      </c>
      <c r="I11" s="17">
        <f>Data!L55</f>
        <v>12.3</v>
      </c>
      <c r="J11" s="18">
        <f t="shared" si="4"/>
        <v>9.9999999999999645E-2</v>
      </c>
      <c r="K11" s="17">
        <f>Data!L65</f>
        <v>12.6</v>
      </c>
      <c r="L11" s="17">
        <f>Data!L75</f>
        <v>12.4</v>
      </c>
      <c r="M11" s="17">
        <f>Data!L85</f>
        <v>12.5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Data!L6</f>
        <v>13.9</v>
      </c>
      <c r="D12" s="17">
        <f>Data!L16</f>
        <v>13.6</v>
      </c>
      <c r="E12" s="17">
        <f>Data!L26</f>
        <v>13.6</v>
      </c>
      <c r="F12" s="18">
        <f t="shared" si="3"/>
        <v>0.30000000000000071</v>
      </c>
      <c r="G12" s="17">
        <f>Data!L36</f>
        <v>13.8</v>
      </c>
      <c r="H12" s="17">
        <f>Data!L46</f>
        <v>13.7</v>
      </c>
      <c r="I12" s="17">
        <f>Data!L56</f>
        <v>13.6</v>
      </c>
      <c r="J12" s="18">
        <f t="shared" si="4"/>
        <v>0.20000000000000107</v>
      </c>
      <c r="K12" s="17">
        <f>Data!L66</f>
        <v>13.7</v>
      </c>
      <c r="L12" s="17">
        <f>Data!L76</f>
        <v>13.6</v>
      </c>
      <c r="M12" s="17">
        <f>Data!L86</f>
        <v>13.5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Data!L7</f>
        <v>13.4</v>
      </c>
      <c r="D13" s="17">
        <f>Data!L17</f>
        <v>13.5</v>
      </c>
      <c r="E13" s="17">
        <f>Data!L27</f>
        <v>13.2</v>
      </c>
      <c r="F13" s="18">
        <f t="shared" si="3"/>
        <v>0.30000000000000071</v>
      </c>
      <c r="G13" s="17">
        <f>Data!L37</f>
        <v>13.4</v>
      </c>
      <c r="H13" s="17">
        <f>Data!L47</f>
        <v>13.3</v>
      </c>
      <c r="I13" s="17">
        <f>Data!L57</f>
        <v>13.3</v>
      </c>
      <c r="J13" s="18">
        <f t="shared" si="4"/>
        <v>9.9999999999999645E-2</v>
      </c>
      <c r="K13" s="17">
        <f>Data!L67</f>
        <v>13.5</v>
      </c>
      <c r="L13" s="17">
        <f>Data!L77</f>
        <v>13.2</v>
      </c>
      <c r="M13" s="17">
        <f>Data!L87</f>
        <v>13.3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Data!L8</f>
        <v>13.8</v>
      </c>
      <c r="D14" s="17">
        <f>Data!L18</f>
        <v>13.5</v>
      </c>
      <c r="E14" s="17">
        <f>Data!L28</f>
        <v>13.6</v>
      </c>
      <c r="F14" s="18">
        <f t="shared" si="3"/>
        <v>0.30000000000000071</v>
      </c>
      <c r="G14" s="17">
        <f>Data!L38</f>
        <v>13.6</v>
      </c>
      <c r="H14" s="17">
        <f>Data!L48</f>
        <v>13.2</v>
      </c>
      <c r="I14" s="17">
        <f>Data!L58</f>
        <v>13.5</v>
      </c>
      <c r="J14" s="18">
        <f t="shared" si="4"/>
        <v>0.40000000000000036</v>
      </c>
      <c r="K14" s="17">
        <f>Data!L68</f>
        <v>13.6</v>
      </c>
      <c r="L14" s="17">
        <f>Data!L78</f>
        <v>13.5</v>
      </c>
      <c r="M14" s="17">
        <f>Data!L88</f>
        <v>13.4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Data!L9</f>
        <v>14.1</v>
      </c>
      <c r="D15" s="17">
        <f>Data!L19</f>
        <v>14</v>
      </c>
      <c r="E15" s="17">
        <f>Data!L29</f>
        <v>13.7</v>
      </c>
      <c r="F15" s="18">
        <f t="shared" si="3"/>
        <v>0.40000000000000036</v>
      </c>
      <c r="G15" s="17">
        <f>Data!L39</f>
        <v>14</v>
      </c>
      <c r="H15" s="17">
        <f>Data!L49</f>
        <v>13.8</v>
      </c>
      <c r="I15" s="17">
        <f>Data!L59</f>
        <v>14</v>
      </c>
      <c r="J15" s="18">
        <f t="shared" si="4"/>
        <v>0.19999999999999929</v>
      </c>
      <c r="K15" s="17">
        <f>Data!L69</f>
        <v>13.8</v>
      </c>
      <c r="L15" s="17">
        <f>Data!L79</f>
        <v>13.7</v>
      </c>
      <c r="M15" s="17">
        <f>Data!L89</f>
        <v>13.3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Data!L10</f>
        <v>12</v>
      </c>
      <c r="D16" s="17">
        <f>Data!L20</f>
        <v>11.9</v>
      </c>
      <c r="E16" s="17">
        <f>Data!L30</f>
        <v>11.9</v>
      </c>
      <c r="F16" s="18">
        <f t="shared" si="3"/>
        <v>9.9999999999999645E-2</v>
      </c>
      <c r="G16" s="17">
        <f>Data!L40</f>
        <v>11.4</v>
      </c>
      <c r="H16" s="17">
        <f>Data!L50</f>
        <v>12</v>
      </c>
      <c r="I16" s="17">
        <f>Data!L60</f>
        <v>12</v>
      </c>
      <c r="J16" s="18">
        <f t="shared" si="4"/>
        <v>0.59999999999999964</v>
      </c>
      <c r="K16" s="17">
        <f>Data!L70</f>
        <v>11.5</v>
      </c>
      <c r="L16" s="17">
        <f>Data!L80</f>
        <v>12</v>
      </c>
      <c r="M16" s="17">
        <f>Data!L90</f>
        <v>11.9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Data!L11</f>
        <v>13.3</v>
      </c>
      <c r="D17" s="17">
        <f>Data!L21</f>
        <v>13.2</v>
      </c>
      <c r="E17" s="17">
        <f>Data!L31</f>
        <v>13.1</v>
      </c>
      <c r="F17" s="18">
        <f t="shared" si="3"/>
        <v>0.20000000000000107</v>
      </c>
      <c r="G17" s="17">
        <f>Data!L41</f>
        <v>13.2</v>
      </c>
      <c r="H17" s="17">
        <f>Data!L51</f>
        <v>13.1</v>
      </c>
      <c r="I17" s="17">
        <f>Data!L61</f>
        <v>13.1</v>
      </c>
      <c r="J17" s="18">
        <f t="shared" si="4"/>
        <v>9.9999999999999645E-2</v>
      </c>
      <c r="K17" s="17">
        <f>Data!L71</f>
        <v>13.2</v>
      </c>
      <c r="L17" s="17">
        <f>Data!L81</f>
        <v>13.1</v>
      </c>
      <c r="M17" s="17">
        <f>Data!L91</f>
        <v>13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1.7720023626696741E-2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13.016666666666667</v>
      </c>
      <c r="F28" s="30">
        <f>AVERAGE(F8:F27)</f>
        <v>0.35000000000000037</v>
      </c>
      <c r="G28" s="31"/>
      <c r="H28" s="32" t="s">
        <v>111</v>
      </c>
      <c r="I28" s="79">
        <f>AVERAGE(G8:I27)</f>
        <v>12.98666666666667</v>
      </c>
      <c r="J28" s="30">
        <f>AVERAGE(J8:J27)</f>
        <v>0.27999999999999992</v>
      </c>
      <c r="K28" s="80"/>
      <c r="L28" s="81" t="s">
        <v>111</v>
      </c>
      <c r="M28" s="82">
        <f>AVERAGE(K8:M27)</f>
        <v>12.933333333333332</v>
      </c>
      <c r="N28" s="83">
        <f>AVERAGE(N8:N27)</f>
        <v>0.33999999999999986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0.98616666666666686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0.13493520735963635</v>
      </c>
      <c r="I30" s="2"/>
      <c r="J30" s="33"/>
      <c r="K30" s="34" t="s">
        <v>114</v>
      </c>
      <c r="L30" s="35">
        <f>SQRT(D30^2+H30^2)</f>
        <v>0.99535531576901359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0.1914886731391586</v>
      </c>
      <c r="E31" s="3"/>
      <c r="F31" s="37"/>
      <c r="G31" s="40" t="s">
        <v>117</v>
      </c>
      <c r="H31" s="41">
        <f>H30/5.15</f>
        <v>2.6201011137793464E-2</v>
      </c>
      <c r="I31" s="2"/>
      <c r="J31" s="37"/>
      <c r="K31" s="38" t="s">
        <v>118</v>
      </c>
      <c r="L31" s="84">
        <f>L30/5.15</f>
        <v>0.19327287684835215</v>
      </c>
      <c r="M31" s="2"/>
      <c r="N31" s="85"/>
      <c r="O31" s="36" t="s">
        <v>119</v>
      </c>
      <c r="P31" s="86">
        <f>IF(J2=2,(F28+J28)/2,(F28+J28+N28)/3)</f>
        <v>0.32333333333333342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8.2180555555555568</v>
      </c>
      <c r="E32" s="3"/>
      <c r="F32" s="42"/>
      <c r="G32" s="45" t="s">
        <v>121</v>
      </c>
      <c r="H32" s="44">
        <f>100*H30/G4</f>
        <v>1.1244600613303029</v>
      </c>
      <c r="I32" s="2"/>
      <c r="J32" s="42"/>
      <c r="K32" s="87" t="s">
        <v>122</v>
      </c>
      <c r="L32" s="44">
        <f>100*L30/(G2-G3)</f>
        <v>8.2946276314084475</v>
      </c>
      <c r="M32" s="2"/>
      <c r="N32" s="88"/>
      <c r="O32" s="89" t="s">
        <v>123</v>
      </c>
      <c r="P32" s="90">
        <f>IF(J3=2,P31*N42,P31*N43)</f>
        <v>0.83420000000000027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8.3333333333335702E-2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-5.3333333333338118E-2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0.60000000000000142</v>
      </c>
      <c r="E66" s="111">
        <f t="shared" ref="E66:E75" si="7">J8</f>
        <v>0.10000000000000142</v>
      </c>
      <c r="F66" s="112">
        <f t="shared" ref="F66:F75" si="8">N8</f>
        <v>0.39999999999999858</v>
      </c>
      <c r="G66" s="113">
        <f t="shared" ref="G66:G75" si="9">$P$32</f>
        <v>0.83420000000000027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12.066666666666668</v>
      </c>
      <c r="M66" s="120">
        <f t="shared" ref="M66:M75" si="12">AVERAGE(G8:I8)</f>
        <v>12.233333333333334</v>
      </c>
      <c r="N66" s="121">
        <f t="shared" ref="N66:N75" si="13">AVERAGE(K8:M8)</f>
        <v>12.066666666666668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0.19999999999999929</v>
      </c>
      <c r="F67" s="115">
        <f t="shared" si="8"/>
        <v>0.60000000000000142</v>
      </c>
      <c r="G67" s="113">
        <f t="shared" si="9"/>
        <v>0.83420000000000027</v>
      </c>
      <c r="H67" s="2"/>
      <c r="I67" s="2"/>
      <c r="J67" s="2"/>
      <c r="K67" s="119">
        <f t="shared" si="10"/>
        <v>2</v>
      </c>
      <c r="L67" s="122">
        <f t="shared" si="11"/>
        <v>12.566666666666668</v>
      </c>
      <c r="M67" s="122">
        <f t="shared" si="12"/>
        <v>12.566666666666668</v>
      </c>
      <c r="N67" s="113">
        <f t="shared" si="13"/>
        <v>12.5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0.79999999999999893</v>
      </c>
      <c r="F68" s="115">
        <f t="shared" si="8"/>
        <v>0.30000000000000071</v>
      </c>
      <c r="G68" s="113">
        <f t="shared" si="9"/>
        <v>0.83420000000000027</v>
      </c>
      <c r="H68" s="2"/>
      <c r="I68" s="2"/>
      <c r="J68" s="2"/>
      <c r="K68" s="119">
        <f t="shared" si="10"/>
        <v>3</v>
      </c>
      <c r="L68" s="122">
        <f t="shared" si="11"/>
        <v>13.299999999999999</v>
      </c>
      <c r="M68" s="122">
        <f t="shared" si="12"/>
        <v>13.366666666666667</v>
      </c>
      <c r="N68" s="113">
        <f t="shared" si="13"/>
        <v>13.333333333333334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9.9999999999999645E-2</v>
      </c>
      <c r="F69" s="115">
        <f t="shared" si="8"/>
        <v>0.19999999999999929</v>
      </c>
      <c r="G69" s="113">
        <f t="shared" si="9"/>
        <v>0.83420000000000027</v>
      </c>
      <c r="H69" s="2"/>
      <c r="I69" s="2"/>
      <c r="J69" s="2"/>
      <c r="K69" s="119">
        <f t="shared" si="10"/>
        <v>4</v>
      </c>
      <c r="L69" s="122">
        <f t="shared" si="11"/>
        <v>12.466666666666667</v>
      </c>
      <c r="M69" s="122">
        <f t="shared" si="12"/>
        <v>12.366666666666667</v>
      </c>
      <c r="N69" s="113">
        <f t="shared" si="13"/>
        <v>12.5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0.30000000000000071</v>
      </c>
      <c r="E70" s="114">
        <f t="shared" si="7"/>
        <v>0.20000000000000107</v>
      </c>
      <c r="F70" s="115">
        <f t="shared" si="8"/>
        <v>0.19999999999999929</v>
      </c>
      <c r="G70" s="113">
        <f t="shared" si="9"/>
        <v>0.83420000000000027</v>
      </c>
      <c r="H70" s="2"/>
      <c r="I70" s="2"/>
      <c r="J70" s="2"/>
      <c r="K70" s="119">
        <f t="shared" si="10"/>
        <v>5</v>
      </c>
      <c r="L70" s="122">
        <f t="shared" si="11"/>
        <v>13.700000000000001</v>
      </c>
      <c r="M70" s="122">
        <f t="shared" si="12"/>
        <v>13.700000000000001</v>
      </c>
      <c r="N70" s="113">
        <f t="shared" si="13"/>
        <v>13.6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9.9999999999999645E-2</v>
      </c>
      <c r="F71" s="115">
        <f t="shared" si="8"/>
        <v>0.30000000000000071</v>
      </c>
      <c r="G71" s="113">
        <f t="shared" si="9"/>
        <v>0.83420000000000027</v>
      </c>
      <c r="H71" s="2"/>
      <c r="I71" s="2"/>
      <c r="J71" s="2"/>
      <c r="K71" s="119">
        <f t="shared" si="10"/>
        <v>6</v>
      </c>
      <c r="L71" s="122">
        <f t="shared" si="11"/>
        <v>13.366666666666665</v>
      </c>
      <c r="M71" s="122">
        <f t="shared" si="12"/>
        <v>13.333333333333334</v>
      </c>
      <c r="N71" s="113">
        <f t="shared" si="13"/>
        <v>13.333333333333334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0.40000000000000036</v>
      </c>
      <c r="F72" s="115">
        <f t="shared" si="8"/>
        <v>0.19999999999999929</v>
      </c>
      <c r="G72" s="113">
        <f t="shared" si="9"/>
        <v>0.83420000000000027</v>
      </c>
      <c r="H72" s="2"/>
      <c r="I72" s="2"/>
      <c r="J72" s="2"/>
      <c r="K72" s="119">
        <f t="shared" si="10"/>
        <v>7</v>
      </c>
      <c r="L72" s="122">
        <f t="shared" si="11"/>
        <v>13.633333333333333</v>
      </c>
      <c r="M72" s="122">
        <f t="shared" si="12"/>
        <v>13.433333333333332</v>
      </c>
      <c r="N72" s="113">
        <f t="shared" si="13"/>
        <v>13.5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0.19999999999999929</v>
      </c>
      <c r="F73" s="115">
        <f t="shared" si="8"/>
        <v>0.5</v>
      </c>
      <c r="G73" s="113">
        <f t="shared" si="9"/>
        <v>0.83420000000000027</v>
      </c>
      <c r="H73" s="2"/>
      <c r="I73" s="2"/>
      <c r="J73" s="2"/>
      <c r="K73" s="119">
        <f t="shared" si="10"/>
        <v>8</v>
      </c>
      <c r="L73" s="122">
        <f t="shared" si="11"/>
        <v>13.933333333333332</v>
      </c>
      <c r="M73" s="122">
        <f t="shared" si="12"/>
        <v>13.933333333333332</v>
      </c>
      <c r="N73" s="113">
        <f t="shared" si="13"/>
        <v>13.6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9.9999999999999645E-2</v>
      </c>
      <c r="E74" s="114">
        <f t="shared" si="7"/>
        <v>0.59999999999999964</v>
      </c>
      <c r="F74" s="115">
        <f t="shared" si="8"/>
        <v>0.5</v>
      </c>
      <c r="G74" s="113">
        <f t="shared" si="9"/>
        <v>0.83420000000000027</v>
      </c>
      <c r="H74" s="2"/>
      <c r="I74" s="2"/>
      <c r="J74" s="2"/>
      <c r="K74" s="119">
        <f t="shared" si="10"/>
        <v>9</v>
      </c>
      <c r="L74" s="122">
        <f t="shared" si="11"/>
        <v>11.933333333333332</v>
      </c>
      <c r="M74" s="122">
        <f t="shared" si="12"/>
        <v>11.799999999999999</v>
      </c>
      <c r="N74" s="113">
        <f t="shared" si="13"/>
        <v>11.799999999999999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0.20000000000000107</v>
      </c>
      <c r="E75" s="114">
        <f t="shared" si="7"/>
        <v>9.9999999999999645E-2</v>
      </c>
      <c r="F75" s="115">
        <f t="shared" si="8"/>
        <v>0.19999999999999929</v>
      </c>
      <c r="G75" s="118">
        <f t="shared" si="9"/>
        <v>0.83420000000000027</v>
      </c>
      <c r="H75" s="2"/>
      <c r="I75" s="2"/>
      <c r="J75" s="2"/>
      <c r="K75" s="123">
        <f t="shared" si="10"/>
        <v>10</v>
      </c>
      <c r="L75" s="122">
        <f t="shared" si="11"/>
        <v>13.200000000000001</v>
      </c>
      <c r="M75" s="122">
        <f t="shared" si="12"/>
        <v>13.133333333333333</v>
      </c>
      <c r="N75" s="113">
        <f t="shared" si="13"/>
        <v>13.1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GRR!B21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GRR!A21</f>
        <v>D 11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Data!M2</f>
        <v>13.1</v>
      </c>
      <c r="D8" s="17">
        <f>Data!M12</f>
        <v>13.2</v>
      </c>
      <c r="E8" s="17">
        <f>Data!M22</f>
        <v>13</v>
      </c>
      <c r="F8" s="18">
        <f>MAX(C8:E8)-MIN(C8:E8)</f>
        <v>0.19999999999999929</v>
      </c>
      <c r="G8" s="17">
        <f>Data!M32</f>
        <v>13.1</v>
      </c>
      <c r="H8" s="17">
        <f>Data!M42</f>
        <v>13.1</v>
      </c>
      <c r="I8" s="17">
        <f>Data!M52</f>
        <v>12.7</v>
      </c>
      <c r="J8" s="18">
        <f t="shared" ref="J8" si="0">MAX(G8:I8)-MIN(G8:I8)</f>
        <v>0.40000000000000036</v>
      </c>
      <c r="K8" s="17">
        <f>Data!M62</f>
        <v>13.1</v>
      </c>
      <c r="L8" s="17">
        <f>Data!M72</f>
        <v>13.1</v>
      </c>
      <c r="M8" s="17">
        <f>Data!M82</f>
        <v>13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Data!M3</f>
        <v>13.9</v>
      </c>
      <c r="D9" s="17">
        <f>Data!M13</f>
        <v>13.4</v>
      </c>
      <c r="E9" s="17">
        <f>Data!M23</f>
        <v>13.7</v>
      </c>
      <c r="F9" s="18">
        <f t="shared" ref="F9:F17" si="3">MAX(C9:E9)-MIN(C9:E9)</f>
        <v>0.5</v>
      </c>
      <c r="G9" s="17">
        <f>Data!M33</f>
        <v>13.9</v>
      </c>
      <c r="H9" s="17">
        <f>Data!M43</f>
        <v>13.7</v>
      </c>
      <c r="I9" s="17">
        <f>Data!M53</f>
        <v>13.6</v>
      </c>
      <c r="J9" s="18">
        <f t="shared" ref="J9:J17" si="4">MAX(G9:I9)-MIN(G9:I9)</f>
        <v>0.30000000000000071</v>
      </c>
      <c r="K9" s="17">
        <f>Data!M63</f>
        <v>13.9</v>
      </c>
      <c r="L9" s="17">
        <f>Data!M73</f>
        <v>13.6</v>
      </c>
      <c r="M9" s="17">
        <f>Data!M83</f>
        <v>13.9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Data!M4</f>
        <v>13.7</v>
      </c>
      <c r="D10" s="17">
        <f>Data!M14</f>
        <v>13.4</v>
      </c>
      <c r="E10" s="17">
        <f>Data!M24</f>
        <v>13.1</v>
      </c>
      <c r="F10" s="18">
        <f t="shared" si="3"/>
        <v>0.59999999999999964</v>
      </c>
      <c r="G10" s="17">
        <f>Data!M34</f>
        <v>13.4</v>
      </c>
      <c r="H10" s="17">
        <f>Data!M44</f>
        <v>13.2</v>
      </c>
      <c r="I10" s="17">
        <f>Data!M54</f>
        <v>12.9</v>
      </c>
      <c r="J10" s="18">
        <f t="shared" si="4"/>
        <v>0.5</v>
      </c>
      <c r="K10" s="17">
        <f>Data!M64</f>
        <v>13.3</v>
      </c>
      <c r="L10" s="17">
        <f>Data!M74</f>
        <v>13.2</v>
      </c>
      <c r="M10" s="17">
        <f>Data!M84</f>
        <v>13</v>
      </c>
      <c r="N10" s="73">
        <f t="shared" si="1"/>
        <v>0.30000000000000071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Data!M5</f>
        <v>12.2</v>
      </c>
      <c r="D11" s="17">
        <f>Data!M15</f>
        <v>12.5</v>
      </c>
      <c r="E11" s="17">
        <f>Data!M25</f>
        <v>12.3</v>
      </c>
      <c r="F11" s="18">
        <f t="shared" si="3"/>
        <v>0.30000000000000071</v>
      </c>
      <c r="G11" s="17">
        <f>Data!M35</f>
        <v>12.2</v>
      </c>
      <c r="H11" s="17">
        <f>Data!M45</f>
        <v>12.5</v>
      </c>
      <c r="I11" s="17">
        <f>Data!M55</f>
        <v>12.4</v>
      </c>
      <c r="J11" s="18">
        <f t="shared" si="4"/>
        <v>0.30000000000000071</v>
      </c>
      <c r="K11" s="17">
        <f>Data!M65</f>
        <v>12.5</v>
      </c>
      <c r="L11" s="17">
        <f>Data!M75</f>
        <v>12.5</v>
      </c>
      <c r="M11" s="17">
        <f>Data!M85</f>
        <v>12.7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Data!M6</f>
        <v>14.4</v>
      </c>
      <c r="D12" s="17">
        <f>Data!M16</f>
        <v>14.3</v>
      </c>
      <c r="E12" s="17">
        <f>Data!M26</f>
        <v>14.3</v>
      </c>
      <c r="F12" s="18">
        <f t="shared" si="3"/>
        <v>9.9999999999999645E-2</v>
      </c>
      <c r="G12" s="17">
        <f>Data!M36</f>
        <v>14.4</v>
      </c>
      <c r="H12" s="17">
        <f>Data!M46</f>
        <v>14.4</v>
      </c>
      <c r="I12" s="17">
        <f>Data!M56</f>
        <v>14.2</v>
      </c>
      <c r="J12" s="18">
        <f t="shared" si="4"/>
        <v>0.20000000000000107</v>
      </c>
      <c r="K12" s="17">
        <f>Data!M66</f>
        <v>14.3</v>
      </c>
      <c r="L12" s="17">
        <f>Data!M76</f>
        <v>14.2</v>
      </c>
      <c r="M12" s="17">
        <f>Data!M86</f>
        <v>14.2</v>
      </c>
      <c r="N12" s="73">
        <f t="shared" si="1"/>
        <v>0.10000000000000142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Data!M7</f>
        <v>12.8</v>
      </c>
      <c r="D13" s="17">
        <f>Data!M17</f>
        <v>12.9</v>
      </c>
      <c r="E13" s="17">
        <f>Data!M27</f>
        <v>12.6</v>
      </c>
      <c r="F13" s="18">
        <f t="shared" si="3"/>
        <v>0.30000000000000071</v>
      </c>
      <c r="G13" s="17">
        <f>Data!M37</f>
        <v>12.2</v>
      </c>
      <c r="H13" s="17">
        <f>Data!M47</f>
        <v>12.7</v>
      </c>
      <c r="I13" s="17">
        <f>Data!M57</f>
        <v>12.6</v>
      </c>
      <c r="J13" s="18">
        <f t="shared" si="4"/>
        <v>0.5</v>
      </c>
      <c r="K13" s="17">
        <f>Data!M67</f>
        <v>12.8</v>
      </c>
      <c r="L13" s="17">
        <f>Data!M77</f>
        <v>12.5</v>
      </c>
      <c r="M13" s="17">
        <f>Data!M87</f>
        <v>12.1</v>
      </c>
      <c r="N13" s="73">
        <f t="shared" si="1"/>
        <v>0.70000000000000107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Data!M8</f>
        <v>13.3</v>
      </c>
      <c r="D14" s="17">
        <f>Data!M18</f>
        <v>13</v>
      </c>
      <c r="E14" s="17">
        <f>Data!M28</f>
        <v>13.1</v>
      </c>
      <c r="F14" s="18">
        <f t="shared" si="3"/>
        <v>0.30000000000000071</v>
      </c>
      <c r="G14" s="17">
        <f>Data!M38</f>
        <v>13.1</v>
      </c>
      <c r="H14" s="17">
        <f>Data!M48</f>
        <v>13</v>
      </c>
      <c r="I14" s="17">
        <f>Data!M58</f>
        <v>13.1</v>
      </c>
      <c r="J14" s="18">
        <f t="shared" si="4"/>
        <v>9.9999999999999645E-2</v>
      </c>
      <c r="K14" s="17">
        <f>Data!M68</f>
        <v>13.2</v>
      </c>
      <c r="L14" s="17">
        <f>Data!M78</f>
        <v>12.9</v>
      </c>
      <c r="M14" s="17">
        <f>Data!M88</f>
        <v>12.9</v>
      </c>
      <c r="N14" s="73">
        <f t="shared" si="1"/>
        <v>0.29999999999999893</v>
      </c>
      <c r="O14" s="2"/>
      <c r="P14" s="2"/>
      <c r="Q14" s="2"/>
    </row>
    <row r="15" spans="1:19" ht="13.5" customHeight="1">
      <c r="A15" s="2"/>
      <c r="B15" s="19">
        <v>8</v>
      </c>
      <c r="C15" s="17">
        <f>Data!M9</f>
        <v>13.8</v>
      </c>
      <c r="D15" s="17">
        <f>Data!M19</f>
        <v>13.7</v>
      </c>
      <c r="E15" s="17">
        <f>Data!M29</f>
        <v>13.7</v>
      </c>
      <c r="F15" s="18">
        <f t="shared" si="3"/>
        <v>0.10000000000000142</v>
      </c>
      <c r="G15" s="17">
        <f>Data!M39</f>
        <v>13.8</v>
      </c>
      <c r="H15" s="17">
        <f>Data!M49</f>
        <v>13.7</v>
      </c>
      <c r="I15" s="17">
        <f>Data!M59</f>
        <v>13.8</v>
      </c>
      <c r="J15" s="18">
        <f t="shared" si="4"/>
        <v>0.10000000000000142</v>
      </c>
      <c r="K15" s="17">
        <f>Data!M69</f>
        <v>13.6</v>
      </c>
      <c r="L15" s="17">
        <f>Data!M79</f>
        <v>13.7</v>
      </c>
      <c r="M15" s="17">
        <f>Data!M89</f>
        <v>13.6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Data!M10</f>
        <v>12.3</v>
      </c>
      <c r="D16" s="17">
        <f>Data!M20</f>
        <v>12.2</v>
      </c>
      <c r="E16" s="17">
        <f>Data!M30</f>
        <v>12</v>
      </c>
      <c r="F16" s="18">
        <f t="shared" si="3"/>
        <v>0.30000000000000071</v>
      </c>
      <c r="G16" s="17">
        <f>Data!M40</f>
        <v>12.3</v>
      </c>
      <c r="H16" s="17">
        <f>Data!M50</f>
        <v>12.2</v>
      </c>
      <c r="I16" s="17">
        <f>Data!M60</f>
        <v>12.3</v>
      </c>
      <c r="J16" s="18">
        <f t="shared" si="4"/>
        <v>0.10000000000000142</v>
      </c>
      <c r="K16" s="17">
        <f>Data!M70</f>
        <v>12.3</v>
      </c>
      <c r="L16" s="17">
        <f>Data!M80</f>
        <v>12.3</v>
      </c>
      <c r="M16" s="17">
        <f>Data!M90</f>
        <v>12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Data!M11</f>
        <v>13.8</v>
      </c>
      <c r="D17" s="17">
        <f>Data!M21</f>
        <v>13.7</v>
      </c>
      <c r="E17" s="17">
        <f>Data!M31</f>
        <v>13.6</v>
      </c>
      <c r="F17" s="18">
        <f t="shared" si="3"/>
        <v>0.20000000000000107</v>
      </c>
      <c r="G17" s="17">
        <f>Data!M41</f>
        <v>13.6</v>
      </c>
      <c r="H17" s="17">
        <f>Data!M51</f>
        <v>13.7</v>
      </c>
      <c r="I17" s="17">
        <f>Data!M61</f>
        <v>13.6</v>
      </c>
      <c r="J17" s="18">
        <f t="shared" si="4"/>
        <v>9.9999999999999645E-2</v>
      </c>
      <c r="K17" s="17">
        <f>Data!M71</f>
        <v>13.8</v>
      </c>
      <c r="L17" s="17">
        <f>Data!M81</f>
        <v>13.6</v>
      </c>
      <c r="M17" s="17">
        <f>Data!M91</f>
        <v>13.5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3.1502264225241917E-2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13.233333333333336</v>
      </c>
      <c r="F28" s="30">
        <f>AVERAGE(F8:F27)</f>
        <v>0.29000000000000037</v>
      </c>
      <c r="G28" s="31"/>
      <c r="H28" s="32" t="s">
        <v>111</v>
      </c>
      <c r="I28" s="79">
        <f>AVERAGE(G8:I27)</f>
        <v>13.180000000000001</v>
      </c>
      <c r="J28" s="30">
        <f>AVERAGE(J8:J27)</f>
        <v>0.26000000000000051</v>
      </c>
      <c r="K28" s="80"/>
      <c r="L28" s="81" t="s">
        <v>111</v>
      </c>
      <c r="M28" s="82">
        <f>AVERAGE(K8:M27)</f>
        <v>13.176666666666669</v>
      </c>
      <c r="N28" s="83">
        <f>AVERAGE(N8:N27)</f>
        <v>0.2700000000000003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0.83366666666666778</v>
      </c>
      <c r="E30" s="3"/>
      <c r="F30" s="33"/>
      <c r="G30" s="36" t="s">
        <v>113</v>
      </c>
      <c r="H30" s="35">
        <f>IF(J2=2,SQRT(ABS(((P33*P42)^2)-((D30^2)/(J4*J3)))),(SQRT(ABS(((P33*P43)^2)-((D30^2)/(J4*J3))))))</f>
        <v>1.5566940278344661E-2</v>
      </c>
      <c r="I30" s="2"/>
      <c r="J30" s="33"/>
      <c r="K30" s="34" t="s">
        <v>114</v>
      </c>
      <c r="L30" s="35">
        <f>SQRT(D30^2+H30^2)</f>
        <v>0.83381199364169767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0.16187702265372189</v>
      </c>
      <c r="E31" s="3"/>
      <c r="F31" s="37"/>
      <c r="G31" s="40" t="s">
        <v>117</v>
      </c>
      <c r="H31" s="41">
        <f>H30/5.15</f>
        <v>3.0227068501640117E-3</v>
      </c>
      <c r="I31" s="2"/>
      <c r="J31" s="37"/>
      <c r="K31" s="38" t="s">
        <v>118</v>
      </c>
      <c r="L31" s="84">
        <f>L30/5.15</f>
        <v>0.16190524148382479</v>
      </c>
      <c r="M31" s="2"/>
      <c r="N31" s="85"/>
      <c r="O31" s="36" t="s">
        <v>119</v>
      </c>
      <c r="P31" s="86">
        <f>IF(J2=2,(F28+J28)/2,(F28+J28+N28)/3)</f>
        <v>0.27333333333333371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6.9472222222222308</v>
      </c>
      <c r="E32" s="3"/>
      <c r="F32" s="42"/>
      <c r="G32" s="45" t="s">
        <v>121</v>
      </c>
      <c r="H32" s="44">
        <f>100*H30/G4</f>
        <v>0.12972450231953883</v>
      </c>
      <c r="I32" s="2"/>
      <c r="J32" s="42"/>
      <c r="K32" s="87" t="s">
        <v>122</v>
      </c>
      <c r="L32" s="44">
        <f>100*L30/(G2-G3)</f>
        <v>6.94843328034748</v>
      </c>
      <c r="M32" s="2"/>
      <c r="N32" s="88"/>
      <c r="O32" s="89" t="s">
        <v>123</v>
      </c>
      <c r="P32" s="90">
        <f>IF(J3=2,P31*N42,P31*N43)</f>
        <v>0.70520000000000094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5.6666666666666643E-2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-3.333333333332078E-3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0.40000000000000036</v>
      </c>
      <c r="F66" s="112">
        <f t="shared" ref="F66:F75" si="8">N8</f>
        <v>9.9999999999999645E-2</v>
      </c>
      <c r="G66" s="113">
        <f t="shared" ref="G66:G75" si="9">$P$32</f>
        <v>0.70520000000000094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13.1</v>
      </c>
      <c r="M66" s="120">
        <f t="shared" ref="M66:M75" si="12">AVERAGE(G8:I8)</f>
        <v>12.966666666666667</v>
      </c>
      <c r="N66" s="121">
        <f t="shared" ref="N66:N75" si="13">AVERAGE(K8:M8)</f>
        <v>13.066666666666668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0.30000000000000071</v>
      </c>
      <c r="F67" s="115">
        <f t="shared" si="8"/>
        <v>0.30000000000000071</v>
      </c>
      <c r="G67" s="113">
        <f t="shared" si="9"/>
        <v>0.70520000000000094</v>
      </c>
      <c r="H67" s="2"/>
      <c r="I67" s="2"/>
      <c r="J67" s="2"/>
      <c r="K67" s="119">
        <f t="shared" si="10"/>
        <v>2</v>
      </c>
      <c r="L67" s="122">
        <f t="shared" si="11"/>
        <v>13.666666666666666</v>
      </c>
      <c r="M67" s="122">
        <f t="shared" si="12"/>
        <v>13.733333333333334</v>
      </c>
      <c r="N67" s="113">
        <f t="shared" si="13"/>
        <v>13.799999999999999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0.5</v>
      </c>
      <c r="F68" s="115">
        <f t="shared" si="8"/>
        <v>0.30000000000000071</v>
      </c>
      <c r="G68" s="113">
        <f t="shared" si="9"/>
        <v>0.70520000000000094</v>
      </c>
      <c r="H68" s="2"/>
      <c r="I68" s="2"/>
      <c r="J68" s="2"/>
      <c r="K68" s="119">
        <f t="shared" si="10"/>
        <v>3</v>
      </c>
      <c r="L68" s="122">
        <f t="shared" si="11"/>
        <v>13.4</v>
      </c>
      <c r="M68" s="122">
        <f t="shared" si="12"/>
        <v>13.166666666666666</v>
      </c>
      <c r="N68" s="113">
        <f t="shared" si="13"/>
        <v>13.166666666666666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0.30000000000000071</v>
      </c>
      <c r="E69" s="114">
        <f t="shared" si="7"/>
        <v>0.30000000000000071</v>
      </c>
      <c r="F69" s="115">
        <f t="shared" si="8"/>
        <v>0.19999999999999929</v>
      </c>
      <c r="G69" s="113">
        <f t="shared" si="9"/>
        <v>0.70520000000000094</v>
      </c>
      <c r="H69" s="2"/>
      <c r="I69" s="2"/>
      <c r="J69" s="2"/>
      <c r="K69" s="119">
        <f t="shared" si="10"/>
        <v>4</v>
      </c>
      <c r="L69" s="122">
        <f t="shared" si="11"/>
        <v>12.333333333333334</v>
      </c>
      <c r="M69" s="122">
        <f t="shared" si="12"/>
        <v>12.366666666666667</v>
      </c>
      <c r="N69" s="113">
        <f t="shared" si="13"/>
        <v>12.566666666666668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0.20000000000000107</v>
      </c>
      <c r="F70" s="115">
        <f t="shared" si="8"/>
        <v>0.10000000000000142</v>
      </c>
      <c r="G70" s="113">
        <f t="shared" si="9"/>
        <v>0.70520000000000094</v>
      </c>
      <c r="H70" s="2"/>
      <c r="I70" s="2"/>
      <c r="J70" s="2"/>
      <c r="K70" s="119">
        <f t="shared" si="10"/>
        <v>5</v>
      </c>
      <c r="L70" s="122">
        <f t="shared" si="11"/>
        <v>14.333333333333334</v>
      </c>
      <c r="M70" s="122">
        <f t="shared" si="12"/>
        <v>14.333333333333334</v>
      </c>
      <c r="N70" s="113">
        <f t="shared" si="13"/>
        <v>14.233333333333334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0.5</v>
      </c>
      <c r="F71" s="115">
        <f t="shared" si="8"/>
        <v>0.70000000000000107</v>
      </c>
      <c r="G71" s="113">
        <f t="shared" si="9"/>
        <v>0.70520000000000094</v>
      </c>
      <c r="H71" s="2"/>
      <c r="I71" s="2"/>
      <c r="J71" s="2"/>
      <c r="K71" s="119">
        <f t="shared" si="10"/>
        <v>6</v>
      </c>
      <c r="L71" s="122">
        <f t="shared" si="11"/>
        <v>12.766666666666667</v>
      </c>
      <c r="M71" s="122">
        <f t="shared" si="12"/>
        <v>12.5</v>
      </c>
      <c r="N71" s="113">
        <f t="shared" si="13"/>
        <v>12.466666666666667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9.9999999999999645E-2</v>
      </c>
      <c r="F72" s="115">
        <f t="shared" si="8"/>
        <v>0.29999999999999893</v>
      </c>
      <c r="G72" s="113">
        <f t="shared" si="9"/>
        <v>0.70520000000000094</v>
      </c>
      <c r="H72" s="2"/>
      <c r="I72" s="2"/>
      <c r="J72" s="2"/>
      <c r="K72" s="119">
        <f t="shared" si="10"/>
        <v>7</v>
      </c>
      <c r="L72" s="122">
        <f t="shared" si="11"/>
        <v>13.133333333333333</v>
      </c>
      <c r="M72" s="122">
        <f t="shared" si="12"/>
        <v>13.066666666666668</v>
      </c>
      <c r="N72" s="113">
        <f t="shared" si="13"/>
        <v>13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0.10000000000000142</v>
      </c>
      <c r="E73" s="114">
        <f t="shared" si="7"/>
        <v>0.10000000000000142</v>
      </c>
      <c r="F73" s="115">
        <f t="shared" si="8"/>
        <v>9.9999999999999645E-2</v>
      </c>
      <c r="G73" s="113">
        <f t="shared" si="9"/>
        <v>0.70520000000000094</v>
      </c>
      <c r="H73" s="2"/>
      <c r="I73" s="2"/>
      <c r="J73" s="2"/>
      <c r="K73" s="119">
        <f t="shared" si="10"/>
        <v>8</v>
      </c>
      <c r="L73" s="122">
        <f t="shared" si="11"/>
        <v>13.733333333333334</v>
      </c>
      <c r="M73" s="122">
        <f t="shared" si="12"/>
        <v>13.766666666666666</v>
      </c>
      <c r="N73" s="113">
        <f t="shared" si="13"/>
        <v>13.633333333333333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0.10000000000000142</v>
      </c>
      <c r="F74" s="115">
        <f t="shared" si="8"/>
        <v>0.30000000000000071</v>
      </c>
      <c r="G74" s="113">
        <f t="shared" si="9"/>
        <v>0.70520000000000094</v>
      </c>
      <c r="H74" s="2"/>
      <c r="I74" s="2"/>
      <c r="J74" s="2"/>
      <c r="K74" s="119">
        <f t="shared" si="10"/>
        <v>9</v>
      </c>
      <c r="L74" s="122">
        <f t="shared" si="11"/>
        <v>12.166666666666666</v>
      </c>
      <c r="M74" s="122">
        <f t="shared" si="12"/>
        <v>12.266666666666666</v>
      </c>
      <c r="N74" s="113">
        <f t="shared" si="13"/>
        <v>12.200000000000001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0.20000000000000107</v>
      </c>
      <c r="E75" s="114">
        <f t="shared" si="7"/>
        <v>9.9999999999999645E-2</v>
      </c>
      <c r="F75" s="115">
        <f t="shared" si="8"/>
        <v>0.30000000000000071</v>
      </c>
      <c r="G75" s="118">
        <f t="shared" si="9"/>
        <v>0.70520000000000094</v>
      </c>
      <c r="H75" s="2"/>
      <c r="I75" s="2"/>
      <c r="J75" s="2"/>
      <c r="K75" s="123">
        <f t="shared" si="10"/>
        <v>10</v>
      </c>
      <c r="L75" s="122">
        <f t="shared" si="11"/>
        <v>13.700000000000001</v>
      </c>
      <c r="M75" s="122">
        <f t="shared" si="12"/>
        <v>13.633333333333333</v>
      </c>
      <c r="N75" s="113">
        <f t="shared" si="13"/>
        <v>13.633333333333333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GRR!B22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GRR!A22</f>
        <v>D 12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Data!N2</f>
        <v>10.4</v>
      </c>
      <c r="D8" s="17">
        <f>Data!N12</f>
        <v>10.9</v>
      </c>
      <c r="E8" s="17">
        <f>Data!N22</f>
        <v>10.7</v>
      </c>
      <c r="F8" s="18">
        <f>MAX(C8:E8)-MIN(C8:E8)</f>
        <v>0.5</v>
      </c>
      <c r="G8" s="17">
        <f>Data!N32</f>
        <v>10.8</v>
      </c>
      <c r="H8" s="17">
        <f>Data!N42</f>
        <v>11</v>
      </c>
      <c r="I8" s="17">
        <f>Data!N52</f>
        <v>10.3</v>
      </c>
      <c r="J8" s="18">
        <f t="shared" ref="J8" si="0">MAX(G8:I8)-MIN(G8:I8)</f>
        <v>0.69999999999999929</v>
      </c>
      <c r="K8" s="17">
        <f>Data!N62</f>
        <v>10.5</v>
      </c>
      <c r="L8" s="17">
        <f>Data!N72</f>
        <v>10.9</v>
      </c>
      <c r="M8" s="17">
        <f>Data!N82</f>
        <v>10.8</v>
      </c>
      <c r="N8" s="71">
        <f t="shared" ref="N8:N17" si="1">MAX(K8:M8)-MIN(K8:M8)</f>
        <v>0.40000000000000036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Data!N3</f>
        <v>11.7</v>
      </c>
      <c r="D9" s="17">
        <f>Data!N13</f>
        <v>11.8</v>
      </c>
      <c r="E9" s="17">
        <f>Data!N23</f>
        <v>11.7</v>
      </c>
      <c r="F9" s="18">
        <f t="shared" ref="F9:F17" si="3">MAX(C9:E9)-MIN(C9:E9)</f>
        <v>0.10000000000000142</v>
      </c>
      <c r="G9" s="17">
        <f>Data!N33</f>
        <v>11.6</v>
      </c>
      <c r="H9" s="17">
        <f>Data!N43</f>
        <v>11.9</v>
      </c>
      <c r="I9" s="17">
        <f>Data!N53</f>
        <v>11.7</v>
      </c>
      <c r="J9" s="18">
        <f t="shared" ref="J9:J17" si="4">MAX(G9:I9)-MIN(G9:I9)</f>
        <v>0.30000000000000071</v>
      </c>
      <c r="K9" s="17">
        <f>Data!N63</f>
        <v>11.6</v>
      </c>
      <c r="L9" s="17">
        <f>Data!N73</f>
        <v>11.4</v>
      </c>
      <c r="M9" s="17">
        <f>Data!N83</f>
        <v>11.5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Data!N4</f>
        <v>12.9</v>
      </c>
      <c r="D10" s="17">
        <f>Data!N14</f>
        <v>12.5</v>
      </c>
      <c r="E10" s="17">
        <f>Data!N24</f>
        <v>12.2</v>
      </c>
      <c r="F10" s="18">
        <f t="shared" si="3"/>
        <v>0.70000000000000107</v>
      </c>
      <c r="G10" s="17">
        <f>Data!N34</f>
        <v>12.9</v>
      </c>
      <c r="H10" s="17">
        <f>Data!N44</f>
        <v>12.5</v>
      </c>
      <c r="I10" s="17">
        <f>Data!N54</f>
        <v>12.1</v>
      </c>
      <c r="J10" s="18">
        <f t="shared" si="4"/>
        <v>0.80000000000000071</v>
      </c>
      <c r="K10" s="17">
        <f>Data!N64</f>
        <v>12.7</v>
      </c>
      <c r="L10" s="17">
        <f>Data!N74</f>
        <v>12.3</v>
      </c>
      <c r="M10" s="17">
        <f>Data!N84</f>
        <v>12.2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Data!N5</f>
        <v>12.3</v>
      </c>
      <c r="D11" s="17">
        <f>Data!N15</f>
        <v>12</v>
      </c>
      <c r="E11" s="17">
        <f>Data!N25</f>
        <v>11.6</v>
      </c>
      <c r="F11" s="18">
        <f t="shared" si="3"/>
        <v>0.70000000000000107</v>
      </c>
      <c r="G11" s="17">
        <f>Data!N35</f>
        <v>12.1</v>
      </c>
      <c r="H11" s="17">
        <f>Data!N45</f>
        <v>11.8</v>
      </c>
      <c r="I11" s="17">
        <f>Data!N55</f>
        <v>11.4</v>
      </c>
      <c r="J11" s="18">
        <f t="shared" si="4"/>
        <v>0.69999999999999929</v>
      </c>
      <c r="K11" s="17">
        <f>Data!N65</f>
        <v>12</v>
      </c>
      <c r="L11" s="17">
        <f>Data!N75</f>
        <v>11.7</v>
      </c>
      <c r="M11" s="17">
        <f>Data!N85</f>
        <v>11.5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Data!N6</f>
        <v>12.6</v>
      </c>
      <c r="D12" s="17">
        <f>Data!N16</f>
        <v>12.4</v>
      </c>
      <c r="E12" s="17">
        <f>Data!N26</f>
        <v>12.4</v>
      </c>
      <c r="F12" s="18">
        <f t="shared" si="3"/>
        <v>0.19999999999999929</v>
      </c>
      <c r="G12" s="17">
        <f>Data!N36</f>
        <v>12.7</v>
      </c>
      <c r="H12" s="17">
        <f>Data!N46</f>
        <v>12.3</v>
      </c>
      <c r="I12" s="17">
        <f>Data!N56</f>
        <v>12.4</v>
      </c>
      <c r="J12" s="18">
        <f t="shared" si="4"/>
        <v>0.39999999999999858</v>
      </c>
      <c r="K12" s="17">
        <f>Data!N66</f>
        <v>12.6</v>
      </c>
      <c r="L12" s="17">
        <f>Data!N76</f>
        <v>12.4</v>
      </c>
      <c r="M12" s="17">
        <f>Data!N86</f>
        <v>12.4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Data!N7</f>
        <v>11.5</v>
      </c>
      <c r="D13" s="17">
        <f>Data!N17</f>
        <v>11.5</v>
      </c>
      <c r="E13" s="17">
        <f>Data!N27</f>
        <v>10.9</v>
      </c>
      <c r="F13" s="18">
        <f t="shared" si="3"/>
        <v>0.59999999999999964</v>
      </c>
      <c r="G13" s="17">
        <f>Data!N37</f>
        <v>11.5</v>
      </c>
      <c r="H13" s="17">
        <f>Data!N47</f>
        <v>11.4</v>
      </c>
      <c r="I13" s="17">
        <f>Data!N57</f>
        <v>11.2</v>
      </c>
      <c r="J13" s="18">
        <f t="shared" si="4"/>
        <v>0.30000000000000071</v>
      </c>
      <c r="K13" s="17">
        <f>Data!N67</f>
        <v>11.7</v>
      </c>
      <c r="L13" s="17">
        <f>Data!N77</f>
        <v>11.1</v>
      </c>
      <c r="M13" s="17">
        <f>Data!N87</f>
        <v>11.2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Data!N8</f>
        <v>11.8</v>
      </c>
      <c r="D14" s="17">
        <f>Data!N18</f>
        <v>11.4</v>
      </c>
      <c r="E14" s="17">
        <f>Data!N28</f>
        <v>11.3</v>
      </c>
      <c r="F14" s="18">
        <f t="shared" si="3"/>
        <v>0.5</v>
      </c>
      <c r="G14" s="17">
        <f>Data!N38</f>
        <v>11.4</v>
      </c>
      <c r="H14" s="17">
        <f>Data!N48</f>
        <v>11.3</v>
      </c>
      <c r="I14" s="17">
        <f>Data!N58</f>
        <v>11.2</v>
      </c>
      <c r="J14" s="18">
        <f t="shared" si="4"/>
        <v>0.20000000000000107</v>
      </c>
      <c r="K14" s="17">
        <f>Data!N68</f>
        <v>11.7</v>
      </c>
      <c r="L14" s="17">
        <f>Data!N78</f>
        <v>11.3</v>
      </c>
      <c r="M14" s="17">
        <f>Data!N88</f>
        <v>11.3</v>
      </c>
      <c r="N14" s="73">
        <f t="shared" si="1"/>
        <v>0.39999999999999858</v>
      </c>
      <c r="O14" s="2"/>
      <c r="P14" s="2"/>
      <c r="Q14" s="2"/>
    </row>
    <row r="15" spans="1:19" ht="13.5" customHeight="1">
      <c r="A15" s="2"/>
      <c r="B15" s="19">
        <v>8</v>
      </c>
      <c r="C15" s="17">
        <f>Data!N9</f>
        <v>11.9</v>
      </c>
      <c r="D15" s="17">
        <f>Data!N19</f>
        <v>11.8</v>
      </c>
      <c r="E15" s="17">
        <f>Data!N29</f>
        <v>11.7</v>
      </c>
      <c r="F15" s="18">
        <f t="shared" si="3"/>
        <v>0.20000000000000107</v>
      </c>
      <c r="G15" s="17">
        <f>Data!N39</f>
        <v>12</v>
      </c>
      <c r="H15" s="17">
        <f>Data!N49</f>
        <v>11.6</v>
      </c>
      <c r="I15" s="17">
        <f>Data!N59</f>
        <v>11.7</v>
      </c>
      <c r="J15" s="18">
        <f t="shared" si="4"/>
        <v>0.40000000000000036</v>
      </c>
      <c r="K15" s="17">
        <f>Data!N69</f>
        <v>11.6</v>
      </c>
      <c r="L15" s="17">
        <f>Data!N79</f>
        <v>11.7</v>
      </c>
      <c r="M15" s="17">
        <f>Data!N89</f>
        <v>11.5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Data!N10</f>
        <v>11</v>
      </c>
      <c r="D16" s="17">
        <f>Data!N20</f>
        <v>10.3</v>
      </c>
      <c r="E16" s="17">
        <f>Data!N30</f>
        <v>10.5</v>
      </c>
      <c r="F16" s="18">
        <f t="shared" si="3"/>
        <v>0.69999999999999929</v>
      </c>
      <c r="G16" s="17">
        <f>Data!N40</f>
        <v>11</v>
      </c>
      <c r="H16" s="17">
        <f>Data!N50</f>
        <v>10.6</v>
      </c>
      <c r="I16" s="17">
        <f>Data!N60</f>
        <v>11</v>
      </c>
      <c r="J16" s="18">
        <f t="shared" si="4"/>
        <v>0.40000000000000036</v>
      </c>
      <c r="K16" s="17">
        <f>Data!N70</f>
        <v>10.9</v>
      </c>
      <c r="L16" s="17">
        <f>Data!N80</f>
        <v>10.9</v>
      </c>
      <c r="M16" s="17">
        <f>Data!N90</f>
        <v>10.6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Data!N11</f>
        <v>12</v>
      </c>
      <c r="D17" s="17">
        <f>Data!N21</f>
        <v>11.7</v>
      </c>
      <c r="E17" s="17">
        <f>Data!N31</f>
        <v>11.5</v>
      </c>
      <c r="F17" s="18">
        <f t="shared" si="3"/>
        <v>0.5</v>
      </c>
      <c r="G17" s="17">
        <f>Data!N41</f>
        <v>11.8</v>
      </c>
      <c r="H17" s="17">
        <f>Data!N51</f>
        <v>11.6</v>
      </c>
      <c r="I17" s="17">
        <f>Data!N61</f>
        <v>11.6</v>
      </c>
      <c r="J17" s="18">
        <f t="shared" si="4"/>
        <v>0.20000000000000107</v>
      </c>
      <c r="K17" s="17">
        <f>Data!N71</f>
        <v>11.9</v>
      </c>
      <c r="L17" s="17">
        <f>Data!N81</f>
        <v>11.5</v>
      </c>
      <c r="M17" s="17">
        <f>Data!N91</f>
        <v>11.5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9.8444575703862617E-3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11.63</v>
      </c>
      <c r="F28" s="30">
        <f>AVERAGE(F8:F27)</f>
        <v>0.47000000000000031</v>
      </c>
      <c r="G28" s="31"/>
      <c r="H28" s="32" t="s">
        <v>111</v>
      </c>
      <c r="I28" s="79">
        <f>AVERAGE(G8:I27)</f>
        <v>11.613333333333337</v>
      </c>
      <c r="J28" s="30">
        <f>AVERAGE(J8:J27)</f>
        <v>0.44000000000000022</v>
      </c>
      <c r="K28" s="80"/>
      <c r="L28" s="81" t="s">
        <v>111</v>
      </c>
      <c r="M28" s="82">
        <f>AVERAGE(K8:M27)</f>
        <v>11.563333333333333</v>
      </c>
      <c r="N28" s="83">
        <f>AVERAGE(N8:N27)</f>
        <v>0.36999999999999977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1.3013333333333335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0.15507723284914088</v>
      </c>
      <c r="I30" s="2"/>
      <c r="J30" s="33"/>
      <c r="K30" s="34" t="s">
        <v>114</v>
      </c>
      <c r="L30" s="35">
        <f>SQRT(D30^2+H30^2)</f>
        <v>1.3105408778792791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0.25268608414239485</v>
      </c>
      <c r="E31" s="3"/>
      <c r="F31" s="37"/>
      <c r="G31" s="40" t="s">
        <v>117</v>
      </c>
      <c r="H31" s="41">
        <f>H30/5.15</f>
        <v>3.0112084048376866E-2</v>
      </c>
      <c r="I31" s="2"/>
      <c r="J31" s="37"/>
      <c r="K31" s="38" t="s">
        <v>118</v>
      </c>
      <c r="L31" s="84">
        <f>L30/5.15</f>
        <v>0.25447395686976293</v>
      </c>
      <c r="M31" s="2"/>
      <c r="N31" s="85"/>
      <c r="O31" s="36" t="s">
        <v>119</v>
      </c>
      <c r="P31" s="86">
        <f>IF(J2=2,(F28+J28)/2,(F28+J28+N28)/3)</f>
        <v>0.42666666666666675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10.844444444444447</v>
      </c>
      <c r="E32" s="3"/>
      <c r="F32" s="42"/>
      <c r="G32" s="45" t="s">
        <v>121</v>
      </c>
      <c r="H32" s="44">
        <f>100*H30/G4</f>
        <v>1.2923102737428407</v>
      </c>
      <c r="I32" s="2"/>
      <c r="J32" s="42"/>
      <c r="K32" s="87" t="s">
        <v>122</v>
      </c>
      <c r="L32" s="44">
        <f>100*L30/(G2-G3)</f>
        <v>10.921173982327325</v>
      </c>
      <c r="M32" s="2"/>
      <c r="N32" s="88"/>
      <c r="O32" s="89" t="s">
        <v>123</v>
      </c>
      <c r="P32" s="90">
        <f>IF(J3=2,P31*N42,P31*N43)</f>
        <v>1.1008000000000002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6.6666666666668206E-2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-5.0000000000004263E-2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</v>
      </c>
      <c r="E66" s="111">
        <f t="shared" ref="E66:E75" si="7">J8</f>
        <v>0.69999999999999929</v>
      </c>
      <c r="F66" s="112">
        <f t="shared" ref="F66:F75" si="8">N8</f>
        <v>0.40000000000000036</v>
      </c>
      <c r="G66" s="113">
        <f t="shared" ref="G66:G75" si="9">$P$32</f>
        <v>1.1008000000000002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10.666666666666666</v>
      </c>
      <c r="M66" s="120">
        <f t="shared" ref="M66:M75" si="12">AVERAGE(G8:I8)</f>
        <v>10.700000000000001</v>
      </c>
      <c r="N66" s="121">
        <f t="shared" ref="N66:N75" si="13">AVERAGE(K8:M8)</f>
        <v>10.733333333333334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0.10000000000000142</v>
      </c>
      <c r="E67" s="114">
        <f t="shared" si="7"/>
        <v>0.30000000000000071</v>
      </c>
      <c r="F67" s="115">
        <f t="shared" si="8"/>
        <v>0.19999999999999929</v>
      </c>
      <c r="G67" s="113">
        <f t="shared" si="9"/>
        <v>1.1008000000000002</v>
      </c>
      <c r="H67" s="2"/>
      <c r="I67" s="2"/>
      <c r="J67" s="2"/>
      <c r="K67" s="119">
        <f t="shared" si="10"/>
        <v>2</v>
      </c>
      <c r="L67" s="122">
        <f t="shared" si="11"/>
        <v>11.733333333333334</v>
      </c>
      <c r="M67" s="122">
        <f t="shared" si="12"/>
        <v>11.733333333333334</v>
      </c>
      <c r="N67" s="113">
        <f t="shared" si="13"/>
        <v>11.5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0.80000000000000071</v>
      </c>
      <c r="F68" s="115">
        <f t="shared" si="8"/>
        <v>0.5</v>
      </c>
      <c r="G68" s="113">
        <f t="shared" si="9"/>
        <v>1.1008000000000002</v>
      </c>
      <c r="H68" s="2"/>
      <c r="I68" s="2"/>
      <c r="J68" s="2"/>
      <c r="K68" s="119">
        <f t="shared" si="10"/>
        <v>3</v>
      </c>
      <c r="L68" s="122">
        <f t="shared" si="11"/>
        <v>12.533333333333331</v>
      </c>
      <c r="M68" s="122">
        <f t="shared" si="12"/>
        <v>12.5</v>
      </c>
      <c r="N68" s="113">
        <f t="shared" si="13"/>
        <v>12.4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0.70000000000000107</v>
      </c>
      <c r="E69" s="114">
        <f t="shared" si="7"/>
        <v>0.69999999999999929</v>
      </c>
      <c r="F69" s="115">
        <f t="shared" si="8"/>
        <v>0.5</v>
      </c>
      <c r="G69" s="113">
        <f t="shared" si="9"/>
        <v>1.1008000000000002</v>
      </c>
      <c r="H69" s="2"/>
      <c r="I69" s="2"/>
      <c r="J69" s="2"/>
      <c r="K69" s="119">
        <f t="shared" si="10"/>
        <v>4</v>
      </c>
      <c r="L69" s="122">
        <f t="shared" si="11"/>
        <v>11.966666666666667</v>
      </c>
      <c r="M69" s="122">
        <f t="shared" si="12"/>
        <v>11.766666666666666</v>
      </c>
      <c r="N69" s="113">
        <f t="shared" si="13"/>
        <v>11.733333333333334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0.39999999999999858</v>
      </c>
      <c r="F70" s="115">
        <f t="shared" si="8"/>
        <v>0.19999999999999929</v>
      </c>
      <c r="G70" s="113">
        <f t="shared" si="9"/>
        <v>1.1008000000000002</v>
      </c>
      <c r="H70" s="2"/>
      <c r="I70" s="2"/>
      <c r="J70" s="2"/>
      <c r="K70" s="119">
        <f t="shared" si="10"/>
        <v>5</v>
      </c>
      <c r="L70" s="122">
        <f t="shared" si="11"/>
        <v>12.466666666666667</v>
      </c>
      <c r="M70" s="122">
        <f t="shared" si="12"/>
        <v>12.466666666666667</v>
      </c>
      <c r="N70" s="113">
        <f t="shared" si="13"/>
        <v>12.466666666666667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0.59999999999999964</v>
      </c>
      <c r="E71" s="114">
        <f t="shared" si="7"/>
        <v>0.30000000000000071</v>
      </c>
      <c r="F71" s="115">
        <f t="shared" si="8"/>
        <v>0.59999999999999964</v>
      </c>
      <c r="G71" s="113">
        <f t="shared" si="9"/>
        <v>1.1008000000000002</v>
      </c>
      <c r="H71" s="2"/>
      <c r="I71" s="2"/>
      <c r="J71" s="2"/>
      <c r="K71" s="119">
        <f t="shared" si="10"/>
        <v>6</v>
      </c>
      <c r="L71" s="122">
        <f t="shared" si="11"/>
        <v>11.299999999999999</v>
      </c>
      <c r="M71" s="122">
        <f t="shared" si="12"/>
        <v>11.366666666666665</v>
      </c>
      <c r="N71" s="113">
        <f t="shared" si="13"/>
        <v>11.333333333333334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0.20000000000000107</v>
      </c>
      <c r="F72" s="115">
        <f t="shared" si="8"/>
        <v>0.39999999999999858</v>
      </c>
      <c r="G72" s="113">
        <f t="shared" si="9"/>
        <v>1.1008000000000002</v>
      </c>
      <c r="H72" s="2"/>
      <c r="I72" s="2"/>
      <c r="J72" s="2"/>
      <c r="K72" s="119">
        <f t="shared" si="10"/>
        <v>7</v>
      </c>
      <c r="L72" s="122">
        <f t="shared" si="11"/>
        <v>11.5</v>
      </c>
      <c r="M72" s="122">
        <f t="shared" si="12"/>
        <v>11.300000000000002</v>
      </c>
      <c r="N72" s="113">
        <f t="shared" si="13"/>
        <v>11.433333333333332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0.20000000000000107</v>
      </c>
      <c r="E73" s="114">
        <f t="shared" si="7"/>
        <v>0.40000000000000036</v>
      </c>
      <c r="F73" s="115">
        <f t="shared" si="8"/>
        <v>0.19999999999999929</v>
      </c>
      <c r="G73" s="113">
        <f t="shared" si="9"/>
        <v>1.1008000000000002</v>
      </c>
      <c r="H73" s="2"/>
      <c r="I73" s="2"/>
      <c r="J73" s="2"/>
      <c r="K73" s="119">
        <f t="shared" si="10"/>
        <v>8</v>
      </c>
      <c r="L73" s="122">
        <f t="shared" si="11"/>
        <v>11.800000000000002</v>
      </c>
      <c r="M73" s="122">
        <f t="shared" si="12"/>
        <v>11.766666666666666</v>
      </c>
      <c r="N73" s="113">
        <f t="shared" si="13"/>
        <v>11.6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0.69999999999999929</v>
      </c>
      <c r="E74" s="114">
        <f t="shared" si="7"/>
        <v>0.40000000000000036</v>
      </c>
      <c r="F74" s="115">
        <f t="shared" si="8"/>
        <v>0.30000000000000071</v>
      </c>
      <c r="G74" s="113">
        <f t="shared" si="9"/>
        <v>1.1008000000000002</v>
      </c>
      <c r="H74" s="2"/>
      <c r="I74" s="2"/>
      <c r="J74" s="2"/>
      <c r="K74" s="119">
        <f t="shared" si="10"/>
        <v>9</v>
      </c>
      <c r="L74" s="122">
        <f t="shared" si="11"/>
        <v>10.6</v>
      </c>
      <c r="M74" s="122">
        <f t="shared" si="12"/>
        <v>10.866666666666667</v>
      </c>
      <c r="N74" s="113">
        <f t="shared" si="13"/>
        <v>10.799999999999999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0.20000000000000107</v>
      </c>
      <c r="F75" s="115">
        <f t="shared" si="8"/>
        <v>0.40000000000000036</v>
      </c>
      <c r="G75" s="118">
        <f t="shared" si="9"/>
        <v>1.1008000000000002</v>
      </c>
      <c r="H75" s="2"/>
      <c r="I75" s="2"/>
      <c r="J75" s="2"/>
      <c r="K75" s="123">
        <f t="shared" si="10"/>
        <v>10</v>
      </c>
      <c r="L75" s="122">
        <f t="shared" si="11"/>
        <v>11.733333333333334</v>
      </c>
      <c r="M75" s="122">
        <f t="shared" si="12"/>
        <v>11.666666666666666</v>
      </c>
      <c r="N75" s="113">
        <f t="shared" si="13"/>
        <v>11.633333333333333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GRR!B23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GRR!A23</f>
        <v>D 13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Data!O2</f>
        <v>10.1</v>
      </c>
      <c r="D8" s="17">
        <f>Data!O12</f>
        <v>9.5</v>
      </c>
      <c r="E8" s="17">
        <f>Data!O22</f>
        <v>9.1999999999999993</v>
      </c>
      <c r="F8" s="18">
        <f>MAX(C8:E8)-MIN(C8:E8)</f>
        <v>0.90000000000000036</v>
      </c>
      <c r="G8" s="17">
        <f>Data!O32</f>
        <v>9.4</v>
      </c>
      <c r="H8" s="17">
        <f>Data!O42</f>
        <v>9.6</v>
      </c>
      <c r="I8" s="17">
        <f>Data!O52</f>
        <v>9.6999999999999993</v>
      </c>
      <c r="J8" s="18">
        <f t="shared" ref="J8" si="0">MAX(G8:I8)-MIN(G8:I8)</f>
        <v>0.29999999999999893</v>
      </c>
      <c r="K8" s="17">
        <f>Data!O62</f>
        <v>9.5</v>
      </c>
      <c r="L8" s="17">
        <f>Data!O72</f>
        <v>9.4</v>
      </c>
      <c r="M8" s="17">
        <f>Data!O82</f>
        <v>9.6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>UCL Range Violation - A</v>
      </c>
      <c r="P8" s="2"/>
      <c r="Q8" s="2"/>
    </row>
    <row r="9" spans="1:19" ht="13.5" customHeight="1">
      <c r="A9" s="2"/>
      <c r="B9" s="19">
        <v>2</v>
      </c>
      <c r="C9" s="17">
        <f>Data!O3</f>
        <v>7.8</v>
      </c>
      <c r="D9" s="17">
        <f>Data!O13</f>
        <v>8.1999999999999993</v>
      </c>
      <c r="E9" s="17">
        <f>Data!O23</f>
        <v>7.9</v>
      </c>
      <c r="F9" s="18">
        <f t="shared" ref="F9:F17" si="3">MAX(C9:E9)-MIN(C9:E9)</f>
        <v>0.39999999999999947</v>
      </c>
      <c r="G9" s="17">
        <f>Data!O33</f>
        <v>8</v>
      </c>
      <c r="H9" s="17">
        <f>Data!O43</f>
        <v>8</v>
      </c>
      <c r="I9" s="17">
        <f>Data!O53</f>
        <v>8</v>
      </c>
      <c r="J9" s="18">
        <f t="shared" ref="J9:J17" si="4">MAX(G9:I9)-MIN(G9:I9)</f>
        <v>0</v>
      </c>
      <c r="K9" s="17">
        <f>Data!O63</f>
        <v>7.4</v>
      </c>
      <c r="L9" s="17">
        <f>Data!O73</f>
        <v>7.9</v>
      </c>
      <c r="M9" s="17">
        <f>Data!O83</f>
        <v>7.9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Data!O4</f>
        <v>10.3</v>
      </c>
      <c r="D10" s="17">
        <f>Data!O14</f>
        <v>10.199999999999999</v>
      </c>
      <c r="E10" s="17">
        <f>Data!O24</f>
        <v>9.6999999999999993</v>
      </c>
      <c r="F10" s="18">
        <f t="shared" si="3"/>
        <v>0.60000000000000142</v>
      </c>
      <c r="G10" s="17">
        <f>Data!O34</f>
        <v>10.1</v>
      </c>
      <c r="H10" s="17">
        <f>Data!O44</f>
        <v>9.9</v>
      </c>
      <c r="I10" s="17">
        <f>Data!O54</f>
        <v>9.9</v>
      </c>
      <c r="J10" s="18">
        <f t="shared" si="4"/>
        <v>0.19999999999999929</v>
      </c>
      <c r="K10" s="17">
        <f>Data!O64</f>
        <v>10.199999999999999</v>
      </c>
      <c r="L10" s="17">
        <f>Data!O74</f>
        <v>9.9</v>
      </c>
      <c r="M10" s="17">
        <f>Data!O84</f>
        <v>9.9</v>
      </c>
      <c r="N10" s="73">
        <f t="shared" si="1"/>
        <v>0.29999999999999893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Data!O5</f>
        <v>10.1</v>
      </c>
      <c r="D11" s="17">
        <f>Data!O15</f>
        <v>9.1999999999999993</v>
      </c>
      <c r="E11" s="17">
        <f>Data!O25</f>
        <v>9.1999999999999993</v>
      </c>
      <c r="F11" s="18">
        <f t="shared" si="3"/>
        <v>0.90000000000000036</v>
      </c>
      <c r="G11" s="17">
        <f>Data!O35</f>
        <v>9.3000000000000007</v>
      </c>
      <c r="H11" s="17">
        <f>Data!O45</f>
        <v>9.1999999999999993</v>
      </c>
      <c r="I11" s="17">
        <f>Data!O55</f>
        <v>9.3000000000000007</v>
      </c>
      <c r="J11" s="18">
        <f t="shared" si="4"/>
        <v>0.10000000000000142</v>
      </c>
      <c r="K11" s="17">
        <f>Data!O65</f>
        <v>9.3000000000000007</v>
      </c>
      <c r="L11" s="17">
        <f>Data!O75</f>
        <v>9.1999999999999993</v>
      </c>
      <c r="M11" s="17">
        <f>Data!O85</f>
        <v>9.4</v>
      </c>
      <c r="N11" s="73">
        <f t="shared" si="1"/>
        <v>0.20000000000000107</v>
      </c>
      <c r="O11" s="72" t="str">
        <f t="shared" si="2"/>
        <v>UCL Range Violation - A</v>
      </c>
      <c r="P11" s="2"/>
      <c r="Q11" s="2"/>
    </row>
    <row r="12" spans="1:19" ht="13.5" customHeight="1">
      <c r="A12" s="2"/>
      <c r="B12" s="19">
        <v>5</v>
      </c>
      <c r="C12" s="17">
        <f>Data!O6</f>
        <v>11.6</v>
      </c>
      <c r="D12" s="17">
        <f>Data!O16</f>
        <v>11.2</v>
      </c>
      <c r="E12" s="17">
        <f>Data!O26</f>
        <v>11.3</v>
      </c>
      <c r="F12" s="18">
        <f t="shared" si="3"/>
        <v>0.40000000000000036</v>
      </c>
      <c r="G12" s="17">
        <f>Data!O36</f>
        <v>11.5</v>
      </c>
      <c r="H12" s="17">
        <f>Data!O46</f>
        <v>11.3</v>
      </c>
      <c r="I12" s="17">
        <f>Data!O56</f>
        <v>11.2</v>
      </c>
      <c r="J12" s="18">
        <f t="shared" si="4"/>
        <v>0.30000000000000071</v>
      </c>
      <c r="K12" s="17">
        <f>Data!O66</f>
        <v>11.4</v>
      </c>
      <c r="L12" s="17">
        <f>Data!O76</f>
        <v>11.4</v>
      </c>
      <c r="M12" s="17">
        <f>Data!O86</f>
        <v>11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Data!O7</f>
        <v>9.5</v>
      </c>
      <c r="D13" s="17">
        <f>Data!O17</f>
        <v>9.6999999999999993</v>
      </c>
      <c r="E13" s="17">
        <f>Data!O27</f>
        <v>9.4</v>
      </c>
      <c r="F13" s="18">
        <f t="shared" si="3"/>
        <v>0.29999999999999893</v>
      </c>
      <c r="G13" s="17">
        <f>Data!O37</f>
        <v>9.4</v>
      </c>
      <c r="H13" s="17">
        <f>Data!O47</f>
        <v>9</v>
      </c>
      <c r="I13" s="17">
        <f>Data!O57</f>
        <v>9.5</v>
      </c>
      <c r="J13" s="18">
        <f t="shared" si="4"/>
        <v>0.5</v>
      </c>
      <c r="K13" s="17">
        <f>Data!O67</f>
        <v>9.5</v>
      </c>
      <c r="L13" s="17">
        <f>Data!O77</f>
        <v>9.3000000000000007</v>
      </c>
      <c r="M13" s="17">
        <f>Data!O87</f>
        <v>9.4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Data!O8</f>
        <v>9.3000000000000007</v>
      </c>
      <c r="D14" s="17">
        <f>Data!O18</f>
        <v>9.6</v>
      </c>
      <c r="E14" s="17">
        <f>Data!O28</f>
        <v>9.8000000000000007</v>
      </c>
      <c r="F14" s="18">
        <f t="shared" si="3"/>
        <v>0.5</v>
      </c>
      <c r="G14" s="17">
        <f>Data!O38</f>
        <v>9.8000000000000007</v>
      </c>
      <c r="H14" s="17">
        <f>Data!O48</f>
        <v>9.6</v>
      </c>
      <c r="I14" s="17">
        <f>Data!O58</f>
        <v>9.8000000000000007</v>
      </c>
      <c r="J14" s="18">
        <f t="shared" si="4"/>
        <v>0.20000000000000107</v>
      </c>
      <c r="K14" s="17">
        <f>Data!O68</f>
        <v>9.6999999999999993</v>
      </c>
      <c r="L14" s="17">
        <f>Data!O78</f>
        <v>9.6</v>
      </c>
      <c r="M14" s="17">
        <f>Data!O88</f>
        <v>9.8000000000000007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Data!O9</f>
        <v>9.6999999999999993</v>
      </c>
      <c r="D15" s="17">
        <f>Data!O19</f>
        <v>10.1</v>
      </c>
      <c r="E15" s="17">
        <f>Data!O29</f>
        <v>10</v>
      </c>
      <c r="F15" s="18">
        <f t="shared" si="3"/>
        <v>0.40000000000000036</v>
      </c>
      <c r="G15" s="17">
        <f>Data!O39</f>
        <v>10.199999999999999</v>
      </c>
      <c r="H15" s="17">
        <f>Data!O49</f>
        <v>9.9</v>
      </c>
      <c r="I15" s="17">
        <f>Data!O59</f>
        <v>10</v>
      </c>
      <c r="J15" s="18">
        <f t="shared" si="4"/>
        <v>0.29999999999999893</v>
      </c>
      <c r="K15" s="17">
        <f>Data!O69</f>
        <v>9.9</v>
      </c>
      <c r="L15" s="17">
        <f>Data!O79</f>
        <v>10</v>
      </c>
      <c r="M15" s="17">
        <f>Data!O89</f>
        <v>9.9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Data!O10</f>
        <v>8.6</v>
      </c>
      <c r="D16" s="17">
        <f>Data!O20</f>
        <v>8.6999999999999993</v>
      </c>
      <c r="E16" s="17">
        <f>Data!O30</f>
        <v>8.1</v>
      </c>
      <c r="F16" s="18">
        <f t="shared" si="3"/>
        <v>0.59999999999999964</v>
      </c>
      <c r="G16" s="17">
        <f>Data!O40</f>
        <v>8.6</v>
      </c>
      <c r="H16" s="17">
        <f>Data!O50</f>
        <v>8.6999999999999993</v>
      </c>
      <c r="I16" s="17">
        <f>Data!O60</f>
        <v>8.4</v>
      </c>
      <c r="J16" s="18">
        <f t="shared" si="4"/>
        <v>0.29999999999999893</v>
      </c>
      <c r="K16" s="17">
        <f>Data!O70</f>
        <v>8.6</v>
      </c>
      <c r="L16" s="17">
        <f>Data!O80</f>
        <v>8.5</v>
      </c>
      <c r="M16" s="17">
        <f>Data!O90</f>
        <v>8.3000000000000007</v>
      </c>
      <c r="N16" s="73">
        <f t="shared" si="1"/>
        <v>0.29999999999999893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Data!O11</f>
        <v>9.9</v>
      </c>
      <c r="D17" s="17">
        <f>Data!O21</f>
        <v>10.1</v>
      </c>
      <c r="E17" s="17">
        <f>Data!O31</f>
        <v>9.9</v>
      </c>
      <c r="F17" s="18">
        <f t="shared" si="3"/>
        <v>0.19999999999999929</v>
      </c>
      <c r="G17" s="17">
        <f>Data!O41</f>
        <v>10.3</v>
      </c>
      <c r="H17" s="17">
        <f>Data!O51</f>
        <v>10.1</v>
      </c>
      <c r="I17" s="17">
        <f>Data!O61</f>
        <v>10</v>
      </c>
      <c r="J17" s="18">
        <f t="shared" si="4"/>
        <v>0.30000000000000071</v>
      </c>
      <c r="K17" s="17">
        <f>Data!O71</f>
        <v>9.9</v>
      </c>
      <c r="L17" s="17">
        <f>Data!O81</f>
        <v>10</v>
      </c>
      <c r="M17" s="17">
        <f>Data!O91</f>
        <v>9.9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3.9377830281536654E-3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9.5966666666666658</v>
      </c>
      <c r="F28" s="30">
        <f>AVERAGE(F8:F27)</f>
        <v>0.52</v>
      </c>
      <c r="G28" s="31"/>
      <c r="H28" s="32" t="s">
        <v>111</v>
      </c>
      <c r="I28" s="79">
        <f>AVERAGE(G8:I27)</f>
        <v>9.5900000000000016</v>
      </c>
      <c r="J28" s="30">
        <f>AVERAGE(J8:J27)</f>
        <v>0.25</v>
      </c>
      <c r="K28" s="80"/>
      <c r="L28" s="81" t="s">
        <v>111</v>
      </c>
      <c r="M28" s="82">
        <f>AVERAGE(K8:M27)</f>
        <v>9.5233333333333334</v>
      </c>
      <c r="N28" s="83">
        <f>AVERAGE(N8:N27)</f>
        <v>0.24999999999999983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1.0369999999999997</v>
      </c>
      <c r="E30" s="3"/>
      <c r="F30" s="33"/>
      <c r="G30" s="36" t="s">
        <v>113</v>
      </c>
      <c r="H30" s="35">
        <f>IF(J2=2,SQRT(ABS(((P33*P42)^2)-((D30^2)/(J4*J3)))),(SQRT(ABS(((P33*P43)^2)-((D30^2)/(J4*J3))))))</f>
        <v>5.7951416433644265E-2</v>
      </c>
      <c r="I30" s="2"/>
      <c r="J30" s="33"/>
      <c r="K30" s="34" t="s">
        <v>114</v>
      </c>
      <c r="L30" s="35">
        <f>SQRT(D30^2+H30^2)</f>
        <v>1.0386180080600687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0.20135922330097081</v>
      </c>
      <c r="E31" s="3"/>
      <c r="F31" s="37"/>
      <c r="G31" s="40" t="s">
        <v>117</v>
      </c>
      <c r="H31" s="41">
        <f>H30/5.15</f>
        <v>1.1252702220125099E-2</v>
      </c>
      <c r="I31" s="2"/>
      <c r="J31" s="37"/>
      <c r="K31" s="38" t="s">
        <v>118</v>
      </c>
      <c r="L31" s="84">
        <f>L30/5.15</f>
        <v>0.20167339962331429</v>
      </c>
      <c r="M31" s="2"/>
      <c r="N31" s="85"/>
      <c r="O31" s="36" t="s">
        <v>119</v>
      </c>
      <c r="P31" s="86">
        <f>IF(J2=2,(F28+J28)/2,(F28+J28+N28)/3)</f>
        <v>0.33999999999999991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8.6416666666666639</v>
      </c>
      <c r="E32" s="3"/>
      <c r="F32" s="42"/>
      <c r="G32" s="45" t="s">
        <v>121</v>
      </c>
      <c r="H32" s="44">
        <f>100*H30/G4</f>
        <v>0.48292847028036889</v>
      </c>
      <c r="I32" s="2"/>
      <c r="J32" s="42"/>
      <c r="K32" s="87" t="s">
        <v>122</v>
      </c>
      <c r="L32" s="44">
        <f>100*L30/(G2-G3)</f>
        <v>8.6551500671672397</v>
      </c>
      <c r="M32" s="2"/>
      <c r="N32" s="88"/>
      <c r="O32" s="89" t="s">
        <v>123</v>
      </c>
      <c r="P32" s="90">
        <f>IF(J3=2,P31*N42,P31*N43)</f>
        <v>0.87719999999999976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7.3333333333332362E-2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-6.6666666666668206E-2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0.90000000000000036</v>
      </c>
      <c r="E66" s="111">
        <f t="shared" ref="E66:E75" si="7">J8</f>
        <v>0.29999999999999893</v>
      </c>
      <c r="F66" s="112">
        <f t="shared" ref="F66:F75" si="8">N8</f>
        <v>0.19999999999999929</v>
      </c>
      <c r="G66" s="113">
        <f t="shared" ref="G66:G75" si="9">$P$32</f>
        <v>0.87719999999999976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</v>
      </c>
      <c r="M66" s="120">
        <f t="shared" ref="M66:M75" si="12">AVERAGE(G8:I8)</f>
        <v>9.5666666666666664</v>
      </c>
      <c r="N66" s="121">
        <f t="shared" ref="N66:N75" si="13">AVERAGE(K8:M8)</f>
        <v>9.5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0.39999999999999947</v>
      </c>
      <c r="E67" s="114">
        <f t="shared" si="7"/>
        <v>0</v>
      </c>
      <c r="F67" s="115">
        <f t="shared" si="8"/>
        <v>0.5</v>
      </c>
      <c r="G67" s="113">
        <f t="shared" si="9"/>
        <v>0.87719999999999976</v>
      </c>
      <c r="H67" s="2"/>
      <c r="I67" s="2"/>
      <c r="J67" s="2"/>
      <c r="K67" s="119">
        <f t="shared" si="10"/>
        <v>2</v>
      </c>
      <c r="L67" s="122">
        <f t="shared" si="11"/>
        <v>7.9666666666666659</v>
      </c>
      <c r="M67" s="122">
        <f t="shared" si="12"/>
        <v>8</v>
      </c>
      <c r="N67" s="113">
        <f t="shared" si="13"/>
        <v>7.7333333333333343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0.60000000000000142</v>
      </c>
      <c r="E68" s="114">
        <f t="shared" si="7"/>
        <v>0.19999999999999929</v>
      </c>
      <c r="F68" s="115">
        <f t="shared" si="8"/>
        <v>0.29999999999999893</v>
      </c>
      <c r="G68" s="113">
        <f t="shared" si="9"/>
        <v>0.87719999999999976</v>
      </c>
      <c r="H68" s="2"/>
      <c r="I68" s="2"/>
      <c r="J68" s="2"/>
      <c r="K68" s="119">
        <f t="shared" si="10"/>
        <v>3</v>
      </c>
      <c r="L68" s="122">
        <f t="shared" si="11"/>
        <v>10.066666666666666</v>
      </c>
      <c r="M68" s="122">
        <f t="shared" si="12"/>
        <v>9.9666666666666668</v>
      </c>
      <c r="N68" s="113">
        <f t="shared" si="13"/>
        <v>10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0.90000000000000036</v>
      </c>
      <c r="E69" s="114">
        <f t="shared" si="7"/>
        <v>0.10000000000000142</v>
      </c>
      <c r="F69" s="115">
        <f t="shared" si="8"/>
        <v>0.20000000000000107</v>
      </c>
      <c r="G69" s="113">
        <f t="shared" si="9"/>
        <v>0.87719999999999976</v>
      </c>
      <c r="H69" s="2"/>
      <c r="I69" s="2"/>
      <c r="J69" s="2"/>
      <c r="K69" s="119">
        <f t="shared" si="10"/>
        <v>4</v>
      </c>
      <c r="L69" s="122">
        <f t="shared" si="11"/>
        <v>9.4999999999999982</v>
      </c>
      <c r="M69" s="122">
        <f t="shared" si="12"/>
        <v>9.2666666666666675</v>
      </c>
      <c r="N69" s="113">
        <f t="shared" si="13"/>
        <v>9.2999999999999989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0.40000000000000036</v>
      </c>
      <c r="E70" s="114">
        <f t="shared" si="7"/>
        <v>0.30000000000000071</v>
      </c>
      <c r="F70" s="115">
        <f t="shared" si="8"/>
        <v>0.40000000000000036</v>
      </c>
      <c r="G70" s="113">
        <f t="shared" si="9"/>
        <v>0.87719999999999976</v>
      </c>
      <c r="H70" s="2"/>
      <c r="I70" s="2"/>
      <c r="J70" s="2"/>
      <c r="K70" s="119">
        <f t="shared" si="10"/>
        <v>5</v>
      </c>
      <c r="L70" s="122">
        <f t="shared" si="11"/>
        <v>11.366666666666665</v>
      </c>
      <c r="M70" s="122">
        <f t="shared" si="12"/>
        <v>11.333333333333334</v>
      </c>
      <c r="N70" s="113">
        <f t="shared" si="13"/>
        <v>11.266666666666666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0.5</v>
      </c>
      <c r="F71" s="115">
        <f t="shared" si="8"/>
        <v>0.19999999999999929</v>
      </c>
      <c r="G71" s="113">
        <f t="shared" si="9"/>
        <v>0.87719999999999976</v>
      </c>
      <c r="H71" s="2"/>
      <c r="I71" s="2"/>
      <c r="J71" s="2"/>
      <c r="K71" s="119">
        <f t="shared" si="10"/>
        <v>6</v>
      </c>
      <c r="L71" s="122">
        <f t="shared" si="11"/>
        <v>9.5333333333333332</v>
      </c>
      <c r="M71" s="122">
        <f t="shared" si="12"/>
        <v>9.2999999999999989</v>
      </c>
      <c r="N71" s="113">
        <f t="shared" si="13"/>
        <v>9.4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0.20000000000000107</v>
      </c>
      <c r="F72" s="115">
        <f t="shared" si="8"/>
        <v>0.20000000000000107</v>
      </c>
      <c r="G72" s="113">
        <f t="shared" si="9"/>
        <v>0.87719999999999976</v>
      </c>
      <c r="H72" s="2"/>
      <c r="I72" s="2"/>
      <c r="J72" s="2"/>
      <c r="K72" s="119">
        <f t="shared" si="10"/>
        <v>7</v>
      </c>
      <c r="L72" s="122">
        <f t="shared" si="11"/>
        <v>9.5666666666666664</v>
      </c>
      <c r="M72" s="122">
        <f t="shared" si="12"/>
        <v>9.7333333333333325</v>
      </c>
      <c r="N72" s="113">
        <f t="shared" si="13"/>
        <v>9.6999999999999993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0.29999999999999893</v>
      </c>
      <c r="F73" s="115">
        <f t="shared" si="8"/>
        <v>9.9999999999999645E-2</v>
      </c>
      <c r="G73" s="113">
        <f t="shared" si="9"/>
        <v>0.87719999999999976</v>
      </c>
      <c r="H73" s="2"/>
      <c r="I73" s="2"/>
      <c r="J73" s="2"/>
      <c r="K73" s="119">
        <f t="shared" si="10"/>
        <v>8</v>
      </c>
      <c r="L73" s="122">
        <f t="shared" si="11"/>
        <v>9.9333333333333318</v>
      </c>
      <c r="M73" s="122">
        <f t="shared" si="12"/>
        <v>10.033333333333333</v>
      </c>
      <c r="N73" s="113">
        <f t="shared" si="13"/>
        <v>9.9333333333333318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0.29999999999999893</v>
      </c>
      <c r="F74" s="115">
        <f t="shared" si="8"/>
        <v>0.29999999999999893</v>
      </c>
      <c r="G74" s="113">
        <f t="shared" si="9"/>
        <v>0.87719999999999976</v>
      </c>
      <c r="H74" s="2"/>
      <c r="I74" s="2"/>
      <c r="J74" s="2"/>
      <c r="K74" s="119">
        <f t="shared" si="10"/>
        <v>9</v>
      </c>
      <c r="L74" s="122">
        <f t="shared" si="11"/>
        <v>8.4666666666666668</v>
      </c>
      <c r="M74" s="122">
        <f t="shared" si="12"/>
        <v>8.5666666666666647</v>
      </c>
      <c r="N74" s="113">
        <f t="shared" si="13"/>
        <v>8.4666666666666668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0.30000000000000071</v>
      </c>
      <c r="F75" s="115">
        <f t="shared" si="8"/>
        <v>9.9999999999999645E-2</v>
      </c>
      <c r="G75" s="118">
        <f t="shared" si="9"/>
        <v>0.87719999999999976</v>
      </c>
      <c r="H75" s="2"/>
      <c r="I75" s="2"/>
      <c r="J75" s="2"/>
      <c r="K75" s="123">
        <f t="shared" si="10"/>
        <v>10</v>
      </c>
      <c r="L75" s="122">
        <f t="shared" si="11"/>
        <v>9.9666666666666668</v>
      </c>
      <c r="M75" s="122">
        <f t="shared" si="12"/>
        <v>10.133333333333333</v>
      </c>
      <c r="N75" s="113">
        <f t="shared" si="13"/>
        <v>9.9333333333333318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D34C-894C-4900-A358-B30E750700D1}">
  <dimension ref="A1:Q77"/>
  <sheetViews>
    <sheetView topLeftCell="A6" workbookViewId="0">
      <selection activeCell="C8" sqref="C8"/>
    </sheetView>
  </sheetViews>
  <sheetFormatPr defaultRowHeight="13.2"/>
  <sheetData>
    <row r="1" spans="1:17" ht="13.8" thickBo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3.8" thickBo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GRR!B14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7" ht="13.8" thickBo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GRR!A24</f>
        <v>D 14</v>
      </c>
      <c r="N3" s="68"/>
      <c r="O3" s="2"/>
      <c r="P3" s="2"/>
      <c r="Q3" s="2"/>
    </row>
    <row r="4" spans="1:17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7" ht="13.8" thickBo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3.8" thickBo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7" ht="13.8" thickBo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7">
      <c r="A8" s="2"/>
      <c r="B8" s="16">
        <v>1</v>
      </c>
      <c r="C8" s="17">
        <f>Data!P2</f>
        <v>11.6</v>
      </c>
      <c r="D8" s="17">
        <f>Data!P12</f>
        <v>11.3</v>
      </c>
      <c r="E8" s="17">
        <f>Data!P22</f>
        <v>10.8</v>
      </c>
      <c r="F8" s="18">
        <f>MAX(C8:E8)-MIN(C8:E8)</f>
        <v>0.79999999999999893</v>
      </c>
      <c r="G8" s="17">
        <f>Data!P32</f>
        <v>11.4</v>
      </c>
      <c r="H8" s="17">
        <f>Data!P42</f>
        <v>11.6</v>
      </c>
      <c r="I8" s="17">
        <f>Data!P52</f>
        <v>11</v>
      </c>
      <c r="J8" s="18">
        <f t="shared" ref="J8:J17" si="0">MAX(G8:I8)-MIN(G8:I8)</f>
        <v>0.59999999999999964</v>
      </c>
      <c r="K8" s="17">
        <f>Data!P62</f>
        <v>11.7</v>
      </c>
      <c r="L8" s="17">
        <f>Data!P72</f>
        <v>11.4</v>
      </c>
      <c r="M8" s="17">
        <f>Data!P82</f>
        <v>11.1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7">
      <c r="A9" s="2"/>
      <c r="B9" s="19">
        <v>2</v>
      </c>
      <c r="C9" s="17">
        <f>Data!P3</f>
        <v>11</v>
      </c>
      <c r="D9" s="17">
        <f>Data!P13</f>
        <v>11.1</v>
      </c>
      <c r="E9" s="17">
        <f>Data!P23</f>
        <v>10.8</v>
      </c>
      <c r="F9" s="18">
        <f t="shared" ref="F9:F17" si="3">MAX(C9:E9)-MIN(C9:E9)</f>
        <v>0.29999999999999893</v>
      </c>
      <c r="G9" s="17">
        <f>Data!P33</f>
        <v>11.2</v>
      </c>
      <c r="H9" s="17">
        <f>Data!P43</f>
        <v>10.7</v>
      </c>
      <c r="I9" s="17">
        <f>Data!P53</f>
        <v>11.6</v>
      </c>
      <c r="J9" s="18">
        <f t="shared" si="0"/>
        <v>0.90000000000000036</v>
      </c>
      <c r="K9" s="17">
        <f>Data!P63</f>
        <v>10.9</v>
      </c>
      <c r="L9" s="17">
        <f>Data!P73</f>
        <v>10.8</v>
      </c>
      <c r="M9" s="17">
        <f>Data!P83</f>
        <v>11.1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7">
      <c r="A10" s="2"/>
      <c r="B10" s="19">
        <v>3</v>
      </c>
      <c r="C10" s="17">
        <f>Data!P4</f>
        <v>11.8</v>
      </c>
      <c r="D10" s="17">
        <f>Data!P14</f>
        <v>11.4</v>
      </c>
      <c r="E10" s="17">
        <f>Data!P24</f>
        <v>11.8</v>
      </c>
      <c r="F10" s="18">
        <f t="shared" si="3"/>
        <v>0.40000000000000036</v>
      </c>
      <c r="G10" s="17">
        <f>Data!P34</f>
        <v>11.4</v>
      </c>
      <c r="H10" s="17">
        <f>Data!P44</f>
        <v>11.1</v>
      </c>
      <c r="I10" s="17">
        <f>Data!P54</f>
        <v>11.7</v>
      </c>
      <c r="J10" s="18">
        <f t="shared" si="0"/>
        <v>0.59999999999999964</v>
      </c>
      <c r="K10" s="17">
        <f>Data!P64</f>
        <v>11.4</v>
      </c>
      <c r="L10" s="17">
        <f>Data!P74</f>
        <v>11.3</v>
      </c>
      <c r="M10" s="17">
        <f>Data!P84</f>
        <v>11.4</v>
      </c>
      <c r="N10" s="73">
        <f t="shared" si="1"/>
        <v>9.9999999999999645E-2</v>
      </c>
      <c r="O10" s="72" t="str">
        <f t="shared" si="2"/>
        <v/>
      </c>
      <c r="P10" s="2"/>
      <c r="Q10" s="2"/>
    </row>
    <row r="11" spans="1:17">
      <c r="A11" s="2"/>
      <c r="B11" s="19">
        <v>4</v>
      </c>
      <c r="C11" s="17">
        <f>Data!P5</f>
        <v>10.8</v>
      </c>
      <c r="D11" s="17">
        <f>Data!P15</f>
        <v>10.7</v>
      </c>
      <c r="E11" s="17">
        <f>Data!P25</f>
        <v>10.5</v>
      </c>
      <c r="F11" s="18">
        <f t="shared" si="3"/>
        <v>0.30000000000000071</v>
      </c>
      <c r="G11" s="17">
        <f>Data!P35</f>
        <v>10.7</v>
      </c>
      <c r="H11" s="17">
        <f>Data!P45</f>
        <v>10.4</v>
      </c>
      <c r="I11" s="17">
        <f>Data!P55</f>
        <v>10.199999999999999</v>
      </c>
      <c r="J11" s="18">
        <f t="shared" si="0"/>
        <v>0.5</v>
      </c>
      <c r="K11" s="17">
        <f>Data!P65</f>
        <v>10.5</v>
      </c>
      <c r="L11" s="17">
        <f>Data!P75</f>
        <v>10.5</v>
      </c>
      <c r="M11" s="17">
        <f>Data!P85</f>
        <v>10.6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7">
      <c r="A12" s="2"/>
      <c r="B12" s="19">
        <v>5</v>
      </c>
      <c r="C12" s="17">
        <f>Data!P6</f>
        <v>12.7</v>
      </c>
      <c r="D12" s="17">
        <f>Data!P16</f>
        <v>12</v>
      </c>
      <c r="E12" s="17">
        <f>Data!P26</f>
        <v>12.2</v>
      </c>
      <c r="F12" s="18">
        <f t="shared" si="3"/>
        <v>0.69999999999999929</v>
      </c>
      <c r="G12" s="17">
        <f>Data!P36</f>
        <v>12.5</v>
      </c>
      <c r="H12" s="17">
        <f>Data!P46</f>
        <v>12.4</v>
      </c>
      <c r="I12" s="17">
        <f>Data!P56</f>
        <v>12</v>
      </c>
      <c r="J12" s="18">
        <f t="shared" si="0"/>
        <v>0.5</v>
      </c>
      <c r="K12" s="17">
        <f>Data!P66</f>
        <v>12.2</v>
      </c>
      <c r="L12" s="17">
        <f>Data!P76</f>
        <v>12.1</v>
      </c>
      <c r="M12" s="17">
        <f>Data!P86</f>
        <v>12.2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7">
      <c r="A13" s="2"/>
      <c r="B13" s="19">
        <v>6</v>
      </c>
      <c r="C13" s="17">
        <f>Data!P7</f>
        <v>11.6</v>
      </c>
      <c r="D13" s="17">
        <f>Data!P17</f>
        <v>11.6</v>
      </c>
      <c r="E13" s="17">
        <f>Data!P27</f>
        <v>11.2</v>
      </c>
      <c r="F13" s="18">
        <f t="shared" si="3"/>
        <v>0.40000000000000036</v>
      </c>
      <c r="G13" s="17">
        <f>Data!P37</f>
        <v>11.5</v>
      </c>
      <c r="H13" s="17">
        <f>Data!P47</f>
        <v>11.1</v>
      </c>
      <c r="I13" s="17">
        <f>Data!P57</f>
        <v>11.6</v>
      </c>
      <c r="J13" s="18">
        <f t="shared" si="0"/>
        <v>0.5</v>
      </c>
      <c r="K13" s="17">
        <f>Data!P67</f>
        <v>11.7</v>
      </c>
      <c r="L13" s="17">
        <f>Data!P77</f>
        <v>10.9</v>
      </c>
      <c r="M13" s="17">
        <f>Data!P87</f>
        <v>11.7</v>
      </c>
      <c r="N13" s="73">
        <f t="shared" si="1"/>
        <v>0.79999999999999893</v>
      </c>
      <c r="O13" s="72" t="str">
        <f t="shared" si="2"/>
        <v/>
      </c>
      <c r="P13" s="2"/>
      <c r="Q13" s="2"/>
    </row>
    <row r="14" spans="1:17">
      <c r="A14" s="2"/>
      <c r="B14" s="19">
        <v>7</v>
      </c>
      <c r="C14" s="17">
        <f>Data!P8</f>
        <v>11.4</v>
      </c>
      <c r="D14" s="17">
        <f>Data!P18</f>
        <v>10.9</v>
      </c>
      <c r="E14" s="17">
        <f>Data!P28</f>
        <v>11.6</v>
      </c>
      <c r="F14" s="18">
        <f t="shared" si="3"/>
        <v>0.69999999999999929</v>
      </c>
      <c r="G14" s="17">
        <f>Data!P38</f>
        <v>11.5</v>
      </c>
      <c r="H14" s="17">
        <f>Data!P48</f>
        <v>11.2</v>
      </c>
      <c r="I14" s="17">
        <f>Data!P58</f>
        <v>11.4</v>
      </c>
      <c r="J14" s="18">
        <f t="shared" si="0"/>
        <v>0.30000000000000071</v>
      </c>
      <c r="K14" s="17">
        <f>Data!P68</f>
        <v>11.3</v>
      </c>
      <c r="L14" s="17">
        <f>Data!P78</f>
        <v>11</v>
      </c>
      <c r="M14" s="17">
        <f>Data!P88</f>
        <v>11.6</v>
      </c>
      <c r="N14" s="73">
        <f t="shared" si="1"/>
        <v>0.59999999999999964</v>
      </c>
      <c r="O14" s="2"/>
      <c r="P14" s="2"/>
      <c r="Q14" s="2"/>
    </row>
    <row r="15" spans="1:17">
      <c r="A15" s="2"/>
      <c r="B15" s="19">
        <v>8</v>
      </c>
      <c r="C15" s="17">
        <f>Data!P9</f>
        <v>11.6</v>
      </c>
      <c r="D15" s="17">
        <f>Data!P19</f>
        <v>11.5</v>
      </c>
      <c r="E15" s="17">
        <f>Data!P29</f>
        <v>11.5</v>
      </c>
      <c r="F15" s="18">
        <f t="shared" si="3"/>
        <v>9.9999999999999645E-2</v>
      </c>
      <c r="G15" s="17">
        <f>Data!P39</f>
        <v>11.7</v>
      </c>
      <c r="H15" s="17">
        <f>Data!P49</f>
        <v>11.2</v>
      </c>
      <c r="I15" s="17">
        <f>Data!P59</f>
        <v>11.3</v>
      </c>
      <c r="J15" s="18">
        <f t="shared" si="0"/>
        <v>0.5</v>
      </c>
      <c r="K15" s="17">
        <f>Data!P69</f>
        <v>10.9</v>
      </c>
      <c r="L15" s="17">
        <f>Data!P79</f>
        <v>11.5</v>
      </c>
      <c r="M15" s="17">
        <f>Data!P89</f>
        <v>11.2</v>
      </c>
      <c r="N15" s="73">
        <f t="shared" si="1"/>
        <v>0.59999999999999964</v>
      </c>
      <c r="O15" s="2"/>
      <c r="P15" s="2"/>
      <c r="Q15" s="2"/>
    </row>
    <row r="16" spans="1:17">
      <c r="A16" s="2"/>
      <c r="B16" s="19">
        <v>9</v>
      </c>
      <c r="C16" s="17">
        <f>Data!P10</f>
        <v>10.7</v>
      </c>
      <c r="D16" s="17">
        <f>Data!P20</f>
        <v>10.4</v>
      </c>
      <c r="E16" s="17">
        <f>Data!P30</f>
        <v>9.8000000000000007</v>
      </c>
      <c r="F16" s="18">
        <f t="shared" si="3"/>
        <v>0.89999999999999858</v>
      </c>
      <c r="G16" s="17">
        <f>Data!P40</f>
        <v>10.6</v>
      </c>
      <c r="H16" s="17">
        <f>Data!P50</f>
        <v>10.4</v>
      </c>
      <c r="I16" s="17">
        <f>Data!P60</f>
        <v>10.1</v>
      </c>
      <c r="J16" s="18">
        <f t="shared" si="0"/>
        <v>0.5</v>
      </c>
      <c r="K16" s="17">
        <f>Data!P70</f>
        <v>10.5</v>
      </c>
      <c r="L16" s="17">
        <f>Data!P80</f>
        <v>9.8000000000000007</v>
      </c>
      <c r="M16" s="17">
        <f>Data!P90</f>
        <v>10.4</v>
      </c>
      <c r="N16" s="73">
        <f t="shared" si="1"/>
        <v>0.69999999999999929</v>
      </c>
      <c r="O16" s="2"/>
      <c r="P16" s="2"/>
      <c r="Q16" s="2"/>
    </row>
    <row r="17" spans="1:17">
      <c r="A17" s="2"/>
      <c r="B17" s="19">
        <v>10</v>
      </c>
      <c r="C17" s="17">
        <f>Data!P11</f>
        <v>11.7</v>
      </c>
      <c r="D17" s="17">
        <f>Data!P21</f>
        <v>11.6</v>
      </c>
      <c r="E17" s="17">
        <f>Data!P31</f>
        <v>11.6</v>
      </c>
      <c r="F17" s="18">
        <f t="shared" si="3"/>
        <v>9.9999999999999645E-2</v>
      </c>
      <c r="G17" s="17">
        <f>Data!P41</f>
        <v>11.8</v>
      </c>
      <c r="H17" s="17">
        <f>Data!P51</f>
        <v>11.7</v>
      </c>
      <c r="I17" s="17">
        <f>Data!P61</f>
        <v>11.6</v>
      </c>
      <c r="J17" s="18">
        <f t="shared" si="0"/>
        <v>0.20000000000000107</v>
      </c>
      <c r="K17" s="17">
        <f>Data!P71</f>
        <v>11.7</v>
      </c>
      <c r="L17" s="17">
        <f>Data!P81</f>
        <v>11.6</v>
      </c>
      <c r="M17" s="17">
        <f>Data!P91</f>
        <v>11.6</v>
      </c>
      <c r="N17" s="73">
        <f t="shared" si="1"/>
        <v>9.9999999999999645E-2</v>
      </c>
      <c r="O17" s="2"/>
      <c r="P17" s="2"/>
      <c r="Q17" s="2"/>
    </row>
    <row r="18" spans="1:17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1.1813349084465194E-2</v>
      </c>
      <c r="P26" s="2"/>
      <c r="Q26" s="2"/>
    </row>
    <row r="27" spans="1:17" ht="13.8" thickBo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8" thickBot="1">
      <c r="A28" s="2"/>
      <c r="B28" s="2"/>
      <c r="C28" s="27"/>
      <c r="D28" s="28" t="s">
        <v>111</v>
      </c>
      <c r="E28" s="29">
        <f>AVERAGE(C8:E27)</f>
        <v>11.306666666666667</v>
      </c>
      <c r="F28" s="30">
        <f>AVERAGE(F8:F27)</f>
        <v>0.46999999999999958</v>
      </c>
      <c r="G28" s="31"/>
      <c r="H28" s="32" t="s">
        <v>111</v>
      </c>
      <c r="I28" s="79">
        <f>AVERAGE(G8:I27)</f>
        <v>11.286666666666667</v>
      </c>
      <c r="J28" s="30">
        <f>AVERAGE(J8:J27)</f>
        <v>0.51000000000000012</v>
      </c>
      <c r="K28" s="80"/>
      <c r="L28" s="81" t="s">
        <v>111</v>
      </c>
      <c r="M28" s="82">
        <f>AVERAGE(K8:M27)</f>
        <v>11.219999999999999</v>
      </c>
      <c r="N28" s="83">
        <f>AVERAGE(N8:N27)</f>
        <v>0.39999999999999947</v>
      </c>
      <c r="O28" s="2"/>
      <c r="P28" s="2"/>
      <c r="Q28" s="2"/>
    </row>
    <row r="29" spans="1:17" ht="13.8" thickBo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6.2" thickBot="1">
      <c r="A30" s="2"/>
      <c r="B30" s="33"/>
      <c r="C30" s="34" t="s">
        <v>112</v>
      </c>
      <c r="D30" s="35">
        <f>IF(J3=2,P31*O42,P31*O43)</f>
        <v>1.4029999999999991</v>
      </c>
      <c r="E30" s="3"/>
      <c r="F30" s="33"/>
      <c r="G30" s="36" t="s">
        <v>113</v>
      </c>
      <c r="H30" s="35">
        <f>IF(J2=2,SQRT(ABS(((P33*P42)^2)-((D30^2)/(J4*J3)))),(SQRT(ABS(((P33*P43)^2)-((D30^2)/(J4*J3))))))</f>
        <v>0.10419996801022469</v>
      </c>
      <c r="I30" s="2"/>
      <c r="J30" s="33"/>
      <c r="K30" s="34" t="s">
        <v>114</v>
      </c>
      <c r="L30" s="35">
        <f>SQRT(D30^2+H30^2)</f>
        <v>1.4068641133149034</v>
      </c>
      <c r="M30" s="2"/>
      <c r="N30" s="174" t="s">
        <v>115</v>
      </c>
      <c r="O30" s="175"/>
      <c r="P30" s="176"/>
      <c r="Q30" s="2"/>
    </row>
    <row r="31" spans="1:17" ht="17.399999999999999" thickBot="1">
      <c r="A31" s="2"/>
      <c r="B31" s="37"/>
      <c r="C31" s="38" t="s">
        <v>116</v>
      </c>
      <c r="D31" s="39">
        <f>D30/5.15</f>
        <v>0.27242718446601921</v>
      </c>
      <c r="E31" s="3"/>
      <c r="F31" s="37"/>
      <c r="G31" s="40" t="s">
        <v>117</v>
      </c>
      <c r="H31" s="41">
        <f>H30/5.15</f>
        <v>2.0233003497131006E-2</v>
      </c>
      <c r="I31" s="2"/>
      <c r="J31" s="37"/>
      <c r="K31" s="38" t="s">
        <v>118</v>
      </c>
      <c r="L31" s="84">
        <f>L30/5.15</f>
        <v>0.27317749773104916</v>
      </c>
      <c r="M31" s="2"/>
      <c r="N31" s="85"/>
      <c r="O31" s="36" t="s">
        <v>119</v>
      </c>
      <c r="P31" s="86">
        <f>IF(J2=2,(F28+J28)/2,(F28+J28+N28)/3)</f>
        <v>0.45999999999999974</v>
      </c>
      <c r="Q31" s="2"/>
    </row>
    <row r="32" spans="1:17" ht="16.2" thickBot="1">
      <c r="A32" s="2"/>
      <c r="B32" s="42"/>
      <c r="C32" s="43" t="s">
        <v>120</v>
      </c>
      <c r="D32" s="44">
        <f>100*D30/G4</f>
        <v>11.691666666666661</v>
      </c>
      <c r="E32" s="3"/>
      <c r="F32" s="42"/>
      <c r="G32" s="45" t="s">
        <v>121</v>
      </c>
      <c r="H32" s="44">
        <f>100*H30/G4</f>
        <v>0.86833306675187238</v>
      </c>
      <c r="I32" s="2"/>
      <c r="J32" s="42"/>
      <c r="K32" s="87" t="s">
        <v>122</v>
      </c>
      <c r="L32" s="44">
        <f>100*L30/(G2-G3)</f>
        <v>11.723867610957528</v>
      </c>
      <c r="M32" s="2"/>
      <c r="N32" s="88"/>
      <c r="O32" s="89" t="s">
        <v>123</v>
      </c>
      <c r="P32" s="90">
        <f>IF(J3=2,P31*N42,P31*N43)</f>
        <v>1.1867999999999994</v>
      </c>
      <c r="Q32" s="2"/>
    </row>
    <row r="33" spans="1:17" ht="17.399999999999999" thickBo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8.666666666666778E-2</v>
      </c>
      <c r="Q33" s="2"/>
    </row>
    <row r="34" spans="1:17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6.8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6.8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-6.6666666666668206E-2</v>
      </c>
      <c r="Q37" s="2"/>
    </row>
    <row r="38" spans="1:17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8" thickBo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8" thickBo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5.6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8" thickBo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8" thickBo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8" thickBot="1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8" thickBot="1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 ht="13.8" thickBot="1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0.79999999999999893</v>
      </c>
      <c r="E66" s="111">
        <f t="shared" ref="E66:E75" si="6">J8</f>
        <v>0.59999999999999964</v>
      </c>
      <c r="F66" s="112">
        <f t="shared" ref="F66:F75" si="7">N8</f>
        <v>0.59999999999999964</v>
      </c>
      <c r="G66" s="113">
        <f t="shared" ref="G66:G75" si="8">$P$32</f>
        <v>1.1867999999999994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11.233333333333334</v>
      </c>
      <c r="M66" s="120">
        <f t="shared" ref="M66:M75" si="11">AVERAGE(G8:I8)</f>
        <v>11.333333333333334</v>
      </c>
      <c r="N66" s="121">
        <f t="shared" ref="N66:N75" si="12">AVERAGE(K8:M8)</f>
        <v>11.4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0.29999999999999893</v>
      </c>
      <c r="E67" s="114">
        <f t="shared" si="6"/>
        <v>0.90000000000000036</v>
      </c>
      <c r="F67" s="115">
        <f t="shared" si="7"/>
        <v>0.29999999999999893</v>
      </c>
      <c r="G67" s="113">
        <f t="shared" si="8"/>
        <v>1.1867999999999994</v>
      </c>
      <c r="H67" s="2"/>
      <c r="I67" s="2"/>
      <c r="J67" s="2"/>
      <c r="K67" s="119">
        <f t="shared" si="9"/>
        <v>2</v>
      </c>
      <c r="L67" s="122">
        <f t="shared" si="10"/>
        <v>10.966666666666669</v>
      </c>
      <c r="M67" s="122">
        <f t="shared" si="11"/>
        <v>11.166666666666666</v>
      </c>
      <c r="N67" s="113">
        <f t="shared" si="12"/>
        <v>10.933333333333335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0.40000000000000036</v>
      </c>
      <c r="E68" s="114">
        <f t="shared" si="6"/>
        <v>0.59999999999999964</v>
      </c>
      <c r="F68" s="115">
        <f t="shared" si="7"/>
        <v>9.9999999999999645E-2</v>
      </c>
      <c r="G68" s="113">
        <f t="shared" si="8"/>
        <v>1.1867999999999994</v>
      </c>
      <c r="H68" s="2"/>
      <c r="I68" s="2"/>
      <c r="J68" s="2"/>
      <c r="K68" s="119">
        <f t="shared" si="9"/>
        <v>3</v>
      </c>
      <c r="L68" s="122">
        <f t="shared" si="10"/>
        <v>11.666666666666666</v>
      </c>
      <c r="M68" s="122">
        <f t="shared" si="11"/>
        <v>11.4</v>
      </c>
      <c r="N68" s="113">
        <f t="shared" si="12"/>
        <v>11.366666666666667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0.30000000000000071</v>
      </c>
      <c r="E69" s="114">
        <f t="shared" si="6"/>
        <v>0.5</v>
      </c>
      <c r="F69" s="115">
        <f t="shared" si="7"/>
        <v>9.9999999999999645E-2</v>
      </c>
      <c r="G69" s="113">
        <f t="shared" si="8"/>
        <v>1.1867999999999994</v>
      </c>
      <c r="H69" s="2"/>
      <c r="I69" s="2"/>
      <c r="J69" s="2"/>
      <c r="K69" s="119">
        <f t="shared" si="9"/>
        <v>4</v>
      </c>
      <c r="L69" s="122">
        <f t="shared" si="10"/>
        <v>10.666666666666666</v>
      </c>
      <c r="M69" s="122">
        <f t="shared" si="11"/>
        <v>10.433333333333334</v>
      </c>
      <c r="N69" s="113">
        <f t="shared" si="12"/>
        <v>10.533333333333333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0.69999999999999929</v>
      </c>
      <c r="E70" s="114">
        <f t="shared" si="6"/>
        <v>0.5</v>
      </c>
      <c r="F70" s="115">
        <f t="shared" si="7"/>
        <v>9.9999999999999645E-2</v>
      </c>
      <c r="G70" s="113">
        <f t="shared" si="8"/>
        <v>1.1867999999999994</v>
      </c>
      <c r="H70" s="2"/>
      <c r="I70" s="2"/>
      <c r="J70" s="2"/>
      <c r="K70" s="119">
        <f t="shared" si="9"/>
        <v>5</v>
      </c>
      <c r="L70" s="122">
        <f t="shared" si="10"/>
        <v>12.299999999999999</v>
      </c>
      <c r="M70" s="122">
        <f t="shared" si="11"/>
        <v>12.299999999999999</v>
      </c>
      <c r="N70" s="113">
        <f t="shared" si="12"/>
        <v>12.166666666666666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0.40000000000000036</v>
      </c>
      <c r="E71" s="114">
        <f t="shared" si="6"/>
        <v>0.5</v>
      </c>
      <c r="F71" s="115">
        <f t="shared" si="7"/>
        <v>0.79999999999999893</v>
      </c>
      <c r="G71" s="113">
        <f t="shared" si="8"/>
        <v>1.1867999999999994</v>
      </c>
      <c r="H71" s="2"/>
      <c r="I71" s="2"/>
      <c r="J71" s="2"/>
      <c r="K71" s="119">
        <f t="shared" si="9"/>
        <v>6</v>
      </c>
      <c r="L71" s="122">
        <f t="shared" si="10"/>
        <v>11.466666666666667</v>
      </c>
      <c r="M71" s="122">
        <f t="shared" si="11"/>
        <v>11.4</v>
      </c>
      <c r="N71" s="113">
        <f t="shared" si="12"/>
        <v>11.433333333333332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0.69999999999999929</v>
      </c>
      <c r="E72" s="114">
        <f t="shared" si="6"/>
        <v>0.30000000000000071</v>
      </c>
      <c r="F72" s="115">
        <f t="shared" si="7"/>
        <v>0.59999999999999964</v>
      </c>
      <c r="G72" s="113">
        <f t="shared" si="8"/>
        <v>1.1867999999999994</v>
      </c>
      <c r="H72" s="2"/>
      <c r="I72" s="2"/>
      <c r="J72" s="2"/>
      <c r="K72" s="119">
        <f t="shared" si="9"/>
        <v>7</v>
      </c>
      <c r="L72" s="122">
        <f t="shared" si="10"/>
        <v>11.299999999999999</v>
      </c>
      <c r="M72" s="122">
        <f t="shared" si="11"/>
        <v>11.366666666666667</v>
      </c>
      <c r="N72" s="113">
        <f t="shared" si="12"/>
        <v>11.299999999999999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9.9999999999999645E-2</v>
      </c>
      <c r="E73" s="114">
        <f t="shared" si="6"/>
        <v>0.5</v>
      </c>
      <c r="F73" s="115">
        <f t="shared" si="7"/>
        <v>0.59999999999999964</v>
      </c>
      <c r="G73" s="113">
        <f t="shared" si="8"/>
        <v>1.1867999999999994</v>
      </c>
      <c r="H73" s="2"/>
      <c r="I73" s="2"/>
      <c r="J73" s="2"/>
      <c r="K73" s="119">
        <f t="shared" si="9"/>
        <v>8</v>
      </c>
      <c r="L73" s="122">
        <f t="shared" si="10"/>
        <v>11.533333333333333</v>
      </c>
      <c r="M73" s="122">
        <f t="shared" si="11"/>
        <v>11.4</v>
      </c>
      <c r="N73" s="113">
        <f t="shared" si="12"/>
        <v>11.199999999999998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0.89999999999999858</v>
      </c>
      <c r="E74" s="114">
        <f t="shared" si="6"/>
        <v>0.5</v>
      </c>
      <c r="F74" s="115">
        <f t="shared" si="7"/>
        <v>0.69999999999999929</v>
      </c>
      <c r="G74" s="113">
        <f t="shared" si="8"/>
        <v>1.1867999999999994</v>
      </c>
      <c r="H74" s="2"/>
      <c r="I74" s="2"/>
      <c r="J74" s="2"/>
      <c r="K74" s="119">
        <f t="shared" si="9"/>
        <v>9</v>
      </c>
      <c r="L74" s="122">
        <f t="shared" si="10"/>
        <v>10.3</v>
      </c>
      <c r="M74" s="122">
        <f t="shared" si="11"/>
        <v>10.366666666666667</v>
      </c>
      <c r="N74" s="113">
        <f t="shared" si="12"/>
        <v>10.233333333333334</v>
      </c>
      <c r="O74" s="2"/>
      <c r="P74" s="2"/>
      <c r="Q74" s="2"/>
    </row>
    <row r="75" spans="1:17" ht="13.8" thickBot="1">
      <c r="A75" s="2"/>
      <c r="B75" s="2"/>
      <c r="C75" s="117">
        <v>10</v>
      </c>
      <c r="D75" s="114">
        <f t="shared" si="5"/>
        <v>9.9999999999999645E-2</v>
      </c>
      <c r="E75" s="114">
        <f t="shared" si="6"/>
        <v>0.20000000000000107</v>
      </c>
      <c r="F75" s="115">
        <f t="shared" si="7"/>
        <v>9.9999999999999645E-2</v>
      </c>
      <c r="G75" s="118">
        <f t="shared" si="8"/>
        <v>1.1867999999999994</v>
      </c>
      <c r="H75" s="2"/>
      <c r="I75" s="2"/>
      <c r="J75" s="2"/>
      <c r="K75" s="123">
        <f t="shared" si="9"/>
        <v>10</v>
      </c>
      <c r="L75" s="122">
        <f t="shared" si="10"/>
        <v>11.633333333333333</v>
      </c>
      <c r="M75" s="122">
        <f t="shared" si="11"/>
        <v>11.700000000000001</v>
      </c>
      <c r="N75" s="113">
        <f t="shared" si="12"/>
        <v>11.633333333333333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GRR!B25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GRR!A25</f>
        <v>D 15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Data!Q2</f>
        <v>11.3</v>
      </c>
      <c r="D8" s="17">
        <f>Data!Q12</f>
        <v>11.9</v>
      </c>
      <c r="E8" s="17">
        <f>Data!Q22</f>
        <v>11.8</v>
      </c>
      <c r="F8" s="18">
        <f>MAX(C8:E8)-MIN(C8:E8)</f>
        <v>0.59999999999999964</v>
      </c>
      <c r="G8" s="17">
        <f>Data!Q32</f>
        <v>11.8</v>
      </c>
      <c r="H8" s="17">
        <f>Data!Q42</f>
        <v>11.5</v>
      </c>
      <c r="I8" s="17">
        <f>Data!Q52</f>
        <v>11.8</v>
      </c>
      <c r="J8" s="18">
        <f t="shared" ref="J8" si="0">MAX(G8:I8)-MIN(G8:I8)</f>
        <v>0.30000000000000071</v>
      </c>
      <c r="K8" s="17">
        <f>Data!Q62</f>
        <v>11.8</v>
      </c>
      <c r="L8" s="17">
        <f>Data!Q72</f>
        <v>11.7</v>
      </c>
      <c r="M8" s="17">
        <f>Data!Q82</f>
        <v>11.7</v>
      </c>
      <c r="N8" s="71">
        <f t="shared" ref="N8:N17" si="1">MAX(K8:M8)-MIN(K8:M8)</f>
        <v>0.10000000000000142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Data!Q3</f>
        <v>14.2</v>
      </c>
      <c r="D9" s="17">
        <f>Data!Q13</f>
        <v>14.8</v>
      </c>
      <c r="E9" s="17">
        <f>Data!Q23</f>
        <v>14.8</v>
      </c>
      <c r="F9" s="18">
        <f t="shared" ref="F9:F17" si="3">MAX(C9:E9)-MIN(C9:E9)</f>
        <v>0.60000000000000142</v>
      </c>
      <c r="G9" s="17">
        <f>Data!Q33</f>
        <v>14.3</v>
      </c>
      <c r="H9" s="17">
        <f>Data!Q43</f>
        <v>14.9</v>
      </c>
      <c r="I9" s="17">
        <f>Data!Q53</f>
        <v>14.5</v>
      </c>
      <c r="J9" s="18">
        <f t="shared" ref="J9:J17" si="4">MAX(G9:I9)-MIN(G9:I9)</f>
        <v>0.59999999999999964</v>
      </c>
      <c r="K9" s="17">
        <f>Data!Q63</f>
        <v>14.4</v>
      </c>
      <c r="L9" s="17">
        <f>Data!Q73</f>
        <v>14.6</v>
      </c>
      <c r="M9" s="17">
        <f>Data!Q83</f>
        <v>14.4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Data!Q4</f>
        <v>13.1</v>
      </c>
      <c r="D10" s="17">
        <f>Data!Q14</f>
        <v>13.1</v>
      </c>
      <c r="E10" s="17">
        <f>Data!Q24</f>
        <v>12.9</v>
      </c>
      <c r="F10" s="18">
        <f t="shared" si="3"/>
        <v>0.19999999999999929</v>
      </c>
      <c r="G10" s="17">
        <f>Data!Q34</f>
        <v>13.2</v>
      </c>
      <c r="H10" s="17">
        <f>Data!Q44</f>
        <v>13.1</v>
      </c>
      <c r="I10" s="17">
        <f>Data!Q54</f>
        <v>12.5</v>
      </c>
      <c r="J10" s="18">
        <f t="shared" si="4"/>
        <v>0.69999999999999929</v>
      </c>
      <c r="K10" s="17">
        <f>Data!Q64</f>
        <v>13</v>
      </c>
      <c r="L10" s="17">
        <f>Data!Q74</f>
        <v>13</v>
      </c>
      <c r="M10" s="17">
        <f>Data!Q84</f>
        <v>12.7</v>
      </c>
      <c r="N10" s="73">
        <f t="shared" si="1"/>
        <v>0.30000000000000071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Data!Q5</f>
        <v>12.7</v>
      </c>
      <c r="D11" s="17">
        <f>Data!Q15</f>
        <v>12.6</v>
      </c>
      <c r="E11" s="17">
        <f>Data!Q25</f>
        <v>12.5</v>
      </c>
      <c r="F11" s="18">
        <f t="shared" si="3"/>
        <v>0.19999999999999929</v>
      </c>
      <c r="G11" s="17">
        <f>Data!Q35</f>
        <v>12.7</v>
      </c>
      <c r="H11" s="17">
        <f>Data!Q45</f>
        <v>12.6</v>
      </c>
      <c r="I11" s="17">
        <f>Data!Q55</f>
        <v>12.6</v>
      </c>
      <c r="J11" s="18">
        <f t="shared" si="4"/>
        <v>9.9999999999999645E-2</v>
      </c>
      <c r="K11" s="17">
        <f>Data!Q65</f>
        <v>12.7</v>
      </c>
      <c r="L11" s="17">
        <f>Data!Q75</f>
        <v>12.5</v>
      </c>
      <c r="M11" s="17">
        <f>Data!Q85</f>
        <v>12.7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Data!Q6</f>
        <v>12.8</v>
      </c>
      <c r="D12" s="17">
        <f>Data!Q16</f>
        <v>13</v>
      </c>
      <c r="E12" s="17">
        <f>Data!Q26</f>
        <v>12.9</v>
      </c>
      <c r="F12" s="18">
        <f t="shared" si="3"/>
        <v>0.19999999999999929</v>
      </c>
      <c r="G12" s="17">
        <f>Data!Q36</f>
        <v>13</v>
      </c>
      <c r="H12" s="17">
        <f>Data!Q46</f>
        <v>13</v>
      </c>
      <c r="I12" s="17">
        <f>Data!Q56</f>
        <v>12.8</v>
      </c>
      <c r="J12" s="18">
        <f t="shared" si="4"/>
        <v>0.19999999999999929</v>
      </c>
      <c r="K12" s="17">
        <f>Data!Q66</f>
        <v>12.8</v>
      </c>
      <c r="L12" s="17">
        <f>Data!Q76</f>
        <v>12.8</v>
      </c>
      <c r="M12" s="17">
        <f>Data!Q86</f>
        <v>12.8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Data!Q7</f>
        <v>13.6</v>
      </c>
      <c r="D13" s="17">
        <f>Data!Q17</f>
        <v>13.7</v>
      </c>
      <c r="E13" s="17">
        <f>Data!Q27</f>
        <v>13.5</v>
      </c>
      <c r="F13" s="18">
        <f t="shared" si="3"/>
        <v>0.19999999999999929</v>
      </c>
      <c r="G13" s="17">
        <f>Data!Q37</f>
        <v>13.7</v>
      </c>
      <c r="H13" s="17">
        <f>Data!Q47</f>
        <v>13.2</v>
      </c>
      <c r="I13" s="17">
        <f>Data!Q57</f>
        <v>13.4</v>
      </c>
      <c r="J13" s="18">
        <f t="shared" si="4"/>
        <v>0.5</v>
      </c>
      <c r="K13" s="17">
        <f>Data!Q67</f>
        <v>13.7</v>
      </c>
      <c r="L13" s="17">
        <f>Data!Q77</f>
        <v>13.5</v>
      </c>
      <c r="M13" s="17">
        <f>Data!Q87</f>
        <v>13.4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Data!Q8</f>
        <v>12.3</v>
      </c>
      <c r="D14" s="17">
        <f>Data!Q18</f>
        <v>12.2</v>
      </c>
      <c r="E14" s="17">
        <f>Data!Q28</f>
        <v>12.1</v>
      </c>
      <c r="F14" s="18">
        <f t="shared" si="3"/>
        <v>0.20000000000000107</v>
      </c>
      <c r="G14" s="17">
        <f>Data!Q38</f>
        <v>12.2</v>
      </c>
      <c r="H14" s="17">
        <f>Data!Q48</f>
        <v>12</v>
      </c>
      <c r="I14" s="17">
        <f>Data!Q58</f>
        <v>12.1</v>
      </c>
      <c r="J14" s="18">
        <f t="shared" si="4"/>
        <v>0.19999999999999929</v>
      </c>
      <c r="K14" s="17">
        <f>Data!Q68</f>
        <v>12.3</v>
      </c>
      <c r="L14" s="17">
        <f>Data!Q78</f>
        <v>12.2</v>
      </c>
      <c r="M14" s="17">
        <f>Data!Q88</f>
        <v>11.9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Data!Q9</f>
        <v>13.2</v>
      </c>
      <c r="D15" s="17">
        <f>Data!Q19</f>
        <v>13.2</v>
      </c>
      <c r="E15" s="17">
        <f>Data!Q29</f>
        <v>13.1</v>
      </c>
      <c r="F15" s="18">
        <f t="shared" si="3"/>
        <v>9.9999999999999645E-2</v>
      </c>
      <c r="G15" s="17">
        <f>Data!Q39</f>
        <v>13</v>
      </c>
      <c r="H15" s="17">
        <f>Data!Q49</f>
        <v>12.9</v>
      </c>
      <c r="I15" s="17">
        <f>Data!Q59</f>
        <v>13.2</v>
      </c>
      <c r="J15" s="18">
        <f t="shared" si="4"/>
        <v>0.29999999999999893</v>
      </c>
      <c r="K15" s="17">
        <f>Data!Q69</f>
        <v>13.2</v>
      </c>
      <c r="L15" s="17">
        <f>Data!Q79</f>
        <v>13.1</v>
      </c>
      <c r="M15" s="17">
        <f>Data!Q89</f>
        <v>12.8</v>
      </c>
      <c r="N15" s="73">
        <f t="shared" si="1"/>
        <v>0.39999999999999858</v>
      </c>
      <c r="O15" s="2"/>
      <c r="P15" s="2"/>
      <c r="Q15" s="2"/>
    </row>
    <row r="16" spans="1:19" ht="13.5" customHeight="1">
      <c r="A16" s="2"/>
      <c r="B16" s="19">
        <v>9</v>
      </c>
      <c r="C16" s="17">
        <f>Data!Q10</f>
        <v>12.5</v>
      </c>
      <c r="D16" s="17">
        <f>Data!Q20</f>
        <v>12.4</v>
      </c>
      <c r="E16" s="17">
        <f>Data!Q30</f>
        <v>12.4</v>
      </c>
      <c r="F16" s="18">
        <f t="shared" si="3"/>
        <v>9.9999999999999645E-2</v>
      </c>
      <c r="G16" s="17">
        <f>Data!Q40</f>
        <v>12.2</v>
      </c>
      <c r="H16" s="17">
        <f>Data!Q50</f>
        <v>12.4</v>
      </c>
      <c r="I16" s="17">
        <f>Data!Q60</f>
        <v>12.5</v>
      </c>
      <c r="J16" s="18">
        <f t="shared" si="4"/>
        <v>0.30000000000000071</v>
      </c>
      <c r="K16" s="17">
        <f>Data!Q70</f>
        <v>12.5</v>
      </c>
      <c r="L16" s="17">
        <f>Data!Q80</f>
        <v>12.4</v>
      </c>
      <c r="M16" s="17">
        <f>Data!Q90</f>
        <v>12.3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Data!Q11</f>
        <v>13.8</v>
      </c>
      <c r="D17" s="17">
        <f>Data!Q21</f>
        <v>13.7</v>
      </c>
      <c r="E17" s="17">
        <f>Data!Q31</f>
        <v>13.6</v>
      </c>
      <c r="F17" s="18">
        <f t="shared" si="3"/>
        <v>0.20000000000000107</v>
      </c>
      <c r="G17" s="17">
        <f>Data!Q41</f>
        <v>13.7</v>
      </c>
      <c r="H17" s="17">
        <f>Data!Q51</f>
        <v>13.7</v>
      </c>
      <c r="I17" s="17">
        <f>Data!Q61</f>
        <v>13.6</v>
      </c>
      <c r="J17" s="18">
        <f t="shared" si="4"/>
        <v>9.9999999999999645E-2</v>
      </c>
      <c r="K17" s="17">
        <f>Data!Q71</f>
        <v>13.3</v>
      </c>
      <c r="L17" s="17">
        <f>Data!Q81</f>
        <v>13.7</v>
      </c>
      <c r="M17" s="17">
        <f>Data!Q91</f>
        <v>13.5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3.1502264225242965E-2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12.99</v>
      </c>
      <c r="F28" s="30">
        <f>AVERAGE(F8:F27)</f>
        <v>0.25999999999999995</v>
      </c>
      <c r="G28" s="31"/>
      <c r="H28" s="32" t="s">
        <v>111</v>
      </c>
      <c r="I28" s="79">
        <f>AVERAGE(G8:I27)</f>
        <v>12.936666666666664</v>
      </c>
      <c r="J28" s="30">
        <f>AVERAGE(J8:J27)</f>
        <v>0.32999999999999974</v>
      </c>
      <c r="K28" s="80"/>
      <c r="L28" s="81" t="s">
        <v>111</v>
      </c>
      <c r="M28" s="82">
        <f>AVERAGE(K8:M27)</f>
        <v>12.913333333333334</v>
      </c>
      <c r="N28" s="83">
        <f>AVERAGE(N8:N27)</f>
        <v>0.24999999999999964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0.8539999999999992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0.13615603793686937</v>
      </c>
      <c r="I30" s="2"/>
      <c r="J30" s="33"/>
      <c r="K30" s="34" t="s">
        <v>114</v>
      </c>
      <c r="L30" s="35">
        <f>SQRT(D30^2+H30^2)</f>
        <v>0.86478579235939401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0.16582524271844643</v>
      </c>
      <c r="E31" s="3"/>
      <c r="F31" s="37"/>
      <c r="G31" s="40" t="s">
        <v>117</v>
      </c>
      <c r="H31" s="41">
        <f>H30/5.15</f>
        <v>2.6438065618809584E-2</v>
      </c>
      <c r="I31" s="2"/>
      <c r="J31" s="37"/>
      <c r="K31" s="38" t="s">
        <v>118</v>
      </c>
      <c r="L31" s="84">
        <f>L30/5.15</f>
        <v>0.16791957133192115</v>
      </c>
      <c r="M31" s="2"/>
      <c r="N31" s="85"/>
      <c r="O31" s="36" t="s">
        <v>119</v>
      </c>
      <c r="P31" s="86">
        <f>IF(J2=2,(F28+J28)/2,(F28+J28+N28)/3)</f>
        <v>0.27999999999999975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7.11666666666666</v>
      </c>
      <c r="E32" s="3"/>
      <c r="F32" s="42"/>
      <c r="G32" s="45" t="s">
        <v>121</v>
      </c>
      <c r="H32" s="44">
        <f>100*H30/G4</f>
        <v>1.1346336494739113</v>
      </c>
      <c r="I32" s="2"/>
      <c r="J32" s="42"/>
      <c r="K32" s="87" t="s">
        <v>122</v>
      </c>
      <c r="L32" s="44">
        <f>100*L30/(G2-G3)</f>
        <v>7.2065482696616172</v>
      </c>
      <c r="M32" s="2"/>
      <c r="N32" s="88"/>
      <c r="O32" s="89" t="s">
        <v>123</v>
      </c>
      <c r="P32" s="90">
        <f>IF(J3=2,P31*N42,P31*N43)</f>
        <v>0.72239999999999938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7.6666666666666217E-2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-2.3333333333329875E-2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0.30000000000000071</v>
      </c>
      <c r="F66" s="112">
        <f t="shared" ref="F66:F75" si="8">N8</f>
        <v>0.10000000000000142</v>
      </c>
      <c r="G66" s="113">
        <f t="shared" ref="G66:G75" si="9">$P$32</f>
        <v>0.72239999999999938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11.666666666666666</v>
      </c>
      <c r="M66" s="120">
        <f t="shared" ref="M66:M75" si="12">AVERAGE(G8:I8)</f>
        <v>11.700000000000001</v>
      </c>
      <c r="N66" s="121">
        <f t="shared" ref="N66:N75" si="13">AVERAGE(K8:M8)</f>
        <v>11.733333333333334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0.60000000000000142</v>
      </c>
      <c r="E67" s="114">
        <f t="shared" si="7"/>
        <v>0.59999999999999964</v>
      </c>
      <c r="F67" s="115">
        <f t="shared" si="8"/>
        <v>0.19999999999999929</v>
      </c>
      <c r="G67" s="113">
        <f t="shared" si="9"/>
        <v>0.72239999999999938</v>
      </c>
      <c r="H67" s="2"/>
      <c r="I67" s="2"/>
      <c r="J67" s="2"/>
      <c r="K67" s="119">
        <f t="shared" si="10"/>
        <v>2</v>
      </c>
      <c r="L67" s="122">
        <f t="shared" si="11"/>
        <v>14.6</v>
      </c>
      <c r="M67" s="122">
        <f t="shared" si="12"/>
        <v>14.566666666666668</v>
      </c>
      <c r="N67" s="113">
        <f t="shared" si="13"/>
        <v>14.466666666666667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0.19999999999999929</v>
      </c>
      <c r="E68" s="114">
        <f t="shared" si="7"/>
        <v>0.69999999999999929</v>
      </c>
      <c r="F68" s="115">
        <f t="shared" si="8"/>
        <v>0.30000000000000071</v>
      </c>
      <c r="G68" s="113">
        <f t="shared" si="9"/>
        <v>0.72239999999999938</v>
      </c>
      <c r="H68" s="2"/>
      <c r="I68" s="2"/>
      <c r="J68" s="2"/>
      <c r="K68" s="119">
        <f t="shared" si="10"/>
        <v>3</v>
      </c>
      <c r="L68" s="122">
        <f t="shared" si="11"/>
        <v>13.033333333333333</v>
      </c>
      <c r="M68" s="122">
        <f t="shared" si="12"/>
        <v>12.933333333333332</v>
      </c>
      <c r="N68" s="113">
        <f t="shared" si="13"/>
        <v>12.9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0.19999999999999929</v>
      </c>
      <c r="E69" s="114">
        <f t="shared" si="7"/>
        <v>9.9999999999999645E-2</v>
      </c>
      <c r="F69" s="115">
        <f t="shared" si="8"/>
        <v>0.19999999999999929</v>
      </c>
      <c r="G69" s="113">
        <f t="shared" si="9"/>
        <v>0.72239999999999938</v>
      </c>
      <c r="H69" s="2"/>
      <c r="I69" s="2"/>
      <c r="J69" s="2"/>
      <c r="K69" s="119">
        <f t="shared" si="10"/>
        <v>4</v>
      </c>
      <c r="L69" s="122">
        <f t="shared" si="11"/>
        <v>12.6</v>
      </c>
      <c r="M69" s="122">
        <f t="shared" si="12"/>
        <v>12.633333333333333</v>
      </c>
      <c r="N69" s="113">
        <f t="shared" si="13"/>
        <v>12.633333333333333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0.19999999999999929</v>
      </c>
      <c r="F70" s="115">
        <f t="shared" si="8"/>
        <v>0</v>
      </c>
      <c r="G70" s="113">
        <f t="shared" si="9"/>
        <v>0.72239999999999938</v>
      </c>
      <c r="H70" s="2"/>
      <c r="I70" s="2"/>
      <c r="J70" s="2"/>
      <c r="K70" s="119">
        <f t="shared" si="10"/>
        <v>5</v>
      </c>
      <c r="L70" s="122">
        <f t="shared" si="11"/>
        <v>12.9</v>
      </c>
      <c r="M70" s="122">
        <f t="shared" si="12"/>
        <v>12.933333333333332</v>
      </c>
      <c r="N70" s="113">
        <f t="shared" si="13"/>
        <v>12.800000000000002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0.5</v>
      </c>
      <c r="F71" s="115">
        <f t="shared" si="8"/>
        <v>0.29999999999999893</v>
      </c>
      <c r="G71" s="113">
        <f t="shared" si="9"/>
        <v>0.72239999999999938</v>
      </c>
      <c r="H71" s="2"/>
      <c r="I71" s="2"/>
      <c r="J71" s="2"/>
      <c r="K71" s="119">
        <f t="shared" si="10"/>
        <v>6</v>
      </c>
      <c r="L71" s="122">
        <f t="shared" si="11"/>
        <v>13.6</v>
      </c>
      <c r="M71" s="122">
        <f t="shared" si="12"/>
        <v>13.433333333333332</v>
      </c>
      <c r="N71" s="113">
        <f t="shared" si="13"/>
        <v>13.533333333333333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0.20000000000000107</v>
      </c>
      <c r="E72" s="114">
        <f t="shared" si="7"/>
        <v>0.19999999999999929</v>
      </c>
      <c r="F72" s="115">
        <f t="shared" si="8"/>
        <v>0.40000000000000036</v>
      </c>
      <c r="G72" s="113">
        <f t="shared" si="9"/>
        <v>0.72239999999999938</v>
      </c>
      <c r="H72" s="2"/>
      <c r="I72" s="2"/>
      <c r="J72" s="2"/>
      <c r="K72" s="119">
        <f t="shared" si="10"/>
        <v>7</v>
      </c>
      <c r="L72" s="122">
        <f t="shared" si="11"/>
        <v>12.200000000000001</v>
      </c>
      <c r="M72" s="122">
        <f t="shared" si="12"/>
        <v>12.1</v>
      </c>
      <c r="N72" s="113">
        <f t="shared" si="13"/>
        <v>12.133333333333333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9.9999999999999645E-2</v>
      </c>
      <c r="E73" s="114">
        <f t="shared" si="7"/>
        <v>0.29999999999999893</v>
      </c>
      <c r="F73" s="115">
        <f t="shared" si="8"/>
        <v>0.39999999999999858</v>
      </c>
      <c r="G73" s="113">
        <f t="shared" si="9"/>
        <v>0.72239999999999938</v>
      </c>
      <c r="H73" s="2"/>
      <c r="I73" s="2"/>
      <c r="J73" s="2"/>
      <c r="K73" s="119">
        <f t="shared" si="10"/>
        <v>8</v>
      </c>
      <c r="L73" s="122">
        <f t="shared" si="11"/>
        <v>13.166666666666666</v>
      </c>
      <c r="M73" s="122">
        <f t="shared" si="12"/>
        <v>13.033333333333331</v>
      </c>
      <c r="N73" s="113">
        <f t="shared" si="13"/>
        <v>13.033333333333331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9.9999999999999645E-2</v>
      </c>
      <c r="E74" s="114">
        <f t="shared" si="7"/>
        <v>0.30000000000000071</v>
      </c>
      <c r="F74" s="115">
        <f t="shared" si="8"/>
        <v>0.19999999999999929</v>
      </c>
      <c r="G74" s="113">
        <f t="shared" si="9"/>
        <v>0.72239999999999938</v>
      </c>
      <c r="H74" s="2"/>
      <c r="I74" s="2"/>
      <c r="J74" s="2"/>
      <c r="K74" s="119">
        <f t="shared" si="10"/>
        <v>9</v>
      </c>
      <c r="L74" s="122">
        <f t="shared" si="11"/>
        <v>12.433333333333332</v>
      </c>
      <c r="M74" s="122">
        <f t="shared" si="12"/>
        <v>12.366666666666667</v>
      </c>
      <c r="N74" s="113">
        <f t="shared" si="13"/>
        <v>12.4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0.20000000000000107</v>
      </c>
      <c r="E75" s="114">
        <f t="shared" si="7"/>
        <v>9.9999999999999645E-2</v>
      </c>
      <c r="F75" s="115">
        <f t="shared" si="8"/>
        <v>0.39999999999999858</v>
      </c>
      <c r="G75" s="118">
        <f t="shared" si="9"/>
        <v>0.72239999999999938</v>
      </c>
      <c r="H75" s="2"/>
      <c r="I75" s="2"/>
      <c r="J75" s="2"/>
      <c r="K75" s="123">
        <f t="shared" si="10"/>
        <v>10</v>
      </c>
      <c r="L75" s="122">
        <f t="shared" si="11"/>
        <v>13.700000000000001</v>
      </c>
      <c r="M75" s="122">
        <f t="shared" si="12"/>
        <v>13.666666666666666</v>
      </c>
      <c r="N75" s="113">
        <f t="shared" si="13"/>
        <v>13.5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GRR!B26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GRR!A26</f>
        <v>D 16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Data!R2</f>
        <v>8.6</v>
      </c>
      <c r="D8" s="17">
        <f>Data!R12</f>
        <v>8.9</v>
      </c>
      <c r="E8" s="17">
        <f>Data!R22</f>
        <v>8.6</v>
      </c>
      <c r="F8" s="18">
        <f>MAX(C8:E8)-MIN(C8:E8)</f>
        <v>0.30000000000000071</v>
      </c>
      <c r="G8" s="17">
        <f>Data!R32</f>
        <v>8.4</v>
      </c>
      <c r="H8" s="17">
        <f>Data!R42</f>
        <v>8.5</v>
      </c>
      <c r="I8" s="17">
        <f>Data!R52</f>
        <v>8.6</v>
      </c>
      <c r="J8" s="18">
        <f t="shared" ref="J8" si="0">MAX(G8:I8)-MIN(G8:I8)</f>
        <v>0.19999999999999929</v>
      </c>
      <c r="K8" s="17">
        <f>Data!R62</f>
        <v>8.9</v>
      </c>
      <c r="L8" s="17">
        <f>Data!R72</f>
        <v>8.6</v>
      </c>
      <c r="M8" s="17">
        <f>Data!R82</f>
        <v>8.3000000000000007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Data!R3</f>
        <v>9.1999999999999993</v>
      </c>
      <c r="D9" s="17">
        <f>Data!R13</f>
        <v>9.8000000000000007</v>
      </c>
      <c r="E9" s="17">
        <f>Data!R23</f>
        <v>9.6999999999999993</v>
      </c>
      <c r="F9" s="18">
        <f t="shared" ref="F9:F17" si="3">MAX(C9:E9)-MIN(C9:E9)</f>
        <v>0.60000000000000142</v>
      </c>
      <c r="G9" s="17">
        <f>Data!R33</f>
        <v>9.5</v>
      </c>
      <c r="H9" s="17">
        <f>Data!R43</f>
        <v>9.1999999999999993</v>
      </c>
      <c r="I9" s="17">
        <f>Data!R53</f>
        <v>9.6999999999999993</v>
      </c>
      <c r="J9" s="18">
        <f t="shared" ref="J9:J17" si="4">MAX(G9:I9)-MIN(G9:I9)</f>
        <v>0.5</v>
      </c>
      <c r="K9" s="17">
        <f>Data!R63</f>
        <v>9.6999999999999993</v>
      </c>
      <c r="L9" s="17">
        <f>Data!R73</f>
        <v>9.5</v>
      </c>
      <c r="M9" s="17">
        <f>Data!R83</f>
        <v>9.9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Data!R4</f>
        <v>10.3</v>
      </c>
      <c r="D10" s="17">
        <f>Data!R14</f>
        <v>10</v>
      </c>
      <c r="E10" s="17">
        <f>Data!R24</f>
        <v>9.6</v>
      </c>
      <c r="F10" s="18">
        <f t="shared" si="3"/>
        <v>0.70000000000000107</v>
      </c>
      <c r="G10" s="17">
        <f>Data!R34</f>
        <v>10.199999999999999</v>
      </c>
      <c r="H10" s="17">
        <f>Data!R44</f>
        <v>9.8000000000000007</v>
      </c>
      <c r="I10" s="17">
        <f>Data!R54</f>
        <v>9.5</v>
      </c>
      <c r="J10" s="18">
        <f t="shared" si="4"/>
        <v>0.69999999999999929</v>
      </c>
      <c r="K10" s="17">
        <f>Data!R64</f>
        <v>10</v>
      </c>
      <c r="L10" s="17">
        <f>Data!R74</f>
        <v>9.6</v>
      </c>
      <c r="M10" s="17">
        <f>Data!R84</f>
        <v>9.6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Data!R5</f>
        <v>9.9</v>
      </c>
      <c r="D11" s="17">
        <f>Data!R15</f>
        <v>9.6</v>
      </c>
      <c r="E11" s="17">
        <f>Data!R25</f>
        <v>9.1999999999999993</v>
      </c>
      <c r="F11" s="18">
        <f t="shared" si="3"/>
        <v>0.70000000000000107</v>
      </c>
      <c r="G11" s="17">
        <f>Data!R35</f>
        <v>9.8000000000000007</v>
      </c>
      <c r="H11" s="17">
        <f>Data!R45</f>
        <v>9.5</v>
      </c>
      <c r="I11" s="17">
        <f>Data!R55</f>
        <v>9.1999999999999993</v>
      </c>
      <c r="J11" s="18">
        <f t="shared" si="4"/>
        <v>0.60000000000000142</v>
      </c>
      <c r="K11" s="17">
        <f>Data!R65</f>
        <v>9.5</v>
      </c>
      <c r="L11" s="17">
        <f>Data!R75</f>
        <v>9.4</v>
      </c>
      <c r="M11" s="17">
        <f>Data!R85</f>
        <v>9.3000000000000007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Data!R6</f>
        <v>9.6</v>
      </c>
      <c r="D12" s="17">
        <f>Data!R16</f>
        <v>9.3000000000000007</v>
      </c>
      <c r="E12" s="17">
        <f>Data!R26</f>
        <v>9.3000000000000007</v>
      </c>
      <c r="F12" s="18">
        <f t="shared" si="3"/>
        <v>0.29999999999999893</v>
      </c>
      <c r="G12" s="17">
        <f>Data!R36</f>
        <v>9.6</v>
      </c>
      <c r="H12" s="17">
        <f>Data!R46</f>
        <v>9.4</v>
      </c>
      <c r="I12" s="17">
        <f>Data!R56</f>
        <v>9.1999999999999993</v>
      </c>
      <c r="J12" s="18">
        <f t="shared" si="4"/>
        <v>0.40000000000000036</v>
      </c>
      <c r="K12" s="17">
        <f>Data!R66</f>
        <v>9.5</v>
      </c>
      <c r="L12" s="17">
        <f>Data!R76</f>
        <v>9.3000000000000007</v>
      </c>
      <c r="M12" s="17">
        <f>Data!R86</f>
        <v>9.1999999999999993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Data!R7</f>
        <v>11.3</v>
      </c>
      <c r="D13" s="17">
        <f>Data!R17</f>
        <v>11.2</v>
      </c>
      <c r="E13" s="17">
        <f>Data!R27</f>
        <v>10.9</v>
      </c>
      <c r="F13" s="18">
        <f t="shared" si="3"/>
        <v>0.40000000000000036</v>
      </c>
      <c r="G13" s="17">
        <f>Data!R37</f>
        <v>11.3</v>
      </c>
      <c r="H13" s="17">
        <f>Data!R47</f>
        <v>11</v>
      </c>
      <c r="I13" s="17">
        <f>Data!R57</f>
        <v>10.9</v>
      </c>
      <c r="J13" s="18">
        <f t="shared" si="4"/>
        <v>0.40000000000000036</v>
      </c>
      <c r="K13" s="17">
        <f>Data!R67</f>
        <v>11.3</v>
      </c>
      <c r="L13" s="17">
        <f>Data!R77</f>
        <v>10.9</v>
      </c>
      <c r="M13" s="17">
        <f>Data!R87</f>
        <v>10.9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Data!R8</f>
        <v>10.7</v>
      </c>
      <c r="D14" s="17">
        <f>Data!R18</f>
        <v>10.4</v>
      </c>
      <c r="E14" s="17">
        <f>Data!R28</f>
        <v>10.3</v>
      </c>
      <c r="F14" s="18">
        <f t="shared" si="3"/>
        <v>0.39999999999999858</v>
      </c>
      <c r="G14" s="17">
        <f>Data!R38</f>
        <v>10.3</v>
      </c>
      <c r="H14" s="17">
        <f>Data!R48</f>
        <v>10</v>
      </c>
      <c r="I14" s="17">
        <f>Data!R58</f>
        <v>10.3</v>
      </c>
      <c r="J14" s="18">
        <f t="shared" si="4"/>
        <v>0.30000000000000071</v>
      </c>
      <c r="K14" s="17">
        <f>Data!R68</f>
        <v>9.9</v>
      </c>
      <c r="L14" s="17">
        <f>Data!R78</f>
        <v>10.3</v>
      </c>
      <c r="M14" s="17">
        <f>Data!R88</f>
        <v>10.1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Data!R9</f>
        <v>9.1</v>
      </c>
      <c r="D15" s="17">
        <f>Data!R19</f>
        <v>9.4</v>
      </c>
      <c r="E15" s="17">
        <f>Data!R29</f>
        <v>9.3000000000000007</v>
      </c>
      <c r="F15" s="18">
        <f t="shared" si="3"/>
        <v>0.30000000000000071</v>
      </c>
      <c r="G15" s="17">
        <f>Data!R39</f>
        <v>9.3000000000000007</v>
      </c>
      <c r="H15" s="17">
        <f>Data!R49</f>
        <v>9.1999999999999993</v>
      </c>
      <c r="I15" s="17">
        <f>Data!R59</f>
        <v>9.3000000000000007</v>
      </c>
      <c r="J15" s="18">
        <f t="shared" si="4"/>
        <v>0.10000000000000142</v>
      </c>
      <c r="K15" s="17">
        <f>Data!R69</f>
        <v>9.3000000000000007</v>
      </c>
      <c r="L15" s="17">
        <f>Data!R79</f>
        <v>9.3000000000000007</v>
      </c>
      <c r="M15" s="17">
        <f>Data!R89</f>
        <v>9.1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Data!R10</f>
        <v>8.1999999999999993</v>
      </c>
      <c r="D16" s="17">
        <f>Data!R20</f>
        <v>8.5</v>
      </c>
      <c r="E16" s="17">
        <f>Data!R30</f>
        <v>8.6</v>
      </c>
      <c r="F16" s="18">
        <f t="shared" si="3"/>
        <v>0.40000000000000036</v>
      </c>
      <c r="G16" s="17">
        <f>Data!R40</f>
        <v>8.6999999999999993</v>
      </c>
      <c r="H16" s="17">
        <f>Data!R50</f>
        <v>8.5</v>
      </c>
      <c r="I16" s="17">
        <f>Data!R60</f>
        <v>8.5</v>
      </c>
      <c r="J16" s="18">
        <f t="shared" si="4"/>
        <v>0.19999999999999929</v>
      </c>
      <c r="K16" s="17">
        <f>Data!R70</f>
        <v>8.6</v>
      </c>
      <c r="L16" s="17">
        <f>Data!R80</f>
        <v>8.3000000000000007</v>
      </c>
      <c r="M16" s="17">
        <f>Data!R90</f>
        <v>8.5</v>
      </c>
      <c r="N16" s="73">
        <f t="shared" si="1"/>
        <v>0.29999999999999893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Data!R11</f>
        <v>10.3</v>
      </c>
      <c r="D17" s="17">
        <f>Data!R21</f>
        <v>10.199999999999999</v>
      </c>
      <c r="E17" s="17">
        <f>Data!R31</f>
        <v>9.9</v>
      </c>
      <c r="F17" s="18">
        <f t="shared" si="3"/>
        <v>0.40000000000000036</v>
      </c>
      <c r="G17" s="17">
        <f>Data!R41</f>
        <v>10.199999999999999</v>
      </c>
      <c r="H17" s="17">
        <f>Data!R51</f>
        <v>10.1</v>
      </c>
      <c r="I17" s="17">
        <f>Data!R61</f>
        <v>9.9</v>
      </c>
      <c r="J17" s="18">
        <f t="shared" si="4"/>
        <v>0.29999999999999893</v>
      </c>
      <c r="K17" s="17">
        <f>Data!R71</f>
        <v>9.8000000000000007</v>
      </c>
      <c r="L17" s="17">
        <f>Data!R81</f>
        <v>10</v>
      </c>
      <c r="M17" s="17">
        <f>Data!R91</f>
        <v>9.9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4.5284504823782892E-2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9.6633333333333322</v>
      </c>
      <c r="F28" s="30">
        <f>AVERAGE(F8:F27)</f>
        <v>0.45000000000000034</v>
      </c>
      <c r="G28" s="31"/>
      <c r="H28" s="32" t="s">
        <v>111</v>
      </c>
      <c r="I28" s="79">
        <f>AVERAGE(G8:I27)</f>
        <v>9.5866666666666678</v>
      </c>
      <c r="J28" s="30">
        <f>AVERAGE(J8:J27)</f>
        <v>0.37000000000000011</v>
      </c>
      <c r="K28" s="80"/>
      <c r="L28" s="81" t="s">
        <v>111</v>
      </c>
      <c r="M28" s="82">
        <f>AVERAGE(K8:M27)</f>
        <v>9.5500000000000025</v>
      </c>
      <c r="N28" s="83">
        <f>AVERAGE(N8:N27)</f>
        <v>0.34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1.179333333333334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0.21742837049541236</v>
      </c>
      <c r="I30" s="2"/>
      <c r="J30" s="33"/>
      <c r="K30" s="34" t="s">
        <v>114</v>
      </c>
      <c r="L30" s="35">
        <f>SQRT(D30^2+H30^2)</f>
        <v>1.199208992380979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0.22899676375404543</v>
      </c>
      <c r="E31" s="3"/>
      <c r="F31" s="37"/>
      <c r="G31" s="40" t="s">
        <v>117</v>
      </c>
      <c r="H31" s="41">
        <f>H30/5.15</f>
        <v>4.2219101067070358E-2</v>
      </c>
      <c r="I31" s="2"/>
      <c r="J31" s="37"/>
      <c r="K31" s="38" t="s">
        <v>118</v>
      </c>
      <c r="L31" s="84">
        <f>L30/5.15</f>
        <v>0.2328561150254328</v>
      </c>
      <c r="M31" s="2"/>
      <c r="N31" s="85"/>
      <c r="O31" s="36" t="s">
        <v>119</v>
      </c>
      <c r="P31" s="86">
        <f>IF(J2=2,(F28+J28)/2,(F28+J28+N28)/3)</f>
        <v>0.38666666666666688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13.10370370370371</v>
      </c>
      <c r="E32" s="3"/>
      <c r="F32" s="42"/>
      <c r="G32" s="45" t="s">
        <v>121</v>
      </c>
      <c r="H32" s="44">
        <f>100*H30/G4</f>
        <v>2.4158707832823598</v>
      </c>
      <c r="I32" s="2"/>
      <c r="J32" s="42"/>
      <c r="K32" s="87" t="s">
        <v>122</v>
      </c>
      <c r="L32" s="44">
        <f>100*L30/(G2-G3)</f>
        <v>13.324544359788655</v>
      </c>
      <c r="M32" s="2"/>
      <c r="N32" s="88"/>
      <c r="O32" s="89" t="s">
        <v>123</v>
      </c>
      <c r="P32" s="90">
        <f>IF(J3=2,P31*N42,P31*N43)</f>
        <v>0.9976000000000006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0.11333333333332973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-3.6666666666665293E-2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0.30000000000000071</v>
      </c>
      <c r="E66" s="111">
        <f t="shared" ref="E66:E75" si="7">J8</f>
        <v>0.19999999999999929</v>
      </c>
      <c r="F66" s="112">
        <f t="shared" ref="F66:F75" si="8">N8</f>
        <v>0.59999999999999964</v>
      </c>
      <c r="G66" s="113">
        <f t="shared" ref="G66:G75" si="9">$P$32</f>
        <v>0.9976000000000006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8.7000000000000011</v>
      </c>
      <c r="M66" s="120">
        <f t="shared" ref="M66:M75" si="12">AVERAGE(G8:I8)</f>
        <v>8.5</v>
      </c>
      <c r="N66" s="121">
        <f t="shared" ref="N66:N75" si="13">AVERAGE(K8:M8)</f>
        <v>8.6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0.60000000000000142</v>
      </c>
      <c r="E67" s="114">
        <f t="shared" si="7"/>
        <v>0.5</v>
      </c>
      <c r="F67" s="115">
        <f t="shared" si="8"/>
        <v>0.40000000000000036</v>
      </c>
      <c r="G67" s="113">
        <f t="shared" si="9"/>
        <v>0.9976000000000006</v>
      </c>
      <c r="H67" s="2"/>
      <c r="I67" s="2"/>
      <c r="J67" s="2"/>
      <c r="K67" s="119">
        <f t="shared" si="10"/>
        <v>2</v>
      </c>
      <c r="L67" s="122">
        <f t="shared" si="11"/>
        <v>9.5666666666666664</v>
      </c>
      <c r="M67" s="122">
        <f t="shared" si="12"/>
        <v>9.4666666666666668</v>
      </c>
      <c r="N67" s="113">
        <f t="shared" si="13"/>
        <v>9.7000000000000011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0.69999999999999929</v>
      </c>
      <c r="F68" s="115">
        <f t="shared" si="8"/>
        <v>0.40000000000000036</v>
      </c>
      <c r="G68" s="113">
        <f t="shared" si="9"/>
        <v>0.9976000000000006</v>
      </c>
      <c r="H68" s="2"/>
      <c r="I68" s="2"/>
      <c r="J68" s="2"/>
      <c r="K68" s="119">
        <f t="shared" si="10"/>
        <v>3</v>
      </c>
      <c r="L68" s="122">
        <f t="shared" si="11"/>
        <v>9.9666666666666668</v>
      </c>
      <c r="M68" s="122">
        <f t="shared" si="12"/>
        <v>9.8333333333333339</v>
      </c>
      <c r="N68" s="113">
        <f t="shared" si="13"/>
        <v>9.7333333333333343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0.70000000000000107</v>
      </c>
      <c r="E69" s="114">
        <f t="shared" si="7"/>
        <v>0.60000000000000142</v>
      </c>
      <c r="F69" s="115">
        <f t="shared" si="8"/>
        <v>0.19999999999999929</v>
      </c>
      <c r="G69" s="113">
        <f t="shared" si="9"/>
        <v>0.9976000000000006</v>
      </c>
      <c r="H69" s="2"/>
      <c r="I69" s="2"/>
      <c r="J69" s="2"/>
      <c r="K69" s="119">
        <f t="shared" si="10"/>
        <v>4</v>
      </c>
      <c r="L69" s="122">
        <f t="shared" si="11"/>
        <v>9.5666666666666664</v>
      </c>
      <c r="M69" s="122">
        <f t="shared" si="12"/>
        <v>9.5</v>
      </c>
      <c r="N69" s="113">
        <f t="shared" si="13"/>
        <v>9.4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0.29999999999999893</v>
      </c>
      <c r="E70" s="114">
        <f t="shared" si="7"/>
        <v>0.40000000000000036</v>
      </c>
      <c r="F70" s="115">
        <f t="shared" si="8"/>
        <v>0.30000000000000071</v>
      </c>
      <c r="G70" s="113">
        <f t="shared" si="9"/>
        <v>0.9976000000000006</v>
      </c>
      <c r="H70" s="2"/>
      <c r="I70" s="2"/>
      <c r="J70" s="2"/>
      <c r="K70" s="119">
        <f t="shared" si="10"/>
        <v>5</v>
      </c>
      <c r="L70" s="122">
        <f t="shared" si="11"/>
        <v>9.4</v>
      </c>
      <c r="M70" s="122">
        <f t="shared" si="12"/>
        <v>9.4</v>
      </c>
      <c r="N70" s="113">
        <f t="shared" si="13"/>
        <v>9.3333333333333339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0.40000000000000036</v>
      </c>
      <c r="F71" s="115">
        <f t="shared" si="8"/>
        <v>0.40000000000000036</v>
      </c>
      <c r="G71" s="113">
        <f t="shared" si="9"/>
        <v>0.9976000000000006</v>
      </c>
      <c r="H71" s="2"/>
      <c r="I71" s="2"/>
      <c r="J71" s="2"/>
      <c r="K71" s="119">
        <f t="shared" si="10"/>
        <v>6</v>
      </c>
      <c r="L71" s="122">
        <f t="shared" si="11"/>
        <v>11.133333333333333</v>
      </c>
      <c r="M71" s="122">
        <f t="shared" si="12"/>
        <v>11.066666666666668</v>
      </c>
      <c r="N71" s="113">
        <f t="shared" si="13"/>
        <v>11.033333333333333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0.39999999999999858</v>
      </c>
      <c r="E72" s="114">
        <f t="shared" si="7"/>
        <v>0.30000000000000071</v>
      </c>
      <c r="F72" s="115">
        <f t="shared" si="8"/>
        <v>0.40000000000000036</v>
      </c>
      <c r="G72" s="113">
        <f t="shared" si="9"/>
        <v>0.9976000000000006</v>
      </c>
      <c r="H72" s="2"/>
      <c r="I72" s="2"/>
      <c r="J72" s="2"/>
      <c r="K72" s="119">
        <f t="shared" si="10"/>
        <v>7</v>
      </c>
      <c r="L72" s="122">
        <f t="shared" si="11"/>
        <v>10.466666666666667</v>
      </c>
      <c r="M72" s="122">
        <f t="shared" si="12"/>
        <v>10.200000000000001</v>
      </c>
      <c r="N72" s="113">
        <f t="shared" si="13"/>
        <v>10.100000000000001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0.10000000000000142</v>
      </c>
      <c r="F73" s="115">
        <f t="shared" si="8"/>
        <v>0.20000000000000107</v>
      </c>
      <c r="G73" s="113">
        <f t="shared" si="9"/>
        <v>0.9976000000000006</v>
      </c>
      <c r="H73" s="2"/>
      <c r="I73" s="2"/>
      <c r="J73" s="2"/>
      <c r="K73" s="119">
        <f t="shared" si="10"/>
        <v>8</v>
      </c>
      <c r="L73" s="122">
        <f t="shared" si="11"/>
        <v>9.2666666666666675</v>
      </c>
      <c r="M73" s="122">
        <f t="shared" si="12"/>
        <v>9.2666666666666675</v>
      </c>
      <c r="N73" s="113">
        <f t="shared" si="13"/>
        <v>9.2333333333333343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0.19999999999999929</v>
      </c>
      <c r="F74" s="115">
        <f t="shared" si="8"/>
        <v>0.29999999999999893</v>
      </c>
      <c r="G74" s="113">
        <f t="shared" si="9"/>
        <v>0.9976000000000006</v>
      </c>
      <c r="H74" s="2"/>
      <c r="I74" s="2"/>
      <c r="J74" s="2"/>
      <c r="K74" s="119">
        <f t="shared" si="10"/>
        <v>9</v>
      </c>
      <c r="L74" s="122">
        <f t="shared" si="11"/>
        <v>8.4333333333333318</v>
      </c>
      <c r="M74" s="122">
        <f t="shared" si="12"/>
        <v>8.5666666666666664</v>
      </c>
      <c r="N74" s="113">
        <f t="shared" si="13"/>
        <v>8.4666666666666668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0.29999999999999893</v>
      </c>
      <c r="F75" s="115">
        <f t="shared" si="8"/>
        <v>0.19999999999999929</v>
      </c>
      <c r="G75" s="118">
        <f t="shared" si="9"/>
        <v>0.9976000000000006</v>
      </c>
      <c r="H75" s="2"/>
      <c r="I75" s="2"/>
      <c r="J75" s="2"/>
      <c r="K75" s="123">
        <f t="shared" si="10"/>
        <v>10</v>
      </c>
      <c r="L75" s="122">
        <f t="shared" si="11"/>
        <v>10.133333333333333</v>
      </c>
      <c r="M75" s="122">
        <f t="shared" si="12"/>
        <v>10.066666666666665</v>
      </c>
      <c r="N75" s="113">
        <f t="shared" si="13"/>
        <v>9.9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GRR!B27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GRR!A27</f>
        <v>D 17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Data!S2</f>
        <v>8.9</v>
      </c>
      <c r="D8" s="17">
        <f>Data!S12</f>
        <v>8.3000000000000007</v>
      </c>
      <c r="E8" s="17">
        <f>Data!S22</f>
        <v>8.6999999999999993</v>
      </c>
      <c r="F8" s="18">
        <f>MAX(C8:E8)-MIN(C8:E8)</f>
        <v>0.59999999999999964</v>
      </c>
      <c r="G8" s="17">
        <f>Data!S32</f>
        <v>8.5</v>
      </c>
      <c r="H8" s="17">
        <f>Data!S42</f>
        <v>8.8000000000000007</v>
      </c>
      <c r="I8" s="17">
        <f>Data!S52</f>
        <v>8.6999999999999993</v>
      </c>
      <c r="J8" s="18">
        <f t="shared" ref="J8" si="0">MAX(G8:I8)-MIN(G8:I8)</f>
        <v>0.30000000000000071</v>
      </c>
      <c r="K8" s="17">
        <f>Data!S62</f>
        <v>8.6999999999999993</v>
      </c>
      <c r="L8" s="17">
        <f>Data!S72</f>
        <v>8.6999999999999993</v>
      </c>
      <c r="M8" s="17">
        <f>Data!S82</f>
        <v>8.5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Data!S3</f>
        <v>9.6</v>
      </c>
      <c r="D9" s="17">
        <f>Data!S13</f>
        <v>10</v>
      </c>
      <c r="E9" s="17">
        <f>Data!S23</f>
        <v>10</v>
      </c>
      <c r="F9" s="18">
        <f t="shared" ref="F9:F17" si="3">MAX(C9:E9)-MIN(C9:E9)</f>
        <v>0.40000000000000036</v>
      </c>
      <c r="G9" s="17">
        <f>Data!S33</f>
        <v>9.6</v>
      </c>
      <c r="H9" s="17">
        <f>Data!S43</f>
        <v>9.5</v>
      </c>
      <c r="I9" s="17">
        <f>Data!S53</f>
        <v>9.9</v>
      </c>
      <c r="J9" s="18">
        <f t="shared" ref="J9:J17" si="4">MAX(G9:I9)-MIN(G9:I9)</f>
        <v>0.40000000000000036</v>
      </c>
      <c r="K9" s="17">
        <f>Data!S63</f>
        <v>9.9</v>
      </c>
      <c r="L9" s="17">
        <f>Data!S73</f>
        <v>9.6</v>
      </c>
      <c r="M9" s="17">
        <f>Data!S83</f>
        <v>10.1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Data!S4</f>
        <v>10.3</v>
      </c>
      <c r="D10" s="17">
        <f>Data!S14</f>
        <v>10.1</v>
      </c>
      <c r="E10" s="17">
        <f>Data!S24</f>
        <v>9.6999999999999993</v>
      </c>
      <c r="F10" s="18">
        <f t="shared" si="3"/>
        <v>0.60000000000000142</v>
      </c>
      <c r="G10" s="17">
        <f>Data!S34</f>
        <v>10.3</v>
      </c>
      <c r="H10" s="17">
        <f>Data!S44</f>
        <v>10</v>
      </c>
      <c r="I10" s="17">
        <f>Data!S54</f>
        <v>9.5</v>
      </c>
      <c r="J10" s="18">
        <f t="shared" si="4"/>
        <v>0.80000000000000071</v>
      </c>
      <c r="K10" s="17">
        <f>Data!S64</f>
        <v>10.199999999999999</v>
      </c>
      <c r="L10" s="17">
        <f>Data!S74</f>
        <v>9.9</v>
      </c>
      <c r="M10" s="17">
        <f>Data!S84</f>
        <v>9.5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Data!S5</f>
        <v>12.3</v>
      </c>
      <c r="D11" s="17">
        <f>Data!S15</f>
        <v>12.1</v>
      </c>
      <c r="E11" s="17">
        <f>Data!S25</f>
        <v>11.7</v>
      </c>
      <c r="F11" s="18">
        <f t="shared" si="3"/>
        <v>0.60000000000000142</v>
      </c>
      <c r="G11" s="17">
        <f>Data!S35</f>
        <v>11.8</v>
      </c>
      <c r="H11" s="17">
        <f>Data!S45</f>
        <v>11.9</v>
      </c>
      <c r="I11" s="17">
        <f>Data!S55</f>
        <v>11.7</v>
      </c>
      <c r="J11" s="18">
        <f t="shared" si="4"/>
        <v>0.20000000000000107</v>
      </c>
      <c r="K11" s="17">
        <f>Data!S65</f>
        <v>12.1</v>
      </c>
      <c r="L11" s="17">
        <f>Data!S75</f>
        <v>11.9</v>
      </c>
      <c r="M11" s="17">
        <f>Data!S85</f>
        <v>11.8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Data!S6</f>
        <v>9.6</v>
      </c>
      <c r="D12" s="17">
        <f>Data!S16</f>
        <v>9</v>
      </c>
      <c r="E12" s="17">
        <f>Data!S26</f>
        <v>9.3000000000000007</v>
      </c>
      <c r="F12" s="18">
        <f t="shared" si="3"/>
        <v>0.59999999999999964</v>
      </c>
      <c r="G12" s="17">
        <f>Data!S36</f>
        <v>9.5</v>
      </c>
      <c r="H12" s="17">
        <f>Data!S46</f>
        <v>9.4</v>
      </c>
      <c r="I12" s="17">
        <f>Data!S56</f>
        <v>9.1999999999999993</v>
      </c>
      <c r="J12" s="18">
        <f t="shared" si="4"/>
        <v>0.30000000000000071</v>
      </c>
      <c r="K12" s="17">
        <f>Data!S66</f>
        <v>9.5</v>
      </c>
      <c r="L12" s="17">
        <f>Data!S76</f>
        <v>9.3000000000000007</v>
      </c>
      <c r="M12" s="17">
        <f>Data!S86</f>
        <v>9.1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Data!S7</f>
        <v>10.7</v>
      </c>
      <c r="D13" s="17">
        <f>Data!S17</f>
        <v>10.8</v>
      </c>
      <c r="E13" s="17">
        <f>Data!S27</f>
        <v>10.3</v>
      </c>
      <c r="F13" s="18">
        <f t="shared" si="3"/>
        <v>0.5</v>
      </c>
      <c r="G13" s="17">
        <f>Data!S37</f>
        <v>10.3</v>
      </c>
      <c r="H13" s="17">
        <f>Data!S47</f>
        <v>10.3</v>
      </c>
      <c r="I13" s="17">
        <f>Data!S57</f>
        <v>10.5</v>
      </c>
      <c r="J13" s="18">
        <f t="shared" si="4"/>
        <v>0.19999999999999929</v>
      </c>
      <c r="K13" s="17">
        <f>Data!S67</f>
        <v>10.9</v>
      </c>
      <c r="L13" s="17">
        <f>Data!S77</f>
        <v>10.5</v>
      </c>
      <c r="M13" s="17">
        <f>Data!S87</f>
        <v>10.5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Data!S8</f>
        <v>11</v>
      </c>
      <c r="D14" s="17">
        <f>Data!S18</f>
        <v>10.7</v>
      </c>
      <c r="E14" s="17">
        <f>Data!S28</f>
        <v>10.6</v>
      </c>
      <c r="F14" s="18">
        <f t="shared" si="3"/>
        <v>0.40000000000000036</v>
      </c>
      <c r="G14" s="17">
        <f>Data!S38</f>
        <v>10.5</v>
      </c>
      <c r="H14" s="17">
        <f>Data!S48</f>
        <v>10.3</v>
      </c>
      <c r="I14" s="17">
        <f>Data!S58</f>
        <v>10.6</v>
      </c>
      <c r="J14" s="18">
        <f t="shared" si="4"/>
        <v>0.29999999999999893</v>
      </c>
      <c r="K14" s="17">
        <f>Data!S68</f>
        <v>10.4</v>
      </c>
      <c r="L14" s="17">
        <f>Data!S78</f>
        <v>10.6</v>
      </c>
      <c r="M14" s="17">
        <f>Data!S88</f>
        <v>10.4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Data!S9</f>
        <v>10.1</v>
      </c>
      <c r="D15" s="17">
        <f>Data!S19</f>
        <v>10</v>
      </c>
      <c r="E15" s="17">
        <f>Data!S29</f>
        <v>9.9</v>
      </c>
      <c r="F15" s="18">
        <f t="shared" si="3"/>
        <v>0.19999999999999929</v>
      </c>
      <c r="G15" s="17">
        <f>Data!S39</f>
        <v>10</v>
      </c>
      <c r="H15" s="17">
        <f>Data!S49</f>
        <v>9.6999999999999993</v>
      </c>
      <c r="I15" s="17">
        <f>Data!S59</f>
        <v>9.9</v>
      </c>
      <c r="J15" s="18">
        <f t="shared" si="4"/>
        <v>0.30000000000000071</v>
      </c>
      <c r="K15" s="17">
        <f>Data!S69</f>
        <v>9.8000000000000007</v>
      </c>
      <c r="L15" s="17">
        <f>Data!S79</f>
        <v>9.9</v>
      </c>
      <c r="M15" s="17">
        <f>Data!S89</f>
        <v>9.6</v>
      </c>
      <c r="N15" s="73">
        <f t="shared" si="1"/>
        <v>0.30000000000000071</v>
      </c>
      <c r="O15" s="2"/>
      <c r="P15" s="2"/>
      <c r="Q15" s="2"/>
    </row>
    <row r="16" spans="1:19" ht="13.5" customHeight="1">
      <c r="A16" s="2"/>
      <c r="B16" s="19">
        <v>9</v>
      </c>
      <c r="C16" s="17">
        <f>Data!S10</f>
        <v>9</v>
      </c>
      <c r="D16" s="17">
        <f>Data!S20</f>
        <v>8.6</v>
      </c>
      <c r="E16" s="17">
        <f>Data!S30</f>
        <v>8.6999999999999993</v>
      </c>
      <c r="F16" s="18">
        <f t="shared" si="3"/>
        <v>0.40000000000000036</v>
      </c>
      <c r="G16" s="17">
        <f>Data!S40</f>
        <v>8.9</v>
      </c>
      <c r="H16" s="17">
        <f>Data!S50</f>
        <v>8.6999999999999993</v>
      </c>
      <c r="I16" s="17">
        <f>Data!S60</f>
        <v>8.8000000000000007</v>
      </c>
      <c r="J16" s="18">
        <f t="shared" si="4"/>
        <v>0.20000000000000107</v>
      </c>
      <c r="K16" s="17">
        <f>Data!S70</f>
        <v>8.3000000000000007</v>
      </c>
      <c r="L16" s="17">
        <f>Data!S80</f>
        <v>8.5</v>
      </c>
      <c r="M16" s="17">
        <f>Data!S90</f>
        <v>8.6999999999999993</v>
      </c>
      <c r="N16" s="73">
        <f t="shared" si="1"/>
        <v>0.39999999999999858</v>
      </c>
      <c r="O16" s="2"/>
      <c r="P16" s="2"/>
      <c r="Q16" s="2"/>
    </row>
    <row r="17" spans="1:17" ht="13.5" customHeight="1">
      <c r="A17" s="2"/>
      <c r="B17" s="19">
        <v>10</v>
      </c>
      <c r="C17" s="17">
        <f>Data!S11</f>
        <v>10.199999999999999</v>
      </c>
      <c r="D17" s="17">
        <f>Data!S21</f>
        <v>10</v>
      </c>
      <c r="E17" s="17">
        <f>Data!S31</f>
        <v>9.8000000000000007</v>
      </c>
      <c r="F17" s="18">
        <f t="shared" si="3"/>
        <v>0.39999999999999858</v>
      </c>
      <c r="G17" s="17">
        <f>Data!S41</f>
        <v>10</v>
      </c>
      <c r="H17" s="17">
        <f>Data!S51</f>
        <v>9.9</v>
      </c>
      <c r="I17" s="17">
        <f>Data!S61</f>
        <v>9.8000000000000007</v>
      </c>
      <c r="J17" s="18">
        <f t="shared" si="4"/>
        <v>0.19999999999999929</v>
      </c>
      <c r="K17" s="17">
        <f>Data!S71</f>
        <v>9.6999999999999993</v>
      </c>
      <c r="L17" s="17">
        <f>Data!S81</f>
        <v>9.8000000000000007</v>
      </c>
      <c r="M17" s="17">
        <f>Data!S91</f>
        <v>9.6999999999999993</v>
      </c>
      <c r="N17" s="73">
        <f t="shared" si="1"/>
        <v>0.10000000000000142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6.8911202992715373E-2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</v>
      </c>
      <c r="F28" s="30">
        <f>AVERAGE(F8:F27)</f>
        <v>0.47000000000000008</v>
      </c>
      <c r="G28" s="31"/>
      <c r="H28" s="32" t="s">
        <v>111</v>
      </c>
      <c r="I28" s="79">
        <f>AVERAGE(G8:I27)</f>
        <v>9.8833333333333329</v>
      </c>
      <c r="J28" s="30">
        <f>AVERAGE(J8:J27)</f>
        <v>0.32000000000000028</v>
      </c>
      <c r="K28" s="80"/>
      <c r="L28" s="81" t="s">
        <v>111</v>
      </c>
      <c r="M28" s="82">
        <f>AVERAGE(K8:M27)</f>
        <v>9.870000000000001</v>
      </c>
      <c r="N28" s="83">
        <f>AVERAGE(N8:N27)</f>
        <v>0.34999999999999981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1.159</v>
      </c>
      <c r="E30" s="3"/>
      <c r="F30" s="33"/>
      <c r="G30" s="36" t="s">
        <v>113</v>
      </c>
      <c r="H30" s="35">
        <f>IF(J2=2,SQRT(ABS(((P33*P42)^2)-((D30^2)/(J4*J3)))),(SQRT(ABS(((P33*P43)^2)-((D30^2)/(J4*J3))))))</f>
        <v>0.28004457978447783</v>
      </c>
      <c r="I30" s="2"/>
      <c r="J30" s="33"/>
      <c r="K30" s="34" t="s">
        <v>114</v>
      </c>
      <c r="L30" s="35">
        <f>SQRT(D30^2+H30^2)</f>
        <v>1.192353121632457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0.22504854368932037</v>
      </c>
      <c r="E31" s="3"/>
      <c r="F31" s="37"/>
      <c r="G31" s="40" t="s">
        <v>117</v>
      </c>
      <c r="H31" s="41">
        <f>H30/5.15</f>
        <v>5.4377588307665592E-2</v>
      </c>
      <c r="I31" s="2"/>
      <c r="J31" s="37"/>
      <c r="K31" s="38" t="s">
        <v>118</v>
      </c>
      <c r="L31" s="84">
        <f>L30/5.15</f>
        <v>0.23152487798688484</v>
      </c>
      <c r="M31" s="2"/>
      <c r="N31" s="85"/>
      <c r="O31" s="36" t="s">
        <v>119</v>
      </c>
      <c r="P31" s="86">
        <f>IF(J2=2,(F28+J28)/2,(F28+J28+N28)/3)</f>
        <v>0.38000000000000006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12.877777777777778</v>
      </c>
      <c r="E32" s="3"/>
      <c r="F32" s="42"/>
      <c r="G32" s="45" t="s">
        <v>121</v>
      </c>
      <c r="H32" s="44">
        <f>100*H30/G4</f>
        <v>3.1116064420497533</v>
      </c>
      <c r="I32" s="2"/>
      <c r="J32" s="42"/>
      <c r="K32" s="87" t="s">
        <v>122</v>
      </c>
      <c r="L32" s="44">
        <f>100*L30/(G2-G3)</f>
        <v>13.248368018138411</v>
      </c>
      <c r="M32" s="2"/>
      <c r="N32" s="88"/>
      <c r="O32" s="89" t="s">
        <v>123</v>
      </c>
      <c r="P32" s="90">
        <f>IF(J3=2,P31*N42,P31*N43)</f>
        <v>0.98040000000000016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0.12999999999999901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-1.3333333333331865E-2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0.30000000000000071</v>
      </c>
      <c r="F66" s="112">
        <f t="shared" ref="F66:F75" si="8">N8</f>
        <v>0.19999999999999929</v>
      </c>
      <c r="G66" s="113">
        <f t="shared" ref="G66:G75" si="9">$P$32</f>
        <v>0.98040000000000016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8.6333333333333346</v>
      </c>
      <c r="M66" s="120">
        <f t="shared" ref="M66:M75" si="12">AVERAGE(G8:I8)</f>
        <v>8.6666666666666661</v>
      </c>
      <c r="N66" s="121">
        <f t="shared" ref="N66:N75" si="13">AVERAGE(K8:M8)</f>
        <v>8.6333333333333329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0.40000000000000036</v>
      </c>
      <c r="F67" s="115">
        <f t="shared" si="8"/>
        <v>0.5</v>
      </c>
      <c r="G67" s="113">
        <f t="shared" si="9"/>
        <v>0.98040000000000016</v>
      </c>
      <c r="H67" s="2"/>
      <c r="I67" s="2"/>
      <c r="J67" s="2"/>
      <c r="K67" s="119">
        <f t="shared" si="10"/>
        <v>2</v>
      </c>
      <c r="L67" s="122">
        <f t="shared" si="11"/>
        <v>9.8666666666666671</v>
      </c>
      <c r="M67" s="122">
        <f t="shared" si="12"/>
        <v>9.6666666666666661</v>
      </c>
      <c r="N67" s="113">
        <f t="shared" si="13"/>
        <v>9.8666666666666671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0.60000000000000142</v>
      </c>
      <c r="E68" s="114">
        <f t="shared" si="7"/>
        <v>0.80000000000000071</v>
      </c>
      <c r="F68" s="115">
        <f t="shared" si="8"/>
        <v>0.69999999999999929</v>
      </c>
      <c r="G68" s="113">
        <f t="shared" si="9"/>
        <v>0.98040000000000016</v>
      </c>
      <c r="H68" s="2"/>
      <c r="I68" s="2"/>
      <c r="J68" s="2"/>
      <c r="K68" s="119">
        <f t="shared" si="10"/>
        <v>3</v>
      </c>
      <c r="L68" s="122">
        <f t="shared" si="11"/>
        <v>10.033333333333333</v>
      </c>
      <c r="M68" s="122">
        <f t="shared" si="12"/>
        <v>9.9333333333333336</v>
      </c>
      <c r="N68" s="113">
        <f t="shared" si="13"/>
        <v>9.8666666666666671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0.60000000000000142</v>
      </c>
      <c r="E69" s="114">
        <f t="shared" si="7"/>
        <v>0.20000000000000107</v>
      </c>
      <c r="F69" s="115">
        <f t="shared" si="8"/>
        <v>0.29999999999999893</v>
      </c>
      <c r="G69" s="113">
        <f t="shared" si="9"/>
        <v>0.98040000000000016</v>
      </c>
      <c r="H69" s="2"/>
      <c r="I69" s="2"/>
      <c r="J69" s="2"/>
      <c r="K69" s="119">
        <f t="shared" si="10"/>
        <v>4</v>
      </c>
      <c r="L69" s="122">
        <f t="shared" si="11"/>
        <v>12.033333333333331</v>
      </c>
      <c r="M69" s="122">
        <f t="shared" si="12"/>
        <v>11.800000000000002</v>
      </c>
      <c r="N69" s="113">
        <f t="shared" si="13"/>
        <v>11.933333333333332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0.59999999999999964</v>
      </c>
      <c r="E70" s="114">
        <f t="shared" si="7"/>
        <v>0.30000000000000071</v>
      </c>
      <c r="F70" s="115">
        <f t="shared" si="8"/>
        <v>0.40000000000000036</v>
      </c>
      <c r="G70" s="113">
        <f t="shared" si="9"/>
        <v>0.98040000000000016</v>
      </c>
      <c r="H70" s="2"/>
      <c r="I70" s="2"/>
      <c r="J70" s="2"/>
      <c r="K70" s="119">
        <f t="shared" si="10"/>
        <v>5</v>
      </c>
      <c r="L70" s="122">
        <f t="shared" si="11"/>
        <v>9.3000000000000007</v>
      </c>
      <c r="M70" s="122">
        <f t="shared" si="12"/>
        <v>9.3666666666666654</v>
      </c>
      <c r="N70" s="113">
        <f t="shared" si="13"/>
        <v>9.2999999999999989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</v>
      </c>
      <c r="E71" s="114">
        <f t="shared" si="7"/>
        <v>0.19999999999999929</v>
      </c>
      <c r="F71" s="115">
        <f t="shared" si="8"/>
        <v>0.40000000000000036</v>
      </c>
      <c r="G71" s="113">
        <f t="shared" si="9"/>
        <v>0.98040000000000016</v>
      </c>
      <c r="H71" s="2"/>
      <c r="I71" s="2"/>
      <c r="J71" s="2"/>
      <c r="K71" s="119">
        <f t="shared" si="10"/>
        <v>6</v>
      </c>
      <c r="L71" s="122">
        <f t="shared" si="11"/>
        <v>10.6</v>
      </c>
      <c r="M71" s="122">
        <f t="shared" si="12"/>
        <v>10.366666666666667</v>
      </c>
      <c r="N71" s="113">
        <f t="shared" si="13"/>
        <v>10.633333333333333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0.29999999999999893</v>
      </c>
      <c r="F72" s="115">
        <f t="shared" si="8"/>
        <v>0.19999999999999929</v>
      </c>
      <c r="G72" s="113">
        <f t="shared" si="9"/>
        <v>0.98040000000000016</v>
      </c>
      <c r="H72" s="2"/>
      <c r="I72" s="2"/>
      <c r="J72" s="2"/>
      <c r="K72" s="119">
        <f t="shared" si="10"/>
        <v>7</v>
      </c>
      <c r="L72" s="122">
        <f t="shared" si="11"/>
        <v>10.766666666666666</v>
      </c>
      <c r="M72" s="122">
        <f t="shared" si="12"/>
        <v>10.466666666666667</v>
      </c>
      <c r="N72" s="113">
        <f t="shared" si="13"/>
        <v>10.466666666666667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0.30000000000000071</v>
      </c>
      <c r="F73" s="115">
        <f t="shared" si="8"/>
        <v>0.30000000000000071</v>
      </c>
      <c r="G73" s="113">
        <f t="shared" si="9"/>
        <v>0.98040000000000016</v>
      </c>
      <c r="H73" s="2"/>
      <c r="I73" s="2"/>
      <c r="J73" s="2"/>
      <c r="K73" s="119">
        <f t="shared" si="10"/>
        <v>8</v>
      </c>
      <c r="L73" s="122">
        <f t="shared" si="11"/>
        <v>10</v>
      </c>
      <c r="M73" s="122">
        <f t="shared" si="12"/>
        <v>9.8666666666666671</v>
      </c>
      <c r="N73" s="113">
        <f t="shared" si="13"/>
        <v>9.7666666666666675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0.20000000000000107</v>
      </c>
      <c r="F74" s="115">
        <f t="shared" si="8"/>
        <v>0.39999999999999858</v>
      </c>
      <c r="G74" s="113">
        <f t="shared" si="9"/>
        <v>0.98040000000000016</v>
      </c>
      <c r="H74" s="2"/>
      <c r="I74" s="2"/>
      <c r="J74" s="2"/>
      <c r="K74" s="119">
        <f t="shared" si="10"/>
        <v>9</v>
      </c>
      <c r="L74" s="122">
        <f t="shared" si="11"/>
        <v>8.7666666666666675</v>
      </c>
      <c r="M74" s="122">
        <f t="shared" si="12"/>
        <v>8.8000000000000007</v>
      </c>
      <c r="N74" s="113">
        <f t="shared" si="13"/>
        <v>8.5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0.39999999999999858</v>
      </c>
      <c r="E75" s="114">
        <f t="shared" si="7"/>
        <v>0.19999999999999929</v>
      </c>
      <c r="F75" s="115">
        <f t="shared" si="8"/>
        <v>0.10000000000000142</v>
      </c>
      <c r="G75" s="118">
        <f t="shared" si="9"/>
        <v>0.98040000000000016</v>
      </c>
      <c r="H75" s="2"/>
      <c r="I75" s="2"/>
      <c r="J75" s="2"/>
      <c r="K75" s="123">
        <f t="shared" si="10"/>
        <v>10</v>
      </c>
      <c r="L75" s="122">
        <f t="shared" si="11"/>
        <v>10</v>
      </c>
      <c r="M75" s="122">
        <f t="shared" si="12"/>
        <v>9.9</v>
      </c>
      <c r="N75" s="113">
        <f t="shared" si="13"/>
        <v>9.7333333333333325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289"/>
  <sheetViews>
    <sheetView workbookViewId="0">
      <selection activeCell="E8" sqref="E8"/>
    </sheetView>
  </sheetViews>
  <sheetFormatPr defaultColWidth="9.109375" defaultRowHeight="15"/>
  <cols>
    <col min="1" max="1" width="13.44140625" style="134" customWidth="1"/>
    <col min="2" max="2" width="9.6640625" style="134" customWidth="1"/>
    <col min="3" max="6" width="12.33203125" style="134" customWidth="1"/>
    <col min="7" max="7" width="16.109375" style="134" customWidth="1"/>
    <col min="8" max="8" width="15.109375" style="133" customWidth="1"/>
    <col min="9" max="9" width="12.33203125" style="133" customWidth="1"/>
    <col min="10" max="12" width="12.33203125" style="134" customWidth="1"/>
    <col min="13" max="13" width="17.88671875" style="134" customWidth="1"/>
    <col min="14" max="14" width="17" style="134" customWidth="1"/>
    <col min="15" max="15" width="18.33203125" style="133" customWidth="1"/>
    <col min="16" max="16" width="17.88671875" style="133" customWidth="1"/>
    <col min="17" max="17" width="17.6640625" style="133" customWidth="1"/>
    <col min="18" max="18" width="19.88671875" style="133" customWidth="1"/>
    <col min="19" max="20" width="16.33203125" style="133" customWidth="1"/>
    <col min="21" max="21" width="17.109375" style="133" customWidth="1"/>
    <col min="22" max="22" width="16.33203125" style="133" customWidth="1"/>
    <col min="23" max="23" width="20.33203125" style="133" customWidth="1"/>
    <col min="24" max="24" width="18.109375" style="133" customWidth="1"/>
    <col min="25" max="25" width="18.88671875" style="133" customWidth="1"/>
    <col min="26" max="26" width="18.44140625" style="133" customWidth="1"/>
    <col min="27" max="27" width="17.88671875" style="133" customWidth="1"/>
    <col min="28" max="28" width="17" style="133" customWidth="1"/>
    <col min="29" max="29" width="17.6640625" style="133" customWidth="1"/>
    <col min="30" max="30" width="17.88671875" style="133" customWidth="1"/>
    <col min="31" max="32" width="12.88671875" style="133" customWidth="1"/>
    <col min="33" max="38" width="12.88671875" style="134" customWidth="1"/>
    <col min="39" max="52" width="16.33203125" style="134" customWidth="1"/>
    <col min="53" max="53" width="16.44140625" style="134" customWidth="1"/>
    <col min="54" max="66" width="16.33203125" style="134" customWidth="1"/>
    <col min="67" max="67" width="18.44140625" style="134" customWidth="1"/>
    <col min="68" max="70" width="17.88671875" style="134" customWidth="1"/>
    <col min="71" max="78" width="19" style="134" customWidth="1"/>
    <col min="79" max="80" width="19.109375" style="134" customWidth="1"/>
    <col min="81" max="16384" width="9.109375" style="134"/>
  </cols>
  <sheetData>
    <row r="1" spans="1:130" s="132" customFormat="1">
      <c r="A1" s="135" t="s">
        <v>91</v>
      </c>
      <c r="B1" s="135" t="s">
        <v>92</v>
      </c>
      <c r="C1" s="136" t="s">
        <v>26</v>
      </c>
      <c r="D1" s="136" t="s">
        <v>27</v>
      </c>
      <c r="E1" s="136" t="s">
        <v>28</v>
      </c>
      <c r="F1" s="136" t="s">
        <v>29</v>
      </c>
      <c r="G1" s="136" t="s">
        <v>30</v>
      </c>
      <c r="H1" s="136" t="s">
        <v>31</v>
      </c>
      <c r="I1" s="136" t="s">
        <v>32</v>
      </c>
      <c r="J1" s="136" t="s">
        <v>33</v>
      </c>
      <c r="K1" s="136" t="s">
        <v>34</v>
      </c>
      <c r="L1" s="136" t="s">
        <v>35</v>
      </c>
      <c r="M1" s="136" t="s">
        <v>36</v>
      </c>
      <c r="N1" s="136" t="s">
        <v>37</v>
      </c>
      <c r="O1" s="136" t="s">
        <v>38</v>
      </c>
      <c r="P1" s="136" t="s">
        <v>39</v>
      </c>
      <c r="Q1" s="136" t="s">
        <v>40</v>
      </c>
      <c r="R1" s="136" t="s">
        <v>41</v>
      </c>
      <c r="S1" s="136" t="s">
        <v>42</v>
      </c>
      <c r="T1" s="136" t="s">
        <v>43</v>
      </c>
      <c r="U1" s="136" t="s">
        <v>44</v>
      </c>
      <c r="V1" s="136" t="s">
        <v>45</v>
      </c>
      <c r="W1" s="136" t="s">
        <v>46</v>
      </c>
      <c r="X1" s="136" t="s">
        <v>47</v>
      </c>
      <c r="Y1" s="136" t="s">
        <v>48</v>
      </c>
      <c r="Z1" s="136" t="s">
        <v>49</v>
      </c>
      <c r="AA1" s="136" t="s">
        <v>50</v>
      </c>
      <c r="AB1" s="136" t="s">
        <v>51</v>
      </c>
      <c r="AC1" s="136" t="s">
        <v>52</v>
      </c>
      <c r="AD1" s="136" t="s">
        <v>53</v>
      </c>
      <c r="AE1" s="136" t="s">
        <v>54</v>
      </c>
      <c r="AF1" s="136" t="s">
        <v>55</v>
      </c>
      <c r="AG1" s="136" t="s">
        <v>56</v>
      </c>
      <c r="AH1" s="136" t="s">
        <v>57</v>
      </c>
      <c r="AI1" s="136" t="s">
        <v>58</v>
      </c>
      <c r="AJ1" s="136" t="s">
        <v>59</v>
      </c>
      <c r="AK1" s="136" t="s">
        <v>60</v>
      </c>
      <c r="AL1" s="136" t="s">
        <v>61</v>
      </c>
      <c r="AM1" s="136" t="s">
        <v>62</v>
      </c>
      <c r="AN1" s="136" t="s">
        <v>63</v>
      </c>
      <c r="AO1" s="136" t="s">
        <v>64</v>
      </c>
      <c r="AP1" s="136" t="s">
        <v>65</v>
      </c>
      <c r="AQ1" s="136" t="s">
        <v>66</v>
      </c>
      <c r="AR1" s="136" t="s">
        <v>67</v>
      </c>
      <c r="AS1" s="136" t="s">
        <v>68</v>
      </c>
      <c r="AT1" s="136" t="s">
        <v>69</v>
      </c>
      <c r="AU1" s="136" t="s">
        <v>70</v>
      </c>
      <c r="AV1" s="136" t="s">
        <v>71</v>
      </c>
      <c r="AW1" s="136" t="s">
        <v>72</v>
      </c>
      <c r="AX1" s="136" t="s">
        <v>73</v>
      </c>
      <c r="AY1" s="136" t="s">
        <v>74</v>
      </c>
      <c r="AZ1" s="136" t="s">
        <v>75</v>
      </c>
      <c r="BA1" s="136" t="s">
        <v>76</v>
      </c>
      <c r="BB1" s="136" t="s">
        <v>77</v>
      </c>
      <c r="BC1" s="136" t="s">
        <v>78</v>
      </c>
      <c r="BD1" s="136" t="s">
        <v>79</v>
      </c>
      <c r="BE1" s="136" t="s">
        <v>80</v>
      </c>
      <c r="BF1" s="136" t="s">
        <v>81</v>
      </c>
      <c r="BG1" s="136" t="s">
        <v>82</v>
      </c>
      <c r="BH1" s="136" t="s">
        <v>83</v>
      </c>
      <c r="BI1" s="136" t="s">
        <v>84</v>
      </c>
      <c r="BJ1" s="136" t="s">
        <v>85</v>
      </c>
      <c r="BK1" s="136" t="s">
        <v>86</v>
      </c>
      <c r="BL1" s="136" t="s">
        <v>87</v>
      </c>
      <c r="BM1" s="136" t="s">
        <v>88</v>
      </c>
      <c r="BN1" s="136" t="s">
        <v>89</v>
      </c>
      <c r="BO1" s="136" t="s">
        <v>90</v>
      </c>
      <c r="BP1" s="136">
        <v>66</v>
      </c>
      <c r="BQ1" s="136">
        <v>67</v>
      </c>
      <c r="BR1" s="136">
        <v>68</v>
      </c>
      <c r="BS1" s="136">
        <v>69</v>
      </c>
      <c r="BT1" s="136">
        <v>70</v>
      </c>
      <c r="BU1" s="136">
        <v>71</v>
      </c>
      <c r="BV1" s="136">
        <v>72</v>
      </c>
      <c r="BW1" s="136">
        <v>73</v>
      </c>
      <c r="BX1" s="136">
        <v>74</v>
      </c>
      <c r="BY1" s="136">
        <v>75</v>
      </c>
      <c r="BZ1" s="136">
        <v>76</v>
      </c>
      <c r="CA1" s="136">
        <v>77</v>
      </c>
      <c r="CB1" s="136">
        <v>78</v>
      </c>
    </row>
    <row r="2" spans="1:130" s="133" customFormat="1" ht="15.6">
      <c r="A2" s="137" t="s">
        <v>93</v>
      </c>
      <c r="B2" s="138" t="s">
        <v>94</v>
      </c>
      <c r="C2">
        <v>10.7</v>
      </c>
      <c r="D2">
        <v>14.3</v>
      </c>
      <c r="E2">
        <v>10.4</v>
      </c>
      <c r="F2">
        <v>11.5</v>
      </c>
      <c r="G2">
        <v>11.3</v>
      </c>
      <c r="H2">
        <v>13</v>
      </c>
      <c r="I2">
        <v>10.6</v>
      </c>
      <c r="J2">
        <v>11.9</v>
      </c>
      <c r="K2">
        <v>9.4</v>
      </c>
      <c r="L2">
        <v>12.3</v>
      </c>
      <c r="M2">
        <v>13.1</v>
      </c>
      <c r="N2">
        <v>10.4</v>
      </c>
      <c r="O2">
        <v>10.1</v>
      </c>
      <c r="P2">
        <v>11.6</v>
      </c>
      <c r="Q2">
        <v>11.3</v>
      </c>
      <c r="R2">
        <v>8.6</v>
      </c>
      <c r="S2">
        <v>8.9</v>
      </c>
      <c r="T2">
        <v>9.9</v>
      </c>
      <c r="U2">
        <v>9.1</v>
      </c>
      <c r="V2">
        <v>11.6</v>
      </c>
      <c r="W2">
        <v>10.199999999999999</v>
      </c>
      <c r="X2">
        <v>9.9</v>
      </c>
      <c r="Y2">
        <v>8.3000000000000007</v>
      </c>
      <c r="Z2">
        <v>10.7</v>
      </c>
      <c r="AA2">
        <v>9.6999999999999993</v>
      </c>
      <c r="AB2">
        <v>9.8000000000000007</v>
      </c>
      <c r="AC2">
        <v>11.9</v>
      </c>
      <c r="AD2">
        <v>10.199999999999999</v>
      </c>
      <c r="AE2">
        <v>10.9</v>
      </c>
      <c r="AF2">
        <v>8.6</v>
      </c>
      <c r="AG2">
        <v>10</v>
      </c>
      <c r="AH2">
        <v>10.7</v>
      </c>
      <c r="AI2">
        <v>8.8000000000000007</v>
      </c>
      <c r="AJ2">
        <v>8.6</v>
      </c>
      <c r="AK2">
        <v>9.6999999999999993</v>
      </c>
      <c r="AL2">
        <v>10.3</v>
      </c>
      <c r="AM2">
        <v>9</v>
      </c>
      <c r="AN2">
        <v>8.9</v>
      </c>
      <c r="AO2">
        <v>9.1999999999999993</v>
      </c>
      <c r="AP2">
        <v>10.8</v>
      </c>
      <c r="AQ2">
        <v>10.8</v>
      </c>
      <c r="AR2">
        <v>9.1</v>
      </c>
      <c r="AS2">
        <v>9.6999999999999993</v>
      </c>
      <c r="AT2">
        <v>9.5</v>
      </c>
      <c r="AU2">
        <v>9.1</v>
      </c>
      <c r="AV2">
        <v>8.5</v>
      </c>
      <c r="AW2">
        <v>9.9</v>
      </c>
      <c r="AX2">
        <v>10.7</v>
      </c>
      <c r="AY2">
        <v>9.9</v>
      </c>
      <c r="AZ2">
        <v>10.7</v>
      </c>
      <c r="BA2">
        <v>9.1</v>
      </c>
      <c r="BB2">
        <v>10.9</v>
      </c>
      <c r="BC2">
        <v>9.4</v>
      </c>
      <c r="BD2">
        <v>8.3000000000000007</v>
      </c>
      <c r="BE2">
        <v>11.6</v>
      </c>
      <c r="BF2">
        <v>9</v>
      </c>
      <c r="BG2">
        <v>9.3000000000000007</v>
      </c>
      <c r="BH2">
        <v>10</v>
      </c>
      <c r="BI2">
        <v>9.9</v>
      </c>
      <c r="BJ2">
        <v>8.9</v>
      </c>
      <c r="BK2">
        <v>9.1999999999999993</v>
      </c>
      <c r="BL2">
        <v>9</v>
      </c>
      <c r="BM2">
        <v>9.8000000000000007</v>
      </c>
      <c r="BN2">
        <v>9.1</v>
      </c>
      <c r="BO2">
        <v>8.9</v>
      </c>
      <c r="BP2">
        <v>10.6</v>
      </c>
      <c r="BQ2">
        <v>10.4</v>
      </c>
      <c r="BR2">
        <v>10.199999999999999</v>
      </c>
      <c r="BS2">
        <v>8.8000000000000007</v>
      </c>
      <c r="BT2">
        <v>8.9</v>
      </c>
      <c r="BU2">
        <v>9.1999999999999993</v>
      </c>
      <c r="BV2">
        <v>8.3000000000000007</v>
      </c>
      <c r="BW2">
        <v>9</v>
      </c>
      <c r="BX2">
        <v>10.5</v>
      </c>
      <c r="BY2">
        <v>11.6</v>
      </c>
      <c r="BZ2">
        <v>9.1</v>
      </c>
      <c r="CA2">
        <v>11.5</v>
      </c>
      <c r="CB2">
        <v>8.5</v>
      </c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</row>
    <row r="3" spans="1:130" s="133" customFormat="1" ht="15.6">
      <c r="A3" s="137" t="s">
        <v>93</v>
      </c>
      <c r="B3" s="138" t="s">
        <v>94</v>
      </c>
      <c r="C3">
        <v>11.4</v>
      </c>
      <c r="D3">
        <v>13.5</v>
      </c>
      <c r="E3">
        <v>12</v>
      </c>
      <c r="F3">
        <v>12.7</v>
      </c>
      <c r="G3">
        <v>12.8</v>
      </c>
      <c r="H3">
        <v>13.6</v>
      </c>
      <c r="I3">
        <v>11.4</v>
      </c>
      <c r="J3">
        <v>8.8000000000000007</v>
      </c>
      <c r="K3">
        <v>9.9</v>
      </c>
      <c r="L3">
        <v>12.5</v>
      </c>
      <c r="M3">
        <v>13.9</v>
      </c>
      <c r="N3">
        <v>11.7</v>
      </c>
      <c r="O3">
        <v>7.8</v>
      </c>
      <c r="P3">
        <v>11</v>
      </c>
      <c r="Q3">
        <v>14.2</v>
      </c>
      <c r="R3">
        <v>9.1999999999999993</v>
      </c>
      <c r="S3">
        <v>9.6</v>
      </c>
      <c r="T3">
        <v>8.6999999999999993</v>
      </c>
      <c r="U3">
        <v>8.6999999999999993</v>
      </c>
      <c r="V3">
        <v>11.5</v>
      </c>
      <c r="W3">
        <v>9</v>
      </c>
      <c r="X3">
        <v>10</v>
      </c>
      <c r="Y3">
        <v>9</v>
      </c>
      <c r="Z3">
        <v>8.3000000000000007</v>
      </c>
      <c r="AA3">
        <v>9.8000000000000007</v>
      </c>
      <c r="AB3">
        <v>10.5</v>
      </c>
      <c r="AC3">
        <v>12.4</v>
      </c>
      <c r="AD3">
        <v>10.7</v>
      </c>
      <c r="AE3">
        <v>11.5</v>
      </c>
      <c r="AF3">
        <v>8.9</v>
      </c>
      <c r="AG3">
        <v>9</v>
      </c>
      <c r="AH3">
        <v>8.8000000000000007</v>
      </c>
      <c r="AI3">
        <v>9.1999999999999993</v>
      </c>
      <c r="AJ3">
        <v>9.3000000000000007</v>
      </c>
      <c r="AK3">
        <v>10</v>
      </c>
      <c r="AL3">
        <v>9.6</v>
      </c>
      <c r="AM3">
        <v>10.1</v>
      </c>
      <c r="AN3">
        <v>8.5</v>
      </c>
      <c r="AO3">
        <v>10.5</v>
      </c>
      <c r="AP3">
        <v>10.6</v>
      </c>
      <c r="AQ3">
        <v>10.4</v>
      </c>
      <c r="AR3">
        <v>8.6</v>
      </c>
      <c r="AS3">
        <v>10.8</v>
      </c>
      <c r="AT3">
        <v>8.6999999999999993</v>
      </c>
      <c r="AU3">
        <v>8.1</v>
      </c>
      <c r="AV3">
        <v>9.4</v>
      </c>
      <c r="AW3">
        <v>11.5</v>
      </c>
      <c r="AX3">
        <v>10.1</v>
      </c>
      <c r="AY3">
        <v>9.9</v>
      </c>
      <c r="AZ3">
        <v>9.9</v>
      </c>
      <c r="BA3">
        <v>9.1</v>
      </c>
      <c r="BB3">
        <v>10.4</v>
      </c>
      <c r="BC3">
        <v>9.1</v>
      </c>
      <c r="BD3">
        <v>8.9</v>
      </c>
      <c r="BE3">
        <v>11.2</v>
      </c>
      <c r="BF3">
        <v>8.4</v>
      </c>
      <c r="BG3">
        <v>8.5</v>
      </c>
      <c r="BH3">
        <v>9.8000000000000007</v>
      </c>
      <c r="BI3">
        <v>10</v>
      </c>
      <c r="BJ3">
        <v>9.1999999999999993</v>
      </c>
      <c r="BK3">
        <v>9</v>
      </c>
      <c r="BL3">
        <v>7.9</v>
      </c>
      <c r="BM3">
        <v>7.9</v>
      </c>
      <c r="BN3">
        <v>9.8000000000000007</v>
      </c>
      <c r="BO3">
        <v>9.9</v>
      </c>
      <c r="BP3">
        <v>10.7</v>
      </c>
      <c r="BQ3">
        <v>8.4</v>
      </c>
      <c r="BR3">
        <v>10.5</v>
      </c>
      <c r="BS3">
        <v>7.9</v>
      </c>
      <c r="BT3">
        <v>7.9</v>
      </c>
      <c r="BU3">
        <v>8.8000000000000007</v>
      </c>
      <c r="BV3">
        <v>8.6</v>
      </c>
      <c r="BW3">
        <v>8.9</v>
      </c>
      <c r="BX3">
        <v>8.5</v>
      </c>
      <c r="BY3">
        <v>11.5</v>
      </c>
      <c r="BZ3">
        <v>8.8000000000000007</v>
      </c>
      <c r="CA3">
        <v>11.7</v>
      </c>
      <c r="CB3">
        <v>9.1</v>
      </c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</row>
    <row r="4" spans="1:130" s="133" customFormat="1" ht="15.6">
      <c r="A4" s="137" t="s">
        <v>93</v>
      </c>
      <c r="B4" s="138" t="s">
        <v>94</v>
      </c>
      <c r="C4">
        <v>11</v>
      </c>
      <c r="D4">
        <v>14.9</v>
      </c>
      <c r="E4">
        <v>11.7</v>
      </c>
      <c r="F4">
        <v>11.6</v>
      </c>
      <c r="G4">
        <v>11.7</v>
      </c>
      <c r="H4">
        <v>13.4</v>
      </c>
      <c r="I4">
        <v>11.4</v>
      </c>
      <c r="J4">
        <v>12.1</v>
      </c>
      <c r="K4">
        <v>10.5</v>
      </c>
      <c r="L4">
        <v>13.5</v>
      </c>
      <c r="M4">
        <v>13.7</v>
      </c>
      <c r="N4">
        <v>12.9</v>
      </c>
      <c r="O4">
        <v>10.3</v>
      </c>
      <c r="P4">
        <v>11.8</v>
      </c>
      <c r="Q4">
        <v>13.1</v>
      </c>
      <c r="R4">
        <v>10.3</v>
      </c>
      <c r="S4">
        <v>10.3</v>
      </c>
      <c r="T4">
        <v>11.2</v>
      </c>
      <c r="U4">
        <v>10.6</v>
      </c>
      <c r="V4">
        <v>13</v>
      </c>
      <c r="W4">
        <v>11.6</v>
      </c>
      <c r="X4">
        <v>10.8</v>
      </c>
      <c r="Y4">
        <v>9.9</v>
      </c>
      <c r="Z4">
        <v>11.8</v>
      </c>
      <c r="AA4">
        <v>10.3</v>
      </c>
      <c r="AB4">
        <v>10.6</v>
      </c>
      <c r="AC4">
        <v>14.8</v>
      </c>
      <c r="AD4">
        <v>11</v>
      </c>
      <c r="AE4">
        <v>12.4</v>
      </c>
      <c r="AF4">
        <v>9.9</v>
      </c>
      <c r="AG4">
        <v>11</v>
      </c>
      <c r="AH4">
        <v>12.2</v>
      </c>
      <c r="AI4">
        <v>9.3000000000000007</v>
      </c>
      <c r="AJ4">
        <v>9.9</v>
      </c>
      <c r="AK4">
        <v>10.199999999999999</v>
      </c>
      <c r="AL4">
        <v>11.1</v>
      </c>
      <c r="AM4">
        <v>10.3</v>
      </c>
      <c r="AN4">
        <v>9.1999999999999993</v>
      </c>
      <c r="AO4">
        <v>9.8000000000000007</v>
      </c>
      <c r="AP4">
        <v>11.3</v>
      </c>
      <c r="AQ4">
        <v>12.2</v>
      </c>
      <c r="AR4">
        <v>11</v>
      </c>
      <c r="AS4">
        <v>11</v>
      </c>
      <c r="AT4">
        <v>11.2</v>
      </c>
      <c r="AU4">
        <v>9.6</v>
      </c>
      <c r="AV4">
        <v>9.1999999999999993</v>
      </c>
      <c r="AW4">
        <v>10.4</v>
      </c>
      <c r="AX4">
        <v>11.8</v>
      </c>
      <c r="AY4">
        <v>10.7</v>
      </c>
      <c r="AZ4">
        <v>11.1</v>
      </c>
      <c r="BA4">
        <v>9.4</v>
      </c>
      <c r="BB4">
        <v>11.2</v>
      </c>
      <c r="BC4">
        <v>9.8000000000000007</v>
      </c>
      <c r="BD4">
        <v>9.3000000000000007</v>
      </c>
      <c r="BE4">
        <v>12.1</v>
      </c>
      <c r="BF4">
        <v>9.1999999999999993</v>
      </c>
      <c r="BG4">
        <v>10.199999999999999</v>
      </c>
      <c r="BH4">
        <v>11.2</v>
      </c>
      <c r="BI4">
        <v>10.1</v>
      </c>
      <c r="BJ4">
        <v>10.199999999999999</v>
      </c>
      <c r="BK4">
        <v>9.1999999999999993</v>
      </c>
      <c r="BL4">
        <v>9.5</v>
      </c>
      <c r="BM4">
        <v>10.9</v>
      </c>
      <c r="BN4">
        <v>10.3</v>
      </c>
      <c r="BO4">
        <v>9.1999999999999993</v>
      </c>
      <c r="BP4">
        <v>11.3</v>
      </c>
      <c r="BQ4">
        <v>11.7</v>
      </c>
      <c r="BR4">
        <v>10.7</v>
      </c>
      <c r="BS4">
        <v>10.9</v>
      </c>
      <c r="BT4">
        <v>9.9</v>
      </c>
      <c r="BU4">
        <v>10.3</v>
      </c>
      <c r="BV4">
        <v>9.6999999999999993</v>
      </c>
      <c r="BW4">
        <v>10.5</v>
      </c>
      <c r="BX4">
        <v>10.7</v>
      </c>
      <c r="BY4">
        <v>12.4</v>
      </c>
      <c r="BZ4">
        <v>9.1999999999999993</v>
      </c>
      <c r="CA4">
        <v>12.7</v>
      </c>
      <c r="CB4">
        <v>9.1999999999999993</v>
      </c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</row>
    <row r="5" spans="1:130" s="133" customFormat="1" ht="15.6">
      <c r="A5" s="137" t="s">
        <v>93</v>
      </c>
      <c r="B5" s="138" t="s">
        <v>94</v>
      </c>
      <c r="C5">
        <v>9.9</v>
      </c>
      <c r="D5">
        <v>14.9</v>
      </c>
      <c r="E5">
        <v>11.4</v>
      </c>
      <c r="F5">
        <v>12.1</v>
      </c>
      <c r="G5">
        <v>11.8</v>
      </c>
      <c r="H5">
        <v>12.7</v>
      </c>
      <c r="I5">
        <v>10.6</v>
      </c>
      <c r="J5">
        <v>12.1</v>
      </c>
      <c r="K5">
        <v>9.8000000000000007</v>
      </c>
      <c r="L5">
        <v>12.7</v>
      </c>
      <c r="M5">
        <v>12.2</v>
      </c>
      <c r="N5">
        <v>12.3</v>
      </c>
      <c r="O5">
        <v>10.1</v>
      </c>
      <c r="P5">
        <v>10.8</v>
      </c>
      <c r="Q5">
        <v>12.7</v>
      </c>
      <c r="R5">
        <v>9.9</v>
      </c>
      <c r="S5">
        <v>12.3</v>
      </c>
      <c r="T5">
        <v>11</v>
      </c>
      <c r="U5">
        <v>9.6</v>
      </c>
      <c r="V5">
        <v>12.5</v>
      </c>
      <c r="W5">
        <v>11.2</v>
      </c>
      <c r="X5">
        <v>11.5</v>
      </c>
      <c r="Y5">
        <v>10</v>
      </c>
      <c r="Z5">
        <v>12.3</v>
      </c>
      <c r="AA5">
        <v>10.9</v>
      </c>
      <c r="AB5">
        <v>10.6</v>
      </c>
      <c r="AC5">
        <v>12.9</v>
      </c>
      <c r="AD5">
        <v>10.199999999999999</v>
      </c>
      <c r="AE5">
        <v>11.9</v>
      </c>
      <c r="AF5">
        <v>9.4</v>
      </c>
      <c r="AG5">
        <v>9.6999999999999993</v>
      </c>
      <c r="AH5">
        <v>11.5</v>
      </c>
      <c r="AI5">
        <v>9.6999999999999993</v>
      </c>
      <c r="AJ5">
        <v>10.1</v>
      </c>
      <c r="AK5">
        <v>10.5</v>
      </c>
      <c r="AL5">
        <v>11.5</v>
      </c>
      <c r="AM5">
        <v>9.9</v>
      </c>
      <c r="AN5">
        <v>9.9</v>
      </c>
      <c r="AO5">
        <v>9.8000000000000007</v>
      </c>
      <c r="AP5">
        <v>11.1</v>
      </c>
      <c r="AQ5">
        <v>10.4</v>
      </c>
      <c r="AR5">
        <v>9.1999999999999993</v>
      </c>
      <c r="AS5">
        <v>10.7</v>
      </c>
      <c r="AT5">
        <v>10.7</v>
      </c>
      <c r="AU5">
        <v>9.6999999999999993</v>
      </c>
      <c r="AV5">
        <v>10</v>
      </c>
      <c r="AW5">
        <v>10.3</v>
      </c>
      <c r="AX5">
        <v>11.7</v>
      </c>
      <c r="AY5">
        <v>10.3</v>
      </c>
      <c r="AZ5">
        <v>10.6</v>
      </c>
      <c r="BA5">
        <v>9.6999999999999993</v>
      </c>
      <c r="BB5">
        <v>11.6</v>
      </c>
      <c r="BC5">
        <v>10.1</v>
      </c>
      <c r="BD5">
        <v>8.9</v>
      </c>
      <c r="BE5">
        <v>10.8</v>
      </c>
      <c r="BF5">
        <v>9.6</v>
      </c>
      <c r="BG5">
        <v>9.6</v>
      </c>
      <c r="BH5">
        <v>10.199999999999999</v>
      </c>
      <c r="BI5">
        <v>10.3</v>
      </c>
      <c r="BJ5">
        <v>9.4</v>
      </c>
      <c r="BK5">
        <v>9.9</v>
      </c>
      <c r="BL5">
        <v>9.6999999999999993</v>
      </c>
      <c r="BM5">
        <v>11.1</v>
      </c>
      <c r="BN5">
        <v>10.7</v>
      </c>
      <c r="BO5">
        <v>9.3000000000000007</v>
      </c>
      <c r="BP5">
        <v>10.8</v>
      </c>
      <c r="BQ5">
        <v>10.6</v>
      </c>
      <c r="BR5">
        <v>11</v>
      </c>
      <c r="BS5">
        <v>10.6</v>
      </c>
      <c r="BT5">
        <v>10</v>
      </c>
      <c r="BU5">
        <v>9.4</v>
      </c>
      <c r="BV5">
        <v>10.4</v>
      </c>
      <c r="BW5">
        <v>10.1</v>
      </c>
      <c r="BX5">
        <v>10.8</v>
      </c>
      <c r="BY5">
        <v>11.4</v>
      </c>
      <c r="BZ5">
        <v>8.9</v>
      </c>
      <c r="CA5">
        <v>11.5</v>
      </c>
      <c r="CB5">
        <v>8.9</v>
      </c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139"/>
    </row>
    <row r="6" spans="1:130" s="133" customFormat="1" ht="15.6">
      <c r="A6" s="137" t="s">
        <v>93</v>
      </c>
      <c r="B6" s="138" t="s">
        <v>94</v>
      </c>
      <c r="C6">
        <v>11.8</v>
      </c>
      <c r="D6">
        <v>14.8</v>
      </c>
      <c r="E6">
        <v>12.2</v>
      </c>
      <c r="F6">
        <v>12.2</v>
      </c>
      <c r="G6">
        <v>11.6</v>
      </c>
      <c r="H6">
        <v>13.4</v>
      </c>
      <c r="I6">
        <v>12.1</v>
      </c>
      <c r="J6">
        <v>12.2</v>
      </c>
      <c r="K6">
        <v>11.4</v>
      </c>
      <c r="L6">
        <v>13.9</v>
      </c>
      <c r="M6">
        <v>14.4</v>
      </c>
      <c r="N6">
        <v>12.6</v>
      </c>
      <c r="O6">
        <v>11.6</v>
      </c>
      <c r="P6">
        <v>12.7</v>
      </c>
      <c r="Q6">
        <v>12.8</v>
      </c>
      <c r="R6">
        <v>9.6</v>
      </c>
      <c r="S6">
        <v>9.6</v>
      </c>
      <c r="T6">
        <v>11.1</v>
      </c>
      <c r="U6">
        <v>10.1</v>
      </c>
      <c r="V6">
        <v>12.8</v>
      </c>
      <c r="W6">
        <v>11.7</v>
      </c>
      <c r="X6">
        <v>11.5</v>
      </c>
      <c r="Y6">
        <v>9.9</v>
      </c>
      <c r="Z6">
        <v>11.4</v>
      </c>
      <c r="AA6">
        <v>10.8</v>
      </c>
      <c r="AB6">
        <v>11.2</v>
      </c>
      <c r="AC6">
        <v>14.1</v>
      </c>
      <c r="AD6">
        <v>10.4</v>
      </c>
      <c r="AE6">
        <v>11.8</v>
      </c>
      <c r="AF6">
        <v>9.5</v>
      </c>
      <c r="AG6">
        <v>10.7</v>
      </c>
      <c r="AH6">
        <v>11.6</v>
      </c>
      <c r="AI6">
        <v>9.3000000000000007</v>
      </c>
      <c r="AJ6">
        <v>10.199999999999999</v>
      </c>
      <c r="AK6">
        <v>10.199999999999999</v>
      </c>
      <c r="AL6">
        <v>11.7</v>
      </c>
      <c r="AM6">
        <v>10</v>
      </c>
      <c r="AN6">
        <v>9.4</v>
      </c>
      <c r="AO6">
        <v>9.6999999999999993</v>
      </c>
      <c r="AP6">
        <v>11.3</v>
      </c>
      <c r="AQ6">
        <v>11.9</v>
      </c>
      <c r="AR6">
        <v>10.1</v>
      </c>
      <c r="AS6">
        <v>11.5</v>
      </c>
      <c r="AT6">
        <v>10.8</v>
      </c>
      <c r="AU6">
        <v>9.5</v>
      </c>
      <c r="AV6">
        <v>9.5</v>
      </c>
      <c r="AW6">
        <v>9.4</v>
      </c>
      <c r="AX6">
        <v>11.4</v>
      </c>
      <c r="AY6">
        <v>10.3</v>
      </c>
      <c r="AZ6">
        <v>9.9</v>
      </c>
      <c r="BA6">
        <v>8.9</v>
      </c>
      <c r="BB6">
        <v>11</v>
      </c>
      <c r="BC6">
        <v>9.4</v>
      </c>
      <c r="BD6">
        <v>8.6</v>
      </c>
      <c r="BE6">
        <v>11.9</v>
      </c>
      <c r="BF6">
        <v>9.8000000000000007</v>
      </c>
      <c r="BG6">
        <v>9.6999999999999993</v>
      </c>
      <c r="BH6">
        <v>9.6999999999999993</v>
      </c>
      <c r="BI6">
        <v>9.6</v>
      </c>
      <c r="BJ6">
        <v>9.4</v>
      </c>
      <c r="BK6">
        <v>9.1</v>
      </c>
      <c r="BL6">
        <v>8.9</v>
      </c>
      <c r="BM6">
        <v>10.3</v>
      </c>
      <c r="BN6">
        <v>9.8000000000000007</v>
      </c>
      <c r="BO6">
        <v>9.6</v>
      </c>
      <c r="BP6">
        <v>11</v>
      </c>
      <c r="BQ6">
        <v>11.6</v>
      </c>
      <c r="BR6">
        <v>10.9</v>
      </c>
      <c r="BS6">
        <v>10.1</v>
      </c>
      <c r="BT6">
        <v>9.6999999999999993</v>
      </c>
      <c r="BU6">
        <v>9.8000000000000007</v>
      </c>
      <c r="BV6">
        <v>10</v>
      </c>
      <c r="BW6">
        <v>9.5</v>
      </c>
      <c r="BX6">
        <v>11.3</v>
      </c>
      <c r="BY6">
        <v>12.5</v>
      </c>
      <c r="BZ6">
        <v>9.1</v>
      </c>
      <c r="CA6">
        <v>12.8</v>
      </c>
      <c r="CB6">
        <v>9.6</v>
      </c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</row>
    <row r="7" spans="1:130" s="133" customFormat="1" ht="15.6">
      <c r="A7" s="137" t="s">
        <v>93</v>
      </c>
      <c r="B7" s="138" t="s">
        <v>94</v>
      </c>
      <c r="C7">
        <v>10.7</v>
      </c>
      <c r="D7">
        <v>16.100000000000001</v>
      </c>
      <c r="E7">
        <v>13.1</v>
      </c>
      <c r="F7">
        <v>12.7</v>
      </c>
      <c r="G7">
        <v>12</v>
      </c>
      <c r="H7">
        <v>12.8</v>
      </c>
      <c r="I7">
        <v>11.6</v>
      </c>
      <c r="J7">
        <v>12.5</v>
      </c>
      <c r="K7">
        <v>10.4</v>
      </c>
      <c r="L7">
        <v>13.4</v>
      </c>
      <c r="M7">
        <v>12.8</v>
      </c>
      <c r="N7">
        <v>11.5</v>
      </c>
      <c r="O7">
        <v>9.5</v>
      </c>
      <c r="P7">
        <v>11.6</v>
      </c>
      <c r="Q7">
        <v>13.6</v>
      </c>
      <c r="R7">
        <v>11.3</v>
      </c>
      <c r="S7">
        <v>10.7</v>
      </c>
      <c r="T7">
        <v>11.4</v>
      </c>
      <c r="U7">
        <v>10.8</v>
      </c>
      <c r="V7">
        <v>12.7</v>
      </c>
      <c r="W7">
        <v>11.7</v>
      </c>
      <c r="X7">
        <v>11.5</v>
      </c>
      <c r="Y7">
        <v>9.8000000000000007</v>
      </c>
      <c r="Z7">
        <v>11.6</v>
      </c>
      <c r="AA7">
        <v>10.6</v>
      </c>
      <c r="AB7">
        <v>11</v>
      </c>
      <c r="AC7">
        <v>13.6</v>
      </c>
      <c r="AD7">
        <v>10.3</v>
      </c>
      <c r="AE7">
        <v>12.6</v>
      </c>
      <c r="AF7">
        <v>10.3</v>
      </c>
      <c r="AG7">
        <v>12.2</v>
      </c>
      <c r="AH7">
        <v>11.6</v>
      </c>
      <c r="AI7">
        <v>9.5</v>
      </c>
      <c r="AJ7">
        <v>9.3000000000000007</v>
      </c>
      <c r="AK7">
        <v>10.3</v>
      </c>
      <c r="AL7">
        <v>11.1</v>
      </c>
      <c r="AM7">
        <v>10.1</v>
      </c>
      <c r="AN7">
        <v>9.4</v>
      </c>
      <c r="AO7">
        <v>9.5</v>
      </c>
      <c r="AP7">
        <v>11.2</v>
      </c>
      <c r="AQ7">
        <v>11.7</v>
      </c>
      <c r="AR7">
        <v>9.5</v>
      </c>
      <c r="AS7">
        <v>12</v>
      </c>
      <c r="AT7">
        <v>11.7</v>
      </c>
      <c r="AU7">
        <v>10.5</v>
      </c>
      <c r="AV7">
        <v>10.199999999999999</v>
      </c>
      <c r="AW7">
        <v>10.3</v>
      </c>
      <c r="AX7">
        <v>11.6</v>
      </c>
      <c r="AY7">
        <v>10.6</v>
      </c>
      <c r="AZ7">
        <v>11.3</v>
      </c>
      <c r="BA7">
        <v>9.1999999999999993</v>
      </c>
      <c r="BB7">
        <v>11.5</v>
      </c>
      <c r="BC7">
        <v>9.6</v>
      </c>
      <c r="BD7">
        <v>8.6</v>
      </c>
      <c r="BE7">
        <v>10.9</v>
      </c>
      <c r="BF7">
        <v>9.8000000000000007</v>
      </c>
      <c r="BG7">
        <v>9.9</v>
      </c>
      <c r="BH7">
        <v>10.9</v>
      </c>
      <c r="BI7">
        <v>10.7</v>
      </c>
      <c r="BJ7">
        <v>9.6999999999999993</v>
      </c>
      <c r="BK7">
        <v>9.9</v>
      </c>
      <c r="BL7">
        <v>8.9</v>
      </c>
      <c r="BM7">
        <v>11.7</v>
      </c>
      <c r="BN7">
        <v>10</v>
      </c>
      <c r="BO7">
        <v>8.8000000000000007</v>
      </c>
      <c r="BP7">
        <v>10.3</v>
      </c>
      <c r="BQ7">
        <v>11.3</v>
      </c>
      <c r="BR7">
        <v>11.4</v>
      </c>
      <c r="BS7">
        <v>10.7</v>
      </c>
      <c r="BT7">
        <v>9.6999999999999993</v>
      </c>
      <c r="BU7">
        <v>10.4</v>
      </c>
      <c r="BV7">
        <v>10.4</v>
      </c>
      <c r="BW7">
        <v>9.6999999999999993</v>
      </c>
      <c r="BX7">
        <v>10.3</v>
      </c>
      <c r="BY7">
        <v>12.4</v>
      </c>
      <c r="BZ7">
        <v>8.6</v>
      </c>
      <c r="CA7">
        <v>11.3</v>
      </c>
      <c r="CB7">
        <v>9</v>
      </c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139"/>
    </row>
    <row r="8" spans="1:130" s="133" customFormat="1" ht="15.6">
      <c r="A8" s="137" t="s">
        <v>93</v>
      </c>
      <c r="B8" s="138" t="s">
        <v>94</v>
      </c>
      <c r="C8">
        <v>11</v>
      </c>
      <c r="D8">
        <v>14.1</v>
      </c>
      <c r="E8">
        <v>12.5</v>
      </c>
      <c r="F8">
        <v>12.5</v>
      </c>
      <c r="G8">
        <v>11.5</v>
      </c>
      <c r="H8">
        <v>12.8</v>
      </c>
      <c r="I8">
        <v>11.5</v>
      </c>
      <c r="J8">
        <v>11.9</v>
      </c>
      <c r="K8">
        <v>10.8</v>
      </c>
      <c r="L8">
        <v>13.8</v>
      </c>
      <c r="M8">
        <v>13.3</v>
      </c>
      <c r="N8">
        <v>11.8</v>
      </c>
      <c r="O8">
        <v>9.3000000000000007</v>
      </c>
      <c r="P8">
        <v>11.4</v>
      </c>
      <c r="Q8">
        <v>12.3</v>
      </c>
      <c r="R8">
        <v>10.7</v>
      </c>
      <c r="S8">
        <v>11</v>
      </c>
      <c r="T8">
        <v>11.8</v>
      </c>
      <c r="U8">
        <v>11</v>
      </c>
      <c r="V8">
        <v>13.3</v>
      </c>
      <c r="W8">
        <v>12.4</v>
      </c>
      <c r="X8">
        <v>12.3</v>
      </c>
      <c r="Y8">
        <v>10.7</v>
      </c>
      <c r="Z8">
        <v>12.5</v>
      </c>
      <c r="AA8">
        <v>12.1</v>
      </c>
      <c r="AB8">
        <v>11.1</v>
      </c>
      <c r="AC8">
        <v>14.1</v>
      </c>
      <c r="AD8">
        <v>11.6</v>
      </c>
      <c r="AE8">
        <v>11.2</v>
      </c>
      <c r="AF8">
        <v>10.5</v>
      </c>
      <c r="AG8">
        <v>12.1</v>
      </c>
      <c r="AH8">
        <v>12.3</v>
      </c>
      <c r="AI8">
        <v>10.5</v>
      </c>
      <c r="AJ8">
        <v>10.8</v>
      </c>
      <c r="AK8">
        <v>10.7</v>
      </c>
      <c r="AL8">
        <v>12.4</v>
      </c>
      <c r="AM8">
        <v>11</v>
      </c>
      <c r="AN8">
        <v>10</v>
      </c>
      <c r="AO8">
        <v>10.8</v>
      </c>
      <c r="AP8">
        <v>11.6</v>
      </c>
      <c r="AQ8">
        <v>12.7</v>
      </c>
      <c r="AR8">
        <v>9.4</v>
      </c>
      <c r="AS8">
        <v>11.8</v>
      </c>
      <c r="AT8">
        <v>11.7</v>
      </c>
      <c r="AU8">
        <v>11</v>
      </c>
      <c r="AV8">
        <v>10.5</v>
      </c>
      <c r="AW8">
        <v>10.9</v>
      </c>
      <c r="AX8">
        <v>12.2</v>
      </c>
      <c r="AY8">
        <v>11.1</v>
      </c>
      <c r="AZ8">
        <v>11.4</v>
      </c>
      <c r="BA8">
        <v>10.1</v>
      </c>
      <c r="BB8">
        <v>12.3</v>
      </c>
      <c r="BC8">
        <v>10.1</v>
      </c>
      <c r="BD8">
        <v>9.1</v>
      </c>
      <c r="BE8">
        <v>12.1</v>
      </c>
      <c r="BF8">
        <v>11.6</v>
      </c>
      <c r="BG8">
        <v>11.1</v>
      </c>
      <c r="BH8">
        <v>11.6</v>
      </c>
      <c r="BI8">
        <v>11.3</v>
      </c>
      <c r="BJ8">
        <v>11.2</v>
      </c>
      <c r="BK8">
        <v>10.9</v>
      </c>
      <c r="BL8">
        <v>10</v>
      </c>
      <c r="BM8">
        <v>11.9</v>
      </c>
      <c r="BN8">
        <v>10.8</v>
      </c>
      <c r="BO8">
        <v>10</v>
      </c>
      <c r="BP8">
        <v>11.5</v>
      </c>
      <c r="BQ8">
        <v>11.7</v>
      </c>
      <c r="BR8">
        <v>11.7</v>
      </c>
      <c r="BS8">
        <v>11.2</v>
      </c>
      <c r="BT8">
        <v>10.1</v>
      </c>
      <c r="BU8">
        <v>10.9</v>
      </c>
      <c r="BV8">
        <v>9.6999999999999993</v>
      </c>
      <c r="BW8">
        <v>10.4</v>
      </c>
      <c r="BX8">
        <v>11.6</v>
      </c>
      <c r="BY8">
        <v>13</v>
      </c>
      <c r="BZ8">
        <v>9.1999999999999993</v>
      </c>
      <c r="CA8">
        <v>11.8</v>
      </c>
      <c r="CB8">
        <v>8.9</v>
      </c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</row>
    <row r="9" spans="1:130" s="133" customFormat="1" ht="15.6">
      <c r="A9" s="137" t="s">
        <v>93</v>
      </c>
      <c r="B9" s="138" t="s">
        <v>94</v>
      </c>
      <c r="C9">
        <v>10.8</v>
      </c>
      <c r="D9">
        <v>15.7</v>
      </c>
      <c r="E9">
        <v>11.8</v>
      </c>
      <c r="F9">
        <v>12.1</v>
      </c>
      <c r="G9">
        <v>11.9</v>
      </c>
      <c r="H9">
        <v>13.2</v>
      </c>
      <c r="I9">
        <v>11.6</v>
      </c>
      <c r="J9">
        <v>12.4</v>
      </c>
      <c r="K9">
        <v>10.7</v>
      </c>
      <c r="L9">
        <v>14.1</v>
      </c>
      <c r="M9">
        <v>13.8</v>
      </c>
      <c r="N9">
        <v>11.9</v>
      </c>
      <c r="O9">
        <v>9.6999999999999993</v>
      </c>
      <c r="P9">
        <v>11.6</v>
      </c>
      <c r="Q9">
        <v>13.2</v>
      </c>
      <c r="R9">
        <v>9.1</v>
      </c>
      <c r="S9">
        <v>10.1</v>
      </c>
      <c r="T9">
        <v>10.3</v>
      </c>
      <c r="U9">
        <v>9.5</v>
      </c>
      <c r="V9">
        <v>12.3</v>
      </c>
      <c r="W9">
        <v>11.6</v>
      </c>
      <c r="X9">
        <v>11</v>
      </c>
      <c r="Y9">
        <v>9.8000000000000007</v>
      </c>
      <c r="Z9">
        <v>11.8</v>
      </c>
      <c r="AA9">
        <v>10.7</v>
      </c>
      <c r="AB9">
        <v>10.6</v>
      </c>
      <c r="AC9">
        <v>13.6</v>
      </c>
      <c r="AD9">
        <v>10.1</v>
      </c>
      <c r="AE9">
        <v>13.1</v>
      </c>
      <c r="AF9">
        <v>9.5</v>
      </c>
      <c r="AG9">
        <v>11.1</v>
      </c>
      <c r="AH9">
        <v>11.5</v>
      </c>
      <c r="AI9">
        <v>9.3000000000000007</v>
      </c>
      <c r="AJ9">
        <v>9.3000000000000007</v>
      </c>
      <c r="AK9">
        <v>9.9</v>
      </c>
      <c r="AL9">
        <v>11.2</v>
      </c>
      <c r="AM9">
        <v>10.1</v>
      </c>
      <c r="AN9">
        <v>9.1999999999999993</v>
      </c>
      <c r="AO9">
        <v>9.3000000000000007</v>
      </c>
      <c r="AP9">
        <v>11.1</v>
      </c>
      <c r="AQ9">
        <v>11.5</v>
      </c>
      <c r="AR9">
        <v>9.1999999999999993</v>
      </c>
      <c r="AS9">
        <v>11.1</v>
      </c>
      <c r="AT9">
        <v>10.199999999999999</v>
      </c>
      <c r="AU9">
        <v>9.5</v>
      </c>
      <c r="AV9">
        <v>9</v>
      </c>
      <c r="AW9">
        <v>9.3000000000000007</v>
      </c>
      <c r="AX9">
        <v>11.2</v>
      </c>
      <c r="AY9">
        <v>10.199999999999999</v>
      </c>
      <c r="AZ9">
        <v>10.5</v>
      </c>
      <c r="BA9">
        <v>9.4</v>
      </c>
      <c r="BB9">
        <v>11.4</v>
      </c>
      <c r="BC9">
        <v>9.8000000000000007</v>
      </c>
      <c r="BD9">
        <v>8.6999999999999993</v>
      </c>
      <c r="BE9">
        <v>12.2</v>
      </c>
      <c r="BF9">
        <v>9.9</v>
      </c>
      <c r="BG9">
        <v>9.4</v>
      </c>
      <c r="BH9">
        <v>10.1</v>
      </c>
      <c r="BI9">
        <v>9.6</v>
      </c>
      <c r="BJ9">
        <v>11.3</v>
      </c>
      <c r="BK9">
        <v>9.5</v>
      </c>
      <c r="BL9">
        <v>9.3000000000000007</v>
      </c>
      <c r="BM9">
        <v>11.1</v>
      </c>
      <c r="BN9">
        <v>9.9</v>
      </c>
      <c r="BO9">
        <v>9.5</v>
      </c>
      <c r="BP9">
        <v>10.5</v>
      </c>
      <c r="BQ9">
        <v>11.4</v>
      </c>
      <c r="BR9">
        <v>11.7</v>
      </c>
      <c r="BS9">
        <v>10.4</v>
      </c>
      <c r="BT9">
        <v>9.6999999999999993</v>
      </c>
      <c r="BU9">
        <v>10</v>
      </c>
      <c r="BV9">
        <v>9.1</v>
      </c>
      <c r="BW9">
        <v>9.9</v>
      </c>
      <c r="BX9">
        <v>11.6</v>
      </c>
      <c r="BY9">
        <v>13.2</v>
      </c>
      <c r="BZ9">
        <v>8.9</v>
      </c>
      <c r="CA9">
        <v>12.6</v>
      </c>
      <c r="CB9">
        <v>9.1999999999999993</v>
      </c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</row>
    <row r="10" spans="1:130" s="133" customFormat="1" ht="15.6">
      <c r="A10" s="137" t="s">
        <v>93</v>
      </c>
      <c r="B10" s="138" t="s">
        <v>94</v>
      </c>
      <c r="C10">
        <v>10.8</v>
      </c>
      <c r="D10">
        <v>15.3</v>
      </c>
      <c r="E10">
        <v>10.1</v>
      </c>
      <c r="F10">
        <v>10.9</v>
      </c>
      <c r="G10">
        <v>10.3</v>
      </c>
      <c r="H10">
        <v>11.4</v>
      </c>
      <c r="I10">
        <v>10.1</v>
      </c>
      <c r="J10">
        <v>10.7</v>
      </c>
      <c r="K10">
        <v>9.1</v>
      </c>
      <c r="L10">
        <v>12</v>
      </c>
      <c r="M10">
        <v>12.3</v>
      </c>
      <c r="N10">
        <v>11</v>
      </c>
      <c r="O10">
        <v>8.6</v>
      </c>
      <c r="P10">
        <v>10.7</v>
      </c>
      <c r="Q10">
        <v>12.5</v>
      </c>
      <c r="R10">
        <v>8.1999999999999993</v>
      </c>
      <c r="S10">
        <v>9</v>
      </c>
      <c r="T10">
        <v>10</v>
      </c>
      <c r="U10">
        <v>8.5</v>
      </c>
      <c r="V10">
        <v>11.1</v>
      </c>
      <c r="W10">
        <v>9.8000000000000007</v>
      </c>
      <c r="X10">
        <v>11.7</v>
      </c>
      <c r="Y10">
        <v>8.1999999999999993</v>
      </c>
      <c r="Z10">
        <v>10.8</v>
      </c>
      <c r="AA10">
        <v>9.6999999999999993</v>
      </c>
      <c r="AB10">
        <v>9.8000000000000007</v>
      </c>
      <c r="AC10">
        <v>12.6</v>
      </c>
      <c r="AD10">
        <v>9.3000000000000007</v>
      </c>
      <c r="AE10">
        <v>11.1</v>
      </c>
      <c r="AF10">
        <v>8.6</v>
      </c>
      <c r="AG10">
        <v>10.1</v>
      </c>
      <c r="AH10">
        <v>10.5</v>
      </c>
      <c r="AI10">
        <v>8.5</v>
      </c>
      <c r="AJ10">
        <v>8.5</v>
      </c>
      <c r="AK10">
        <v>9.1</v>
      </c>
      <c r="AL10">
        <v>10.199999999999999</v>
      </c>
      <c r="AM10">
        <v>8.8000000000000007</v>
      </c>
      <c r="AN10">
        <v>8.1</v>
      </c>
      <c r="AO10">
        <v>8.1999999999999993</v>
      </c>
      <c r="AP10">
        <v>11</v>
      </c>
      <c r="AQ10">
        <v>10.8</v>
      </c>
      <c r="AR10">
        <v>8</v>
      </c>
      <c r="AS10">
        <v>10</v>
      </c>
      <c r="AT10">
        <v>9.8000000000000007</v>
      </c>
      <c r="AU10">
        <v>8.1999999999999993</v>
      </c>
      <c r="AV10">
        <v>8.1</v>
      </c>
      <c r="AW10">
        <v>8.6999999999999993</v>
      </c>
      <c r="AX10">
        <v>10.199999999999999</v>
      </c>
      <c r="AY10">
        <v>9</v>
      </c>
      <c r="AZ10">
        <v>9.5</v>
      </c>
      <c r="BA10">
        <v>8.3000000000000007</v>
      </c>
      <c r="BB10">
        <v>10</v>
      </c>
      <c r="BC10">
        <v>8.5</v>
      </c>
      <c r="BD10">
        <v>8.1</v>
      </c>
      <c r="BE10">
        <v>11.2</v>
      </c>
      <c r="BF10">
        <v>8.4</v>
      </c>
      <c r="BG10">
        <v>8.6</v>
      </c>
      <c r="BH10">
        <v>9.1999999999999993</v>
      </c>
      <c r="BI10">
        <v>9.5</v>
      </c>
      <c r="BJ10">
        <v>8.5</v>
      </c>
      <c r="BK10">
        <v>8.6999999999999993</v>
      </c>
      <c r="BL10">
        <v>8.1999999999999993</v>
      </c>
      <c r="BM10">
        <v>9.4</v>
      </c>
      <c r="BN10">
        <v>8.9</v>
      </c>
      <c r="BO10">
        <v>8.5</v>
      </c>
      <c r="BP10">
        <v>9.6</v>
      </c>
      <c r="BQ10">
        <v>9.9</v>
      </c>
      <c r="BR10">
        <v>10</v>
      </c>
      <c r="BS10">
        <v>8.4</v>
      </c>
      <c r="BT10">
        <v>8.6</v>
      </c>
      <c r="BU10">
        <v>8.8000000000000007</v>
      </c>
      <c r="BV10">
        <v>9</v>
      </c>
      <c r="BW10">
        <v>9.3000000000000007</v>
      </c>
      <c r="BX10">
        <v>10.5</v>
      </c>
      <c r="BY10">
        <v>10.9</v>
      </c>
      <c r="BZ10">
        <v>8.3000000000000007</v>
      </c>
      <c r="CA10">
        <v>10.7</v>
      </c>
      <c r="CB10">
        <v>7.7</v>
      </c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</row>
    <row r="11" spans="1:130" s="133" customFormat="1" ht="15.6">
      <c r="A11" s="137" t="s">
        <v>93</v>
      </c>
      <c r="B11" s="138" t="s">
        <v>94</v>
      </c>
      <c r="C11">
        <v>11.9</v>
      </c>
      <c r="D11">
        <v>16.600000000000001</v>
      </c>
      <c r="E11">
        <v>12.1</v>
      </c>
      <c r="F11">
        <v>12.3</v>
      </c>
      <c r="G11">
        <v>11.9</v>
      </c>
      <c r="H11">
        <v>12.8</v>
      </c>
      <c r="I11">
        <v>11.6</v>
      </c>
      <c r="J11">
        <v>12.4</v>
      </c>
      <c r="K11">
        <v>10.3</v>
      </c>
      <c r="L11">
        <v>13.3</v>
      </c>
      <c r="M11">
        <v>13.8</v>
      </c>
      <c r="N11">
        <v>12</v>
      </c>
      <c r="O11">
        <v>9.9</v>
      </c>
      <c r="P11">
        <v>11.7</v>
      </c>
      <c r="Q11">
        <v>13.8</v>
      </c>
      <c r="R11">
        <v>10.3</v>
      </c>
      <c r="S11">
        <v>10.199999999999999</v>
      </c>
      <c r="T11">
        <v>11</v>
      </c>
      <c r="U11">
        <v>10</v>
      </c>
      <c r="V11">
        <v>12.7</v>
      </c>
      <c r="W11">
        <v>11.1</v>
      </c>
      <c r="X11">
        <v>11.1</v>
      </c>
      <c r="Y11">
        <v>9.8000000000000007</v>
      </c>
      <c r="Z11">
        <v>11.3</v>
      </c>
      <c r="AA11">
        <v>10.8</v>
      </c>
      <c r="AB11">
        <v>10.3</v>
      </c>
      <c r="AC11">
        <v>13.7</v>
      </c>
      <c r="AD11">
        <v>10.3</v>
      </c>
      <c r="AE11">
        <v>12.6</v>
      </c>
      <c r="AF11">
        <v>9.5</v>
      </c>
      <c r="AG11">
        <v>12.3</v>
      </c>
      <c r="AH11">
        <v>11.5</v>
      </c>
      <c r="AI11">
        <v>10</v>
      </c>
      <c r="AJ11">
        <v>9.9</v>
      </c>
      <c r="AK11">
        <v>10.5</v>
      </c>
      <c r="AL11">
        <v>11.7</v>
      </c>
      <c r="AM11">
        <v>10.3</v>
      </c>
      <c r="AN11">
        <v>9.5</v>
      </c>
      <c r="AO11">
        <v>9.4</v>
      </c>
      <c r="AP11">
        <v>10.8</v>
      </c>
      <c r="AQ11">
        <v>11.7</v>
      </c>
      <c r="AR11">
        <v>9.1999999999999993</v>
      </c>
      <c r="AS11">
        <v>12.2</v>
      </c>
      <c r="AT11">
        <v>11.2</v>
      </c>
      <c r="AU11">
        <v>10.4</v>
      </c>
      <c r="AV11">
        <v>10.1</v>
      </c>
      <c r="AW11">
        <v>10.1</v>
      </c>
      <c r="AX11">
        <v>11.5</v>
      </c>
      <c r="AY11">
        <v>10.7</v>
      </c>
      <c r="AZ11">
        <v>10.9</v>
      </c>
      <c r="BA11">
        <v>9.5</v>
      </c>
      <c r="BB11">
        <v>11.4</v>
      </c>
      <c r="BC11">
        <v>9.3000000000000007</v>
      </c>
      <c r="BD11">
        <v>8.1999999999999993</v>
      </c>
      <c r="BE11">
        <v>11</v>
      </c>
      <c r="BF11">
        <v>10.1</v>
      </c>
      <c r="BG11">
        <v>9.6999999999999993</v>
      </c>
      <c r="BH11">
        <v>11.1</v>
      </c>
      <c r="BI11">
        <v>11.5</v>
      </c>
      <c r="BJ11">
        <v>10.1</v>
      </c>
      <c r="BK11">
        <v>10.199999999999999</v>
      </c>
      <c r="BL11">
        <v>9.5</v>
      </c>
      <c r="BM11">
        <v>10.6</v>
      </c>
      <c r="BN11">
        <v>10.3</v>
      </c>
      <c r="BO11">
        <v>9</v>
      </c>
      <c r="BP11">
        <v>10.8</v>
      </c>
      <c r="BQ11">
        <v>11.9</v>
      </c>
      <c r="BR11">
        <v>10.8</v>
      </c>
      <c r="BS11">
        <v>10.9</v>
      </c>
      <c r="BT11">
        <v>9.1</v>
      </c>
      <c r="BU11">
        <v>10</v>
      </c>
      <c r="BV11">
        <v>9.8000000000000007</v>
      </c>
      <c r="BW11">
        <v>9.4</v>
      </c>
      <c r="BX11">
        <v>11.8</v>
      </c>
      <c r="BY11">
        <v>12.9</v>
      </c>
      <c r="BZ11">
        <v>8.3000000000000007</v>
      </c>
      <c r="CA11">
        <v>12.2</v>
      </c>
      <c r="CB11">
        <v>9.1999999999999993</v>
      </c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139"/>
    </row>
    <row r="12" spans="1:130" s="133" customFormat="1" ht="15.6">
      <c r="A12" s="137" t="s">
        <v>93</v>
      </c>
      <c r="B12" s="138" t="s">
        <v>95</v>
      </c>
      <c r="C12">
        <v>10.7</v>
      </c>
      <c r="D12">
        <v>14.3</v>
      </c>
      <c r="E12">
        <v>10.7</v>
      </c>
      <c r="F12">
        <v>11.1</v>
      </c>
      <c r="G12">
        <v>11.4</v>
      </c>
      <c r="H12">
        <v>13</v>
      </c>
      <c r="I12">
        <v>10.7</v>
      </c>
      <c r="J12">
        <v>11.9</v>
      </c>
      <c r="K12">
        <v>9.4</v>
      </c>
      <c r="L12">
        <v>11.7</v>
      </c>
      <c r="M12">
        <v>13.2</v>
      </c>
      <c r="N12">
        <v>10.9</v>
      </c>
      <c r="O12">
        <v>9.5</v>
      </c>
      <c r="P12">
        <v>11.3</v>
      </c>
      <c r="Q12">
        <v>11.9</v>
      </c>
      <c r="R12">
        <v>8.9</v>
      </c>
      <c r="S12">
        <v>8.3000000000000007</v>
      </c>
      <c r="T12">
        <v>9.8000000000000007</v>
      </c>
      <c r="U12">
        <v>8.6</v>
      </c>
      <c r="V12">
        <v>11.6</v>
      </c>
      <c r="W12">
        <v>9.8000000000000007</v>
      </c>
      <c r="X12">
        <v>10.199999999999999</v>
      </c>
      <c r="Y12">
        <v>8.6</v>
      </c>
      <c r="Z12">
        <v>10.1</v>
      </c>
      <c r="AA12">
        <v>9.6999999999999993</v>
      </c>
      <c r="AB12">
        <v>9.8000000000000007</v>
      </c>
      <c r="AC12">
        <v>12.1</v>
      </c>
      <c r="AD12">
        <v>10</v>
      </c>
      <c r="AE12">
        <v>10.8</v>
      </c>
      <c r="AF12">
        <v>8.4</v>
      </c>
      <c r="AG12">
        <v>9.9</v>
      </c>
      <c r="AH12">
        <v>10.4</v>
      </c>
      <c r="AI12">
        <v>8.8000000000000007</v>
      </c>
      <c r="AJ12">
        <v>8.6</v>
      </c>
      <c r="AK12">
        <v>9.6</v>
      </c>
      <c r="AL12">
        <v>9.6</v>
      </c>
      <c r="AM12">
        <v>9.1999999999999993</v>
      </c>
      <c r="AN12">
        <v>8.9</v>
      </c>
      <c r="AO12">
        <v>9.4</v>
      </c>
      <c r="AP12">
        <v>10.9</v>
      </c>
      <c r="AQ12">
        <v>10.7</v>
      </c>
      <c r="AR12">
        <v>8.8000000000000007</v>
      </c>
      <c r="AS12">
        <v>9.6</v>
      </c>
      <c r="AT12">
        <v>9.4</v>
      </c>
      <c r="AU12">
        <v>8.9</v>
      </c>
      <c r="AV12">
        <v>8.6</v>
      </c>
      <c r="AW12">
        <v>9.9</v>
      </c>
      <c r="AX12">
        <v>10.7</v>
      </c>
      <c r="AY12">
        <v>9.8000000000000007</v>
      </c>
      <c r="AZ12">
        <v>10.6</v>
      </c>
      <c r="BA12">
        <v>9</v>
      </c>
      <c r="BB12">
        <v>10.7</v>
      </c>
      <c r="BC12">
        <v>9.5</v>
      </c>
      <c r="BD12">
        <v>8.3000000000000007</v>
      </c>
      <c r="BE12">
        <v>11.5</v>
      </c>
      <c r="BF12">
        <v>9</v>
      </c>
      <c r="BG12">
        <v>9.1999999999999993</v>
      </c>
      <c r="BH12">
        <v>9.9</v>
      </c>
      <c r="BI12">
        <v>9.8000000000000007</v>
      </c>
      <c r="BJ12">
        <v>9.1999999999999993</v>
      </c>
      <c r="BK12">
        <v>9.1</v>
      </c>
      <c r="BL12">
        <v>8.9</v>
      </c>
      <c r="BM12">
        <v>9.6999999999999993</v>
      </c>
      <c r="BN12">
        <v>9</v>
      </c>
      <c r="BO12">
        <v>8.9</v>
      </c>
      <c r="BP12">
        <v>10.5</v>
      </c>
      <c r="BQ12">
        <v>10.3</v>
      </c>
      <c r="BR12">
        <v>10.199999999999999</v>
      </c>
      <c r="BS12">
        <v>9.1999999999999993</v>
      </c>
      <c r="BT12">
        <v>8.9</v>
      </c>
      <c r="BU12">
        <v>8.8000000000000007</v>
      </c>
      <c r="BV12">
        <v>8.6999999999999993</v>
      </c>
      <c r="BW12">
        <v>9.1999999999999993</v>
      </c>
      <c r="BX12">
        <v>10.4</v>
      </c>
      <c r="BY12">
        <v>11.6</v>
      </c>
      <c r="BZ12">
        <v>8.9</v>
      </c>
      <c r="CA12">
        <v>11.5</v>
      </c>
      <c r="CB12">
        <v>8.3000000000000007</v>
      </c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139"/>
    </row>
    <row r="13" spans="1:130" s="133" customFormat="1" ht="15.6">
      <c r="A13" s="137" t="s">
        <v>93</v>
      </c>
      <c r="B13" s="138" t="s">
        <v>95</v>
      </c>
      <c r="C13">
        <v>11.7</v>
      </c>
      <c r="D13">
        <v>14.2</v>
      </c>
      <c r="E13">
        <v>11.8</v>
      </c>
      <c r="F13">
        <v>12.8</v>
      </c>
      <c r="G13">
        <v>12.8</v>
      </c>
      <c r="H13">
        <v>13.8</v>
      </c>
      <c r="I13">
        <v>11.3</v>
      </c>
      <c r="J13">
        <v>8.8000000000000007</v>
      </c>
      <c r="K13">
        <v>10.1</v>
      </c>
      <c r="L13">
        <v>12.5</v>
      </c>
      <c r="M13">
        <v>13.4</v>
      </c>
      <c r="N13">
        <v>11.8</v>
      </c>
      <c r="O13">
        <v>8.1999999999999993</v>
      </c>
      <c r="P13">
        <v>11.1</v>
      </c>
      <c r="Q13">
        <v>14.8</v>
      </c>
      <c r="R13">
        <v>9.8000000000000007</v>
      </c>
      <c r="S13">
        <v>10</v>
      </c>
      <c r="T13">
        <v>9.1</v>
      </c>
      <c r="U13">
        <v>8.9</v>
      </c>
      <c r="V13">
        <v>11.7</v>
      </c>
      <c r="W13">
        <v>9.1999999999999993</v>
      </c>
      <c r="X13">
        <v>10.1</v>
      </c>
      <c r="Y13">
        <v>9.1999999999999993</v>
      </c>
      <c r="Z13">
        <v>8.3000000000000007</v>
      </c>
      <c r="AA13">
        <v>10.7</v>
      </c>
      <c r="AB13">
        <v>11.2</v>
      </c>
      <c r="AC13">
        <v>12.7</v>
      </c>
      <c r="AD13">
        <v>10.8</v>
      </c>
      <c r="AE13">
        <v>12</v>
      </c>
      <c r="AF13">
        <v>9.3000000000000007</v>
      </c>
      <c r="AG13">
        <v>9.1999999999999993</v>
      </c>
      <c r="AH13">
        <v>8.6</v>
      </c>
      <c r="AI13">
        <v>9.5</v>
      </c>
      <c r="AJ13">
        <v>9.4</v>
      </c>
      <c r="AK13">
        <v>10.5</v>
      </c>
      <c r="AL13">
        <v>9.9</v>
      </c>
      <c r="AM13">
        <v>9.5</v>
      </c>
      <c r="AN13">
        <v>8.6999999999999993</v>
      </c>
      <c r="AO13">
        <v>11</v>
      </c>
      <c r="AP13">
        <v>10.4</v>
      </c>
      <c r="AQ13">
        <v>10.8</v>
      </c>
      <c r="AR13">
        <v>8.8000000000000007</v>
      </c>
      <c r="AS13">
        <v>10.3</v>
      </c>
      <c r="AT13">
        <v>9</v>
      </c>
      <c r="AU13">
        <v>8.4</v>
      </c>
      <c r="AV13">
        <v>9.5</v>
      </c>
      <c r="AW13">
        <v>11.6</v>
      </c>
      <c r="AX13">
        <v>10.3</v>
      </c>
      <c r="AY13">
        <v>9.6999999999999993</v>
      </c>
      <c r="AZ13">
        <v>10.6</v>
      </c>
      <c r="BA13">
        <v>9.4</v>
      </c>
      <c r="BB13">
        <v>10.8</v>
      </c>
      <c r="BC13">
        <v>9.8000000000000007</v>
      </c>
      <c r="BD13">
        <v>8.8000000000000007</v>
      </c>
      <c r="BE13">
        <v>11.5</v>
      </c>
      <c r="BF13">
        <v>8.6</v>
      </c>
      <c r="BG13">
        <v>8.9</v>
      </c>
      <c r="BH13">
        <v>10</v>
      </c>
      <c r="BI13">
        <v>10</v>
      </c>
      <c r="BJ13">
        <v>9.6999999999999993</v>
      </c>
      <c r="BK13">
        <v>9.5</v>
      </c>
      <c r="BL13">
        <v>8</v>
      </c>
      <c r="BM13">
        <v>7.8</v>
      </c>
      <c r="BN13">
        <v>9</v>
      </c>
      <c r="BO13">
        <v>10</v>
      </c>
      <c r="BP13">
        <v>10.5</v>
      </c>
      <c r="BQ13">
        <v>8.4</v>
      </c>
      <c r="BR13">
        <v>10.5</v>
      </c>
      <c r="BS13">
        <v>8.5</v>
      </c>
      <c r="BT13">
        <v>8.8000000000000007</v>
      </c>
      <c r="BU13">
        <v>8.9</v>
      </c>
      <c r="BV13">
        <v>9.1</v>
      </c>
      <c r="BW13">
        <v>8.6</v>
      </c>
      <c r="BX13">
        <v>8.3000000000000007</v>
      </c>
      <c r="BY13">
        <v>11.6</v>
      </c>
      <c r="BZ13">
        <v>9.1</v>
      </c>
      <c r="CA13">
        <v>11.6</v>
      </c>
      <c r="CB13">
        <v>9.4</v>
      </c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  <c r="DL13" s="139"/>
      <c r="DM13" s="139"/>
      <c r="DN13" s="139"/>
      <c r="DO13" s="139"/>
      <c r="DP13" s="139"/>
      <c r="DQ13" s="139"/>
      <c r="DR13" s="139"/>
      <c r="DS13" s="139"/>
      <c r="DT13" s="139"/>
      <c r="DU13" s="139"/>
      <c r="DV13" s="139"/>
      <c r="DW13" s="139"/>
      <c r="DX13" s="139"/>
      <c r="DY13" s="139"/>
      <c r="DZ13" s="139"/>
    </row>
    <row r="14" spans="1:130" s="133" customFormat="1" ht="15.6">
      <c r="A14" s="137" t="s">
        <v>93</v>
      </c>
      <c r="B14" s="138" t="s">
        <v>95</v>
      </c>
      <c r="C14">
        <v>10.9</v>
      </c>
      <c r="D14">
        <v>14.9</v>
      </c>
      <c r="E14">
        <v>11.5</v>
      </c>
      <c r="F14">
        <v>11.6</v>
      </c>
      <c r="G14">
        <v>11.6</v>
      </c>
      <c r="H14">
        <v>12.7</v>
      </c>
      <c r="I14">
        <v>11.2</v>
      </c>
      <c r="J14">
        <v>11.8</v>
      </c>
      <c r="K14">
        <v>10.8</v>
      </c>
      <c r="L14">
        <v>13.5</v>
      </c>
      <c r="M14">
        <v>13.4</v>
      </c>
      <c r="N14">
        <v>12.5</v>
      </c>
      <c r="O14">
        <v>10.199999999999999</v>
      </c>
      <c r="P14">
        <v>11.4</v>
      </c>
      <c r="Q14">
        <v>13.1</v>
      </c>
      <c r="R14">
        <v>10</v>
      </c>
      <c r="S14">
        <v>10.1</v>
      </c>
      <c r="T14">
        <v>11</v>
      </c>
      <c r="U14">
        <v>10.3</v>
      </c>
      <c r="V14">
        <v>12.9</v>
      </c>
      <c r="W14">
        <v>11.2</v>
      </c>
      <c r="X14">
        <v>10.5</v>
      </c>
      <c r="Y14">
        <v>9.6</v>
      </c>
      <c r="Z14">
        <v>11.7</v>
      </c>
      <c r="AA14">
        <v>10.1</v>
      </c>
      <c r="AB14">
        <v>10.5</v>
      </c>
      <c r="AC14">
        <v>14.7</v>
      </c>
      <c r="AD14">
        <v>10.8</v>
      </c>
      <c r="AE14">
        <v>12.2</v>
      </c>
      <c r="AF14">
        <v>9.6999999999999993</v>
      </c>
      <c r="AG14">
        <v>11.4</v>
      </c>
      <c r="AH14">
        <v>12</v>
      </c>
      <c r="AI14">
        <v>9.3000000000000007</v>
      </c>
      <c r="AJ14">
        <v>10</v>
      </c>
      <c r="AK14">
        <v>9.8000000000000007</v>
      </c>
      <c r="AL14">
        <v>11.4</v>
      </c>
      <c r="AM14">
        <v>10</v>
      </c>
      <c r="AN14">
        <v>9.3000000000000007</v>
      </c>
      <c r="AO14">
        <v>9.5</v>
      </c>
      <c r="AP14">
        <v>11.3</v>
      </c>
      <c r="AQ14">
        <v>11.9</v>
      </c>
      <c r="AR14">
        <v>10.3</v>
      </c>
      <c r="AS14">
        <v>11.3</v>
      </c>
      <c r="AT14">
        <v>10.7</v>
      </c>
      <c r="AU14">
        <v>9.8000000000000007</v>
      </c>
      <c r="AV14">
        <v>9.1999999999999993</v>
      </c>
      <c r="AW14">
        <v>9.9</v>
      </c>
      <c r="AX14">
        <v>11.6</v>
      </c>
      <c r="AY14">
        <v>10.4</v>
      </c>
      <c r="AZ14">
        <v>10.8</v>
      </c>
      <c r="BA14">
        <v>8.6999999999999993</v>
      </c>
      <c r="BB14">
        <v>10.8</v>
      </c>
      <c r="BC14">
        <v>9.6</v>
      </c>
      <c r="BD14">
        <v>9.3000000000000007</v>
      </c>
      <c r="BE14">
        <v>12.3</v>
      </c>
      <c r="BF14">
        <v>8.6999999999999993</v>
      </c>
      <c r="BG14">
        <v>10</v>
      </c>
      <c r="BH14">
        <v>10.3</v>
      </c>
      <c r="BI14">
        <v>9.5</v>
      </c>
      <c r="BJ14">
        <v>10.1</v>
      </c>
      <c r="BK14">
        <v>9.4</v>
      </c>
      <c r="BL14">
        <v>9.1</v>
      </c>
      <c r="BM14">
        <v>10.3</v>
      </c>
      <c r="BN14">
        <v>10</v>
      </c>
      <c r="BO14">
        <v>9</v>
      </c>
      <c r="BP14">
        <v>10.7</v>
      </c>
      <c r="BQ14">
        <v>11.6</v>
      </c>
      <c r="BR14">
        <v>10.8</v>
      </c>
      <c r="BS14">
        <v>10.9</v>
      </c>
      <c r="BT14">
        <v>9.4</v>
      </c>
      <c r="BU14">
        <v>10</v>
      </c>
      <c r="BV14">
        <v>9.4</v>
      </c>
      <c r="BW14">
        <v>10.4</v>
      </c>
      <c r="BX14">
        <v>10.6</v>
      </c>
      <c r="BY14">
        <v>12.7</v>
      </c>
      <c r="BZ14">
        <v>8.4</v>
      </c>
      <c r="CA14">
        <v>12.5</v>
      </c>
      <c r="CB14">
        <v>9.3000000000000007</v>
      </c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139"/>
      <c r="DM14" s="139"/>
      <c r="DN14" s="139"/>
      <c r="DO14" s="139"/>
      <c r="DP14" s="139"/>
      <c r="DQ14" s="139"/>
      <c r="DR14" s="139"/>
      <c r="DS14" s="139"/>
      <c r="DT14" s="139"/>
      <c r="DU14" s="139"/>
      <c r="DV14" s="139"/>
      <c r="DW14" s="139"/>
      <c r="DX14" s="139"/>
      <c r="DY14" s="139"/>
      <c r="DZ14" s="139"/>
    </row>
    <row r="15" spans="1:130" s="133" customFormat="1" ht="15.6">
      <c r="A15" s="137" t="s">
        <v>93</v>
      </c>
      <c r="B15" s="138" t="s">
        <v>95</v>
      </c>
      <c r="C15">
        <v>9.8000000000000007</v>
      </c>
      <c r="D15">
        <v>14.8</v>
      </c>
      <c r="E15">
        <v>11.3</v>
      </c>
      <c r="F15">
        <v>11.8</v>
      </c>
      <c r="G15">
        <v>11.6</v>
      </c>
      <c r="H15">
        <v>12.5</v>
      </c>
      <c r="I15">
        <v>9.6999999999999993</v>
      </c>
      <c r="J15">
        <v>11.9</v>
      </c>
      <c r="K15">
        <v>9.6999999999999993</v>
      </c>
      <c r="L15">
        <v>12.5</v>
      </c>
      <c r="M15">
        <v>12.5</v>
      </c>
      <c r="N15">
        <v>12</v>
      </c>
      <c r="O15">
        <v>9.1999999999999993</v>
      </c>
      <c r="P15">
        <v>10.7</v>
      </c>
      <c r="Q15">
        <v>12.6</v>
      </c>
      <c r="R15">
        <v>9.6</v>
      </c>
      <c r="S15">
        <v>12.1</v>
      </c>
      <c r="T15">
        <v>10.7</v>
      </c>
      <c r="U15">
        <v>8.8000000000000007</v>
      </c>
      <c r="V15">
        <v>12.3</v>
      </c>
      <c r="W15">
        <v>10.9</v>
      </c>
      <c r="X15">
        <v>10.7</v>
      </c>
      <c r="Y15">
        <v>9.8000000000000007</v>
      </c>
      <c r="Z15">
        <v>12.1</v>
      </c>
      <c r="AA15">
        <v>10.7</v>
      </c>
      <c r="AB15">
        <v>10.4</v>
      </c>
      <c r="AC15">
        <v>12.7</v>
      </c>
      <c r="AD15">
        <v>10.1</v>
      </c>
      <c r="AE15">
        <v>11.7</v>
      </c>
      <c r="AF15">
        <v>9.1</v>
      </c>
      <c r="AG15">
        <v>9.9</v>
      </c>
      <c r="AH15">
        <v>11.3</v>
      </c>
      <c r="AI15">
        <v>9.5</v>
      </c>
      <c r="AJ15">
        <v>9.9</v>
      </c>
      <c r="AK15">
        <v>10.3</v>
      </c>
      <c r="AL15">
        <v>10.7</v>
      </c>
      <c r="AM15">
        <v>9.6999999999999993</v>
      </c>
      <c r="AN15">
        <v>9.5</v>
      </c>
      <c r="AO15">
        <v>9.6</v>
      </c>
      <c r="AP15">
        <v>11.2</v>
      </c>
      <c r="AQ15">
        <v>10</v>
      </c>
      <c r="AR15">
        <v>9.1</v>
      </c>
      <c r="AS15">
        <v>10.199999999999999</v>
      </c>
      <c r="AT15">
        <v>10.6</v>
      </c>
      <c r="AU15">
        <v>9.4</v>
      </c>
      <c r="AV15">
        <v>9.6</v>
      </c>
      <c r="AW15">
        <v>10</v>
      </c>
      <c r="AX15">
        <v>11.5</v>
      </c>
      <c r="AY15">
        <v>10.199999999999999</v>
      </c>
      <c r="AZ15">
        <v>10.5</v>
      </c>
      <c r="BA15">
        <v>9.6</v>
      </c>
      <c r="BB15">
        <v>11.9</v>
      </c>
      <c r="BC15">
        <v>9.9</v>
      </c>
      <c r="BD15">
        <v>8.6999999999999993</v>
      </c>
      <c r="BE15">
        <v>10.7</v>
      </c>
      <c r="BF15">
        <v>9.6</v>
      </c>
      <c r="BG15">
        <v>9.8000000000000007</v>
      </c>
      <c r="BH15">
        <v>10.4</v>
      </c>
      <c r="BI15">
        <v>10.4</v>
      </c>
      <c r="BJ15">
        <v>9.6</v>
      </c>
      <c r="BK15">
        <v>9.8000000000000007</v>
      </c>
      <c r="BL15">
        <v>9.5</v>
      </c>
      <c r="BM15">
        <v>11.1</v>
      </c>
      <c r="BN15">
        <v>10.5</v>
      </c>
      <c r="BO15">
        <v>9.1999999999999993</v>
      </c>
      <c r="BP15">
        <v>10.8</v>
      </c>
      <c r="BQ15">
        <v>10.8</v>
      </c>
      <c r="BR15">
        <v>11</v>
      </c>
      <c r="BS15">
        <v>10.5</v>
      </c>
      <c r="BT15">
        <v>9.8000000000000007</v>
      </c>
      <c r="BU15">
        <v>9.6999999999999993</v>
      </c>
      <c r="BV15">
        <v>10.4</v>
      </c>
      <c r="BW15">
        <v>10</v>
      </c>
      <c r="BX15">
        <v>10.8</v>
      </c>
      <c r="BY15">
        <v>11.9</v>
      </c>
      <c r="BZ15">
        <v>8.6999999999999993</v>
      </c>
      <c r="CA15">
        <v>11.4</v>
      </c>
      <c r="CB15">
        <v>9.1999999999999993</v>
      </c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139"/>
    </row>
    <row r="16" spans="1:130" s="133" customFormat="1" ht="15.6">
      <c r="A16" s="137" t="s">
        <v>93</v>
      </c>
      <c r="B16" s="138" t="s">
        <v>95</v>
      </c>
      <c r="C16">
        <v>11.5</v>
      </c>
      <c r="D16">
        <v>14.9</v>
      </c>
      <c r="E16">
        <v>11.8</v>
      </c>
      <c r="F16">
        <v>12.1</v>
      </c>
      <c r="G16">
        <v>11.5</v>
      </c>
      <c r="H16">
        <v>13.2</v>
      </c>
      <c r="I16">
        <v>11.9</v>
      </c>
      <c r="J16">
        <v>12.4</v>
      </c>
      <c r="K16">
        <v>10.7</v>
      </c>
      <c r="L16">
        <v>13.6</v>
      </c>
      <c r="M16">
        <v>14.3</v>
      </c>
      <c r="N16">
        <v>12.4</v>
      </c>
      <c r="O16">
        <v>11.2</v>
      </c>
      <c r="P16">
        <v>12</v>
      </c>
      <c r="Q16">
        <v>13</v>
      </c>
      <c r="R16">
        <v>9.3000000000000007</v>
      </c>
      <c r="S16">
        <v>9</v>
      </c>
      <c r="T16">
        <v>10.9</v>
      </c>
      <c r="U16">
        <v>9.8000000000000007</v>
      </c>
      <c r="V16">
        <v>12.7</v>
      </c>
      <c r="W16">
        <v>11.1</v>
      </c>
      <c r="X16">
        <v>11.4</v>
      </c>
      <c r="Y16">
        <v>9.4</v>
      </c>
      <c r="Z16">
        <v>11</v>
      </c>
      <c r="AA16">
        <v>10.5</v>
      </c>
      <c r="AB16">
        <v>10.9</v>
      </c>
      <c r="AC16">
        <v>14</v>
      </c>
      <c r="AD16">
        <v>10.3</v>
      </c>
      <c r="AE16">
        <v>11.7</v>
      </c>
      <c r="AF16">
        <v>8.8000000000000007</v>
      </c>
      <c r="AG16">
        <v>10.7</v>
      </c>
      <c r="AH16">
        <v>11.5</v>
      </c>
      <c r="AI16">
        <v>9.4</v>
      </c>
      <c r="AJ16">
        <v>10.1</v>
      </c>
      <c r="AK16">
        <v>10.3</v>
      </c>
      <c r="AL16">
        <v>11.5</v>
      </c>
      <c r="AM16">
        <v>10</v>
      </c>
      <c r="AN16">
        <v>9.4</v>
      </c>
      <c r="AO16">
        <v>9.5</v>
      </c>
      <c r="AP16">
        <v>11.3</v>
      </c>
      <c r="AQ16">
        <v>11.8</v>
      </c>
      <c r="AR16">
        <v>9.9</v>
      </c>
      <c r="AS16">
        <v>11.3</v>
      </c>
      <c r="AT16">
        <v>10.7</v>
      </c>
      <c r="AU16">
        <v>9.4</v>
      </c>
      <c r="AV16">
        <v>9.1999999999999993</v>
      </c>
      <c r="AW16">
        <v>9.6999999999999993</v>
      </c>
      <c r="AX16">
        <v>11.5</v>
      </c>
      <c r="AY16">
        <v>10.1</v>
      </c>
      <c r="AZ16">
        <v>10.1</v>
      </c>
      <c r="BA16">
        <v>9.1</v>
      </c>
      <c r="BB16">
        <v>11</v>
      </c>
      <c r="BC16">
        <v>9.5</v>
      </c>
      <c r="BD16">
        <v>8.8000000000000007</v>
      </c>
      <c r="BE16">
        <v>11.7</v>
      </c>
      <c r="BF16">
        <v>9.8000000000000007</v>
      </c>
      <c r="BG16">
        <v>9.9</v>
      </c>
      <c r="BH16">
        <v>9.8000000000000007</v>
      </c>
      <c r="BI16">
        <v>9.6999999999999993</v>
      </c>
      <c r="BJ16">
        <v>8.9</v>
      </c>
      <c r="BK16">
        <v>8.9</v>
      </c>
      <c r="BL16">
        <v>8.9</v>
      </c>
      <c r="BM16">
        <v>10.5</v>
      </c>
      <c r="BN16">
        <v>9.1</v>
      </c>
      <c r="BO16">
        <v>8.8000000000000007</v>
      </c>
      <c r="BP16">
        <v>10.6</v>
      </c>
      <c r="BQ16">
        <v>11.9</v>
      </c>
      <c r="BR16">
        <v>10.7</v>
      </c>
      <c r="BS16">
        <v>9.6</v>
      </c>
      <c r="BT16">
        <v>9.6</v>
      </c>
      <c r="BU16">
        <v>9.5</v>
      </c>
      <c r="BV16">
        <v>9.8000000000000007</v>
      </c>
      <c r="BW16">
        <v>9.6</v>
      </c>
      <c r="BX16">
        <v>11.2</v>
      </c>
      <c r="BY16">
        <v>12.4</v>
      </c>
      <c r="BZ16">
        <v>8.8000000000000007</v>
      </c>
      <c r="CA16">
        <v>12.6</v>
      </c>
      <c r="CB16">
        <v>9.6999999999999993</v>
      </c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  <c r="DT16" s="139"/>
      <c r="DU16" s="139"/>
      <c r="DV16" s="139"/>
      <c r="DW16" s="139"/>
      <c r="DX16" s="139"/>
      <c r="DY16" s="139"/>
      <c r="DZ16" s="139"/>
    </row>
    <row r="17" spans="1:130" s="133" customFormat="1" ht="15.6">
      <c r="A17" s="137" t="s">
        <v>93</v>
      </c>
      <c r="B17" s="138" t="s">
        <v>95</v>
      </c>
      <c r="C17">
        <v>10.6</v>
      </c>
      <c r="D17">
        <v>16.2</v>
      </c>
      <c r="E17">
        <v>13</v>
      </c>
      <c r="F17">
        <v>12.7</v>
      </c>
      <c r="G17">
        <v>12</v>
      </c>
      <c r="H17">
        <v>13.2</v>
      </c>
      <c r="I17">
        <v>11.6</v>
      </c>
      <c r="J17">
        <v>12.7</v>
      </c>
      <c r="K17">
        <v>10.4</v>
      </c>
      <c r="L17">
        <v>13.5</v>
      </c>
      <c r="M17">
        <v>12.9</v>
      </c>
      <c r="N17">
        <v>11.5</v>
      </c>
      <c r="O17">
        <v>9.6999999999999993</v>
      </c>
      <c r="P17">
        <v>11.6</v>
      </c>
      <c r="Q17">
        <v>13.7</v>
      </c>
      <c r="R17">
        <v>11.2</v>
      </c>
      <c r="S17">
        <v>10.8</v>
      </c>
      <c r="T17">
        <v>11.6</v>
      </c>
      <c r="U17">
        <v>10.8</v>
      </c>
      <c r="V17">
        <v>12.7</v>
      </c>
      <c r="W17">
        <v>11.7</v>
      </c>
      <c r="X17">
        <v>11.8</v>
      </c>
      <c r="Y17">
        <v>9.8000000000000007</v>
      </c>
      <c r="Z17">
        <v>11.5</v>
      </c>
      <c r="AA17">
        <v>10.5</v>
      </c>
      <c r="AB17">
        <v>11</v>
      </c>
      <c r="AC17">
        <v>13.4</v>
      </c>
      <c r="AD17">
        <v>10.3</v>
      </c>
      <c r="AE17">
        <v>12.6</v>
      </c>
      <c r="AF17">
        <v>10.199999999999999</v>
      </c>
      <c r="AG17">
        <v>12.3</v>
      </c>
      <c r="AH17">
        <v>11.7</v>
      </c>
      <c r="AI17">
        <v>9.8000000000000007</v>
      </c>
      <c r="AJ17">
        <v>9.4</v>
      </c>
      <c r="AK17">
        <v>10.199999999999999</v>
      </c>
      <c r="AL17">
        <v>11.5</v>
      </c>
      <c r="AM17">
        <v>10.199999999999999</v>
      </c>
      <c r="AN17">
        <v>9.5</v>
      </c>
      <c r="AO17">
        <v>9.5</v>
      </c>
      <c r="AP17">
        <v>11.2</v>
      </c>
      <c r="AQ17">
        <v>11.5</v>
      </c>
      <c r="AR17">
        <v>9.3000000000000007</v>
      </c>
      <c r="AS17">
        <v>11.6</v>
      </c>
      <c r="AT17">
        <v>11.5</v>
      </c>
      <c r="AU17">
        <v>10</v>
      </c>
      <c r="AV17">
        <v>10.1</v>
      </c>
      <c r="AW17">
        <v>10</v>
      </c>
      <c r="AX17">
        <v>11.1</v>
      </c>
      <c r="AY17">
        <v>10.199999999999999</v>
      </c>
      <c r="AZ17">
        <v>11.3</v>
      </c>
      <c r="BA17">
        <v>9.5</v>
      </c>
      <c r="BB17">
        <v>11.3</v>
      </c>
      <c r="BC17">
        <v>9.3000000000000007</v>
      </c>
      <c r="BD17">
        <v>8.6</v>
      </c>
      <c r="BE17">
        <v>11.2</v>
      </c>
      <c r="BF17">
        <v>10.1</v>
      </c>
      <c r="BG17">
        <v>10.3</v>
      </c>
      <c r="BH17">
        <v>11.2</v>
      </c>
      <c r="BI17">
        <v>10.5</v>
      </c>
      <c r="BJ17">
        <v>9.6999999999999993</v>
      </c>
      <c r="BK17">
        <v>9.9</v>
      </c>
      <c r="BL17">
        <v>9.1</v>
      </c>
      <c r="BM17">
        <v>11.5</v>
      </c>
      <c r="BN17">
        <v>10.3</v>
      </c>
      <c r="BO17">
        <v>8.9</v>
      </c>
      <c r="BP17">
        <v>10.199999999999999</v>
      </c>
      <c r="BQ17">
        <v>11.2</v>
      </c>
      <c r="BR17">
        <v>11.4</v>
      </c>
      <c r="BS17">
        <v>10.6</v>
      </c>
      <c r="BT17">
        <v>9.4</v>
      </c>
      <c r="BU17">
        <v>9.9</v>
      </c>
      <c r="BV17">
        <v>10.4</v>
      </c>
      <c r="BW17">
        <v>9.6</v>
      </c>
      <c r="BX17">
        <v>10.3</v>
      </c>
      <c r="BY17">
        <v>12.8</v>
      </c>
      <c r="BZ17">
        <v>8.6</v>
      </c>
      <c r="CA17">
        <v>11.5</v>
      </c>
      <c r="CB17">
        <v>9.1</v>
      </c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9"/>
      <c r="DX17" s="139"/>
      <c r="DY17" s="139"/>
      <c r="DZ17" s="139"/>
    </row>
    <row r="18" spans="1:130" s="133" customFormat="1" ht="15.6">
      <c r="A18" s="137" t="s">
        <v>93</v>
      </c>
      <c r="B18" s="138" t="s">
        <v>95</v>
      </c>
      <c r="C18">
        <v>10.9</v>
      </c>
      <c r="D18">
        <v>14.2</v>
      </c>
      <c r="E18">
        <v>12.4</v>
      </c>
      <c r="F18">
        <v>12.3</v>
      </c>
      <c r="G18">
        <v>11.3</v>
      </c>
      <c r="H18">
        <v>12.6</v>
      </c>
      <c r="I18">
        <v>11.3</v>
      </c>
      <c r="J18">
        <v>11.7</v>
      </c>
      <c r="K18">
        <v>10.3</v>
      </c>
      <c r="L18">
        <v>13.5</v>
      </c>
      <c r="M18">
        <v>13</v>
      </c>
      <c r="N18">
        <v>11.4</v>
      </c>
      <c r="O18">
        <v>9.6</v>
      </c>
      <c r="P18">
        <v>10.9</v>
      </c>
      <c r="Q18">
        <v>12.2</v>
      </c>
      <c r="R18">
        <v>10.4</v>
      </c>
      <c r="S18">
        <v>10.7</v>
      </c>
      <c r="T18">
        <v>11.6</v>
      </c>
      <c r="U18">
        <v>10.6</v>
      </c>
      <c r="V18">
        <v>12.9</v>
      </c>
      <c r="W18">
        <v>12.1</v>
      </c>
      <c r="X18">
        <v>11.9</v>
      </c>
      <c r="Y18">
        <v>10.3</v>
      </c>
      <c r="Z18">
        <v>12.1</v>
      </c>
      <c r="AA18">
        <v>11.6</v>
      </c>
      <c r="AB18">
        <v>10.8</v>
      </c>
      <c r="AC18">
        <v>14</v>
      </c>
      <c r="AD18">
        <v>11.2</v>
      </c>
      <c r="AE18">
        <v>11.1</v>
      </c>
      <c r="AF18">
        <v>10.199999999999999</v>
      </c>
      <c r="AG18">
        <v>11.9</v>
      </c>
      <c r="AH18">
        <v>12.1</v>
      </c>
      <c r="AI18">
        <v>10.199999999999999</v>
      </c>
      <c r="AJ18">
        <v>10.6</v>
      </c>
      <c r="AK18">
        <v>10.3</v>
      </c>
      <c r="AL18">
        <v>11.8</v>
      </c>
      <c r="AM18">
        <v>10.6</v>
      </c>
      <c r="AN18">
        <v>9.6999999999999993</v>
      </c>
      <c r="AO18">
        <v>10.4</v>
      </c>
      <c r="AP18">
        <v>11.4</v>
      </c>
      <c r="AQ18">
        <v>12.3</v>
      </c>
      <c r="AR18">
        <v>9.1999999999999993</v>
      </c>
      <c r="AS18">
        <v>11.6</v>
      </c>
      <c r="AT18">
        <v>11.6</v>
      </c>
      <c r="AU18">
        <v>10.6</v>
      </c>
      <c r="AV18">
        <v>10.199999999999999</v>
      </c>
      <c r="AW18">
        <v>10.5</v>
      </c>
      <c r="AX18">
        <v>12</v>
      </c>
      <c r="AY18">
        <v>10.8</v>
      </c>
      <c r="AZ18">
        <v>10.7</v>
      </c>
      <c r="BA18">
        <v>9.4</v>
      </c>
      <c r="BB18">
        <v>11.8</v>
      </c>
      <c r="BC18">
        <v>10.1</v>
      </c>
      <c r="BD18">
        <v>9</v>
      </c>
      <c r="BE18">
        <v>12.1</v>
      </c>
      <c r="BF18">
        <v>11.4</v>
      </c>
      <c r="BG18">
        <v>10.9</v>
      </c>
      <c r="BH18">
        <v>10.8</v>
      </c>
      <c r="BI18">
        <v>10.9</v>
      </c>
      <c r="BJ18">
        <v>10.8</v>
      </c>
      <c r="BK18">
        <v>10.6</v>
      </c>
      <c r="BL18">
        <v>9.3000000000000007</v>
      </c>
      <c r="BM18">
        <v>11.2</v>
      </c>
      <c r="BN18">
        <v>10.3</v>
      </c>
      <c r="BO18">
        <v>9.6999999999999993</v>
      </c>
      <c r="BP18">
        <v>10.6</v>
      </c>
      <c r="BQ18">
        <v>11.8</v>
      </c>
      <c r="BR18">
        <v>11.6</v>
      </c>
      <c r="BS18">
        <v>10.7</v>
      </c>
      <c r="BT18">
        <v>9.6999999999999993</v>
      </c>
      <c r="BU18">
        <v>10.9</v>
      </c>
      <c r="BV18">
        <v>9.8000000000000007</v>
      </c>
      <c r="BW18">
        <v>10.1</v>
      </c>
      <c r="BX18">
        <v>11.5</v>
      </c>
      <c r="BY18">
        <v>12.8</v>
      </c>
      <c r="BZ18">
        <v>8.8000000000000007</v>
      </c>
      <c r="CA18">
        <v>11.6</v>
      </c>
      <c r="CB18">
        <v>8.6</v>
      </c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</row>
    <row r="19" spans="1:130" s="133" customFormat="1" ht="15.6">
      <c r="A19" s="137" t="s">
        <v>93</v>
      </c>
      <c r="B19" s="138" t="s">
        <v>95</v>
      </c>
      <c r="C19">
        <v>10.6</v>
      </c>
      <c r="D19">
        <v>15.8</v>
      </c>
      <c r="E19">
        <v>11.8</v>
      </c>
      <c r="F19">
        <v>12.2</v>
      </c>
      <c r="G19">
        <v>11.7</v>
      </c>
      <c r="H19">
        <v>13.1</v>
      </c>
      <c r="I19">
        <v>11.5</v>
      </c>
      <c r="J19">
        <v>12.3</v>
      </c>
      <c r="K19">
        <v>10.6</v>
      </c>
      <c r="L19">
        <v>14</v>
      </c>
      <c r="M19">
        <v>13.7</v>
      </c>
      <c r="N19">
        <v>11.8</v>
      </c>
      <c r="O19">
        <v>10.1</v>
      </c>
      <c r="P19">
        <v>11.5</v>
      </c>
      <c r="Q19">
        <v>13.2</v>
      </c>
      <c r="R19">
        <v>9.4</v>
      </c>
      <c r="S19">
        <v>10</v>
      </c>
      <c r="T19">
        <v>10.7</v>
      </c>
      <c r="U19">
        <v>9.4</v>
      </c>
      <c r="V19">
        <v>12.3</v>
      </c>
      <c r="W19">
        <v>11.5</v>
      </c>
      <c r="X19">
        <v>11</v>
      </c>
      <c r="Y19">
        <v>9.1999999999999993</v>
      </c>
      <c r="Z19">
        <v>11.6</v>
      </c>
      <c r="AA19">
        <v>10.1</v>
      </c>
      <c r="AB19">
        <v>10.1</v>
      </c>
      <c r="AC19">
        <v>13.3</v>
      </c>
      <c r="AD19">
        <v>9.6</v>
      </c>
      <c r="AE19">
        <v>12.8</v>
      </c>
      <c r="AF19">
        <v>8.8000000000000007</v>
      </c>
      <c r="AG19">
        <v>11</v>
      </c>
      <c r="AH19">
        <v>11.3</v>
      </c>
      <c r="AI19">
        <v>8.6999999999999993</v>
      </c>
      <c r="AJ19">
        <v>9</v>
      </c>
      <c r="AK19">
        <v>10.1</v>
      </c>
      <c r="AL19">
        <v>11.2</v>
      </c>
      <c r="AM19">
        <v>10</v>
      </c>
      <c r="AN19">
        <v>9.1</v>
      </c>
      <c r="AO19">
        <v>8.9</v>
      </c>
      <c r="AP19">
        <v>11</v>
      </c>
      <c r="AQ19">
        <v>11.5</v>
      </c>
      <c r="AR19">
        <v>9.1</v>
      </c>
      <c r="AS19">
        <v>11.1</v>
      </c>
      <c r="AT19">
        <v>10.3</v>
      </c>
      <c r="AU19">
        <v>8.6999999999999993</v>
      </c>
      <c r="AV19">
        <v>8.9</v>
      </c>
      <c r="AW19">
        <v>9.3000000000000007</v>
      </c>
      <c r="AX19">
        <v>10.9</v>
      </c>
      <c r="AY19">
        <v>9.9</v>
      </c>
      <c r="AZ19">
        <v>10.199999999999999</v>
      </c>
      <c r="BA19">
        <v>9.1999999999999993</v>
      </c>
      <c r="BB19">
        <v>11.1</v>
      </c>
      <c r="BC19">
        <v>9.5</v>
      </c>
      <c r="BD19">
        <v>8.4</v>
      </c>
      <c r="BE19">
        <v>11.8</v>
      </c>
      <c r="BF19">
        <v>9.6</v>
      </c>
      <c r="BG19">
        <v>9.1</v>
      </c>
      <c r="BH19">
        <v>9.9</v>
      </c>
      <c r="BI19">
        <v>9.3000000000000007</v>
      </c>
      <c r="BJ19">
        <v>10.9</v>
      </c>
      <c r="BK19">
        <v>9.1999999999999993</v>
      </c>
      <c r="BL19">
        <v>9.1</v>
      </c>
      <c r="BM19">
        <v>10.8</v>
      </c>
      <c r="BN19">
        <v>9.6</v>
      </c>
      <c r="BO19">
        <v>9.3000000000000007</v>
      </c>
      <c r="BP19">
        <v>10.1</v>
      </c>
      <c r="BQ19">
        <v>11.1</v>
      </c>
      <c r="BR19">
        <v>11.5</v>
      </c>
      <c r="BS19">
        <v>10.1</v>
      </c>
      <c r="BT19">
        <v>9.6</v>
      </c>
      <c r="BU19">
        <v>9.6999999999999993</v>
      </c>
      <c r="BV19">
        <v>8.5</v>
      </c>
      <c r="BW19">
        <v>9.8000000000000007</v>
      </c>
      <c r="BX19">
        <v>11.2</v>
      </c>
      <c r="BY19">
        <v>13</v>
      </c>
      <c r="BZ19">
        <v>8.8000000000000007</v>
      </c>
      <c r="CA19">
        <v>12.3</v>
      </c>
      <c r="CB19">
        <v>9</v>
      </c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9"/>
      <c r="DX19" s="139"/>
      <c r="DY19" s="139"/>
      <c r="DZ19" s="139"/>
    </row>
    <row r="20" spans="1:130" s="133" customFormat="1" ht="15.6">
      <c r="A20" s="137" t="s">
        <v>93</v>
      </c>
      <c r="B20" s="138" t="s">
        <v>95</v>
      </c>
      <c r="C20">
        <v>10.6</v>
      </c>
      <c r="D20">
        <v>15.2</v>
      </c>
      <c r="E20">
        <v>9.6</v>
      </c>
      <c r="F20">
        <v>10.6</v>
      </c>
      <c r="G20">
        <v>9.9</v>
      </c>
      <c r="H20">
        <v>11</v>
      </c>
      <c r="I20">
        <v>9.6999999999999993</v>
      </c>
      <c r="J20">
        <v>10.4</v>
      </c>
      <c r="K20">
        <v>9.1999999999999993</v>
      </c>
      <c r="L20">
        <v>11.9</v>
      </c>
      <c r="M20">
        <v>12.2</v>
      </c>
      <c r="N20">
        <v>10.3</v>
      </c>
      <c r="O20">
        <v>8.6999999999999993</v>
      </c>
      <c r="P20">
        <v>10.4</v>
      </c>
      <c r="Q20">
        <v>12.4</v>
      </c>
      <c r="R20">
        <v>8.5</v>
      </c>
      <c r="S20">
        <v>8.6</v>
      </c>
      <c r="T20">
        <v>9.6</v>
      </c>
      <c r="U20">
        <v>8.6999999999999993</v>
      </c>
      <c r="V20">
        <v>11.3</v>
      </c>
      <c r="W20">
        <v>10</v>
      </c>
      <c r="X20">
        <v>11.4</v>
      </c>
      <c r="Y20">
        <v>8.5</v>
      </c>
      <c r="Z20">
        <v>10.6</v>
      </c>
      <c r="AA20">
        <v>9.5</v>
      </c>
      <c r="AB20">
        <v>9.6</v>
      </c>
      <c r="AC20">
        <v>12.3</v>
      </c>
      <c r="AD20">
        <v>9.1</v>
      </c>
      <c r="AE20">
        <v>11</v>
      </c>
      <c r="AF20">
        <v>8.4</v>
      </c>
      <c r="AG20">
        <v>10</v>
      </c>
      <c r="AH20">
        <v>10.3</v>
      </c>
      <c r="AI20">
        <v>8.4</v>
      </c>
      <c r="AJ20">
        <v>8.6</v>
      </c>
      <c r="AK20">
        <v>9.3000000000000007</v>
      </c>
      <c r="AL20">
        <v>10</v>
      </c>
      <c r="AM20">
        <v>8.6999999999999993</v>
      </c>
      <c r="AN20">
        <v>8.4</v>
      </c>
      <c r="AO20">
        <v>8.5</v>
      </c>
      <c r="AP20">
        <v>10.7</v>
      </c>
      <c r="AQ20">
        <v>10.9</v>
      </c>
      <c r="AR20">
        <v>8.1</v>
      </c>
      <c r="AS20">
        <v>10.1</v>
      </c>
      <c r="AT20">
        <v>9.6</v>
      </c>
      <c r="AU20">
        <v>8.3000000000000007</v>
      </c>
      <c r="AV20">
        <v>8.1</v>
      </c>
      <c r="AW20">
        <v>8.5</v>
      </c>
      <c r="AX20">
        <v>9.9</v>
      </c>
      <c r="AY20">
        <v>8.8000000000000007</v>
      </c>
      <c r="AZ20">
        <v>8.6999999999999993</v>
      </c>
      <c r="BA20">
        <v>8.1</v>
      </c>
      <c r="BB20">
        <v>9.8000000000000007</v>
      </c>
      <c r="BC20">
        <v>7.8</v>
      </c>
      <c r="BD20">
        <v>7.9</v>
      </c>
      <c r="BE20">
        <v>11</v>
      </c>
      <c r="BF20">
        <v>8.1999999999999993</v>
      </c>
      <c r="BG20">
        <v>8.1</v>
      </c>
      <c r="BH20">
        <v>8.9</v>
      </c>
      <c r="BI20">
        <v>9.3000000000000007</v>
      </c>
      <c r="BJ20">
        <v>7.9</v>
      </c>
      <c r="BK20">
        <v>8.4</v>
      </c>
      <c r="BL20">
        <v>8</v>
      </c>
      <c r="BM20">
        <v>9.1</v>
      </c>
      <c r="BN20">
        <v>8.6999999999999993</v>
      </c>
      <c r="BO20">
        <v>8.3000000000000007</v>
      </c>
      <c r="BP20">
        <v>9.4</v>
      </c>
      <c r="BQ20">
        <v>10</v>
      </c>
      <c r="BR20">
        <v>10</v>
      </c>
      <c r="BS20">
        <v>8.8000000000000007</v>
      </c>
      <c r="BT20">
        <v>8</v>
      </c>
      <c r="BU20">
        <v>8</v>
      </c>
      <c r="BV20">
        <v>8.8000000000000007</v>
      </c>
      <c r="BW20">
        <v>8.9</v>
      </c>
      <c r="BX20">
        <v>10.4</v>
      </c>
      <c r="BY20">
        <v>10.8</v>
      </c>
      <c r="BZ20">
        <v>7.8</v>
      </c>
      <c r="CA20">
        <v>10.6</v>
      </c>
      <c r="CB20">
        <v>7.2</v>
      </c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39"/>
      <c r="DM20" s="139"/>
      <c r="DN20" s="139"/>
      <c r="DO20" s="139"/>
      <c r="DP20" s="139"/>
      <c r="DQ20" s="139"/>
      <c r="DR20" s="139"/>
      <c r="DS20" s="139"/>
      <c r="DT20" s="139"/>
      <c r="DU20" s="139"/>
      <c r="DV20" s="139"/>
      <c r="DW20" s="139"/>
      <c r="DX20" s="139"/>
      <c r="DY20" s="139"/>
      <c r="DZ20" s="139"/>
    </row>
    <row r="21" spans="1:130" s="133" customFormat="1" ht="15.6">
      <c r="A21" s="137" t="s">
        <v>93</v>
      </c>
      <c r="B21" s="138" t="s">
        <v>95</v>
      </c>
      <c r="C21">
        <v>11.7</v>
      </c>
      <c r="D21">
        <v>16.5</v>
      </c>
      <c r="E21">
        <v>12.2</v>
      </c>
      <c r="F21">
        <v>12.4</v>
      </c>
      <c r="G21">
        <v>11.8</v>
      </c>
      <c r="H21">
        <v>12.8</v>
      </c>
      <c r="I21">
        <v>11.7</v>
      </c>
      <c r="J21">
        <v>12.3</v>
      </c>
      <c r="K21">
        <v>10.3</v>
      </c>
      <c r="L21">
        <v>13.2</v>
      </c>
      <c r="M21">
        <v>13.7</v>
      </c>
      <c r="N21">
        <v>11.7</v>
      </c>
      <c r="O21">
        <v>10.1</v>
      </c>
      <c r="P21">
        <v>11.6</v>
      </c>
      <c r="Q21">
        <v>13.7</v>
      </c>
      <c r="R21">
        <v>10.199999999999999</v>
      </c>
      <c r="S21">
        <v>10</v>
      </c>
      <c r="T21">
        <v>10.9</v>
      </c>
      <c r="U21">
        <v>9.9</v>
      </c>
      <c r="V21">
        <v>12.5</v>
      </c>
      <c r="W21">
        <v>11</v>
      </c>
      <c r="X21">
        <v>10.9</v>
      </c>
      <c r="Y21">
        <v>9.6999999999999993</v>
      </c>
      <c r="Z21">
        <v>11.2</v>
      </c>
      <c r="AA21">
        <v>10.7</v>
      </c>
      <c r="AB21">
        <v>10.199999999999999</v>
      </c>
      <c r="AC21">
        <v>13.3</v>
      </c>
      <c r="AD21">
        <v>10.199999999999999</v>
      </c>
      <c r="AE21">
        <v>12.5</v>
      </c>
      <c r="AF21">
        <v>9.8000000000000007</v>
      </c>
      <c r="AG21">
        <v>11.9</v>
      </c>
      <c r="AH21">
        <v>11.3</v>
      </c>
      <c r="AI21">
        <v>9.5</v>
      </c>
      <c r="AJ21">
        <v>9.3000000000000007</v>
      </c>
      <c r="AK21">
        <v>9.9</v>
      </c>
      <c r="AL21">
        <v>11.1</v>
      </c>
      <c r="AM21">
        <v>9.8000000000000007</v>
      </c>
      <c r="AN21">
        <v>9.1</v>
      </c>
      <c r="AO21">
        <v>9.1999999999999993</v>
      </c>
      <c r="AP21">
        <v>10.5</v>
      </c>
      <c r="AQ21">
        <v>11.7</v>
      </c>
      <c r="AR21">
        <v>9</v>
      </c>
      <c r="AS21">
        <v>12.1</v>
      </c>
      <c r="AT21">
        <v>10.8</v>
      </c>
      <c r="AU21">
        <v>9.8000000000000007</v>
      </c>
      <c r="AV21">
        <v>9.6999999999999993</v>
      </c>
      <c r="AW21">
        <v>10</v>
      </c>
      <c r="AX21">
        <v>11.4</v>
      </c>
      <c r="AY21">
        <v>10.199999999999999</v>
      </c>
      <c r="AZ21">
        <v>10.4</v>
      </c>
      <c r="BA21">
        <v>9.4</v>
      </c>
      <c r="BB21">
        <v>11</v>
      </c>
      <c r="BC21">
        <v>9.1999999999999993</v>
      </c>
      <c r="BD21">
        <v>7.5</v>
      </c>
      <c r="BE21">
        <v>10.5</v>
      </c>
      <c r="BF21">
        <v>10.4</v>
      </c>
      <c r="BG21">
        <v>10</v>
      </c>
      <c r="BH21">
        <v>10.7</v>
      </c>
      <c r="BI21">
        <v>11.3</v>
      </c>
      <c r="BJ21">
        <v>10.1</v>
      </c>
      <c r="BK21">
        <v>10</v>
      </c>
      <c r="BL21">
        <v>9.3000000000000007</v>
      </c>
      <c r="BM21">
        <v>10.6</v>
      </c>
      <c r="BN21">
        <v>10.199999999999999</v>
      </c>
      <c r="BO21">
        <v>8.9</v>
      </c>
      <c r="BP21">
        <v>10.7</v>
      </c>
      <c r="BQ21">
        <v>11.8</v>
      </c>
      <c r="BR21">
        <v>10.8</v>
      </c>
      <c r="BS21">
        <v>10.8</v>
      </c>
      <c r="BT21">
        <v>9.5</v>
      </c>
      <c r="BU21">
        <v>10.199999999999999</v>
      </c>
      <c r="BV21">
        <v>9.6</v>
      </c>
      <c r="BW21">
        <v>9.6</v>
      </c>
      <c r="BX21">
        <v>11.6</v>
      </c>
      <c r="BY21">
        <v>12.7</v>
      </c>
      <c r="BZ21">
        <v>8.5</v>
      </c>
      <c r="CA21">
        <v>11.9</v>
      </c>
      <c r="CB21">
        <v>9.3000000000000007</v>
      </c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  <c r="DL21" s="139"/>
      <c r="DM21" s="139"/>
      <c r="DN21" s="139"/>
      <c r="DO21" s="139"/>
      <c r="DP21" s="139"/>
      <c r="DQ21" s="139"/>
      <c r="DR21" s="139"/>
      <c r="DS21" s="139"/>
      <c r="DT21" s="139"/>
      <c r="DU21" s="139"/>
      <c r="DV21" s="139"/>
      <c r="DW21" s="139"/>
      <c r="DX21" s="139"/>
      <c r="DY21" s="139"/>
      <c r="DZ21" s="139"/>
    </row>
    <row r="22" spans="1:130" s="133" customFormat="1" ht="15.6">
      <c r="A22" s="137" t="s">
        <v>93</v>
      </c>
      <c r="B22" s="138" t="s">
        <v>96</v>
      </c>
      <c r="C22">
        <v>10.5</v>
      </c>
      <c r="D22">
        <v>13.8</v>
      </c>
      <c r="E22">
        <v>10.5</v>
      </c>
      <c r="F22">
        <v>11.3</v>
      </c>
      <c r="G22">
        <v>11.1</v>
      </c>
      <c r="H22">
        <v>12.8</v>
      </c>
      <c r="I22">
        <v>10.5</v>
      </c>
      <c r="J22">
        <v>11.7</v>
      </c>
      <c r="K22">
        <v>9.4</v>
      </c>
      <c r="L22">
        <v>12.2</v>
      </c>
      <c r="M22">
        <v>13</v>
      </c>
      <c r="N22">
        <v>10.7</v>
      </c>
      <c r="O22">
        <v>9.1999999999999993</v>
      </c>
      <c r="P22">
        <v>10.8</v>
      </c>
      <c r="Q22">
        <v>11.8</v>
      </c>
      <c r="R22">
        <v>8.6</v>
      </c>
      <c r="S22">
        <v>8.6999999999999993</v>
      </c>
      <c r="T22">
        <v>9.6999999999999993</v>
      </c>
      <c r="U22">
        <v>8.8000000000000007</v>
      </c>
      <c r="V22">
        <v>11.3</v>
      </c>
      <c r="W22">
        <v>10.1</v>
      </c>
      <c r="X22">
        <v>9.9</v>
      </c>
      <c r="Y22">
        <v>8.4</v>
      </c>
      <c r="Z22">
        <v>10.3</v>
      </c>
      <c r="AA22">
        <v>9.5</v>
      </c>
      <c r="AB22">
        <v>9.6</v>
      </c>
      <c r="AC22">
        <v>12.1</v>
      </c>
      <c r="AD22">
        <v>9.9</v>
      </c>
      <c r="AE22">
        <v>10.7</v>
      </c>
      <c r="AF22">
        <v>8</v>
      </c>
      <c r="AG22">
        <v>9.6999999999999993</v>
      </c>
      <c r="AH22">
        <v>10.5</v>
      </c>
      <c r="AI22">
        <v>8.6</v>
      </c>
      <c r="AJ22">
        <v>8.6</v>
      </c>
      <c r="AK22">
        <v>9.5</v>
      </c>
      <c r="AL22">
        <v>9.9</v>
      </c>
      <c r="AM22">
        <v>8.8000000000000007</v>
      </c>
      <c r="AN22">
        <v>9.1</v>
      </c>
      <c r="AO22">
        <v>9.1999999999999993</v>
      </c>
      <c r="AP22">
        <v>10.6</v>
      </c>
      <c r="AQ22">
        <v>10.6</v>
      </c>
      <c r="AR22">
        <v>8.8000000000000007</v>
      </c>
      <c r="AS22">
        <v>9.6</v>
      </c>
      <c r="AT22">
        <v>9.6999999999999993</v>
      </c>
      <c r="AU22">
        <v>9.1999999999999993</v>
      </c>
      <c r="AV22">
        <v>8.6999999999999993</v>
      </c>
      <c r="AW22">
        <v>9.6999999999999993</v>
      </c>
      <c r="AX22">
        <v>10.3</v>
      </c>
      <c r="AY22">
        <v>9.3000000000000007</v>
      </c>
      <c r="AZ22">
        <v>10</v>
      </c>
      <c r="BA22">
        <v>8.8000000000000007</v>
      </c>
      <c r="BB22">
        <v>10.5</v>
      </c>
      <c r="BC22">
        <v>9.1</v>
      </c>
      <c r="BD22">
        <v>7.9</v>
      </c>
      <c r="BE22">
        <v>10.8</v>
      </c>
      <c r="BF22">
        <v>8.6999999999999993</v>
      </c>
      <c r="BG22">
        <v>8.4</v>
      </c>
      <c r="BH22">
        <v>9.4</v>
      </c>
      <c r="BI22">
        <v>9.3000000000000007</v>
      </c>
      <c r="BJ22">
        <v>9</v>
      </c>
      <c r="BK22">
        <v>8.8000000000000007</v>
      </c>
      <c r="BL22">
        <v>8.6</v>
      </c>
      <c r="BM22">
        <v>9.1</v>
      </c>
      <c r="BN22">
        <v>8.3000000000000007</v>
      </c>
      <c r="BO22">
        <v>8.6999999999999993</v>
      </c>
      <c r="BP22">
        <v>10.3</v>
      </c>
      <c r="BQ22">
        <v>10.1</v>
      </c>
      <c r="BR22">
        <v>10</v>
      </c>
      <c r="BS22">
        <v>9</v>
      </c>
      <c r="BT22">
        <v>8.8000000000000007</v>
      </c>
      <c r="BU22">
        <v>8.6</v>
      </c>
      <c r="BV22">
        <v>8.1999999999999993</v>
      </c>
      <c r="BW22">
        <v>9</v>
      </c>
      <c r="BX22">
        <v>10.3</v>
      </c>
      <c r="BY22">
        <v>11.1</v>
      </c>
      <c r="BZ22">
        <v>8.1999999999999993</v>
      </c>
      <c r="CA22">
        <v>10.9</v>
      </c>
      <c r="CB22">
        <v>7.7</v>
      </c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  <c r="DL22" s="139"/>
      <c r="DM22" s="139"/>
      <c r="DN22" s="139"/>
      <c r="DO22" s="139"/>
      <c r="DP22" s="139"/>
      <c r="DQ22" s="139"/>
      <c r="DR22" s="139"/>
      <c r="DS22" s="139"/>
      <c r="DT22" s="139"/>
      <c r="DU22" s="139"/>
      <c r="DV22" s="139"/>
      <c r="DW22" s="139"/>
      <c r="DX22" s="139"/>
      <c r="DY22" s="139"/>
      <c r="DZ22" s="139"/>
    </row>
    <row r="23" spans="1:130" s="133" customFormat="1" ht="15.6">
      <c r="A23" s="137" t="s">
        <v>93</v>
      </c>
      <c r="B23" s="138" t="s">
        <v>96</v>
      </c>
      <c r="C23">
        <v>11.4</v>
      </c>
      <c r="D23">
        <v>14</v>
      </c>
      <c r="E23">
        <v>12</v>
      </c>
      <c r="F23">
        <v>13.5</v>
      </c>
      <c r="G23">
        <v>12.7</v>
      </c>
      <c r="H23">
        <v>13.6</v>
      </c>
      <c r="I23">
        <v>11.3</v>
      </c>
      <c r="J23">
        <v>8.9</v>
      </c>
      <c r="K23">
        <v>10.1</v>
      </c>
      <c r="L23">
        <v>12.7</v>
      </c>
      <c r="M23">
        <v>13.7</v>
      </c>
      <c r="N23">
        <v>11.7</v>
      </c>
      <c r="O23">
        <v>7.9</v>
      </c>
      <c r="P23">
        <v>10.8</v>
      </c>
      <c r="Q23">
        <v>14.8</v>
      </c>
      <c r="R23">
        <v>9.6999999999999993</v>
      </c>
      <c r="S23">
        <v>10</v>
      </c>
      <c r="T23">
        <v>9.1999999999999993</v>
      </c>
      <c r="U23">
        <v>9.1999999999999993</v>
      </c>
      <c r="V23">
        <v>12</v>
      </c>
      <c r="W23">
        <v>9.4</v>
      </c>
      <c r="X23">
        <v>10.3</v>
      </c>
      <c r="Y23">
        <v>9.6</v>
      </c>
      <c r="Z23">
        <v>8.1999999999999993</v>
      </c>
      <c r="AA23">
        <v>10.7</v>
      </c>
      <c r="AB23">
        <v>10.6</v>
      </c>
      <c r="AC23">
        <v>12.6</v>
      </c>
      <c r="AD23">
        <v>11.1</v>
      </c>
      <c r="AE23">
        <v>11.8</v>
      </c>
      <c r="AF23">
        <v>9.3000000000000007</v>
      </c>
      <c r="AG23">
        <v>9.1999999999999993</v>
      </c>
      <c r="AH23">
        <v>8.9</v>
      </c>
      <c r="AI23">
        <v>9.1999999999999993</v>
      </c>
      <c r="AJ23">
        <v>9.6999999999999993</v>
      </c>
      <c r="AK23">
        <v>10.5</v>
      </c>
      <c r="AL23">
        <v>9.4</v>
      </c>
      <c r="AM23">
        <v>9.6</v>
      </c>
      <c r="AN23">
        <v>9</v>
      </c>
      <c r="AO23">
        <v>11</v>
      </c>
      <c r="AP23">
        <v>10.4</v>
      </c>
      <c r="AQ23">
        <v>11.1</v>
      </c>
      <c r="AR23">
        <v>8.6</v>
      </c>
      <c r="AS23">
        <v>10</v>
      </c>
      <c r="AT23">
        <v>8.6999999999999993</v>
      </c>
      <c r="AU23">
        <v>8.1</v>
      </c>
      <c r="AV23">
        <v>9.9</v>
      </c>
      <c r="AW23">
        <v>11.9</v>
      </c>
      <c r="AX23">
        <v>10.7</v>
      </c>
      <c r="AY23">
        <v>10</v>
      </c>
      <c r="AZ23">
        <v>10.5</v>
      </c>
      <c r="BA23">
        <v>8.9</v>
      </c>
      <c r="BB23">
        <v>11.1</v>
      </c>
      <c r="BC23">
        <v>10</v>
      </c>
      <c r="BD23">
        <v>9.1999999999999993</v>
      </c>
      <c r="BE23">
        <v>11.8</v>
      </c>
      <c r="BF23">
        <v>8.6</v>
      </c>
      <c r="BG23">
        <v>8.6</v>
      </c>
      <c r="BH23">
        <v>10.7</v>
      </c>
      <c r="BI23">
        <v>10</v>
      </c>
      <c r="BJ23">
        <v>9.5</v>
      </c>
      <c r="BK23">
        <v>9.8000000000000007</v>
      </c>
      <c r="BL23">
        <v>8</v>
      </c>
      <c r="BM23">
        <v>8.5</v>
      </c>
      <c r="BN23">
        <v>9.8000000000000007</v>
      </c>
      <c r="BO23">
        <v>9.8000000000000007</v>
      </c>
      <c r="BP23">
        <v>10.7</v>
      </c>
      <c r="BQ23">
        <v>9.3000000000000007</v>
      </c>
      <c r="BR23">
        <v>11.1</v>
      </c>
      <c r="BS23">
        <v>8.6</v>
      </c>
      <c r="BT23">
        <v>7.9</v>
      </c>
      <c r="BU23">
        <v>9.4</v>
      </c>
      <c r="BV23">
        <v>9.1</v>
      </c>
      <c r="BW23">
        <v>8.8000000000000007</v>
      </c>
      <c r="BX23">
        <v>8.1</v>
      </c>
      <c r="BY23">
        <v>11.6</v>
      </c>
      <c r="BZ23">
        <v>8.6999999999999993</v>
      </c>
      <c r="CA23">
        <v>11.5</v>
      </c>
      <c r="CB23">
        <v>9</v>
      </c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39"/>
      <c r="DL23" s="139"/>
      <c r="DM23" s="139"/>
      <c r="DN23" s="139"/>
      <c r="DO23" s="139"/>
      <c r="DP23" s="139"/>
      <c r="DQ23" s="139"/>
      <c r="DR23" s="139"/>
      <c r="DS23" s="139"/>
      <c r="DT23" s="139"/>
      <c r="DU23" s="139"/>
      <c r="DV23" s="139"/>
      <c r="DW23" s="139"/>
      <c r="DX23" s="139"/>
      <c r="DY23" s="139"/>
      <c r="DZ23" s="139"/>
    </row>
    <row r="24" spans="1:130" s="133" customFormat="1" ht="15.6">
      <c r="A24" s="137" t="s">
        <v>93</v>
      </c>
      <c r="B24" s="138" t="s">
        <v>96</v>
      </c>
      <c r="C24">
        <v>10.5</v>
      </c>
      <c r="D24">
        <v>14.6</v>
      </c>
      <c r="E24">
        <v>11.2</v>
      </c>
      <c r="F24">
        <v>11.2</v>
      </c>
      <c r="G24">
        <v>10.9</v>
      </c>
      <c r="H24">
        <v>12.6</v>
      </c>
      <c r="I24">
        <v>10.8</v>
      </c>
      <c r="J24">
        <v>11.4</v>
      </c>
      <c r="K24">
        <v>10.4</v>
      </c>
      <c r="L24">
        <v>12.9</v>
      </c>
      <c r="M24">
        <v>13.1</v>
      </c>
      <c r="N24">
        <v>12.2</v>
      </c>
      <c r="O24">
        <v>9.6999999999999993</v>
      </c>
      <c r="P24">
        <v>11.8</v>
      </c>
      <c r="Q24">
        <v>12.9</v>
      </c>
      <c r="R24">
        <v>9.6</v>
      </c>
      <c r="S24">
        <v>9.6999999999999993</v>
      </c>
      <c r="T24">
        <v>10.5</v>
      </c>
      <c r="U24">
        <v>9.6999999999999993</v>
      </c>
      <c r="V24">
        <v>12.3</v>
      </c>
      <c r="W24">
        <v>10.7</v>
      </c>
      <c r="X24">
        <v>9.9</v>
      </c>
      <c r="Y24">
        <v>9.1</v>
      </c>
      <c r="Z24">
        <v>11.1</v>
      </c>
      <c r="AA24">
        <v>9.6</v>
      </c>
      <c r="AB24">
        <v>9.9</v>
      </c>
      <c r="AC24">
        <v>14.4</v>
      </c>
      <c r="AD24">
        <v>10.6</v>
      </c>
      <c r="AE24">
        <v>11.9</v>
      </c>
      <c r="AF24">
        <v>9.1999999999999993</v>
      </c>
      <c r="AG24">
        <v>10.7</v>
      </c>
      <c r="AH24">
        <v>11.5</v>
      </c>
      <c r="AI24">
        <v>9.1</v>
      </c>
      <c r="AJ24">
        <v>9.6</v>
      </c>
      <c r="AK24">
        <v>9.6</v>
      </c>
      <c r="AL24">
        <v>10.9</v>
      </c>
      <c r="AM24">
        <v>9.9</v>
      </c>
      <c r="AN24">
        <v>8.6</v>
      </c>
      <c r="AO24">
        <v>9</v>
      </c>
      <c r="AP24">
        <v>10.9</v>
      </c>
      <c r="AQ24">
        <v>11.6</v>
      </c>
      <c r="AR24">
        <v>10.5</v>
      </c>
      <c r="AS24">
        <v>10.9</v>
      </c>
      <c r="AT24">
        <v>10.6</v>
      </c>
      <c r="AU24">
        <v>9.5</v>
      </c>
      <c r="AV24">
        <v>9</v>
      </c>
      <c r="AW24">
        <v>9.6</v>
      </c>
      <c r="AX24">
        <v>11.1</v>
      </c>
      <c r="AY24">
        <v>10</v>
      </c>
      <c r="AZ24">
        <v>10.4</v>
      </c>
      <c r="BA24">
        <v>8.6999999999999993</v>
      </c>
      <c r="BB24">
        <v>10.6</v>
      </c>
      <c r="BC24">
        <v>9.1999999999999993</v>
      </c>
      <c r="BD24">
        <v>8.6999999999999993</v>
      </c>
      <c r="BE24">
        <v>11.9</v>
      </c>
      <c r="BF24">
        <v>8.6</v>
      </c>
      <c r="BG24">
        <v>9.5</v>
      </c>
      <c r="BH24">
        <v>10.4</v>
      </c>
      <c r="BI24">
        <v>9.5</v>
      </c>
      <c r="BJ24">
        <v>9.5</v>
      </c>
      <c r="BK24">
        <v>8.8000000000000007</v>
      </c>
      <c r="BL24">
        <v>8.8000000000000007</v>
      </c>
      <c r="BM24">
        <v>10</v>
      </c>
      <c r="BN24">
        <v>9.5</v>
      </c>
      <c r="BO24">
        <v>8.8000000000000007</v>
      </c>
      <c r="BP24">
        <v>10.5</v>
      </c>
      <c r="BQ24">
        <v>10.9</v>
      </c>
      <c r="BR24">
        <v>10.6</v>
      </c>
      <c r="BS24">
        <v>10.4</v>
      </c>
      <c r="BT24">
        <v>9.3000000000000007</v>
      </c>
      <c r="BU24">
        <v>9.6</v>
      </c>
      <c r="BV24">
        <v>8.9</v>
      </c>
      <c r="BW24">
        <v>10</v>
      </c>
      <c r="BX24">
        <v>10.1</v>
      </c>
      <c r="BY24">
        <v>12.4</v>
      </c>
      <c r="BZ24">
        <v>8.6999999999999993</v>
      </c>
      <c r="CA24">
        <v>12.2</v>
      </c>
      <c r="CB24">
        <v>8.6</v>
      </c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  <c r="DL24" s="139"/>
      <c r="DM24" s="139"/>
      <c r="DN24" s="139"/>
      <c r="DO24" s="139"/>
      <c r="DP24" s="139"/>
      <c r="DQ24" s="139"/>
      <c r="DR24" s="139"/>
      <c r="DS24" s="139"/>
      <c r="DT24" s="139"/>
      <c r="DU24" s="139"/>
      <c r="DV24" s="139"/>
      <c r="DW24" s="139"/>
      <c r="DX24" s="139"/>
      <c r="DY24" s="139"/>
      <c r="DZ24" s="139"/>
    </row>
    <row r="25" spans="1:130" s="133" customFormat="1" ht="15.6">
      <c r="A25" s="137" t="s">
        <v>93</v>
      </c>
      <c r="B25" s="138" t="s">
        <v>96</v>
      </c>
      <c r="C25">
        <v>9.6</v>
      </c>
      <c r="D25">
        <v>14.6</v>
      </c>
      <c r="E25">
        <v>10.9</v>
      </c>
      <c r="F25">
        <v>11.4</v>
      </c>
      <c r="G25">
        <v>11.2</v>
      </c>
      <c r="H25">
        <v>12.2</v>
      </c>
      <c r="I25">
        <v>10.1</v>
      </c>
      <c r="J25">
        <v>11.6</v>
      </c>
      <c r="K25">
        <v>9.5</v>
      </c>
      <c r="L25">
        <v>12.2</v>
      </c>
      <c r="M25">
        <v>12.3</v>
      </c>
      <c r="N25">
        <v>11.6</v>
      </c>
      <c r="O25">
        <v>9.1999999999999993</v>
      </c>
      <c r="P25">
        <v>10.5</v>
      </c>
      <c r="Q25">
        <v>12.5</v>
      </c>
      <c r="R25">
        <v>9.1999999999999993</v>
      </c>
      <c r="S25">
        <v>11.7</v>
      </c>
      <c r="T25">
        <v>10.3</v>
      </c>
      <c r="U25">
        <v>8.8000000000000007</v>
      </c>
      <c r="V25">
        <v>11.9</v>
      </c>
      <c r="W25">
        <v>10.6</v>
      </c>
      <c r="X25">
        <v>10.9</v>
      </c>
      <c r="Y25">
        <v>9.5</v>
      </c>
      <c r="Z25">
        <v>11.7</v>
      </c>
      <c r="AA25">
        <v>10.4</v>
      </c>
      <c r="AB25">
        <v>10.3</v>
      </c>
      <c r="AC25">
        <v>12.5</v>
      </c>
      <c r="AD25">
        <v>9.9</v>
      </c>
      <c r="AE25">
        <v>11.5</v>
      </c>
      <c r="AF25">
        <v>8.8000000000000007</v>
      </c>
      <c r="AG25">
        <v>9.5</v>
      </c>
      <c r="AH25">
        <v>10.8</v>
      </c>
      <c r="AI25">
        <v>8.9</v>
      </c>
      <c r="AJ25">
        <v>9.4</v>
      </c>
      <c r="AK25">
        <v>10.1</v>
      </c>
      <c r="AL25">
        <v>10.8</v>
      </c>
      <c r="AM25">
        <v>9.1999999999999993</v>
      </c>
      <c r="AN25">
        <v>9.5</v>
      </c>
      <c r="AO25">
        <v>9.4</v>
      </c>
      <c r="AP25">
        <v>11</v>
      </c>
      <c r="AQ25">
        <v>10.199999999999999</v>
      </c>
      <c r="AR25">
        <v>8.6999999999999993</v>
      </c>
      <c r="AS25">
        <v>10.1</v>
      </c>
      <c r="AT25">
        <v>10.199999999999999</v>
      </c>
      <c r="AU25">
        <v>9.3000000000000007</v>
      </c>
      <c r="AV25">
        <v>9.1999999999999993</v>
      </c>
      <c r="AW25">
        <v>9.9</v>
      </c>
      <c r="AX25">
        <v>10.9</v>
      </c>
      <c r="AY25">
        <v>9.8000000000000007</v>
      </c>
      <c r="AZ25">
        <v>10.199999999999999</v>
      </c>
      <c r="BA25">
        <v>9.1</v>
      </c>
      <c r="BB25">
        <v>11.3</v>
      </c>
      <c r="BC25">
        <v>9.3000000000000007</v>
      </c>
      <c r="BD25">
        <v>8.4</v>
      </c>
      <c r="BE25">
        <v>10.1</v>
      </c>
      <c r="BF25">
        <v>9.1999999999999993</v>
      </c>
      <c r="BG25">
        <v>9.3000000000000007</v>
      </c>
      <c r="BH25">
        <v>9.9</v>
      </c>
      <c r="BI25">
        <v>9.9</v>
      </c>
      <c r="BJ25">
        <v>9.1999999999999993</v>
      </c>
      <c r="BK25">
        <v>9.5</v>
      </c>
      <c r="BL25">
        <v>9.3000000000000007</v>
      </c>
      <c r="BM25">
        <v>10.5</v>
      </c>
      <c r="BN25">
        <v>10.199999999999999</v>
      </c>
      <c r="BO25">
        <v>9.1</v>
      </c>
      <c r="BP25">
        <v>10.6</v>
      </c>
      <c r="BQ25">
        <v>10.5</v>
      </c>
      <c r="BR25">
        <v>10.8</v>
      </c>
      <c r="BS25">
        <v>10</v>
      </c>
      <c r="BT25">
        <v>9.5</v>
      </c>
      <c r="BU25">
        <v>9.3000000000000007</v>
      </c>
      <c r="BV25">
        <v>10</v>
      </c>
      <c r="BW25">
        <v>9.5</v>
      </c>
      <c r="BX25">
        <v>10.8</v>
      </c>
      <c r="BY25">
        <v>11.9</v>
      </c>
      <c r="BZ25">
        <v>8.6999999999999993</v>
      </c>
      <c r="CA25">
        <v>11.1</v>
      </c>
      <c r="CB25">
        <v>8.8000000000000007</v>
      </c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  <c r="DQ25" s="139"/>
      <c r="DR25" s="139"/>
      <c r="DS25" s="139"/>
      <c r="DT25" s="139"/>
      <c r="DU25" s="139"/>
      <c r="DV25" s="139"/>
      <c r="DW25" s="139"/>
      <c r="DX25" s="139"/>
      <c r="DY25" s="139"/>
      <c r="DZ25" s="139"/>
    </row>
    <row r="26" spans="1:130" s="133" customFormat="1" ht="15.6">
      <c r="A26" s="137" t="s">
        <v>93</v>
      </c>
      <c r="B26" s="138" t="s">
        <v>96</v>
      </c>
      <c r="C26">
        <v>11.5</v>
      </c>
      <c r="D26">
        <v>14.8</v>
      </c>
      <c r="E26">
        <v>11.6</v>
      </c>
      <c r="F26">
        <v>12</v>
      </c>
      <c r="G26">
        <v>11.4</v>
      </c>
      <c r="H26">
        <v>13.2</v>
      </c>
      <c r="I26">
        <v>11.8</v>
      </c>
      <c r="J26">
        <v>12.3</v>
      </c>
      <c r="K26">
        <v>10.5</v>
      </c>
      <c r="L26">
        <v>13.6</v>
      </c>
      <c r="M26">
        <v>14.3</v>
      </c>
      <c r="N26">
        <v>12.4</v>
      </c>
      <c r="O26">
        <v>11.3</v>
      </c>
      <c r="P26">
        <v>12.2</v>
      </c>
      <c r="Q26">
        <v>12.9</v>
      </c>
      <c r="R26">
        <v>9.3000000000000007</v>
      </c>
      <c r="S26">
        <v>9.3000000000000007</v>
      </c>
      <c r="T26">
        <v>10.9</v>
      </c>
      <c r="U26">
        <v>9.3000000000000007</v>
      </c>
      <c r="V26">
        <v>12.3</v>
      </c>
      <c r="W26">
        <v>11.5</v>
      </c>
      <c r="X26">
        <v>11.3</v>
      </c>
      <c r="Y26">
        <v>9.6</v>
      </c>
      <c r="Z26">
        <v>11.2</v>
      </c>
      <c r="AA26">
        <v>10.4</v>
      </c>
      <c r="AB26">
        <v>10.7</v>
      </c>
      <c r="AC26">
        <v>13.6</v>
      </c>
      <c r="AD26">
        <v>10.1</v>
      </c>
      <c r="AE26">
        <v>11.7</v>
      </c>
      <c r="AF26">
        <v>9.1999999999999993</v>
      </c>
      <c r="AG26">
        <v>10.3</v>
      </c>
      <c r="AH26">
        <v>11.4</v>
      </c>
      <c r="AI26">
        <v>9.3000000000000007</v>
      </c>
      <c r="AJ26">
        <v>10</v>
      </c>
      <c r="AK26">
        <v>10.199999999999999</v>
      </c>
      <c r="AL26">
        <v>11.4</v>
      </c>
      <c r="AM26">
        <v>9.9</v>
      </c>
      <c r="AN26">
        <v>9.1999999999999993</v>
      </c>
      <c r="AO26">
        <v>8.9</v>
      </c>
      <c r="AP26">
        <v>11.3</v>
      </c>
      <c r="AQ26">
        <v>11.7</v>
      </c>
      <c r="AR26">
        <v>9.8000000000000007</v>
      </c>
      <c r="AS26">
        <v>10.8</v>
      </c>
      <c r="AT26">
        <v>10.6</v>
      </c>
      <c r="AU26">
        <v>9.4</v>
      </c>
      <c r="AV26">
        <v>9.1</v>
      </c>
      <c r="AW26">
        <v>9</v>
      </c>
      <c r="AX26">
        <v>11.4</v>
      </c>
      <c r="AY26">
        <v>10.1</v>
      </c>
      <c r="AZ26">
        <v>10</v>
      </c>
      <c r="BA26">
        <v>9</v>
      </c>
      <c r="BB26">
        <v>10.9</v>
      </c>
      <c r="BC26">
        <v>9.4</v>
      </c>
      <c r="BD26">
        <v>8.6</v>
      </c>
      <c r="BE26">
        <v>11.6</v>
      </c>
      <c r="BF26">
        <v>9.6999999999999993</v>
      </c>
      <c r="BG26">
        <v>9.8000000000000007</v>
      </c>
      <c r="BH26">
        <v>9.6999999999999993</v>
      </c>
      <c r="BI26">
        <v>9.6</v>
      </c>
      <c r="BJ26">
        <v>8.6</v>
      </c>
      <c r="BK26">
        <v>9</v>
      </c>
      <c r="BL26">
        <v>8.8000000000000007</v>
      </c>
      <c r="BM26">
        <v>10.3</v>
      </c>
      <c r="BN26">
        <v>9.5</v>
      </c>
      <c r="BO26">
        <v>9.3000000000000007</v>
      </c>
      <c r="BP26">
        <v>10.7</v>
      </c>
      <c r="BQ26">
        <v>11.8</v>
      </c>
      <c r="BR26">
        <v>11</v>
      </c>
      <c r="BS26">
        <v>9.6999999999999993</v>
      </c>
      <c r="BT26">
        <v>9.4</v>
      </c>
      <c r="BU26">
        <v>9.4</v>
      </c>
      <c r="BV26">
        <v>9.6999999999999993</v>
      </c>
      <c r="BW26">
        <v>9.5</v>
      </c>
      <c r="BX26">
        <v>11.1</v>
      </c>
      <c r="BY26">
        <v>12.2</v>
      </c>
      <c r="BZ26">
        <v>8.6999999999999993</v>
      </c>
      <c r="CA26">
        <v>12.6</v>
      </c>
      <c r="CB26">
        <v>9.3000000000000007</v>
      </c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</row>
    <row r="27" spans="1:130" s="133" customFormat="1" ht="15.6">
      <c r="A27" s="137" t="s">
        <v>93</v>
      </c>
      <c r="B27" s="138" t="s">
        <v>96</v>
      </c>
      <c r="C27">
        <v>10.4</v>
      </c>
      <c r="D27">
        <v>16</v>
      </c>
      <c r="E27">
        <v>12.9</v>
      </c>
      <c r="F27">
        <v>12.4</v>
      </c>
      <c r="G27">
        <v>11.8</v>
      </c>
      <c r="H27">
        <v>12.9</v>
      </c>
      <c r="I27">
        <v>11.4</v>
      </c>
      <c r="J27">
        <v>12.5</v>
      </c>
      <c r="K27">
        <v>10.199999999999999</v>
      </c>
      <c r="L27">
        <v>13.2</v>
      </c>
      <c r="M27">
        <v>12.6</v>
      </c>
      <c r="N27">
        <v>10.9</v>
      </c>
      <c r="O27">
        <v>9.4</v>
      </c>
      <c r="P27">
        <v>11.2</v>
      </c>
      <c r="Q27">
        <v>13.5</v>
      </c>
      <c r="R27">
        <v>10.9</v>
      </c>
      <c r="S27">
        <v>10.3</v>
      </c>
      <c r="T27">
        <v>11.1</v>
      </c>
      <c r="U27">
        <v>10.5</v>
      </c>
      <c r="V27">
        <v>12.3</v>
      </c>
      <c r="W27">
        <v>11.4</v>
      </c>
      <c r="X27">
        <v>11.5</v>
      </c>
      <c r="Y27">
        <v>9.5</v>
      </c>
      <c r="Z27">
        <v>11.2</v>
      </c>
      <c r="AA27">
        <v>10.3</v>
      </c>
      <c r="AB27">
        <v>10.7</v>
      </c>
      <c r="AC27">
        <v>13.3</v>
      </c>
      <c r="AD27">
        <v>10.1</v>
      </c>
      <c r="AE27">
        <v>12.4</v>
      </c>
      <c r="AF27">
        <v>10</v>
      </c>
      <c r="AG27">
        <v>12.1</v>
      </c>
      <c r="AH27">
        <v>11.5</v>
      </c>
      <c r="AI27">
        <v>9.5</v>
      </c>
      <c r="AJ27">
        <v>9.1</v>
      </c>
      <c r="AK27">
        <v>10.1</v>
      </c>
      <c r="AL27">
        <v>11.3</v>
      </c>
      <c r="AM27">
        <v>9.9</v>
      </c>
      <c r="AN27">
        <v>9</v>
      </c>
      <c r="AO27">
        <v>9.1999999999999993</v>
      </c>
      <c r="AP27">
        <v>11</v>
      </c>
      <c r="AQ27">
        <v>11.2</v>
      </c>
      <c r="AR27">
        <v>9.3000000000000007</v>
      </c>
      <c r="AS27">
        <v>11.7</v>
      </c>
      <c r="AT27">
        <v>11.3</v>
      </c>
      <c r="AU27">
        <v>9.6999999999999993</v>
      </c>
      <c r="AV27">
        <v>9.9</v>
      </c>
      <c r="AW27">
        <v>9.9</v>
      </c>
      <c r="AX27">
        <v>10.8</v>
      </c>
      <c r="AY27">
        <v>10.3</v>
      </c>
      <c r="AZ27">
        <v>11</v>
      </c>
      <c r="BA27">
        <v>8.9</v>
      </c>
      <c r="BB27">
        <v>11.2</v>
      </c>
      <c r="BC27">
        <v>8.6999999999999993</v>
      </c>
      <c r="BD27">
        <v>8</v>
      </c>
      <c r="BE27">
        <v>11.1</v>
      </c>
      <c r="BF27">
        <v>9.9</v>
      </c>
      <c r="BG27">
        <v>10.1</v>
      </c>
      <c r="BH27">
        <v>11</v>
      </c>
      <c r="BI27">
        <v>10.4</v>
      </c>
      <c r="BJ27">
        <v>9.5</v>
      </c>
      <c r="BK27">
        <v>9.6999999999999993</v>
      </c>
      <c r="BL27">
        <v>8.6</v>
      </c>
      <c r="BM27">
        <v>11</v>
      </c>
      <c r="BN27">
        <v>10.1</v>
      </c>
      <c r="BO27">
        <v>8.8000000000000007</v>
      </c>
      <c r="BP27">
        <v>9.9</v>
      </c>
      <c r="BQ27">
        <v>11.1</v>
      </c>
      <c r="BR27">
        <v>11.2</v>
      </c>
      <c r="BS27">
        <v>10.4</v>
      </c>
      <c r="BT27">
        <v>9.6</v>
      </c>
      <c r="BU27">
        <v>9.5</v>
      </c>
      <c r="BV27">
        <v>10.1</v>
      </c>
      <c r="BW27">
        <v>9.4</v>
      </c>
      <c r="BX27">
        <v>10.1</v>
      </c>
      <c r="BY27">
        <v>12.4</v>
      </c>
      <c r="BZ27">
        <v>8.5</v>
      </c>
      <c r="CA27">
        <v>11.8</v>
      </c>
      <c r="CB27">
        <v>9.1</v>
      </c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139"/>
      <c r="DN27" s="139"/>
      <c r="DO27" s="139"/>
      <c r="DP27" s="139"/>
      <c r="DQ27" s="139"/>
      <c r="DR27" s="139"/>
      <c r="DS27" s="139"/>
      <c r="DT27" s="139"/>
      <c r="DU27" s="139"/>
      <c r="DV27" s="139"/>
      <c r="DW27" s="139"/>
      <c r="DX27" s="139"/>
      <c r="DY27" s="139"/>
      <c r="DZ27" s="139"/>
    </row>
    <row r="28" spans="1:130" s="133" customFormat="1" ht="15.6">
      <c r="A28" s="137" t="s">
        <v>93</v>
      </c>
      <c r="B28" s="138" t="s">
        <v>96</v>
      </c>
      <c r="C28">
        <v>10.8</v>
      </c>
      <c r="D28">
        <v>14.3</v>
      </c>
      <c r="E28">
        <v>12.6</v>
      </c>
      <c r="F28">
        <v>12.5</v>
      </c>
      <c r="G28">
        <v>11.3</v>
      </c>
      <c r="H28">
        <v>12.6</v>
      </c>
      <c r="I28">
        <v>11.2</v>
      </c>
      <c r="J28">
        <v>11.7</v>
      </c>
      <c r="K28">
        <v>10.6</v>
      </c>
      <c r="L28">
        <v>13.6</v>
      </c>
      <c r="M28">
        <v>13.1</v>
      </c>
      <c r="N28">
        <v>11.3</v>
      </c>
      <c r="O28">
        <v>9.8000000000000007</v>
      </c>
      <c r="P28">
        <v>11.6</v>
      </c>
      <c r="Q28">
        <v>12.1</v>
      </c>
      <c r="R28">
        <v>10.3</v>
      </c>
      <c r="S28">
        <v>10.6</v>
      </c>
      <c r="T28">
        <v>11.5</v>
      </c>
      <c r="U28">
        <v>10.6</v>
      </c>
      <c r="V28">
        <v>12.9</v>
      </c>
      <c r="W28">
        <v>12.1</v>
      </c>
      <c r="X28">
        <v>12</v>
      </c>
      <c r="Y28">
        <v>10.3</v>
      </c>
      <c r="Z28">
        <v>12.1</v>
      </c>
      <c r="AA28">
        <v>11.7</v>
      </c>
      <c r="AB28">
        <v>10.7</v>
      </c>
      <c r="AC28">
        <v>13.9</v>
      </c>
      <c r="AD28">
        <v>11.1</v>
      </c>
      <c r="AE28">
        <v>10.6</v>
      </c>
      <c r="AF28">
        <v>10.199999999999999</v>
      </c>
      <c r="AG28">
        <v>11.7</v>
      </c>
      <c r="AH28">
        <v>12</v>
      </c>
      <c r="AI28">
        <v>10.1</v>
      </c>
      <c r="AJ28">
        <v>10.5</v>
      </c>
      <c r="AK28">
        <v>10.4</v>
      </c>
      <c r="AL28">
        <v>12</v>
      </c>
      <c r="AM28">
        <v>10.5</v>
      </c>
      <c r="AN28">
        <v>9.6</v>
      </c>
      <c r="AO28">
        <v>10.4</v>
      </c>
      <c r="AP28">
        <v>11.3</v>
      </c>
      <c r="AQ28">
        <v>12.3</v>
      </c>
      <c r="AR28">
        <v>9.1999999999999993</v>
      </c>
      <c r="AS28">
        <v>11.5</v>
      </c>
      <c r="AT28">
        <v>11.6</v>
      </c>
      <c r="AU28">
        <v>10.8</v>
      </c>
      <c r="AV28">
        <v>10.199999999999999</v>
      </c>
      <c r="AW28">
        <v>10.6</v>
      </c>
      <c r="AX28">
        <v>12</v>
      </c>
      <c r="AY28">
        <v>10.8</v>
      </c>
      <c r="AZ28">
        <v>11</v>
      </c>
      <c r="BA28">
        <v>9.6</v>
      </c>
      <c r="BB28">
        <v>11.4</v>
      </c>
      <c r="BC28">
        <v>9.6999999999999993</v>
      </c>
      <c r="BD28">
        <v>9</v>
      </c>
      <c r="BE28">
        <v>12.1</v>
      </c>
      <c r="BF28">
        <v>10.7</v>
      </c>
      <c r="BG28">
        <v>10.9</v>
      </c>
      <c r="BH28">
        <v>11.3</v>
      </c>
      <c r="BI28">
        <v>10.8</v>
      </c>
      <c r="BJ28">
        <v>10.7</v>
      </c>
      <c r="BK28">
        <v>10.5</v>
      </c>
      <c r="BL28">
        <v>9.5</v>
      </c>
      <c r="BM28">
        <v>11</v>
      </c>
      <c r="BN28">
        <v>10.3</v>
      </c>
      <c r="BO28">
        <v>9.6999999999999993</v>
      </c>
      <c r="BP28">
        <v>11</v>
      </c>
      <c r="BQ28">
        <v>11.7</v>
      </c>
      <c r="BR28">
        <v>11.5</v>
      </c>
      <c r="BS28">
        <v>10.9</v>
      </c>
      <c r="BT28">
        <v>9.9</v>
      </c>
      <c r="BU28">
        <v>10.9</v>
      </c>
      <c r="BV28">
        <v>9.6</v>
      </c>
      <c r="BW28">
        <v>10</v>
      </c>
      <c r="BX28">
        <v>11.4</v>
      </c>
      <c r="BY28">
        <v>12.6</v>
      </c>
      <c r="BZ28">
        <v>8.8000000000000007</v>
      </c>
      <c r="CA28">
        <v>11.3</v>
      </c>
      <c r="CB28">
        <v>8.6999999999999993</v>
      </c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</row>
    <row r="29" spans="1:130" s="133" customFormat="1" ht="15.6">
      <c r="A29" s="137" t="s">
        <v>93</v>
      </c>
      <c r="B29" s="138" t="s">
        <v>96</v>
      </c>
      <c r="C29">
        <v>10.5</v>
      </c>
      <c r="D29">
        <v>15.9</v>
      </c>
      <c r="E29">
        <v>11.8</v>
      </c>
      <c r="F29">
        <v>12.2</v>
      </c>
      <c r="G29">
        <v>11.4</v>
      </c>
      <c r="H29">
        <v>12.7</v>
      </c>
      <c r="I29">
        <v>11</v>
      </c>
      <c r="J29">
        <v>12.2</v>
      </c>
      <c r="K29">
        <v>10.5</v>
      </c>
      <c r="L29">
        <v>13.7</v>
      </c>
      <c r="M29">
        <v>13.7</v>
      </c>
      <c r="N29">
        <v>11.7</v>
      </c>
      <c r="O29">
        <v>10</v>
      </c>
      <c r="P29">
        <v>11.5</v>
      </c>
      <c r="Q29">
        <v>13.1</v>
      </c>
      <c r="R29">
        <v>9.3000000000000007</v>
      </c>
      <c r="S29">
        <v>9.9</v>
      </c>
      <c r="T29">
        <v>10.3</v>
      </c>
      <c r="U29">
        <v>9.6</v>
      </c>
      <c r="V29">
        <v>12.3</v>
      </c>
      <c r="W29">
        <v>11.2</v>
      </c>
      <c r="X29">
        <v>10.8</v>
      </c>
      <c r="Y29">
        <v>9.6</v>
      </c>
      <c r="Z29">
        <v>11.2</v>
      </c>
      <c r="AA29">
        <v>10.4</v>
      </c>
      <c r="AB29">
        <v>10.3</v>
      </c>
      <c r="AC29">
        <v>13.3</v>
      </c>
      <c r="AD29">
        <v>9.9</v>
      </c>
      <c r="AE29">
        <v>12.8</v>
      </c>
      <c r="AF29">
        <v>9.3000000000000007</v>
      </c>
      <c r="AG29">
        <v>10.9</v>
      </c>
      <c r="AH29">
        <v>11.2</v>
      </c>
      <c r="AI29">
        <v>8.8000000000000007</v>
      </c>
      <c r="AJ29">
        <v>9.4</v>
      </c>
      <c r="AK29">
        <v>9.6999999999999993</v>
      </c>
      <c r="AL29">
        <v>11.1</v>
      </c>
      <c r="AM29">
        <v>10</v>
      </c>
      <c r="AN29">
        <v>8.9</v>
      </c>
      <c r="AO29">
        <v>9.4</v>
      </c>
      <c r="AP29">
        <v>10.9</v>
      </c>
      <c r="AQ29">
        <v>11.4</v>
      </c>
      <c r="AR29">
        <v>9</v>
      </c>
      <c r="AS29">
        <v>11.1</v>
      </c>
      <c r="AT29">
        <v>10.3</v>
      </c>
      <c r="AU29">
        <v>9.1999999999999993</v>
      </c>
      <c r="AV29">
        <v>8.8000000000000007</v>
      </c>
      <c r="AW29">
        <v>9</v>
      </c>
      <c r="AX29">
        <v>11</v>
      </c>
      <c r="AY29">
        <v>9.9</v>
      </c>
      <c r="AZ29">
        <v>10.1</v>
      </c>
      <c r="BA29">
        <v>9.1</v>
      </c>
      <c r="BB29">
        <v>11</v>
      </c>
      <c r="BC29">
        <v>9.5</v>
      </c>
      <c r="BD29">
        <v>8.3000000000000007</v>
      </c>
      <c r="BE29">
        <v>12</v>
      </c>
      <c r="BF29">
        <v>9.5</v>
      </c>
      <c r="BG29">
        <v>9</v>
      </c>
      <c r="BH29">
        <v>9.8000000000000007</v>
      </c>
      <c r="BI29">
        <v>9.3000000000000007</v>
      </c>
      <c r="BJ29">
        <v>10.8</v>
      </c>
      <c r="BK29">
        <v>8.6999999999999993</v>
      </c>
      <c r="BL29">
        <v>9</v>
      </c>
      <c r="BM29">
        <v>10.7</v>
      </c>
      <c r="BN29">
        <v>9.5</v>
      </c>
      <c r="BO29">
        <v>9.3000000000000007</v>
      </c>
      <c r="BP29">
        <v>10.5</v>
      </c>
      <c r="BQ29">
        <v>11.2</v>
      </c>
      <c r="BR29">
        <v>11.2</v>
      </c>
      <c r="BS29">
        <v>9.6</v>
      </c>
      <c r="BT29">
        <v>9.5</v>
      </c>
      <c r="BU29">
        <v>9.6</v>
      </c>
      <c r="BV29">
        <v>8.6999999999999993</v>
      </c>
      <c r="BW29">
        <v>9.8000000000000007</v>
      </c>
      <c r="BX29">
        <v>11.4</v>
      </c>
      <c r="BY29">
        <v>12.9</v>
      </c>
      <c r="BZ29">
        <v>8.6999999999999993</v>
      </c>
      <c r="CA29">
        <v>12.3</v>
      </c>
      <c r="CB29">
        <v>9</v>
      </c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39"/>
      <c r="DL29" s="139"/>
      <c r="DM29" s="139"/>
      <c r="DN29" s="139"/>
      <c r="DO29" s="139"/>
      <c r="DP29" s="139"/>
      <c r="DQ29" s="139"/>
      <c r="DR29" s="139"/>
      <c r="DS29" s="139"/>
      <c r="DT29" s="139"/>
      <c r="DU29" s="139"/>
      <c r="DV29" s="139"/>
      <c r="DW29" s="139"/>
      <c r="DX29" s="139"/>
      <c r="DY29" s="139"/>
      <c r="DZ29" s="139"/>
    </row>
    <row r="30" spans="1:130" s="133" customFormat="1" ht="15.6">
      <c r="A30" s="137" t="s">
        <v>93</v>
      </c>
      <c r="B30" s="138" t="s">
        <v>96</v>
      </c>
      <c r="C30">
        <v>10.7</v>
      </c>
      <c r="D30">
        <v>15.2</v>
      </c>
      <c r="E30">
        <v>9.6999999999999993</v>
      </c>
      <c r="F30">
        <v>10.4</v>
      </c>
      <c r="G30">
        <v>10.199999999999999</v>
      </c>
      <c r="H30">
        <v>10.8</v>
      </c>
      <c r="I30">
        <v>10.1</v>
      </c>
      <c r="J30">
        <v>10.6</v>
      </c>
      <c r="K30">
        <v>9.1999999999999993</v>
      </c>
      <c r="L30">
        <v>11.9</v>
      </c>
      <c r="M30">
        <v>12</v>
      </c>
      <c r="N30">
        <v>10.5</v>
      </c>
      <c r="O30">
        <v>8.1</v>
      </c>
      <c r="P30">
        <v>9.8000000000000007</v>
      </c>
      <c r="Q30">
        <v>12.4</v>
      </c>
      <c r="R30">
        <v>8.6</v>
      </c>
      <c r="S30">
        <v>8.6999999999999993</v>
      </c>
      <c r="T30">
        <v>9.8000000000000007</v>
      </c>
      <c r="U30">
        <v>8.1</v>
      </c>
      <c r="V30">
        <v>11.2</v>
      </c>
      <c r="W30">
        <v>10</v>
      </c>
      <c r="X30">
        <v>11</v>
      </c>
      <c r="Y30">
        <v>8.5</v>
      </c>
      <c r="Z30">
        <v>10.5</v>
      </c>
      <c r="AA30">
        <v>9.3000000000000007</v>
      </c>
      <c r="AB30">
        <v>9.1</v>
      </c>
      <c r="AC30">
        <v>12</v>
      </c>
      <c r="AD30">
        <v>8.6999999999999993</v>
      </c>
      <c r="AE30">
        <v>10.8</v>
      </c>
      <c r="AF30">
        <v>8.4</v>
      </c>
      <c r="AG30">
        <v>9.4</v>
      </c>
      <c r="AH30">
        <v>9.9</v>
      </c>
      <c r="AI30">
        <v>7.9</v>
      </c>
      <c r="AJ30">
        <v>8.1999999999999993</v>
      </c>
      <c r="AK30">
        <v>9.4</v>
      </c>
      <c r="AL30">
        <v>10</v>
      </c>
      <c r="AM30">
        <v>8.6999999999999993</v>
      </c>
      <c r="AN30">
        <v>8.3000000000000007</v>
      </c>
      <c r="AO30">
        <v>8.4</v>
      </c>
      <c r="AP30">
        <v>10.199999999999999</v>
      </c>
      <c r="AQ30">
        <v>11</v>
      </c>
      <c r="AR30">
        <v>7.4</v>
      </c>
      <c r="AS30">
        <v>9.9</v>
      </c>
      <c r="AT30">
        <v>9.6999999999999993</v>
      </c>
      <c r="AU30">
        <v>7.9</v>
      </c>
      <c r="AV30">
        <v>8</v>
      </c>
      <c r="AW30">
        <v>8</v>
      </c>
      <c r="AX30">
        <v>9.8000000000000007</v>
      </c>
      <c r="AY30">
        <v>8.6</v>
      </c>
      <c r="AZ30">
        <v>9.3000000000000007</v>
      </c>
      <c r="BA30">
        <v>8.1</v>
      </c>
      <c r="BB30">
        <v>9.8000000000000007</v>
      </c>
      <c r="BC30">
        <v>8.1</v>
      </c>
      <c r="BD30">
        <v>7.6</v>
      </c>
      <c r="BE30">
        <v>10.8</v>
      </c>
      <c r="BF30">
        <v>8.1999999999999993</v>
      </c>
      <c r="BG30">
        <v>8.4</v>
      </c>
      <c r="BH30">
        <v>8.9</v>
      </c>
      <c r="BI30">
        <v>9.1999999999999993</v>
      </c>
      <c r="BJ30">
        <v>8.1</v>
      </c>
      <c r="BK30">
        <v>8.4</v>
      </c>
      <c r="BL30">
        <v>8</v>
      </c>
      <c r="BM30">
        <v>9.1</v>
      </c>
      <c r="BN30">
        <v>8.6</v>
      </c>
      <c r="BO30">
        <v>8.3000000000000007</v>
      </c>
      <c r="BP30">
        <v>9.3000000000000007</v>
      </c>
      <c r="BQ30">
        <v>9.6</v>
      </c>
      <c r="BR30">
        <v>10.1</v>
      </c>
      <c r="BS30">
        <v>8.6999999999999993</v>
      </c>
      <c r="BT30">
        <v>8.5</v>
      </c>
      <c r="BU30">
        <v>8.5</v>
      </c>
      <c r="BV30">
        <v>8.8000000000000007</v>
      </c>
      <c r="BW30">
        <v>9.1</v>
      </c>
      <c r="BX30">
        <v>10.4</v>
      </c>
      <c r="BY30">
        <v>10.8</v>
      </c>
      <c r="BZ30">
        <v>8.3000000000000007</v>
      </c>
      <c r="CA30">
        <v>10.6</v>
      </c>
      <c r="CB30">
        <v>7.4</v>
      </c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39"/>
      <c r="DL30" s="139"/>
      <c r="DM30" s="139"/>
      <c r="DN30" s="139"/>
      <c r="DO30" s="139"/>
      <c r="DP30" s="139"/>
      <c r="DQ30" s="139"/>
      <c r="DR30" s="139"/>
      <c r="DS30" s="139"/>
      <c r="DT30" s="139"/>
      <c r="DU30" s="139"/>
      <c r="DV30" s="139"/>
      <c r="DW30" s="139"/>
      <c r="DX30" s="139"/>
      <c r="DY30" s="139"/>
      <c r="DZ30" s="139"/>
    </row>
    <row r="31" spans="1:130" s="133" customFormat="1" ht="15.6">
      <c r="A31" s="137" t="s">
        <v>93</v>
      </c>
      <c r="B31" s="138" t="s">
        <v>96</v>
      </c>
      <c r="C31">
        <v>11.5</v>
      </c>
      <c r="D31">
        <v>16.3</v>
      </c>
      <c r="E31">
        <v>11.9</v>
      </c>
      <c r="F31">
        <v>12.4</v>
      </c>
      <c r="G31">
        <v>11.6</v>
      </c>
      <c r="H31">
        <v>12.6</v>
      </c>
      <c r="I31">
        <v>11.5</v>
      </c>
      <c r="J31">
        <v>12.1</v>
      </c>
      <c r="K31">
        <v>9.8000000000000007</v>
      </c>
      <c r="L31">
        <v>13.1</v>
      </c>
      <c r="M31">
        <v>13.6</v>
      </c>
      <c r="N31">
        <v>11.5</v>
      </c>
      <c r="O31">
        <v>9.9</v>
      </c>
      <c r="P31">
        <v>11.6</v>
      </c>
      <c r="Q31">
        <v>13.6</v>
      </c>
      <c r="R31">
        <v>9.9</v>
      </c>
      <c r="S31">
        <v>9.8000000000000007</v>
      </c>
      <c r="T31">
        <v>10.6</v>
      </c>
      <c r="U31">
        <v>9.4</v>
      </c>
      <c r="V31">
        <v>12</v>
      </c>
      <c r="W31">
        <v>11</v>
      </c>
      <c r="X31">
        <v>10.7</v>
      </c>
      <c r="Y31">
        <v>9.4</v>
      </c>
      <c r="Z31">
        <v>10.4</v>
      </c>
      <c r="AA31">
        <v>10.4</v>
      </c>
      <c r="AB31">
        <v>10.1</v>
      </c>
      <c r="AC31">
        <v>13.4</v>
      </c>
      <c r="AD31">
        <v>10</v>
      </c>
      <c r="AE31">
        <v>12.4</v>
      </c>
      <c r="AF31">
        <v>9.6</v>
      </c>
      <c r="AG31">
        <v>11.9</v>
      </c>
      <c r="AH31">
        <v>11.1</v>
      </c>
      <c r="AI31">
        <v>9.6</v>
      </c>
      <c r="AJ31">
        <v>9.4</v>
      </c>
      <c r="AK31">
        <v>9.8000000000000007</v>
      </c>
      <c r="AL31">
        <v>11.2</v>
      </c>
      <c r="AM31">
        <v>9.6999999999999993</v>
      </c>
      <c r="AN31">
        <v>9.1999999999999993</v>
      </c>
      <c r="AO31">
        <v>8.6999999999999993</v>
      </c>
      <c r="AP31">
        <v>10.5</v>
      </c>
      <c r="AQ31">
        <v>11.5</v>
      </c>
      <c r="AR31">
        <v>9</v>
      </c>
      <c r="AS31">
        <v>11.8</v>
      </c>
      <c r="AT31">
        <v>10.8</v>
      </c>
      <c r="AU31">
        <v>10.1</v>
      </c>
      <c r="AV31">
        <v>9.6</v>
      </c>
      <c r="AW31">
        <v>9.6</v>
      </c>
      <c r="AX31">
        <v>11.3</v>
      </c>
      <c r="AY31">
        <v>10.3</v>
      </c>
      <c r="AZ31">
        <v>10.5</v>
      </c>
      <c r="BA31">
        <v>9.3000000000000007</v>
      </c>
      <c r="BB31">
        <v>11</v>
      </c>
      <c r="BC31">
        <v>9.1999999999999993</v>
      </c>
      <c r="BD31">
        <v>7.9</v>
      </c>
      <c r="BE31">
        <v>10.6</v>
      </c>
      <c r="BF31">
        <v>10.1</v>
      </c>
      <c r="BG31">
        <v>9.6999999999999993</v>
      </c>
      <c r="BH31">
        <v>10.6</v>
      </c>
      <c r="BI31">
        <v>10.9</v>
      </c>
      <c r="BJ31">
        <v>9.8000000000000007</v>
      </c>
      <c r="BK31">
        <v>9.6999999999999993</v>
      </c>
      <c r="BL31">
        <v>9.1999999999999993</v>
      </c>
      <c r="BM31">
        <v>10.3</v>
      </c>
      <c r="BN31">
        <v>9.9</v>
      </c>
      <c r="BO31">
        <v>8.8000000000000007</v>
      </c>
      <c r="BP31">
        <v>10.4</v>
      </c>
      <c r="BQ31">
        <v>11.6</v>
      </c>
      <c r="BR31">
        <v>10.8</v>
      </c>
      <c r="BS31">
        <v>10.5</v>
      </c>
      <c r="BT31">
        <v>9.4</v>
      </c>
      <c r="BU31">
        <v>9.8000000000000007</v>
      </c>
      <c r="BV31">
        <v>9.4</v>
      </c>
      <c r="BW31">
        <v>9.1999999999999993</v>
      </c>
      <c r="BX31">
        <v>11.5</v>
      </c>
      <c r="BY31">
        <v>12.6</v>
      </c>
      <c r="BZ31">
        <v>8.4</v>
      </c>
      <c r="CA31">
        <v>11.9</v>
      </c>
      <c r="CB31">
        <v>9.1999999999999993</v>
      </c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  <c r="DL31" s="139"/>
      <c r="DM31" s="139"/>
      <c r="DN31" s="139"/>
      <c r="DO31" s="139"/>
      <c r="DP31" s="139"/>
      <c r="DQ31" s="139"/>
      <c r="DR31" s="139"/>
      <c r="DS31" s="139"/>
      <c r="DT31" s="139"/>
      <c r="DU31" s="139"/>
      <c r="DV31" s="139"/>
      <c r="DW31" s="139"/>
      <c r="DX31" s="139"/>
      <c r="DY31" s="139"/>
      <c r="DZ31" s="139"/>
    </row>
    <row r="32" spans="1:130" s="133" customFormat="1" ht="15.6">
      <c r="A32" s="137" t="s">
        <v>97</v>
      </c>
      <c r="B32" s="138" t="s">
        <v>94</v>
      </c>
      <c r="C32">
        <v>10.6</v>
      </c>
      <c r="D32">
        <v>14.2</v>
      </c>
      <c r="E32">
        <v>10.8</v>
      </c>
      <c r="F32">
        <v>11.5</v>
      </c>
      <c r="G32">
        <v>11.2</v>
      </c>
      <c r="H32">
        <v>12.9</v>
      </c>
      <c r="I32">
        <v>10.6</v>
      </c>
      <c r="J32">
        <v>11.9</v>
      </c>
      <c r="K32">
        <v>9</v>
      </c>
      <c r="L32">
        <v>12.2</v>
      </c>
      <c r="M32">
        <v>13.1</v>
      </c>
      <c r="N32">
        <v>10.8</v>
      </c>
      <c r="O32">
        <v>9.4</v>
      </c>
      <c r="P32">
        <v>11.4</v>
      </c>
      <c r="Q32">
        <v>11.8</v>
      </c>
      <c r="R32">
        <v>8.4</v>
      </c>
      <c r="S32">
        <v>8.5</v>
      </c>
      <c r="T32">
        <v>9.8000000000000007</v>
      </c>
      <c r="U32">
        <v>9</v>
      </c>
      <c r="V32">
        <v>11.5</v>
      </c>
      <c r="W32">
        <v>9.8000000000000007</v>
      </c>
      <c r="X32">
        <v>10.199999999999999</v>
      </c>
      <c r="Y32">
        <v>8.3000000000000007</v>
      </c>
      <c r="Z32">
        <v>10.5</v>
      </c>
      <c r="AA32">
        <v>9.6999999999999993</v>
      </c>
      <c r="AB32">
        <v>9.8000000000000007</v>
      </c>
      <c r="AC32">
        <v>12.3</v>
      </c>
      <c r="AD32">
        <v>10.1</v>
      </c>
      <c r="AE32">
        <v>10.7</v>
      </c>
      <c r="AF32">
        <v>8.5</v>
      </c>
      <c r="AG32">
        <v>9.9</v>
      </c>
      <c r="AH32">
        <v>10.4</v>
      </c>
      <c r="AI32">
        <v>8.8000000000000007</v>
      </c>
      <c r="AJ32">
        <v>8.8000000000000007</v>
      </c>
      <c r="AK32">
        <v>9.6</v>
      </c>
      <c r="AL32">
        <v>10.199999999999999</v>
      </c>
      <c r="AM32">
        <v>9.3000000000000007</v>
      </c>
      <c r="AN32">
        <v>9.1</v>
      </c>
      <c r="AO32">
        <v>9.1</v>
      </c>
      <c r="AP32">
        <v>10.9</v>
      </c>
      <c r="AQ32">
        <v>10.8</v>
      </c>
      <c r="AR32">
        <v>9</v>
      </c>
      <c r="AS32">
        <v>9.8000000000000007</v>
      </c>
      <c r="AT32">
        <v>9.9</v>
      </c>
      <c r="AU32">
        <v>9.4</v>
      </c>
      <c r="AV32">
        <v>8.9</v>
      </c>
      <c r="AW32">
        <v>10.199999999999999</v>
      </c>
      <c r="AX32">
        <v>10.7</v>
      </c>
      <c r="AY32">
        <v>9.8000000000000007</v>
      </c>
      <c r="AZ32">
        <v>10.5</v>
      </c>
      <c r="BA32">
        <v>9</v>
      </c>
      <c r="BB32">
        <v>10.8</v>
      </c>
      <c r="BC32">
        <v>9.5</v>
      </c>
      <c r="BD32">
        <v>8.3000000000000007</v>
      </c>
      <c r="BE32">
        <v>11.5</v>
      </c>
      <c r="BF32">
        <v>9</v>
      </c>
      <c r="BG32">
        <v>9.1999999999999993</v>
      </c>
      <c r="BH32">
        <v>9.9</v>
      </c>
      <c r="BI32">
        <v>9.8000000000000007</v>
      </c>
      <c r="BJ32">
        <v>9.1999999999999993</v>
      </c>
      <c r="BK32">
        <v>8.6</v>
      </c>
      <c r="BL32">
        <v>8.9</v>
      </c>
      <c r="BM32">
        <v>9.6999999999999993</v>
      </c>
      <c r="BN32">
        <v>9</v>
      </c>
      <c r="BO32">
        <v>8.9</v>
      </c>
      <c r="BP32">
        <v>10.5</v>
      </c>
      <c r="BQ32">
        <v>10.3</v>
      </c>
      <c r="BR32">
        <v>9.8000000000000007</v>
      </c>
      <c r="BS32">
        <v>8.8000000000000007</v>
      </c>
      <c r="BT32">
        <v>8.9</v>
      </c>
      <c r="BU32">
        <v>9.1</v>
      </c>
      <c r="BV32">
        <v>8.6999999999999993</v>
      </c>
      <c r="BW32">
        <v>9.1999999999999993</v>
      </c>
      <c r="BX32">
        <v>10.3</v>
      </c>
      <c r="BY32">
        <v>11.2</v>
      </c>
      <c r="BZ32">
        <v>8.9</v>
      </c>
      <c r="CA32">
        <v>11.5</v>
      </c>
      <c r="CB32">
        <v>8.3000000000000007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  <c r="DL32" s="139"/>
      <c r="DM32" s="139"/>
      <c r="DN32" s="139"/>
      <c r="DO32" s="139"/>
      <c r="DP32" s="139"/>
      <c r="DQ32" s="139"/>
      <c r="DR32" s="139"/>
      <c r="DS32" s="139"/>
      <c r="DT32" s="139"/>
      <c r="DU32" s="139"/>
      <c r="DV32" s="139"/>
      <c r="DW32" s="139"/>
      <c r="DX32" s="139"/>
      <c r="DY32" s="139"/>
      <c r="DZ32" s="139"/>
    </row>
    <row r="33" spans="1:130" s="133" customFormat="1" ht="15.6">
      <c r="A33" s="137" t="s">
        <v>97</v>
      </c>
      <c r="B33" s="138" t="s">
        <v>94</v>
      </c>
      <c r="C33">
        <v>11.4</v>
      </c>
      <c r="D33">
        <v>13.6</v>
      </c>
      <c r="E33">
        <v>12.1</v>
      </c>
      <c r="F33">
        <v>12.8</v>
      </c>
      <c r="G33">
        <v>12.5</v>
      </c>
      <c r="H33">
        <v>13.6</v>
      </c>
      <c r="I33">
        <v>11.9</v>
      </c>
      <c r="J33">
        <v>8.6999999999999993</v>
      </c>
      <c r="K33">
        <v>9.9</v>
      </c>
      <c r="L33">
        <v>12.5</v>
      </c>
      <c r="M33">
        <v>13.9</v>
      </c>
      <c r="N33">
        <v>11.6</v>
      </c>
      <c r="O33">
        <v>8</v>
      </c>
      <c r="P33">
        <v>11.2</v>
      </c>
      <c r="Q33">
        <v>14.3</v>
      </c>
      <c r="R33">
        <v>9.5</v>
      </c>
      <c r="S33">
        <v>9.6</v>
      </c>
      <c r="T33">
        <v>8.8000000000000007</v>
      </c>
      <c r="U33">
        <v>8.8000000000000007</v>
      </c>
      <c r="V33">
        <v>11.4</v>
      </c>
      <c r="W33">
        <v>8.6999999999999993</v>
      </c>
      <c r="X33">
        <v>10.7</v>
      </c>
      <c r="Y33">
        <v>9.3000000000000007</v>
      </c>
      <c r="Z33">
        <v>8.1999999999999993</v>
      </c>
      <c r="AA33">
        <v>10.199999999999999</v>
      </c>
      <c r="AB33">
        <v>10.9</v>
      </c>
      <c r="AC33">
        <v>12.5</v>
      </c>
      <c r="AD33">
        <v>10.8</v>
      </c>
      <c r="AE33">
        <v>11.4</v>
      </c>
      <c r="AF33">
        <v>9.1</v>
      </c>
      <c r="AG33">
        <v>9</v>
      </c>
      <c r="AH33">
        <v>8.8000000000000007</v>
      </c>
      <c r="AI33">
        <v>9.3000000000000007</v>
      </c>
      <c r="AJ33">
        <v>9.3000000000000007</v>
      </c>
      <c r="AK33">
        <v>10.199999999999999</v>
      </c>
      <c r="AL33">
        <v>9.8000000000000007</v>
      </c>
      <c r="AM33">
        <v>9.6999999999999993</v>
      </c>
      <c r="AN33">
        <v>8.6</v>
      </c>
      <c r="AO33">
        <v>10.3</v>
      </c>
      <c r="AP33">
        <v>10.6</v>
      </c>
      <c r="AQ33">
        <v>10.9</v>
      </c>
      <c r="AR33">
        <v>8.6</v>
      </c>
      <c r="AS33">
        <v>10.4</v>
      </c>
      <c r="AT33">
        <v>9</v>
      </c>
      <c r="AU33">
        <v>8.4</v>
      </c>
      <c r="AV33">
        <v>9.6</v>
      </c>
      <c r="AW33">
        <v>11.5</v>
      </c>
      <c r="AX33">
        <v>9.8000000000000007</v>
      </c>
      <c r="AY33">
        <v>9.6</v>
      </c>
      <c r="AZ33">
        <v>9.9</v>
      </c>
      <c r="BA33">
        <v>9.1</v>
      </c>
      <c r="BB33">
        <v>10.4</v>
      </c>
      <c r="BC33">
        <v>9.8000000000000007</v>
      </c>
      <c r="BD33">
        <v>9.1999999999999993</v>
      </c>
      <c r="BE33">
        <v>11.4</v>
      </c>
      <c r="BF33">
        <v>8.6</v>
      </c>
      <c r="BG33">
        <v>8.6</v>
      </c>
      <c r="BH33">
        <v>9.8000000000000007</v>
      </c>
      <c r="BI33">
        <v>10</v>
      </c>
      <c r="BJ33">
        <v>9.1999999999999993</v>
      </c>
      <c r="BK33">
        <v>9.5</v>
      </c>
      <c r="BL33">
        <v>8.1</v>
      </c>
      <c r="BM33">
        <v>8</v>
      </c>
      <c r="BN33">
        <v>9.4</v>
      </c>
      <c r="BO33">
        <v>10.1</v>
      </c>
      <c r="BP33">
        <v>10.5</v>
      </c>
      <c r="BQ33">
        <v>8.5</v>
      </c>
      <c r="BR33">
        <v>10.3</v>
      </c>
      <c r="BS33">
        <v>8.1</v>
      </c>
      <c r="BT33">
        <v>8.1999999999999993</v>
      </c>
      <c r="BU33">
        <v>9.1</v>
      </c>
      <c r="BV33">
        <v>8.8000000000000007</v>
      </c>
      <c r="BW33">
        <v>9.1999999999999993</v>
      </c>
      <c r="BX33">
        <v>8.5</v>
      </c>
      <c r="BY33">
        <v>11.8</v>
      </c>
      <c r="BZ33">
        <v>9.5</v>
      </c>
      <c r="CA33">
        <v>11.8</v>
      </c>
      <c r="CB33">
        <v>9.1999999999999993</v>
      </c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  <c r="DL33" s="139"/>
      <c r="DM33" s="139"/>
      <c r="DN33" s="139"/>
      <c r="DO33" s="139"/>
      <c r="DP33" s="139"/>
      <c r="DQ33" s="139"/>
      <c r="DR33" s="139"/>
      <c r="DS33" s="139"/>
      <c r="DT33" s="139"/>
      <c r="DU33" s="139"/>
      <c r="DV33" s="139"/>
      <c r="DW33" s="139"/>
      <c r="DX33" s="139"/>
      <c r="DY33" s="139"/>
      <c r="DZ33" s="139"/>
    </row>
    <row r="34" spans="1:130" s="133" customFormat="1" ht="15.6">
      <c r="A34" s="137" t="s">
        <v>97</v>
      </c>
      <c r="B34" s="138" t="s">
        <v>94</v>
      </c>
      <c r="C34">
        <v>11.1</v>
      </c>
      <c r="D34">
        <v>15</v>
      </c>
      <c r="E34">
        <v>11.7</v>
      </c>
      <c r="F34">
        <v>11.4</v>
      </c>
      <c r="G34">
        <v>11.7</v>
      </c>
      <c r="H34">
        <v>13.3</v>
      </c>
      <c r="I34">
        <v>11.4</v>
      </c>
      <c r="J34">
        <v>11.8</v>
      </c>
      <c r="K34">
        <v>10.9</v>
      </c>
      <c r="L34">
        <v>13.7</v>
      </c>
      <c r="M34">
        <v>13.4</v>
      </c>
      <c r="N34">
        <v>12.9</v>
      </c>
      <c r="O34">
        <v>10.1</v>
      </c>
      <c r="P34">
        <v>11.4</v>
      </c>
      <c r="Q34">
        <v>13.2</v>
      </c>
      <c r="R34">
        <v>10.199999999999999</v>
      </c>
      <c r="S34">
        <v>10.3</v>
      </c>
      <c r="T34">
        <v>11.2</v>
      </c>
      <c r="U34">
        <v>10.5</v>
      </c>
      <c r="V34">
        <v>12.8</v>
      </c>
      <c r="W34">
        <v>11.4</v>
      </c>
      <c r="X34">
        <v>10.7</v>
      </c>
      <c r="Y34">
        <v>9.8000000000000007</v>
      </c>
      <c r="Z34">
        <v>11.6</v>
      </c>
      <c r="AA34">
        <v>10.3</v>
      </c>
      <c r="AB34">
        <v>10.8</v>
      </c>
      <c r="AC34">
        <v>14.7</v>
      </c>
      <c r="AD34">
        <v>11</v>
      </c>
      <c r="AE34">
        <v>12.4</v>
      </c>
      <c r="AF34">
        <v>9.9</v>
      </c>
      <c r="AG34">
        <v>11.5</v>
      </c>
      <c r="AH34">
        <v>12.2</v>
      </c>
      <c r="AI34">
        <v>9.3000000000000007</v>
      </c>
      <c r="AJ34">
        <v>9.8000000000000007</v>
      </c>
      <c r="AK34">
        <v>10.1</v>
      </c>
      <c r="AL34">
        <v>11.6</v>
      </c>
      <c r="AM34">
        <v>9.6999999999999993</v>
      </c>
      <c r="AN34">
        <v>9.5</v>
      </c>
      <c r="AO34">
        <v>9.6999999999999993</v>
      </c>
      <c r="AP34">
        <v>11.4</v>
      </c>
      <c r="AQ34">
        <v>12.2</v>
      </c>
      <c r="AR34">
        <v>10.9</v>
      </c>
      <c r="AS34">
        <v>11.5</v>
      </c>
      <c r="AT34">
        <v>11.1</v>
      </c>
      <c r="AU34">
        <v>10.1</v>
      </c>
      <c r="AV34">
        <v>9.4</v>
      </c>
      <c r="AW34">
        <v>10.3</v>
      </c>
      <c r="AX34">
        <v>11.8</v>
      </c>
      <c r="AY34">
        <v>10.3</v>
      </c>
      <c r="AZ34">
        <v>10.7</v>
      </c>
      <c r="BA34">
        <v>9.3000000000000007</v>
      </c>
      <c r="BB34">
        <v>11.3</v>
      </c>
      <c r="BC34">
        <v>9.1999999999999993</v>
      </c>
      <c r="BD34">
        <v>9</v>
      </c>
      <c r="BE34">
        <v>12.5</v>
      </c>
      <c r="BF34">
        <v>9.1</v>
      </c>
      <c r="BG34">
        <v>9.6999999999999993</v>
      </c>
      <c r="BH34">
        <v>11.1</v>
      </c>
      <c r="BI34">
        <v>9.9</v>
      </c>
      <c r="BJ34">
        <v>10.1</v>
      </c>
      <c r="BK34">
        <v>9.6</v>
      </c>
      <c r="BL34">
        <v>9.3000000000000007</v>
      </c>
      <c r="BM34">
        <v>10.6</v>
      </c>
      <c r="BN34">
        <v>10</v>
      </c>
      <c r="BO34">
        <v>8.9</v>
      </c>
      <c r="BP34">
        <v>11.2</v>
      </c>
      <c r="BQ34">
        <v>11.8</v>
      </c>
      <c r="BR34">
        <v>11.1</v>
      </c>
      <c r="BS34">
        <v>11.1</v>
      </c>
      <c r="BT34">
        <v>9.8000000000000007</v>
      </c>
      <c r="BU34">
        <v>10.199999999999999</v>
      </c>
      <c r="BV34">
        <v>9.6</v>
      </c>
      <c r="BW34">
        <v>10.3</v>
      </c>
      <c r="BX34">
        <v>10.8</v>
      </c>
      <c r="BY34">
        <v>12.7</v>
      </c>
      <c r="BZ34">
        <v>8.8000000000000007</v>
      </c>
      <c r="CA34">
        <v>12.6</v>
      </c>
      <c r="CB34">
        <v>9</v>
      </c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T34" s="139"/>
      <c r="DU34" s="139"/>
      <c r="DV34" s="139"/>
      <c r="DW34" s="139"/>
      <c r="DX34" s="139"/>
      <c r="DY34" s="139"/>
      <c r="DZ34" s="139"/>
    </row>
    <row r="35" spans="1:130" s="133" customFormat="1" ht="21" customHeight="1">
      <c r="A35" s="137" t="s">
        <v>97</v>
      </c>
      <c r="B35" s="138" t="s">
        <v>94</v>
      </c>
      <c r="C35">
        <v>9.9</v>
      </c>
      <c r="D35">
        <v>14.8</v>
      </c>
      <c r="E35">
        <v>11.3</v>
      </c>
      <c r="F35">
        <v>11.6</v>
      </c>
      <c r="G35">
        <v>11.6</v>
      </c>
      <c r="H35">
        <v>12.6</v>
      </c>
      <c r="I35">
        <v>10.4</v>
      </c>
      <c r="J35">
        <v>11.9</v>
      </c>
      <c r="K35">
        <v>9.6</v>
      </c>
      <c r="L35">
        <v>12.4</v>
      </c>
      <c r="M35">
        <v>12.2</v>
      </c>
      <c r="N35">
        <v>12.1</v>
      </c>
      <c r="O35">
        <v>9.3000000000000007</v>
      </c>
      <c r="P35">
        <v>10.7</v>
      </c>
      <c r="Q35">
        <v>12.7</v>
      </c>
      <c r="R35">
        <v>9.8000000000000007</v>
      </c>
      <c r="S35">
        <v>11.8</v>
      </c>
      <c r="T35">
        <v>10.8</v>
      </c>
      <c r="U35">
        <v>9.5</v>
      </c>
      <c r="V35">
        <v>12.4</v>
      </c>
      <c r="W35">
        <v>11</v>
      </c>
      <c r="X35">
        <v>11.4</v>
      </c>
      <c r="Y35">
        <v>9.8000000000000007</v>
      </c>
      <c r="Z35">
        <v>12.1</v>
      </c>
      <c r="AA35">
        <v>10.8</v>
      </c>
      <c r="AB35">
        <v>10.4</v>
      </c>
      <c r="AC35">
        <v>12.9</v>
      </c>
      <c r="AD35">
        <v>10.199999999999999</v>
      </c>
      <c r="AE35">
        <v>11.8</v>
      </c>
      <c r="AF35">
        <v>9.1999999999999993</v>
      </c>
      <c r="AG35">
        <v>10</v>
      </c>
      <c r="AH35">
        <v>11.4</v>
      </c>
      <c r="AI35">
        <v>9.6</v>
      </c>
      <c r="AJ35">
        <v>10</v>
      </c>
      <c r="AK35">
        <v>10.4</v>
      </c>
      <c r="AL35">
        <v>11.3</v>
      </c>
      <c r="AM35">
        <v>9.8000000000000007</v>
      </c>
      <c r="AN35">
        <v>9.8000000000000007</v>
      </c>
      <c r="AO35">
        <v>9.6999999999999993</v>
      </c>
      <c r="AP35">
        <v>11.3</v>
      </c>
      <c r="AQ35">
        <v>10</v>
      </c>
      <c r="AR35">
        <v>9.3000000000000007</v>
      </c>
      <c r="AS35">
        <v>10.6</v>
      </c>
      <c r="AT35">
        <v>10.6</v>
      </c>
      <c r="AU35">
        <v>9.6999999999999993</v>
      </c>
      <c r="AV35">
        <v>9.9</v>
      </c>
      <c r="AW35">
        <v>10.1</v>
      </c>
      <c r="AX35">
        <v>11.5</v>
      </c>
      <c r="AY35">
        <v>10.199999999999999</v>
      </c>
      <c r="AZ35">
        <v>10.5</v>
      </c>
      <c r="BA35">
        <v>9.3000000000000007</v>
      </c>
      <c r="BB35">
        <v>12</v>
      </c>
      <c r="BC35">
        <v>10</v>
      </c>
      <c r="BD35">
        <v>8.9</v>
      </c>
      <c r="BE35">
        <v>10.7</v>
      </c>
      <c r="BF35">
        <v>9.8000000000000007</v>
      </c>
      <c r="BG35">
        <v>9.6</v>
      </c>
      <c r="BH35">
        <v>10.5</v>
      </c>
      <c r="BI35">
        <v>9.9</v>
      </c>
      <c r="BJ35">
        <v>9.6</v>
      </c>
      <c r="BK35">
        <v>9.8000000000000007</v>
      </c>
      <c r="BL35">
        <v>9.8000000000000007</v>
      </c>
      <c r="BM35">
        <v>10.6</v>
      </c>
      <c r="BN35">
        <v>10.3</v>
      </c>
      <c r="BO35">
        <v>9.1999999999999993</v>
      </c>
      <c r="BP35">
        <v>10.3</v>
      </c>
      <c r="BQ35">
        <v>10.8</v>
      </c>
      <c r="BR35">
        <v>11</v>
      </c>
      <c r="BS35">
        <v>10.5</v>
      </c>
      <c r="BT35">
        <v>9.9</v>
      </c>
      <c r="BU35">
        <v>9.6999999999999993</v>
      </c>
      <c r="BV35">
        <v>10.3</v>
      </c>
      <c r="BW35">
        <v>10.1</v>
      </c>
      <c r="BX35">
        <v>10.8</v>
      </c>
      <c r="BY35">
        <v>11.9</v>
      </c>
      <c r="BZ35">
        <v>8.9</v>
      </c>
      <c r="CA35">
        <v>11.5</v>
      </c>
      <c r="CB35">
        <v>9.3000000000000007</v>
      </c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T35" s="139"/>
      <c r="DU35" s="139"/>
      <c r="DV35" s="139"/>
      <c r="DW35" s="139"/>
      <c r="DX35" s="139"/>
      <c r="DY35" s="139"/>
      <c r="DZ35" s="139"/>
    </row>
    <row r="36" spans="1:130" s="133" customFormat="1" ht="21" customHeight="1">
      <c r="A36" s="137" t="s">
        <v>97</v>
      </c>
      <c r="B36" s="138" t="s">
        <v>94</v>
      </c>
      <c r="C36">
        <v>11.8</v>
      </c>
      <c r="D36">
        <v>14.8</v>
      </c>
      <c r="E36">
        <v>12</v>
      </c>
      <c r="F36">
        <v>12.2</v>
      </c>
      <c r="G36">
        <v>11.6</v>
      </c>
      <c r="H36">
        <v>13.3</v>
      </c>
      <c r="I36">
        <v>11.6</v>
      </c>
      <c r="J36">
        <v>12.4</v>
      </c>
      <c r="K36">
        <v>10.9</v>
      </c>
      <c r="L36">
        <v>13.8</v>
      </c>
      <c r="M36">
        <v>14.4</v>
      </c>
      <c r="N36">
        <v>12.7</v>
      </c>
      <c r="O36">
        <v>11.5</v>
      </c>
      <c r="P36">
        <v>12.5</v>
      </c>
      <c r="Q36">
        <v>13</v>
      </c>
      <c r="R36">
        <v>9.6</v>
      </c>
      <c r="S36">
        <v>9.5</v>
      </c>
      <c r="T36">
        <v>11.1</v>
      </c>
      <c r="U36">
        <v>9.9</v>
      </c>
      <c r="V36">
        <v>12.8</v>
      </c>
      <c r="W36">
        <v>11.7</v>
      </c>
      <c r="X36">
        <v>11.4</v>
      </c>
      <c r="Y36">
        <v>9.8000000000000007</v>
      </c>
      <c r="Z36">
        <v>11.4</v>
      </c>
      <c r="AA36">
        <v>10.7</v>
      </c>
      <c r="AB36">
        <v>11.1</v>
      </c>
      <c r="AC36">
        <v>14.1</v>
      </c>
      <c r="AD36">
        <v>10.4</v>
      </c>
      <c r="AE36">
        <v>11.8</v>
      </c>
      <c r="AF36">
        <v>9.4</v>
      </c>
      <c r="AG36">
        <v>10.7</v>
      </c>
      <c r="AH36">
        <v>11.6</v>
      </c>
      <c r="AI36">
        <v>9.5</v>
      </c>
      <c r="AJ36">
        <v>10.199999999999999</v>
      </c>
      <c r="AK36">
        <v>10.1</v>
      </c>
      <c r="AL36">
        <v>11.7</v>
      </c>
      <c r="AM36">
        <v>10</v>
      </c>
      <c r="AN36">
        <v>9.3000000000000007</v>
      </c>
      <c r="AO36">
        <v>9.6999999999999993</v>
      </c>
      <c r="AP36">
        <v>11.1</v>
      </c>
      <c r="AQ36">
        <v>11.9</v>
      </c>
      <c r="AR36">
        <v>10</v>
      </c>
      <c r="AS36">
        <v>11.5</v>
      </c>
      <c r="AT36">
        <v>10.9</v>
      </c>
      <c r="AU36">
        <v>9.6</v>
      </c>
      <c r="AV36">
        <v>9.4</v>
      </c>
      <c r="AW36">
        <v>9.9</v>
      </c>
      <c r="AX36">
        <v>11.8</v>
      </c>
      <c r="AY36">
        <v>9.9</v>
      </c>
      <c r="AZ36">
        <v>9.8000000000000007</v>
      </c>
      <c r="BA36">
        <v>9.1999999999999993</v>
      </c>
      <c r="BB36">
        <v>11.2</v>
      </c>
      <c r="BC36">
        <v>9.6</v>
      </c>
      <c r="BD36">
        <v>8.5</v>
      </c>
      <c r="BE36">
        <v>11.8</v>
      </c>
      <c r="BF36">
        <v>10</v>
      </c>
      <c r="BG36">
        <v>10</v>
      </c>
      <c r="BH36">
        <v>9.6999999999999993</v>
      </c>
      <c r="BI36">
        <v>9.4</v>
      </c>
      <c r="BJ36">
        <v>9.4</v>
      </c>
      <c r="BK36">
        <v>9.3000000000000007</v>
      </c>
      <c r="BL36">
        <v>9</v>
      </c>
      <c r="BM36">
        <v>10.4</v>
      </c>
      <c r="BN36">
        <v>9.8000000000000007</v>
      </c>
      <c r="BO36">
        <v>9.5</v>
      </c>
      <c r="BP36">
        <v>10.9</v>
      </c>
      <c r="BQ36">
        <v>12</v>
      </c>
      <c r="BR36">
        <v>10.9</v>
      </c>
      <c r="BS36">
        <v>10</v>
      </c>
      <c r="BT36">
        <v>9.6999999999999993</v>
      </c>
      <c r="BU36">
        <v>9.1999999999999993</v>
      </c>
      <c r="BV36">
        <v>9.8000000000000007</v>
      </c>
      <c r="BW36">
        <v>9.6999999999999993</v>
      </c>
      <c r="BX36">
        <v>11.3</v>
      </c>
      <c r="BY36">
        <v>12.5</v>
      </c>
      <c r="BZ36">
        <v>8.8000000000000007</v>
      </c>
      <c r="CA36">
        <v>12.8</v>
      </c>
      <c r="CB36">
        <v>9.6999999999999993</v>
      </c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39"/>
      <c r="DM36" s="139"/>
      <c r="DN36" s="139"/>
      <c r="DO36" s="139"/>
      <c r="DP36" s="139"/>
      <c r="DQ36" s="139"/>
      <c r="DR36" s="139"/>
      <c r="DS36" s="139"/>
      <c r="DT36" s="139"/>
      <c r="DU36" s="139"/>
      <c r="DV36" s="139"/>
      <c r="DW36" s="139"/>
      <c r="DX36" s="139"/>
      <c r="DY36" s="139"/>
      <c r="DZ36" s="139"/>
    </row>
    <row r="37" spans="1:130" s="133" customFormat="1" ht="21" customHeight="1">
      <c r="A37" s="137" t="s">
        <v>97</v>
      </c>
      <c r="B37" s="138" t="s">
        <v>94</v>
      </c>
      <c r="C37">
        <v>10.6</v>
      </c>
      <c r="D37">
        <v>16.100000000000001</v>
      </c>
      <c r="E37">
        <v>13.1</v>
      </c>
      <c r="F37">
        <v>12.7</v>
      </c>
      <c r="G37">
        <v>11.4</v>
      </c>
      <c r="H37">
        <v>13.1</v>
      </c>
      <c r="I37">
        <v>11.6</v>
      </c>
      <c r="J37">
        <v>12.6</v>
      </c>
      <c r="K37">
        <v>10.4</v>
      </c>
      <c r="L37">
        <v>13.4</v>
      </c>
      <c r="M37">
        <v>12.2</v>
      </c>
      <c r="N37">
        <v>11.5</v>
      </c>
      <c r="O37">
        <v>9.4</v>
      </c>
      <c r="P37">
        <v>11.5</v>
      </c>
      <c r="Q37">
        <v>13.7</v>
      </c>
      <c r="R37">
        <v>11.3</v>
      </c>
      <c r="S37">
        <v>10.3</v>
      </c>
      <c r="T37">
        <v>11.6</v>
      </c>
      <c r="U37">
        <v>10.8</v>
      </c>
      <c r="V37">
        <v>12.5</v>
      </c>
      <c r="W37">
        <v>11.4</v>
      </c>
      <c r="X37">
        <v>11.7</v>
      </c>
      <c r="Y37">
        <v>9.5</v>
      </c>
      <c r="Z37">
        <v>11.2</v>
      </c>
      <c r="AA37">
        <v>10.3</v>
      </c>
      <c r="AB37">
        <v>11</v>
      </c>
      <c r="AC37">
        <v>13.6</v>
      </c>
      <c r="AD37">
        <v>10.199999999999999</v>
      </c>
      <c r="AE37">
        <v>12.6</v>
      </c>
      <c r="AF37">
        <v>10.3</v>
      </c>
      <c r="AG37">
        <v>12.2</v>
      </c>
      <c r="AH37">
        <v>11.6</v>
      </c>
      <c r="AI37">
        <v>9.8000000000000007</v>
      </c>
      <c r="AJ37">
        <v>9.6999999999999993</v>
      </c>
      <c r="AK37">
        <v>10.1</v>
      </c>
      <c r="AL37">
        <v>11.2</v>
      </c>
      <c r="AM37">
        <v>10.1</v>
      </c>
      <c r="AN37">
        <v>9.4</v>
      </c>
      <c r="AO37">
        <v>9</v>
      </c>
      <c r="AP37">
        <v>11.2</v>
      </c>
      <c r="AQ37">
        <v>11.7</v>
      </c>
      <c r="AR37">
        <v>9.4</v>
      </c>
      <c r="AS37">
        <v>12</v>
      </c>
      <c r="AT37">
        <v>11.6</v>
      </c>
      <c r="AU37">
        <v>10.3</v>
      </c>
      <c r="AV37">
        <v>10.199999999999999</v>
      </c>
      <c r="AW37">
        <v>10.199999999999999</v>
      </c>
      <c r="AX37">
        <v>11.5</v>
      </c>
      <c r="AY37">
        <v>10.5</v>
      </c>
      <c r="AZ37">
        <v>11.3</v>
      </c>
      <c r="BA37">
        <v>9.5</v>
      </c>
      <c r="BB37">
        <v>11.4</v>
      </c>
      <c r="BC37">
        <v>9.5</v>
      </c>
      <c r="BD37">
        <v>8.6</v>
      </c>
      <c r="BE37">
        <v>11.4</v>
      </c>
      <c r="BF37">
        <v>10.1</v>
      </c>
      <c r="BG37">
        <v>10.4</v>
      </c>
      <c r="BH37">
        <v>11.2</v>
      </c>
      <c r="BI37">
        <v>10.7</v>
      </c>
      <c r="BJ37">
        <v>9.6999999999999993</v>
      </c>
      <c r="BK37">
        <v>9.6</v>
      </c>
      <c r="BL37">
        <v>9.1</v>
      </c>
      <c r="BM37">
        <v>11.5</v>
      </c>
      <c r="BN37">
        <v>10.3</v>
      </c>
      <c r="BO37">
        <v>8.9</v>
      </c>
      <c r="BP37">
        <v>10.199999999999999</v>
      </c>
      <c r="BQ37">
        <v>11.2</v>
      </c>
      <c r="BR37">
        <v>11.3</v>
      </c>
      <c r="BS37">
        <v>10.6</v>
      </c>
      <c r="BT37">
        <v>9.6999999999999993</v>
      </c>
      <c r="BU37">
        <v>10.3</v>
      </c>
      <c r="BV37">
        <v>10.3</v>
      </c>
      <c r="BW37">
        <v>9.8000000000000007</v>
      </c>
      <c r="BX37">
        <v>10.199999999999999</v>
      </c>
      <c r="BY37">
        <v>12.3</v>
      </c>
      <c r="BZ37">
        <v>8.6</v>
      </c>
      <c r="CA37">
        <v>11.8</v>
      </c>
      <c r="CB37">
        <v>9</v>
      </c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</row>
    <row r="38" spans="1:130" s="133" customFormat="1" ht="21" customHeight="1">
      <c r="A38" s="137" t="s">
        <v>97</v>
      </c>
      <c r="B38" s="138" t="s">
        <v>94</v>
      </c>
      <c r="C38">
        <v>10.8</v>
      </c>
      <c r="D38">
        <v>14.4</v>
      </c>
      <c r="E38">
        <v>12.5</v>
      </c>
      <c r="F38">
        <v>12.5</v>
      </c>
      <c r="G38">
        <v>11.4</v>
      </c>
      <c r="H38">
        <v>12.6</v>
      </c>
      <c r="I38">
        <v>11.4</v>
      </c>
      <c r="J38">
        <v>11.7</v>
      </c>
      <c r="K38">
        <v>10.4</v>
      </c>
      <c r="L38">
        <v>13.6</v>
      </c>
      <c r="M38">
        <v>13.1</v>
      </c>
      <c r="N38">
        <v>11.4</v>
      </c>
      <c r="O38">
        <v>9.8000000000000007</v>
      </c>
      <c r="P38">
        <v>11.5</v>
      </c>
      <c r="Q38">
        <v>12.2</v>
      </c>
      <c r="R38">
        <v>10.3</v>
      </c>
      <c r="S38">
        <v>10.5</v>
      </c>
      <c r="T38">
        <v>11.3</v>
      </c>
      <c r="U38">
        <v>10.8</v>
      </c>
      <c r="V38">
        <v>13.1</v>
      </c>
      <c r="W38">
        <v>12</v>
      </c>
      <c r="X38">
        <v>12</v>
      </c>
      <c r="Y38">
        <v>10.199999999999999</v>
      </c>
      <c r="Z38">
        <v>12</v>
      </c>
      <c r="AA38">
        <v>11.9</v>
      </c>
      <c r="AB38">
        <v>11</v>
      </c>
      <c r="AC38">
        <v>14</v>
      </c>
      <c r="AD38">
        <v>11.4</v>
      </c>
      <c r="AE38">
        <v>11.1</v>
      </c>
      <c r="AF38">
        <v>10.3</v>
      </c>
      <c r="AG38">
        <v>11.9</v>
      </c>
      <c r="AH38">
        <v>12.1</v>
      </c>
      <c r="AI38">
        <v>10.3</v>
      </c>
      <c r="AJ38">
        <v>10.199999999999999</v>
      </c>
      <c r="AK38">
        <v>10.199999999999999</v>
      </c>
      <c r="AL38">
        <v>12.2</v>
      </c>
      <c r="AM38">
        <v>10.8</v>
      </c>
      <c r="AN38">
        <v>9.9</v>
      </c>
      <c r="AO38">
        <v>10.6</v>
      </c>
      <c r="AP38">
        <v>11.5</v>
      </c>
      <c r="AQ38">
        <v>12.4</v>
      </c>
      <c r="AR38">
        <v>9.4</v>
      </c>
      <c r="AS38">
        <v>11.7</v>
      </c>
      <c r="AT38">
        <v>11.7</v>
      </c>
      <c r="AU38">
        <v>10.9</v>
      </c>
      <c r="AV38">
        <v>10.199999999999999</v>
      </c>
      <c r="AW38">
        <v>10.7</v>
      </c>
      <c r="AX38">
        <v>12.2</v>
      </c>
      <c r="AY38">
        <v>10.9</v>
      </c>
      <c r="AZ38">
        <v>11.2</v>
      </c>
      <c r="BA38">
        <v>10</v>
      </c>
      <c r="BB38">
        <v>12.1</v>
      </c>
      <c r="BC38">
        <v>10.3</v>
      </c>
      <c r="BD38">
        <v>9.1999999999999993</v>
      </c>
      <c r="BE38">
        <v>12.2</v>
      </c>
      <c r="BF38">
        <v>11.5</v>
      </c>
      <c r="BG38">
        <v>11</v>
      </c>
      <c r="BH38">
        <v>11.5</v>
      </c>
      <c r="BI38">
        <v>11</v>
      </c>
      <c r="BJ38">
        <v>11</v>
      </c>
      <c r="BK38">
        <v>10.5</v>
      </c>
      <c r="BL38">
        <v>9.9</v>
      </c>
      <c r="BM38">
        <v>11.7</v>
      </c>
      <c r="BN38">
        <v>10.6</v>
      </c>
      <c r="BO38">
        <v>9.9</v>
      </c>
      <c r="BP38">
        <v>11.3</v>
      </c>
      <c r="BQ38">
        <v>12</v>
      </c>
      <c r="BR38">
        <v>11.1</v>
      </c>
      <c r="BS38">
        <v>10.6</v>
      </c>
      <c r="BT38">
        <v>10</v>
      </c>
      <c r="BU38">
        <v>11.1</v>
      </c>
      <c r="BV38">
        <v>9.9</v>
      </c>
      <c r="BW38">
        <v>10.1</v>
      </c>
      <c r="BX38">
        <v>11.6</v>
      </c>
      <c r="BY38">
        <v>12.8</v>
      </c>
      <c r="BZ38">
        <v>9.1</v>
      </c>
      <c r="CA38">
        <v>11.7</v>
      </c>
      <c r="CB38">
        <v>9</v>
      </c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39"/>
      <c r="DN38" s="139"/>
      <c r="DO38" s="139"/>
      <c r="DP38" s="139"/>
      <c r="DQ38" s="139"/>
      <c r="DR38" s="139"/>
      <c r="DS38" s="139"/>
      <c r="DT38" s="139"/>
      <c r="DU38" s="139"/>
      <c r="DV38" s="139"/>
      <c r="DW38" s="139"/>
      <c r="DX38" s="139"/>
      <c r="DY38" s="139"/>
      <c r="DZ38" s="139"/>
    </row>
    <row r="39" spans="1:130" s="133" customFormat="1" ht="15.6">
      <c r="A39" s="137" t="s">
        <v>97</v>
      </c>
      <c r="B39" s="138" t="s">
        <v>94</v>
      </c>
      <c r="C39">
        <v>10.6</v>
      </c>
      <c r="D39">
        <v>15.7</v>
      </c>
      <c r="E39">
        <v>11.9</v>
      </c>
      <c r="F39">
        <v>12.2</v>
      </c>
      <c r="G39">
        <v>11.6</v>
      </c>
      <c r="H39">
        <v>12.9</v>
      </c>
      <c r="I39">
        <v>11.3</v>
      </c>
      <c r="J39">
        <v>12.2</v>
      </c>
      <c r="K39">
        <v>10.7</v>
      </c>
      <c r="L39">
        <v>14</v>
      </c>
      <c r="M39">
        <v>13.8</v>
      </c>
      <c r="N39">
        <v>12</v>
      </c>
      <c r="O39">
        <v>10.199999999999999</v>
      </c>
      <c r="P39">
        <v>11.7</v>
      </c>
      <c r="Q39">
        <v>13</v>
      </c>
      <c r="R39">
        <v>9.3000000000000007</v>
      </c>
      <c r="S39">
        <v>10</v>
      </c>
      <c r="T39">
        <v>10.7</v>
      </c>
      <c r="U39">
        <v>9.8000000000000007</v>
      </c>
      <c r="V39">
        <v>12.5</v>
      </c>
      <c r="W39">
        <v>11.5</v>
      </c>
      <c r="X39">
        <v>11.1</v>
      </c>
      <c r="Y39">
        <v>9.4</v>
      </c>
      <c r="Z39">
        <v>11.3</v>
      </c>
      <c r="AA39">
        <v>10.7</v>
      </c>
      <c r="AB39">
        <v>10.5</v>
      </c>
      <c r="AC39">
        <v>13.5</v>
      </c>
      <c r="AD39">
        <v>10.1</v>
      </c>
      <c r="AE39">
        <v>12.9</v>
      </c>
      <c r="AF39">
        <v>9.4</v>
      </c>
      <c r="AG39">
        <v>11</v>
      </c>
      <c r="AH39">
        <v>11.3</v>
      </c>
      <c r="AI39">
        <v>9.3000000000000007</v>
      </c>
      <c r="AJ39">
        <v>9.6</v>
      </c>
      <c r="AK39">
        <v>10.199999999999999</v>
      </c>
      <c r="AL39">
        <v>11.1</v>
      </c>
      <c r="AM39">
        <v>10.1</v>
      </c>
      <c r="AN39">
        <v>9.1999999999999993</v>
      </c>
      <c r="AO39">
        <v>9.6</v>
      </c>
      <c r="AP39">
        <v>11.1</v>
      </c>
      <c r="AQ39">
        <v>11.6</v>
      </c>
      <c r="AR39">
        <v>9.3000000000000007</v>
      </c>
      <c r="AS39">
        <v>11.3</v>
      </c>
      <c r="AT39">
        <v>10.3</v>
      </c>
      <c r="AU39">
        <v>9.4</v>
      </c>
      <c r="AV39">
        <v>8.8000000000000007</v>
      </c>
      <c r="AW39">
        <v>9</v>
      </c>
      <c r="AX39">
        <v>11.3</v>
      </c>
      <c r="AY39">
        <v>10.1</v>
      </c>
      <c r="AZ39">
        <v>10.4</v>
      </c>
      <c r="BA39">
        <v>8.8000000000000007</v>
      </c>
      <c r="BB39">
        <v>10.7</v>
      </c>
      <c r="BC39">
        <v>9.6999999999999993</v>
      </c>
      <c r="BD39">
        <v>8.5</v>
      </c>
      <c r="BE39">
        <v>12.2</v>
      </c>
      <c r="BF39">
        <v>9.8000000000000007</v>
      </c>
      <c r="BG39">
        <v>9.1999999999999993</v>
      </c>
      <c r="BH39">
        <v>10</v>
      </c>
      <c r="BI39">
        <v>9.4</v>
      </c>
      <c r="BJ39">
        <v>11.1</v>
      </c>
      <c r="BK39">
        <v>8.8000000000000007</v>
      </c>
      <c r="BL39">
        <v>8.6999999999999993</v>
      </c>
      <c r="BM39">
        <v>10.9</v>
      </c>
      <c r="BN39">
        <v>9.6999999999999993</v>
      </c>
      <c r="BO39">
        <v>9.5</v>
      </c>
      <c r="BP39">
        <v>10.8</v>
      </c>
      <c r="BQ39">
        <v>11.2</v>
      </c>
      <c r="BR39">
        <v>11.5</v>
      </c>
      <c r="BS39">
        <v>9.8000000000000007</v>
      </c>
      <c r="BT39">
        <v>9.6</v>
      </c>
      <c r="BU39">
        <v>9.9</v>
      </c>
      <c r="BV39">
        <v>8.4</v>
      </c>
      <c r="BW39">
        <v>9.8000000000000007</v>
      </c>
      <c r="BX39">
        <v>11.5</v>
      </c>
      <c r="BY39">
        <v>13</v>
      </c>
      <c r="BZ39">
        <v>9</v>
      </c>
      <c r="CA39">
        <v>12.5</v>
      </c>
      <c r="CB39">
        <v>9.1</v>
      </c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</row>
    <row r="40" spans="1:130" s="133" customFormat="1" ht="15.6">
      <c r="A40" s="137" t="s">
        <v>97</v>
      </c>
      <c r="B40" s="138" t="s">
        <v>94</v>
      </c>
      <c r="C40">
        <v>10.8</v>
      </c>
      <c r="D40">
        <v>15.4</v>
      </c>
      <c r="E40">
        <v>10.1</v>
      </c>
      <c r="F40">
        <v>10.9</v>
      </c>
      <c r="G40">
        <v>10.3</v>
      </c>
      <c r="H40">
        <v>11.1</v>
      </c>
      <c r="I40">
        <v>9.6</v>
      </c>
      <c r="J40">
        <v>10.4</v>
      </c>
      <c r="K40">
        <v>9.1</v>
      </c>
      <c r="L40">
        <v>11.4</v>
      </c>
      <c r="M40">
        <v>12.3</v>
      </c>
      <c r="N40">
        <v>11</v>
      </c>
      <c r="O40">
        <v>8.6</v>
      </c>
      <c r="P40">
        <v>10.6</v>
      </c>
      <c r="Q40">
        <v>12.2</v>
      </c>
      <c r="R40">
        <v>8.6999999999999993</v>
      </c>
      <c r="S40">
        <v>8.9</v>
      </c>
      <c r="T40">
        <v>9.6</v>
      </c>
      <c r="U40">
        <v>8.8000000000000007</v>
      </c>
      <c r="V40">
        <v>11.4</v>
      </c>
      <c r="W40">
        <v>10.199999999999999</v>
      </c>
      <c r="X40">
        <v>11.7</v>
      </c>
      <c r="Y40">
        <v>8.6</v>
      </c>
      <c r="Z40">
        <v>10.7</v>
      </c>
      <c r="AA40">
        <v>9.6</v>
      </c>
      <c r="AB40">
        <v>9.6999999999999993</v>
      </c>
      <c r="AC40">
        <v>12.5</v>
      </c>
      <c r="AD40">
        <v>9.1999999999999993</v>
      </c>
      <c r="AE40">
        <v>11.1</v>
      </c>
      <c r="AF40">
        <v>8.5</v>
      </c>
      <c r="AG40">
        <v>10.1</v>
      </c>
      <c r="AH40">
        <v>10.4</v>
      </c>
      <c r="AI40">
        <v>8.1999999999999993</v>
      </c>
      <c r="AJ40">
        <v>8.6999999999999993</v>
      </c>
      <c r="AK40">
        <v>9.1999999999999993</v>
      </c>
      <c r="AL40">
        <v>10</v>
      </c>
      <c r="AM40">
        <v>8.9</v>
      </c>
      <c r="AN40">
        <v>8.4</v>
      </c>
      <c r="AO40">
        <v>8.6</v>
      </c>
      <c r="AP40">
        <v>11</v>
      </c>
      <c r="AQ40">
        <v>10.8</v>
      </c>
      <c r="AR40">
        <v>8.3000000000000007</v>
      </c>
      <c r="AS40">
        <v>10.199999999999999</v>
      </c>
      <c r="AT40">
        <v>9.5</v>
      </c>
      <c r="AU40">
        <v>8.1999999999999993</v>
      </c>
      <c r="AV40">
        <v>7.9</v>
      </c>
      <c r="AW40">
        <v>8.1</v>
      </c>
      <c r="AX40">
        <v>10.1</v>
      </c>
      <c r="AY40">
        <v>9</v>
      </c>
      <c r="AZ40">
        <v>9.4</v>
      </c>
      <c r="BA40">
        <v>8.1999999999999993</v>
      </c>
      <c r="BB40">
        <v>9.9</v>
      </c>
      <c r="BC40">
        <v>8.5</v>
      </c>
      <c r="BD40">
        <v>8</v>
      </c>
      <c r="BE40">
        <v>11.1</v>
      </c>
      <c r="BF40">
        <v>8.4</v>
      </c>
      <c r="BG40">
        <v>8.5</v>
      </c>
      <c r="BH40">
        <v>9.1</v>
      </c>
      <c r="BI40">
        <v>9.4</v>
      </c>
      <c r="BJ40">
        <v>8.4</v>
      </c>
      <c r="BK40">
        <v>8.6</v>
      </c>
      <c r="BL40">
        <v>8.1</v>
      </c>
      <c r="BM40">
        <v>9.3000000000000007</v>
      </c>
      <c r="BN40">
        <v>8.5</v>
      </c>
      <c r="BO40">
        <v>7.8</v>
      </c>
      <c r="BP40">
        <v>9.5</v>
      </c>
      <c r="BQ40">
        <v>10.1</v>
      </c>
      <c r="BR40">
        <v>10</v>
      </c>
      <c r="BS40">
        <v>8.6999999999999993</v>
      </c>
      <c r="BT40">
        <v>8.6</v>
      </c>
      <c r="BU40">
        <v>8.6999999999999993</v>
      </c>
      <c r="BV40">
        <v>8.6</v>
      </c>
      <c r="BW40">
        <v>9.1999999999999993</v>
      </c>
      <c r="BX40">
        <v>10.5</v>
      </c>
      <c r="BY40">
        <v>10.6</v>
      </c>
      <c r="BZ40">
        <v>8.1</v>
      </c>
      <c r="CA40">
        <v>10.6</v>
      </c>
      <c r="CB40">
        <v>7.7</v>
      </c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</row>
    <row r="41" spans="1:130" s="133" customFormat="1" ht="15.6">
      <c r="A41" s="137" t="s">
        <v>97</v>
      </c>
      <c r="B41" s="138" t="s">
        <v>94</v>
      </c>
      <c r="C41">
        <v>11.7</v>
      </c>
      <c r="D41">
        <v>16.399999999999999</v>
      </c>
      <c r="E41">
        <v>12.1</v>
      </c>
      <c r="F41">
        <v>12.6</v>
      </c>
      <c r="G41">
        <v>11.7</v>
      </c>
      <c r="H41">
        <v>12.7</v>
      </c>
      <c r="I41">
        <v>11.6</v>
      </c>
      <c r="J41">
        <v>12.3</v>
      </c>
      <c r="K41">
        <v>10.3</v>
      </c>
      <c r="L41">
        <v>13.2</v>
      </c>
      <c r="M41">
        <v>13.6</v>
      </c>
      <c r="N41">
        <v>11.8</v>
      </c>
      <c r="O41">
        <v>10.3</v>
      </c>
      <c r="P41">
        <v>11.8</v>
      </c>
      <c r="Q41">
        <v>13.7</v>
      </c>
      <c r="R41">
        <v>10.199999999999999</v>
      </c>
      <c r="S41">
        <v>10</v>
      </c>
      <c r="T41">
        <v>10.7</v>
      </c>
      <c r="U41">
        <v>9.9</v>
      </c>
      <c r="V41">
        <v>12.6</v>
      </c>
      <c r="W41">
        <v>11.1</v>
      </c>
      <c r="X41">
        <v>11</v>
      </c>
      <c r="Y41">
        <v>9.8000000000000007</v>
      </c>
      <c r="Z41">
        <v>11.3</v>
      </c>
      <c r="AA41">
        <v>10.8</v>
      </c>
      <c r="AB41">
        <v>10.3</v>
      </c>
      <c r="AC41">
        <v>13.7</v>
      </c>
      <c r="AD41">
        <v>10.3</v>
      </c>
      <c r="AE41">
        <v>12.5</v>
      </c>
      <c r="AF41">
        <v>9.6</v>
      </c>
      <c r="AG41">
        <v>11.7</v>
      </c>
      <c r="AH41">
        <v>11.2</v>
      </c>
      <c r="AI41">
        <v>9.9</v>
      </c>
      <c r="AJ41">
        <v>9.6999999999999993</v>
      </c>
      <c r="AK41">
        <v>10.4</v>
      </c>
      <c r="AL41">
        <v>11.6</v>
      </c>
      <c r="AM41">
        <v>10.199999999999999</v>
      </c>
      <c r="AN41">
        <v>9.4</v>
      </c>
      <c r="AO41">
        <v>9.4</v>
      </c>
      <c r="AP41">
        <v>10.7</v>
      </c>
      <c r="AQ41">
        <v>11.7</v>
      </c>
      <c r="AR41">
        <v>9.1999999999999993</v>
      </c>
      <c r="AS41">
        <v>12.1</v>
      </c>
      <c r="AT41">
        <v>11.1</v>
      </c>
      <c r="AU41">
        <v>10.4</v>
      </c>
      <c r="AV41">
        <v>10</v>
      </c>
      <c r="AW41">
        <v>10</v>
      </c>
      <c r="AX41">
        <v>11.3</v>
      </c>
      <c r="AY41">
        <v>10.199999999999999</v>
      </c>
      <c r="AZ41">
        <v>10.8</v>
      </c>
      <c r="BA41">
        <v>9.4</v>
      </c>
      <c r="BB41">
        <v>10.9</v>
      </c>
      <c r="BC41">
        <v>9.1</v>
      </c>
      <c r="BD41">
        <v>7.9</v>
      </c>
      <c r="BE41">
        <v>10.9</v>
      </c>
      <c r="BF41">
        <v>10</v>
      </c>
      <c r="BG41">
        <v>10.1</v>
      </c>
      <c r="BH41">
        <v>10.7</v>
      </c>
      <c r="BI41">
        <v>11.4</v>
      </c>
      <c r="BJ41">
        <v>9.9</v>
      </c>
      <c r="BK41">
        <v>10.1</v>
      </c>
      <c r="BL41">
        <v>9.5</v>
      </c>
      <c r="BM41">
        <v>10.3</v>
      </c>
      <c r="BN41">
        <v>9.8000000000000007</v>
      </c>
      <c r="BO41">
        <v>9</v>
      </c>
      <c r="BP41">
        <v>10.8</v>
      </c>
      <c r="BQ41">
        <v>11.9</v>
      </c>
      <c r="BR41">
        <v>10.8</v>
      </c>
      <c r="BS41">
        <v>10.9</v>
      </c>
      <c r="BT41">
        <v>9.1</v>
      </c>
      <c r="BU41">
        <v>10.199999999999999</v>
      </c>
      <c r="BV41">
        <v>9.6999999999999993</v>
      </c>
      <c r="BW41">
        <v>9.6</v>
      </c>
      <c r="BX41">
        <v>11.8</v>
      </c>
      <c r="BY41">
        <v>12.8</v>
      </c>
      <c r="BZ41">
        <v>8</v>
      </c>
      <c r="CA41">
        <v>11.7</v>
      </c>
      <c r="CB41">
        <v>9</v>
      </c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</row>
    <row r="42" spans="1:130" s="133" customFormat="1" ht="15.6">
      <c r="A42" s="137" t="s">
        <v>97</v>
      </c>
      <c r="B42" s="138" t="s">
        <v>95</v>
      </c>
      <c r="C42">
        <v>10.6</v>
      </c>
      <c r="D42">
        <v>14.1</v>
      </c>
      <c r="E42">
        <v>10.9</v>
      </c>
      <c r="F42">
        <v>11.4</v>
      </c>
      <c r="G42">
        <v>10.9</v>
      </c>
      <c r="H42">
        <v>12.9</v>
      </c>
      <c r="I42">
        <v>10.1</v>
      </c>
      <c r="J42">
        <v>11.8</v>
      </c>
      <c r="K42">
        <v>9.4</v>
      </c>
      <c r="L42">
        <v>12.3</v>
      </c>
      <c r="M42">
        <v>13.1</v>
      </c>
      <c r="N42">
        <v>11</v>
      </c>
      <c r="O42">
        <v>9.6</v>
      </c>
      <c r="P42">
        <v>11.6</v>
      </c>
      <c r="Q42">
        <v>11.5</v>
      </c>
      <c r="R42">
        <v>8.5</v>
      </c>
      <c r="S42">
        <v>8.8000000000000007</v>
      </c>
      <c r="T42">
        <v>9.6999999999999993</v>
      </c>
      <c r="U42">
        <v>8.9</v>
      </c>
      <c r="V42">
        <v>11.3</v>
      </c>
      <c r="W42">
        <v>10.199999999999999</v>
      </c>
      <c r="X42">
        <v>10</v>
      </c>
      <c r="Y42">
        <v>8.5</v>
      </c>
      <c r="Z42">
        <v>10.4</v>
      </c>
      <c r="AA42">
        <v>9.6</v>
      </c>
      <c r="AB42">
        <v>9.8000000000000007</v>
      </c>
      <c r="AC42">
        <v>12.2</v>
      </c>
      <c r="AD42">
        <v>10</v>
      </c>
      <c r="AE42">
        <v>10.6</v>
      </c>
      <c r="AF42">
        <v>8.4</v>
      </c>
      <c r="AG42">
        <v>9.6999999999999993</v>
      </c>
      <c r="AH42">
        <v>10.4</v>
      </c>
      <c r="AI42">
        <v>8.6999999999999993</v>
      </c>
      <c r="AJ42">
        <v>8.6999999999999993</v>
      </c>
      <c r="AK42">
        <v>9.3000000000000007</v>
      </c>
      <c r="AL42">
        <v>10.1</v>
      </c>
      <c r="AM42">
        <v>9.1</v>
      </c>
      <c r="AN42">
        <v>8.6999999999999993</v>
      </c>
      <c r="AO42">
        <v>9</v>
      </c>
      <c r="AP42">
        <v>10.9</v>
      </c>
      <c r="AQ42">
        <v>10.4</v>
      </c>
      <c r="AR42">
        <v>8.9</v>
      </c>
      <c r="AS42">
        <v>9.4</v>
      </c>
      <c r="AT42">
        <v>9.6999999999999993</v>
      </c>
      <c r="AU42">
        <v>9.1999999999999993</v>
      </c>
      <c r="AV42">
        <v>8.6999999999999993</v>
      </c>
      <c r="AW42">
        <v>9.9</v>
      </c>
      <c r="AX42">
        <v>10.7</v>
      </c>
      <c r="AY42">
        <v>9.6999999999999993</v>
      </c>
      <c r="AZ42">
        <v>10.5</v>
      </c>
      <c r="BA42">
        <v>9</v>
      </c>
      <c r="BB42">
        <v>10.7</v>
      </c>
      <c r="BC42">
        <v>9.4</v>
      </c>
      <c r="BD42">
        <v>8.3000000000000007</v>
      </c>
      <c r="BE42">
        <v>11.5</v>
      </c>
      <c r="BF42">
        <v>8.9</v>
      </c>
      <c r="BG42">
        <v>9.1</v>
      </c>
      <c r="BH42">
        <v>9.8000000000000007</v>
      </c>
      <c r="BI42">
        <v>9.6999999999999993</v>
      </c>
      <c r="BJ42">
        <v>8.9</v>
      </c>
      <c r="BK42">
        <v>8.6999999999999993</v>
      </c>
      <c r="BL42">
        <v>8.8000000000000007</v>
      </c>
      <c r="BM42">
        <v>9</v>
      </c>
      <c r="BN42">
        <v>8.4</v>
      </c>
      <c r="BO42">
        <v>9</v>
      </c>
      <c r="BP42">
        <v>10.5</v>
      </c>
      <c r="BQ42">
        <v>10.199999999999999</v>
      </c>
      <c r="BR42">
        <v>9.9</v>
      </c>
      <c r="BS42">
        <v>8.9</v>
      </c>
      <c r="BT42">
        <v>8.8000000000000007</v>
      </c>
      <c r="BU42">
        <v>9.1</v>
      </c>
      <c r="BV42">
        <v>8.3000000000000007</v>
      </c>
      <c r="BW42">
        <v>9.1999999999999993</v>
      </c>
      <c r="BX42">
        <v>10.3</v>
      </c>
      <c r="BY42">
        <v>11.4</v>
      </c>
      <c r="BZ42">
        <v>8.6</v>
      </c>
      <c r="CA42">
        <v>11.5</v>
      </c>
      <c r="CB42">
        <v>8.1</v>
      </c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</row>
    <row r="43" spans="1:130" s="133" customFormat="1" ht="15.6">
      <c r="A43" s="137" t="s">
        <v>97</v>
      </c>
      <c r="B43" s="138" t="s">
        <v>95</v>
      </c>
      <c r="C43">
        <v>11.5</v>
      </c>
      <c r="D43">
        <v>14.3</v>
      </c>
      <c r="E43">
        <v>12.2</v>
      </c>
      <c r="F43">
        <v>13.1</v>
      </c>
      <c r="G43">
        <v>12.4</v>
      </c>
      <c r="H43">
        <v>13.6</v>
      </c>
      <c r="I43">
        <v>11.4</v>
      </c>
      <c r="J43">
        <v>8.8000000000000007</v>
      </c>
      <c r="K43">
        <v>9.4</v>
      </c>
      <c r="L43">
        <v>12.5</v>
      </c>
      <c r="M43">
        <v>13.7</v>
      </c>
      <c r="N43">
        <v>11.9</v>
      </c>
      <c r="O43">
        <v>8</v>
      </c>
      <c r="P43">
        <v>10.7</v>
      </c>
      <c r="Q43">
        <v>14.9</v>
      </c>
      <c r="R43">
        <v>9.1999999999999993</v>
      </c>
      <c r="S43">
        <v>9.5</v>
      </c>
      <c r="T43">
        <v>8.8000000000000007</v>
      </c>
      <c r="U43">
        <v>8.9</v>
      </c>
      <c r="V43">
        <v>11.5</v>
      </c>
      <c r="W43">
        <v>9.1999999999999993</v>
      </c>
      <c r="X43">
        <v>10.6</v>
      </c>
      <c r="Y43">
        <v>9.5</v>
      </c>
      <c r="Z43">
        <v>8.1</v>
      </c>
      <c r="AA43">
        <v>10.3</v>
      </c>
      <c r="AB43">
        <v>10.3</v>
      </c>
      <c r="AC43">
        <v>12.7</v>
      </c>
      <c r="AD43">
        <v>10.8</v>
      </c>
      <c r="AE43">
        <v>11.7</v>
      </c>
      <c r="AF43">
        <v>9</v>
      </c>
      <c r="AG43">
        <v>9.8000000000000007</v>
      </c>
      <c r="AH43">
        <v>8.8000000000000007</v>
      </c>
      <c r="AI43">
        <v>9.3000000000000007</v>
      </c>
      <c r="AJ43">
        <v>9.1999999999999993</v>
      </c>
      <c r="AK43">
        <v>10.3</v>
      </c>
      <c r="AL43">
        <v>9.9</v>
      </c>
      <c r="AM43">
        <v>9.4</v>
      </c>
      <c r="AN43">
        <v>8.4</v>
      </c>
      <c r="AO43">
        <v>10.6</v>
      </c>
      <c r="AP43">
        <v>10.7</v>
      </c>
      <c r="AQ43">
        <v>10.5</v>
      </c>
      <c r="AR43">
        <v>8.8000000000000007</v>
      </c>
      <c r="AS43">
        <v>10.1</v>
      </c>
      <c r="AT43">
        <v>8.6999999999999993</v>
      </c>
      <c r="AU43">
        <v>8</v>
      </c>
      <c r="AV43">
        <v>9.6</v>
      </c>
      <c r="AW43">
        <v>11.6</v>
      </c>
      <c r="AX43">
        <v>10</v>
      </c>
      <c r="AY43">
        <v>9.6</v>
      </c>
      <c r="AZ43">
        <v>10.4</v>
      </c>
      <c r="BA43">
        <v>9.1999999999999993</v>
      </c>
      <c r="BB43">
        <v>10.7</v>
      </c>
      <c r="BC43">
        <v>9.6999999999999993</v>
      </c>
      <c r="BD43">
        <v>8.6999999999999993</v>
      </c>
      <c r="BE43">
        <v>11.2</v>
      </c>
      <c r="BF43">
        <v>8.6999999999999993</v>
      </c>
      <c r="BG43">
        <v>8.8000000000000007</v>
      </c>
      <c r="BH43">
        <v>10</v>
      </c>
      <c r="BI43">
        <v>10</v>
      </c>
      <c r="BJ43">
        <v>9.5</v>
      </c>
      <c r="BK43">
        <v>9.6</v>
      </c>
      <c r="BL43">
        <v>8.1</v>
      </c>
      <c r="BM43">
        <v>8.1</v>
      </c>
      <c r="BN43">
        <v>9.4</v>
      </c>
      <c r="BO43">
        <v>9.6999999999999993</v>
      </c>
      <c r="BP43">
        <v>10.4</v>
      </c>
      <c r="BQ43">
        <v>8.6999999999999993</v>
      </c>
      <c r="BR43">
        <v>10.7</v>
      </c>
      <c r="BS43">
        <v>8.6</v>
      </c>
      <c r="BT43">
        <v>8.6999999999999993</v>
      </c>
      <c r="BU43">
        <v>9.1</v>
      </c>
      <c r="BV43">
        <v>9</v>
      </c>
      <c r="BW43">
        <v>9</v>
      </c>
      <c r="BX43">
        <v>8.5</v>
      </c>
      <c r="BY43">
        <v>11.6</v>
      </c>
      <c r="BZ43">
        <v>9.1999999999999993</v>
      </c>
      <c r="CA43">
        <v>11.7</v>
      </c>
      <c r="CB43">
        <v>9.3000000000000007</v>
      </c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139"/>
      <c r="DN43" s="139"/>
      <c r="DO43" s="139"/>
      <c r="DP43" s="139"/>
      <c r="DQ43" s="139"/>
      <c r="DR43" s="139"/>
      <c r="DS43" s="139"/>
      <c r="DT43" s="139"/>
      <c r="DU43" s="139"/>
      <c r="DV43" s="139"/>
      <c r="DW43" s="139"/>
      <c r="DX43" s="139"/>
      <c r="DY43" s="139"/>
      <c r="DZ43" s="139"/>
    </row>
    <row r="44" spans="1:130" s="133" customFormat="1" ht="15.6">
      <c r="A44" s="137" t="s">
        <v>97</v>
      </c>
      <c r="B44" s="138" t="s">
        <v>95</v>
      </c>
      <c r="C44">
        <v>10.9</v>
      </c>
      <c r="D44">
        <v>14.8</v>
      </c>
      <c r="E44">
        <v>11.3</v>
      </c>
      <c r="F44">
        <v>11.5</v>
      </c>
      <c r="G44">
        <v>10.9</v>
      </c>
      <c r="H44">
        <v>13</v>
      </c>
      <c r="I44">
        <v>11.1</v>
      </c>
      <c r="J44">
        <v>11.8</v>
      </c>
      <c r="K44">
        <v>10.4</v>
      </c>
      <c r="L44">
        <v>13.5</v>
      </c>
      <c r="M44">
        <v>13.2</v>
      </c>
      <c r="N44">
        <v>12.5</v>
      </c>
      <c r="O44">
        <v>9.9</v>
      </c>
      <c r="P44">
        <v>11.1</v>
      </c>
      <c r="Q44">
        <v>13.1</v>
      </c>
      <c r="R44">
        <v>9.8000000000000007</v>
      </c>
      <c r="S44">
        <v>10</v>
      </c>
      <c r="T44">
        <v>10.9</v>
      </c>
      <c r="U44">
        <v>10.199999999999999</v>
      </c>
      <c r="V44">
        <v>12.9</v>
      </c>
      <c r="W44">
        <v>11.1</v>
      </c>
      <c r="X44">
        <v>10.4</v>
      </c>
      <c r="Y44">
        <v>9.5</v>
      </c>
      <c r="Z44">
        <v>11.6</v>
      </c>
      <c r="AA44">
        <v>10</v>
      </c>
      <c r="AB44">
        <v>10.199999999999999</v>
      </c>
      <c r="AC44">
        <v>14.6</v>
      </c>
      <c r="AD44">
        <v>10.5</v>
      </c>
      <c r="AE44">
        <v>11.9</v>
      </c>
      <c r="AF44">
        <v>9.6</v>
      </c>
      <c r="AG44">
        <v>11.3</v>
      </c>
      <c r="AH44">
        <v>11.7</v>
      </c>
      <c r="AI44">
        <v>9.5</v>
      </c>
      <c r="AJ44">
        <v>9.6999999999999993</v>
      </c>
      <c r="AK44">
        <v>9.9</v>
      </c>
      <c r="AL44">
        <v>10.8</v>
      </c>
      <c r="AM44">
        <v>9.5</v>
      </c>
      <c r="AN44">
        <v>8.6999999999999993</v>
      </c>
      <c r="AO44">
        <v>9.4</v>
      </c>
      <c r="AP44">
        <v>11.2</v>
      </c>
      <c r="AQ44">
        <v>12</v>
      </c>
      <c r="AR44">
        <v>10.6</v>
      </c>
      <c r="AS44">
        <v>11.2</v>
      </c>
      <c r="AT44">
        <v>10.8</v>
      </c>
      <c r="AU44">
        <v>9.6999999999999993</v>
      </c>
      <c r="AV44">
        <v>9</v>
      </c>
      <c r="AW44">
        <v>9.9</v>
      </c>
      <c r="AX44">
        <v>11.5</v>
      </c>
      <c r="AY44">
        <v>10.3</v>
      </c>
      <c r="AZ44">
        <v>10.8</v>
      </c>
      <c r="BA44">
        <v>9</v>
      </c>
      <c r="BB44">
        <v>11</v>
      </c>
      <c r="BC44">
        <v>9.5</v>
      </c>
      <c r="BD44">
        <v>9.1999999999999993</v>
      </c>
      <c r="BE44">
        <v>12.2</v>
      </c>
      <c r="BF44">
        <v>8.9</v>
      </c>
      <c r="BG44">
        <v>9.9</v>
      </c>
      <c r="BH44">
        <v>10.8</v>
      </c>
      <c r="BI44">
        <v>9.6999999999999993</v>
      </c>
      <c r="BJ44">
        <v>9.9</v>
      </c>
      <c r="BK44">
        <v>9.3000000000000007</v>
      </c>
      <c r="BL44">
        <v>9.3000000000000007</v>
      </c>
      <c r="BM44">
        <v>10.4</v>
      </c>
      <c r="BN44">
        <v>9.9</v>
      </c>
      <c r="BO44">
        <v>8.9</v>
      </c>
      <c r="BP44">
        <v>10.9</v>
      </c>
      <c r="BQ44">
        <v>11.4</v>
      </c>
      <c r="BR44">
        <v>10.8</v>
      </c>
      <c r="BS44">
        <v>10.8</v>
      </c>
      <c r="BT44">
        <v>9.6</v>
      </c>
      <c r="BU44">
        <v>9.9</v>
      </c>
      <c r="BV44">
        <v>9.1999999999999993</v>
      </c>
      <c r="BW44">
        <v>10.3</v>
      </c>
      <c r="BX44">
        <v>10.5</v>
      </c>
      <c r="BY44">
        <v>12.2</v>
      </c>
      <c r="BZ44">
        <v>8.8000000000000007</v>
      </c>
      <c r="CA44">
        <v>12.4</v>
      </c>
      <c r="CB44">
        <v>9</v>
      </c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</row>
    <row r="45" spans="1:130" s="133" customFormat="1" ht="15.6">
      <c r="A45" s="137" t="s">
        <v>97</v>
      </c>
      <c r="B45" s="138" t="s">
        <v>95</v>
      </c>
      <c r="C45">
        <v>9.8000000000000007</v>
      </c>
      <c r="D45">
        <v>14.9</v>
      </c>
      <c r="E45">
        <v>11.1</v>
      </c>
      <c r="F45">
        <v>11.9</v>
      </c>
      <c r="G45">
        <v>11.6</v>
      </c>
      <c r="H45">
        <v>12.4</v>
      </c>
      <c r="I45">
        <v>9.6999999999999993</v>
      </c>
      <c r="J45">
        <v>11.9</v>
      </c>
      <c r="K45">
        <v>9.4</v>
      </c>
      <c r="L45">
        <v>12.4</v>
      </c>
      <c r="M45">
        <v>12.5</v>
      </c>
      <c r="N45">
        <v>11.8</v>
      </c>
      <c r="O45">
        <v>9.1999999999999993</v>
      </c>
      <c r="P45">
        <v>10.4</v>
      </c>
      <c r="Q45">
        <v>12.6</v>
      </c>
      <c r="R45">
        <v>9.5</v>
      </c>
      <c r="S45">
        <v>11.9</v>
      </c>
      <c r="T45">
        <v>10.6</v>
      </c>
      <c r="U45">
        <v>9.3000000000000007</v>
      </c>
      <c r="V45">
        <v>12.2</v>
      </c>
      <c r="W45">
        <v>10.5</v>
      </c>
      <c r="X45">
        <v>11.2</v>
      </c>
      <c r="Y45">
        <v>9.1999999999999993</v>
      </c>
      <c r="Z45">
        <v>12</v>
      </c>
      <c r="AA45">
        <v>10.6</v>
      </c>
      <c r="AB45">
        <v>10.3</v>
      </c>
      <c r="AC45">
        <v>12.8</v>
      </c>
      <c r="AD45">
        <v>10.1</v>
      </c>
      <c r="AE45">
        <v>11.7</v>
      </c>
      <c r="AF45">
        <v>9</v>
      </c>
      <c r="AG45">
        <v>9.6999999999999993</v>
      </c>
      <c r="AH45">
        <v>11.2</v>
      </c>
      <c r="AI45">
        <v>9.5</v>
      </c>
      <c r="AJ45">
        <v>9.9</v>
      </c>
      <c r="AK45">
        <v>9.8000000000000007</v>
      </c>
      <c r="AL45">
        <v>11.1</v>
      </c>
      <c r="AM45">
        <v>9.6999999999999993</v>
      </c>
      <c r="AN45">
        <v>9.5</v>
      </c>
      <c r="AO45">
        <v>9.6</v>
      </c>
      <c r="AP45">
        <v>11.1</v>
      </c>
      <c r="AQ45">
        <v>9.9</v>
      </c>
      <c r="AR45">
        <v>9.1999999999999993</v>
      </c>
      <c r="AS45">
        <v>10.199999999999999</v>
      </c>
      <c r="AT45">
        <v>9.8000000000000007</v>
      </c>
      <c r="AU45">
        <v>9.3000000000000007</v>
      </c>
      <c r="AV45">
        <v>9.5</v>
      </c>
      <c r="AW45">
        <v>9.9</v>
      </c>
      <c r="AX45">
        <v>11.3</v>
      </c>
      <c r="AY45">
        <v>10.1</v>
      </c>
      <c r="AZ45">
        <v>10.4</v>
      </c>
      <c r="BA45">
        <v>9.4</v>
      </c>
      <c r="BB45">
        <v>11.7</v>
      </c>
      <c r="BC45">
        <v>9.8000000000000007</v>
      </c>
      <c r="BD45">
        <v>8.5</v>
      </c>
      <c r="BE45">
        <v>10.6</v>
      </c>
      <c r="BF45">
        <v>9.5</v>
      </c>
      <c r="BG45">
        <v>9.6999999999999993</v>
      </c>
      <c r="BH45">
        <v>10.3</v>
      </c>
      <c r="BI45">
        <v>10.3</v>
      </c>
      <c r="BJ45">
        <v>9.4</v>
      </c>
      <c r="BK45">
        <v>9.6999999999999993</v>
      </c>
      <c r="BL45">
        <v>9.5</v>
      </c>
      <c r="BM45">
        <v>11</v>
      </c>
      <c r="BN45">
        <v>10.4</v>
      </c>
      <c r="BO45">
        <v>8.6999999999999993</v>
      </c>
      <c r="BP45">
        <v>10.6</v>
      </c>
      <c r="BQ45">
        <v>10.6</v>
      </c>
      <c r="BR45">
        <v>10.9</v>
      </c>
      <c r="BS45">
        <v>10.3</v>
      </c>
      <c r="BT45">
        <v>9.6999999999999993</v>
      </c>
      <c r="BU45">
        <v>9.4</v>
      </c>
      <c r="BV45">
        <v>10.199999999999999</v>
      </c>
      <c r="BW45">
        <v>9.8000000000000007</v>
      </c>
      <c r="BX45">
        <v>10.8</v>
      </c>
      <c r="BY45">
        <v>12</v>
      </c>
      <c r="BZ45">
        <v>8.6</v>
      </c>
      <c r="CA45">
        <v>11.2</v>
      </c>
      <c r="CB45">
        <v>9.1999999999999993</v>
      </c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</row>
    <row r="46" spans="1:130" s="133" customFormat="1" ht="15.6">
      <c r="A46" s="137" t="s">
        <v>97</v>
      </c>
      <c r="B46" s="138" t="s">
        <v>95</v>
      </c>
      <c r="C46">
        <v>11.7</v>
      </c>
      <c r="D46">
        <v>14.8</v>
      </c>
      <c r="E46">
        <v>12</v>
      </c>
      <c r="F46">
        <v>12.1</v>
      </c>
      <c r="G46">
        <v>11.5</v>
      </c>
      <c r="H46">
        <v>13.3</v>
      </c>
      <c r="I46">
        <v>11.9</v>
      </c>
      <c r="J46">
        <v>12.3</v>
      </c>
      <c r="K46">
        <v>10.9</v>
      </c>
      <c r="L46">
        <v>13.7</v>
      </c>
      <c r="M46">
        <v>14.4</v>
      </c>
      <c r="N46">
        <v>12.3</v>
      </c>
      <c r="O46">
        <v>11.3</v>
      </c>
      <c r="P46">
        <v>12.4</v>
      </c>
      <c r="Q46">
        <v>13</v>
      </c>
      <c r="R46">
        <v>9.4</v>
      </c>
      <c r="S46">
        <v>9.4</v>
      </c>
      <c r="T46">
        <v>10.9</v>
      </c>
      <c r="U46">
        <v>9.8000000000000007</v>
      </c>
      <c r="V46">
        <v>12.6</v>
      </c>
      <c r="W46">
        <v>11.6</v>
      </c>
      <c r="X46">
        <v>11.4</v>
      </c>
      <c r="Y46">
        <v>9.6999999999999993</v>
      </c>
      <c r="Z46">
        <v>11.3</v>
      </c>
      <c r="AA46">
        <v>10.5</v>
      </c>
      <c r="AB46">
        <v>11</v>
      </c>
      <c r="AC46">
        <v>14</v>
      </c>
      <c r="AD46">
        <v>10.3</v>
      </c>
      <c r="AE46">
        <v>11.8</v>
      </c>
      <c r="AF46">
        <v>9.3000000000000007</v>
      </c>
      <c r="AG46">
        <v>10.6</v>
      </c>
      <c r="AH46">
        <v>11.4</v>
      </c>
      <c r="AI46">
        <v>9.4</v>
      </c>
      <c r="AJ46">
        <v>10.1</v>
      </c>
      <c r="AK46">
        <v>10.3</v>
      </c>
      <c r="AL46">
        <v>11.5</v>
      </c>
      <c r="AM46">
        <v>9.9</v>
      </c>
      <c r="AN46">
        <v>9.3000000000000007</v>
      </c>
      <c r="AO46">
        <v>9.5</v>
      </c>
      <c r="AP46">
        <v>11.4</v>
      </c>
      <c r="AQ46">
        <v>11.8</v>
      </c>
      <c r="AR46">
        <v>9.9</v>
      </c>
      <c r="AS46">
        <v>11.4</v>
      </c>
      <c r="AT46">
        <v>10.8</v>
      </c>
      <c r="AU46">
        <v>9.5</v>
      </c>
      <c r="AV46">
        <v>9.3000000000000007</v>
      </c>
      <c r="AW46">
        <v>9.6999999999999993</v>
      </c>
      <c r="AX46">
        <v>11.6</v>
      </c>
      <c r="AY46">
        <v>10</v>
      </c>
      <c r="AZ46">
        <v>9.6999999999999993</v>
      </c>
      <c r="BA46">
        <v>8.9</v>
      </c>
      <c r="BB46">
        <v>11.1</v>
      </c>
      <c r="BC46">
        <v>9.1999999999999993</v>
      </c>
      <c r="BD46">
        <v>8.4</v>
      </c>
      <c r="BE46">
        <v>11.5</v>
      </c>
      <c r="BF46">
        <v>9.6</v>
      </c>
      <c r="BG46">
        <v>9.6999999999999993</v>
      </c>
      <c r="BH46">
        <v>9.6</v>
      </c>
      <c r="BI46">
        <v>9.3000000000000007</v>
      </c>
      <c r="BJ46">
        <v>9.1999999999999993</v>
      </c>
      <c r="BK46">
        <v>9.1999999999999993</v>
      </c>
      <c r="BL46">
        <v>8.6</v>
      </c>
      <c r="BM46">
        <v>10.199999999999999</v>
      </c>
      <c r="BN46">
        <v>9.5</v>
      </c>
      <c r="BO46">
        <v>9.4</v>
      </c>
      <c r="BP46">
        <v>10.9</v>
      </c>
      <c r="BQ46">
        <v>11.9</v>
      </c>
      <c r="BR46">
        <v>10.9</v>
      </c>
      <c r="BS46">
        <v>9.9</v>
      </c>
      <c r="BT46">
        <v>9.1</v>
      </c>
      <c r="BU46">
        <v>9.4</v>
      </c>
      <c r="BV46">
        <v>9.5</v>
      </c>
      <c r="BW46">
        <v>9.6</v>
      </c>
      <c r="BX46">
        <v>11.2</v>
      </c>
      <c r="BY46">
        <v>12.3</v>
      </c>
      <c r="BZ46">
        <v>8.6999999999999993</v>
      </c>
      <c r="CA46">
        <v>12.7</v>
      </c>
      <c r="CB46">
        <v>9.5</v>
      </c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</row>
    <row r="47" spans="1:130" s="133" customFormat="1" ht="15.6">
      <c r="A47" s="137" t="s">
        <v>97</v>
      </c>
      <c r="B47" s="138" t="s">
        <v>95</v>
      </c>
      <c r="C47">
        <v>10.5</v>
      </c>
      <c r="D47">
        <v>16</v>
      </c>
      <c r="E47">
        <v>12.9</v>
      </c>
      <c r="F47">
        <v>12.5</v>
      </c>
      <c r="G47">
        <v>11.8</v>
      </c>
      <c r="H47">
        <v>12.8</v>
      </c>
      <c r="I47">
        <v>11.5</v>
      </c>
      <c r="J47">
        <v>12.5</v>
      </c>
      <c r="K47">
        <v>10.199999999999999</v>
      </c>
      <c r="L47">
        <v>13.3</v>
      </c>
      <c r="M47">
        <v>12.7</v>
      </c>
      <c r="N47">
        <v>11.4</v>
      </c>
      <c r="O47">
        <v>9</v>
      </c>
      <c r="P47">
        <v>11.1</v>
      </c>
      <c r="Q47">
        <v>13.2</v>
      </c>
      <c r="R47">
        <v>11</v>
      </c>
      <c r="S47">
        <v>10.3</v>
      </c>
      <c r="T47">
        <v>11.5</v>
      </c>
      <c r="U47">
        <v>10.6</v>
      </c>
      <c r="V47">
        <v>12.5</v>
      </c>
      <c r="W47">
        <v>11.3</v>
      </c>
      <c r="X47">
        <v>11.6</v>
      </c>
      <c r="Y47">
        <v>9</v>
      </c>
      <c r="Z47">
        <v>11.3</v>
      </c>
      <c r="AA47">
        <v>10.3</v>
      </c>
      <c r="AB47">
        <v>10.7</v>
      </c>
      <c r="AC47">
        <v>13.2</v>
      </c>
      <c r="AD47">
        <v>10.1</v>
      </c>
      <c r="AE47">
        <v>12.5</v>
      </c>
      <c r="AF47">
        <v>10</v>
      </c>
      <c r="AG47">
        <v>11.9</v>
      </c>
      <c r="AH47">
        <v>11.5</v>
      </c>
      <c r="AI47">
        <v>9.1</v>
      </c>
      <c r="AJ47">
        <v>9.6</v>
      </c>
      <c r="AK47">
        <v>10.199999999999999</v>
      </c>
      <c r="AL47">
        <v>11.4</v>
      </c>
      <c r="AM47">
        <v>9.5</v>
      </c>
      <c r="AN47">
        <v>8.8000000000000007</v>
      </c>
      <c r="AO47">
        <v>9.3000000000000007</v>
      </c>
      <c r="AP47">
        <v>11</v>
      </c>
      <c r="AQ47">
        <v>11.6</v>
      </c>
      <c r="AR47">
        <v>9</v>
      </c>
      <c r="AS47">
        <v>11.8</v>
      </c>
      <c r="AT47">
        <v>11.4</v>
      </c>
      <c r="AU47">
        <v>10.199999999999999</v>
      </c>
      <c r="AV47">
        <v>10</v>
      </c>
      <c r="AW47">
        <v>10</v>
      </c>
      <c r="AX47">
        <v>11.2</v>
      </c>
      <c r="AY47">
        <v>10.3</v>
      </c>
      <c r="AZ47">
        <v>11.1</v>
      </c>
      <c r="BA47">
        <v>9.3000000000000007</v>
      </c>
      <c r="BB47">
        <v>11</v>
      </c>
      <c r="BC47">
        <v>9.3000000000000007</v>
      </c>
      <c r="BD47">
        <v>8.4</v>
      </c>
      <c r="BE47">
        <v>11.3</v>
      </c>
      <c r="BF47">
        <v>9.9</v>
      </c>
      <c r="BG47">
        <v>10.199999999999999</v>
      </c>
      <c r="BH47">
        <v>11</v>
      </c>
      <c r="BI47">
        <v>10.199999999999999</v>
      </c>
      <c r="BJ47">
        <v>9.4</v>
      </c>
      <c r="BK47">
        <v>9.6999999999999993</v>
      </c>
      <c r="BL47">
        <v>8.9</v>
      </c>
      <c r="BM47">
        <v>11.3</v>
      </c>
      <c r="BN47">
        <v>10.1</v>
      </c>
      <c r="BO47">
        <v>8.8000000000000007</v>
      </c>
      <c r="BP47">
        <v>10</v>
      </c>
      <c r="BQ47">
        <v>11.1</v>
      </c>
      <c r="BR47">
        <v>11.3</v>
      </c>
      <c r="BS47">
        <v>10.3</v>
      </c>
      <c r="BT47">
        <v>9.6</v>
      </c>
      <c r="BU47">
        <v>9.8000000000000007</v>
      </c>
      <c r="BV47">
        <v>10.1</v>
      </c>
      <c r="BW47">
        <v>9.6999999999999993</v>
      </c>
      <c r="BX47">
        <v>10</v>
      </c>
      <c r="BY47">
        <v>12.4</v>
      </c>
      <c r="BZ47">
        <v>8.5</v>
      </c>
      <c r="CA47">
        <v>11.8</v>
      </c>
      <c r="CB47">
        <v>8.5</v>
      </c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39"/>
      <c r="DL47" s="139"/>
      <c r="DM47" s="139"/>
      <c r="DN47" s="139"/>
      <c r="DO47" s="139"/>
      <c r="DP47" s="139"/>
      <c r="DQ47" s="139"/>
      <c r="DR47" s="139"/>
      <c r="DS47" s="139"/>
      <c r="DT47" s="139"/>
      <c r="DU47" s="139"/>
      <c r="DV47" s="139"/>
      <c r="DW47" s="139"/>
      <c r="DX47" s="139"/>
      <c r="DY47" s="139"/>
      <c r="DZ47" s="139"/>
    </row>
    <row r="48" spans="1:130" s="133" customFormat="1" ht="15.6">
      <c r="A48" s="137" t="s">
        <v>97</v>
      </c>
      <c r="B48" s="138" t="s">
        <v>95</v>
      </c>
      <c r="C48">
        <v>10.8</v>
      </c>
      <c r="D48">
        <v>14.3</v>
      </c>
      <c r="E48">
        <v>12.3</v>
      </c>
      <c r="F48">
        <v>12.4</v>
      </c>
      <c r="G48">
        <v>11.2</v>
      </c>
      <c r="H48">
        <v>12.1</v>
      </c>
      <c r="I48">
        <v>11.3</v>
      </c>
      <c r="J48">
        <v>11.1</v>
      </c>
      <c r="K48">
        <v>10.4</v>
      </c>
      <c r="L48">
        <v>13.2</v>
      </c>
      <c r="M48">
        <v>13</v>
      </c>
      <c r="N48">
        <v>11.3</v>
      </c>
      <c r="O48">
        <v>9.6</v>
      </c>
      <c r="P48">
        <v>11.2</v>
      </c>
      <c r="Q48">
        <v>12</v>
      </c>
      <c r="R48">
        <v>10</v>
      </c>
      <c r="S48">
        <v>10.3</v>
      </c>
      <c r="T48">
        <v>11.3</v>
      </c>
      <c r="U48">
        <v>10.6</v>
      </c>
      <c r="V48">
        <v>12.8</v>
      </c>
      <c r="W48">
        <v>11.8</v>
      </c>
      <c r="X48">
        <v>11.8</v>
      </c>
      <c r="Y48">
        <v>10.3</v>
      </c>
      <c r="Z48">
        <v>11.7</v>
      </c>
      <c r="AA48">
        <v>11.6</v>
      </c>
      <c r="AB48">
        <v>10.8</v>
      </c>
      <c r="AC48">
        <v>13.8</v>
      </c>
      <c r="AD48">
        <v>11.2</v>
      </c>
      <c r="AE48">
        <v>11.1</v>
      </c>
      <c r="AF48">
        <v>10.1</v>
      </c>
      <c r="AG48">
        <v>11.8</v>
      </c>
      <c r="AH48">
        <v>11.9</v>
      </c>
      <c r="AI48">
        <v>10.1</v>
      </c>
      <c r="AJ48">
        <v>10.5</v>
      </c>
      <c r="AK48">
        <v>10.199999999999999</v>
      </c>
      <c r="AL48">
        <v>11.9</v>
      </c>
      <c r="AM48">
        <v>10.6</v>
      </c>
      <c r="AN48">
        <v>9.6999999999999993</v>
      </c>
      <c r="AO48">
        <v>10.4</v>
      </c>
      <c r="AP48">
        <v>11.3</v>
      </c>
      <c r="AQ48">
        <v>12.3</v>
      </c>
      <c r="AR48">
        <v>9.1999999999999993</v>
      </c>
      <c r="AS48">
        <v>11.5</v>
      </c>
      <c r="AT48">
        <v>11.2</v>
      </c>
      <c r="AU48">
        <v>10.7</v>
      </c>
      <c r="AV48">
        <v>9.9</v>
      </c>
      <c r="AW48">
        <v>10.4</v>
      </c>
      <c r="AX48">
        <v>11.9</v>
      </c>
      <c r="AY48">
        <v>10.7</v>
      </c>
      <c r="AZ48">
        <v>11</v>
      </c>
      <c r="BA48">
        <v>9.6999999999999993</v>
      </c>
      <c r="BB48">
        <v>11.8</v>
      </c>
      <c r="BC48">
        <v>10.1</v>
      </c>
      <c r="BD48">
        <v>9</v>
      </c>
      <c r="BE48">
        <v>12</v>
      </c>
      <c r="BF48">
        <v>11.3</v>
      </c>
      <c r="BG48">
        <v>10.8</v>
      </c>
      <c r="BH48">
        <v>11.2</v>
      </c>
      <c r="BI48">
        <v>10.8</v>
      </c>
      <c r="BJ48">
        <v>10.4</v>
      </c>
      <c r="BK48">
        <v>10.3</v>
      </c>
      <c r="BL48">
        <v>9.9</v>
      </c>
      <c r="BM48">
        <v>11.4</v>
      </c>
      <c r="BN48">
        <v>10.199999999999999</v>
      </c>
      <c r="BO48">
        <v>9.6</v>
      </c>
      <c r="BP48">
        <v>11</v>
      </c>
      <c r="BQ48">
        <v>11.7</v>
      </c>
      <c r="BR48">
        <v>11.2</v>
      </c>
      <c r="BS48">
        <v>10.8</v>
      </c>
      <c r="BT48">
        <v>9.8000000000000007</v>
      </c>
      <c r="BU48">
        <v>10.8</v>
      </c>
      <c r="BV48">
        <v>9.4</v>
      </c>
      <c r="BW48">
        <v>9.9</v>
      </c>
      <c r="BX48">
        <v>11.5</v>
      </c>
      <c r="BY48">
        <v>12.5</v>
      </c>
      <c r="BZ48">
        <v>8.9</v>
      </c>
      <c r="CA48">
        <v>11.5</v>
      </c>
      <c r="CB48">
        <v>9</v>
      </c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39"/>
      <c r="DL48" s="139"/>
      <c r="DM48" s="139"/>
      <c r="DN48" s="139"/>
      <c r="DO48" s="139"/>
      <c r="DP48" s="139"/>
      <c r="DQ48" s="139"/>
      <c r="DR48" s="139"/>
      <c r="DS48" s="139"/>
      <c r="DT48" s="139"/>
      <c r="DU48" s="139"/>
      <c r="DV48" s="139"/>
      <c r="DW48" s="139"/>
      <c r="DX48" s="139"/>
      <c r="DY48" s="139"/>
      <c r="DZ48" s="139"/>
    </row>
    <row r="49" spans="1:130" s="133" customFormat="1" ht="15.6">
      <c r="A49" s="137" t="s">
        <v>97</v>
      </c>
      <c r="B49" s="138" t="s">
        <v>95</v>
      </c>
      <c r="C49">
        <v>10.5</v>
      </c>
      <c r="D49">
        <v>15.9</v>
      </c>
      <c r="E49">
        <v>11.5</v>
      </c>
      <c r="F49">
        <v>12.1</v>
      </c>
      <c r="G49">
        <v>11.1</v>
      </c>
      <c r="H49">
        <v>12.7</v>
      </c>
      <c r="I49">
        <v>11</v>
      </c>
      <c r="J49">
        <v>12.2</v>
      </c>
      <c r="K49">
        <v>10.4</v>
      </c>
      <c r="L49">
        <v>13.8</v>
      </c>
      <c r="M49">
        <v>13.7</v>
      </c>
      <c r="N49">
        <v>11.6</v>
      </c>
      <c r="O49">
        <v>9.9</v>
      </c>
      <c r="P49">
        <v>11.2</v>
      </c>
      <c r="Q49">
        <v>12.9</v>
      </c>
      <c r="R49">
        <v>9.1999999999999993</v>
      </c>
      <c r="S49">
        <v>9.6999999999999993</v>
      </c>
      <c r="T49">
        <v>10.4</v>
      </c>
      <c r="U49">
        <v>9.6</v>
      </c>
      <c r="V49">
        <v>12.2</v>
      </c>
      <c r="W49">
        <v>10.9</v>
      </c>
      <c r="X49">
        <v>10.9</v>
      </c>
      <c r="Y49">
        <v>9.5</v>
      </c>
      <c r="Z49">
        <v>11.3</v>
      </c>
      <c r="AA49">
        <v>10.3</v>
      </c>
      <c r="AB49">
        <v>10.3</v>
      </c>
      <c r="AC49">
        <v>13.3</v>
      </c>
      <c r="AD49">
        <v>9.9</v>
      </c>
      <c r="AE49">
        <v>12.8</v>
      </c>
      <c r="AF49">
        <v>9.1999999999999993</v>
      </c>
      <c r="AG49">
        <v>11</v>
      </c>
      <c r="AH49">
        <v>11.2</v>
      </c>
      <c r="AI49">
        <v>9</v>
      </c>
      <c r="AJ49">
        <v>9.3000000000000007</v>
      </c>
      <c r="AK49">
        <v>9.9</v>
      </c>
      <c r="AL49">
        <v>11.1</v>
      </c>
      <c r="AM49">
        <v>10</v>
      </c>
      <c r="AN49">
        <v>9</v>
      </c>
      <c r="AO49">
        <v>9.4</v>
      </c>
      <c r="AP49">
        <v>10.9</v>
      </c>
      <c r="AQ49">
        <v>11.4</v>
      </c>
      <c r="AR49">
        <v>9</v>
      </c>
      <c r="AS49">
        <v>11</v>
      </c>
      <c r="AT49">
        <v>10.1</v>
      </c>
      <c r="AU49">
        <v>9.1</v>
      </c>
      <c r="AV49">
        <v>8.6999999999999993</v>
      </c>
      <c r="AW49">
        <v>9.1</v>
      </c>
      <c r="AX49">
        <v>10.8</v>
      </c>
      <c r="AY49">
        <v>9.8000000000000007</v>
      </c>
      <c r="AZ49">
        <v>10.1</v>
      </c>
      <c r="BA49">
        <v>9.1</v>
      </c>
      <c r="BB49">
        <v>10.9</v>
      </c>
      <c r="BC49">
        <v>9.4</v>
      </c>
      <c r="BD49">
        <v>8.3000000000000007</v>
      </c>
      <c r="BE49">
        <v>11.9</v>
      </c>
      <c r="BF49">
        <v>9.1999999999999993</v>
      </c>
      <c r="BG49">
        <v>8.9</v>
      </c>
      <c r="BH49">
        <v>9.1999999999999993</v>
      </c>
      <c r="BI49">
        <v>9.1999999999999993</v>
      </c>
      <c r="BJ49">
        <v>10.4</v>
      </c>
      <c r="BK49">
        <v>8.8000000000000007</v>
      </c>
      <c r="BL49">
        <v>9</v>
      </c>
      <c r="BM49">
        <v>10.6</v>
      </c>
      <c r="BN49">
        <v>9.5</v>
      </c>
      <c r="BO49">
        <v>8.9</v>
      </c>
      <c r="BP49">
        <v>10.4</v>
      </c>
      <c r="BQ49">
        <v>11.2</v>
      </c>
      <c r="BR49">
        <v>10.9</v>
      </c>
      <c r="BS49">
        <v>9.9</v>
      </c>
      <c r="BT49">
        <v>9.5</v>
      </c>
      <c r="BU49">
        <v>9.5</v>
      </c>
      <c r="BV49">
        <v>8.6</v>
      </c>
      <c r="BW49">
        <v>9.6999999999999993</v>
      </c>
      <c r="BX49">
        <v>11.4</v>
      </c>
      <c r="BY49">
        <v>13.1</v>
      </c>
      <c r="BZ49">
        <v>8.1999999999999993</v>
      </c>
      <c r="CA49">
        <v>12.2</v>
      </c>
      <c r="CB49">
        <v>9.1999999999999993</v>
      </c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  <c r="DL49" s="139"/>
      <c r="DM49" s="139"/>
      <c r="DN49" s="139"/>
      <c r="DO49" s="139"/>
      <c r="DP49" s="139"/>
      <c r="DQ49" s="139"/>
      <c r="DR49" s="139"/>
      <c r="DS49" s="139"/>
      <c r="DT49" s="139"/>
      <c r="DU49" s="139"/>
      <c r="DV49" s="139"/>
      <c r="DW49" s="139"/>
      <c r="DX49" s="139"/>
      <c r="DY49" s="139"/>
      <c r="DZ49" s="139"/>
    </row>
    <row r="50" spans="1:130" s="133" customFormat="1" ht="15.6">
      <c r="A50" s="137" t="s">
        <v>97</v>
      </c>
      <c r="B50" s="138" t="s">
        <v>95</v>
      </c>
      <c r="C50">
        <v>10.6</v>
      </c>
      <c r="D50">
        <v>14.8</v>
      </c>
      <c r="E50">
        <v>9.9</v>
      </c>
      <c r="F50">
        <v>10.9</v>
      </c>
      <c r="G50">
        <v>10.199999999999999</v>
      </c>
      <c r="H50">
        <v>11</v>
      </c>
      <c r="I50">
        <v>10</v>
      </c>
      <c r="J50">
        <v>10.3</v>
      </c>
      <c r="K50">
        <v>9.1999999999999993</v>
      </c>
      <c r="L50">
        <v>12</v>
      </c>
      <c r="M50">
        <v>12.2</v>
      </c>
      <c r="N50">
        <v>10.6</v>
      </c>
      <c r="O50">
        <v>8.6999999999999993</v>
      </c>
      <c r="P50">
        <v>10.4</v>
      </c>
      <c r="Q50">
        <v>12.4</v>
      </c>
      <c r="R50">
        <v>8.5</v>
      </c>
      <c r="S50">
        <v>8.6999999999999993</v>
      </c>
      <c r="T50">
        <v>9.8000000000000007</v>
      </c>
      <c r="U50">
        <v>8.6999999999999993</v>
      </c>
      <c r="V50">
        <v>11.3</v>
      </c>
      <c r="W50">
        <v>10.1</v>
      </c>
      <c r="X50">
        <v>11.5</v>
      </c>
      <c r="Y50">
        <v>8.5</v>
      </c>
      <c r="Z50">
        <v>10.5</v>
      </c>
      <c r="AA50">
        <v>9.5</v>
      </c>
      <c r="AB50">
        <v>9</v>
      </c>
      <c r="AC50">
        <v>12.3</v>
      </c>
      <c r="AD50">
        <v>9.1</v>
      </c>
      <c r="AE50">
        <v>11</v>
      </c>
      <c r="AF50">
        <v>8.4</v>
      </c>
      <c r="AG50">
        <v>10</v>
      </c>
      <c r="AH50">
        <v>9.8000000000000007</v>
      </c>
      <c r="AI50">
        <v>8.3000000000000007</v>
      </c>
      <c r="AJ50">
        <v>8.6</v>
      </c>
      <c r="AK50">
        <v>9.4</v>
      </c>
      <c r="AL50">
        <v>10</v>
      </c>
      <c r="AM50">
        <v>8.6999999999999993</v>
      </c>
      <c r="AN50">
        <v>8.4</v>
      </c>
      <c r="AO50">
        <v>8.5</v>
      </c>
      <c r="AP50">
        <v>10.5</v>
      </c>
      <c r="AQ50">
        <v>10.9</v>
      </c>
      <c r="AR50">
        <v>8</v>
      </c>
      <c r="AS50">
        <v>9.9</v>
      </c>
      <c r="AT50">
        <v>9.6</v>
      </c>
      <c r="AU50">
        <v>8.1999999999999993</v>
      </c>
      <c r="AV50">
        <v>8.1</v>
      </c>
      <c r="AW50">
        <v>8.5</v>
      </c>
      <c r="AX50">
        <v>9.9</v>
      </c>
      <c r="AY50">
        <v>8.6</v>
      </c>
      <c r="AZ50">
        <v>9</v>
      </c>
      <c r="BA50">
        <v>7.8</v>
      </c>
      <c r="BB50">
        <v>9.5</v>
      </c>
      <c r="BC50">
        <v>8.1</v>
      </c>
      <c r="BD50">
        <v>7.5</v>
      </c>
      <c r="BE50">
        <v>10.6</v>
      </c>
      <c r="BF50">
        <v>8</v>
      </c>
      <c r="BG50">
        <v>8.1</v>
      </c>
      <c r="BH50">
        <v>8.6</v>
      </c>
      <c r="BI50">
        <v>9.3000000000000007</v>
      </c>
      <c r="BJ50">
        <v>8.1</v>
      </c>
      <c r="BK50">
        <v>8.4</v>
      </c>
      <c r="BL50">
        <v>7.7</v>
      </c>
      <c r="BM50">
        <v>8.6999999999999993</v>
      </c>
      <c r="BN50">
        <v>8.1999999999999993</v>
      </c>
      <c r="BO50">
        <v>8.3000000000000007</v>
      </c>
      <c r="BP50">
        <v>9.4</v>
      </c>
      <c r="BQ50">
        <v>9.5</v>
      </c>
      <c r="BR50">
        <v>10</v>
      </c>
      <c r="BS50">
        <v>8.8000000000000007</v>
      </c>
      <c r="BT50">
        <v>8.5</v>
      </c>
      <c r="BU50">
        <v>8.1</v>
      </c>
      <c r="BV50">
        <v>8.6999999999999993</v>
      </c>
      <c r="BW50">
        <v>9</v>
      </c>
      <c r="BX50">
        <v>10.4</v>
      </c>
      <c r="BY50">
        <v>10.6</v>
      </c>
      <c r="BZ50">
        <v>8.1999999999999993</v>
      </c>
      <c r="CA50">
        <v>10.3</v>
      </c>
      <c r="CB50">
        <v>7.1</v>
      </c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  <c r="DL50" s="139"/>
      <c r="DM50" s="139"/>
      <c r="DN50" s="139"/>
      <c r="DO50" s="139"/>
      <c r="DP50" s="139"/>
      <c r="DQ50" s="139"/>
      <c r="DR50" s="139"/>
      <c r="DS50" s="139"/>
      <c r="DT50" s="139"/>
      <c r="DU50" s="139"/>
      <c r="DV50" s="139"/>
      <c r="DW50" s="139"/>
      <c r="DX50" s="139"/>
      <c r="DY50" s="139"/>
      <c r="DZ50" s="139"/>
    </row>
    <row r="51" spans="1:130" s="133" customFormat="1" ht="15.6">
      <c r="A51" s="137" t="s">
        <v>97</v>
      </c>
      <c r="B51" s="138" t="s">
        <v>95</v>
      </c>
      <c r="C51">
        <v>11.6</v>
      </c>
      <c r="D51">
        <v>16.399999999999999</v>
      </c>
      <c r="E51">
        <v>11.5</v>
      </c>
      <c r="F51">
        <v>12.6</v>
      </c>
      <c r="G51">
        <v>11.7</v>
      </c>
      <c r="H51">
        <v>12.7</v>
      </c>
      <c r="I51">
        <v>11.2</v>
      </c>
      <c r="J51">
        <v>12.2</v>
      </c>
      <c r="K51">
        <v>10.3</v>
      </c>
      <c r="L51">
        <v>13.1</v>
      </c>
      <c r="M51">
        <v>13.7</v>
      </c>
      <c r="N51">
        <v>11.6</v>
      </c>
      <c r="O51">
        <v>10.1</v>
      </c>
      <c r="P51">
        <v>11.7</v>
      </c>
      <c r="Q51">
        <v>13.7</v>
      </c>
      <c r="R51">
        <v>10.1</v>
      </c>
      <c r="S51">
        <v>9.9</v>
      </c>
      <c r="T51">
        <v>10.8</v>
      </c>
      <c r="U51">
        <v>9.8000000000000007</v>
      </c>
      <c r="V51">
        <v>12.5</v>
      </c>
      <c r="W51">
        <v>11</v>
      </c>
      <c r="X51">
        <v>10.9</v>
      </c>
      <c r="Y51">
        <v>9.6</v>
      </c>
      <c r="Z51">
        <v>11.1</v>
      </c>
      <c r="AA51">
        <v>10.6</v>
      </c>
      <c r="AB51">
        <v>10.199999999999999</v>
      </c>
      <c r="AC51">
        <v>13.6</v>
      </c>
      <c r="AD51">
        <v>10.199999999999999</v>
      </c>
      <c r="AE51">
        <v>12.5</v>
      </c>
      <c r="AF51">
        <v>9.6999999999999993</v>
      </c>
      <c r="AG51">
        <v>11.5</v>
      </c>
      <c r="AH51">
        <v>10.8</v>
      </c>
      <c r="AI51">
        <v>9.8000000000000007</v>
      </c>
      <c r="AJ51">
        <v>9.6</v>
      </c>
      <c r="AK51">
        <v>10.199999999999999</v>
      </c>
      <c r="AL51">
        <v>11.5</v>
      </c>
      <c r="AM51">
        <v>10.1</v>
      </c>
      <c r="AN51">
        <v>9.3000000000000007</v>
      </c>
      <c r="AO51">
        <v>9.1999999999999993</v>
      </c>
      <c r="AP51">
        <v>10.5</v>
      </c>
      <c r="AQ51">
        <v>11.7</v>
      </c>
      <c r="AR51">
        <v>9.1</v>
      </c>
      <c r="AS51">
        <v>12.1</v>
      </c>
      <c r="AT51">
        <v>11.1</v>
      </c>
      <c r="AU51">
        <v>9.8000000000000007</v>
      </c>
      <c r="AV51">
        <v>9.9</v>
      </c>
      <c r="AW51">
        <v>9.9</v>
      </c>
      <c r="AX51">
        <v>11.6</v>
      </c>
      <c r="AY51">
        <v>10.199999999999999</v>
      </c>
      <c r="AZ51">
        <v>10.7</v>
      </c>
      <c r="BA51">
        <v>9.1</v>
      </c>
      <c r="BB51">
        <v>11.3</v>
      </c>
      <c r="BC51">
        <v>9.4</v>
      </c>
      <c r="BD51">
        <v>7.7</v>
      </c>
      <c r="BE51">
        <v>10.8</v>
      </c>
      <c r="BF51">
        <v>10.199999999999999</v>
      </c>
      <c r="BG51">
        <v>9.9</v>
      </c>
      <c r="BH51">
        <v>10.8</v>
      </c>
      <c r="BI51">
        <v>10.9</v>
      </c>
      <c r="BJ51">
        <v>10</v>
      </c>
      <c r="BK51">
        <v>10</v>
      </c>
      <c r="BL51">
        <v>9.1</v>
      </c>
      <c r="BM51">
        <v>10.3</v>
      </c>
      <c r="BN51">
        <v>10.199999999999999</v>
      </c>
      <c r="BO51">
        <v>8.9</v>
      </c>
      <c r="BP51">
        <v>10.7</v>
      </c>
      <c r="BQ51">
        <v>11.3</v>
      </c>
      <c r="BR51">
        <v>10.8</v>
      </c>
      <c r="BS51">
        <v>10.7</v>
      </c>
      <c r="BT51">
        <v>9.1999999999999993</v>
      </c>
      <c r="BU51">
        <v>10.1</v>
      </c>
      <c r="BV51">
        <v>9.5</v>
      </c>
      <c r="BW51">
        <v>9.5</v>
      </c>
      <c r="BX51">
        <v>11.2</v>
      </c>
      <c r="BY51">
        <v>12.7</v>
      </c>
      <c r="BZ51">
        <v>8.4</v>
      </c>
      <c r="CA51">
        <v>12.2</v>
      </c>
      <c r="CB51">
        <v>9</v>
      </c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  <c r="DL51" s="139"/>
      <c r="DM51" s="139"/>
      <c r="DN51" s="139"/>
      <c r="DO51" s="139"/>
      <c r="DP51" s="139"/>
      <c r="DQ51" s="139"/>
      <c r="DR51" s="139"/>
      <c r="DS51" s="139"/>
      <c r="DT51" s="139"/>
      <c r="DU51" s="139"/>
      <c r="DV51" s="139"/>
      <c r="DW51" s="139"/>
      <c r="DX51" s="139"/>
      <c r="DY51" s="139"/>
      <c r="DZ51" s="139"/>
    </row>
    <row r="52" spans="1:130" s="133" customFormat="1" ht="15.6">
      <c r="A52" s="137" t="s">
        <v>97</v>
      </c>
      <c r="B52" s="138" t="s">
        <v>96</v>
      </c>
      <c r="C52">
        <v>10.4</v>
      </c>
      <c r="D52">
        <v>14.1</v>
      </c>
      <c r="E52">
        <v>10.199999999999999</v>
      </c>
      <c r="F52">
        <v>11.3</v>
      </c>
      <c r="G52">
        <v>11.2</v>
      </c>
      <c r="H52">
        <v>12.8</v>
      </c>
      <c r="I52">
        <v>10.199999999999999</v>
      </c>
      <c r="J52">
        <v>11.7</v>
      </c>
      <c r="K52">
        <v>9.1999999999999993</v>
      </c>
      <c r="L52">
        <v>12.2</v>
      </c>
      <c r="M52">
        <v>12.7</v>
      </c>
      <c r="N52">
        <v>10.3</v>
      </c>
      <c r="O52">
        <v>9.6999999999999993</v>
      </c>
      <c r="P52">
        <v>11</v>
      </c>
      <c r="Q52">
        <v>11.8</v>
      </c>
      <c r="R52">
        <v>8.6</v>
      </c>
      <c r="S52">
        <v>8.6999999999999993</v>
      </c>
      <c r="T52">
        <v>9.6</v>
      </c>
      <c r="U52">
        <v>8.8000000000000007</v>
      </c>
      <c r="V52">
        <v>11.3</v>
      </c>
      <c r="W52">
        <v>10.1</v>
      </c>
      <c r="X52">
        <v>9.9</v>
      </c>
      <c r="Y52">
        <v>8.4</v>
      </c>
      <c r="Z52">
        <v>10.3</v>
      </c>
      <c r="AA52">
        <v>9.5</v>
      </c>
      <c r="AB52">
        <v>9.6</v>
      </c>
      <c r="AC52">
        <v>11.7</v>
      </c>
      <c r="AD52">
        <v>9.9</v>
      </c>
      <c r="AE52">
        <v>10.7</v>
      </c>
      <c r="AF52">
        <v>8.4</v>
      </c>
      <c r="AG52">
        <v>9.6999999999999993</v>
      </c>
      <c r="AH52">
        <v>10.4</v>
      </c>
      <c r="AI52">
        <v>8.4</v>
      </c>
      <c r="AJ52">
        <v>8.6</v>
      </c>
      <c r="AK52">
        <v>9.1</v>
      </c>
      <c r="AL52">
        <v>9.6</v>
      </c>
      <c r="AM52">
        <v>9</v>
      </c>
      <c r="AN52">
        <v>9.1</v>
      </c>
      <c r="AO52">
        <v>9.1999999999999993</v>
      </c>
      <c r="AP52">
        <v>10.8</v>
      </c>
      <c r="AQ52">
        <v>10.6</v>
      </c>
      <c r="AR52">
        <v>8.3000000000000007</v>
      </c>
      <c r="AS52">
        <v>9.6</v>
      </c>
      <c r="AT52">
        <v>9.3000000000000007</v>
      </c>
      <c r="AU52">
        <v>8.8000000000000007</v>
      </c>
      <c r="AV52">
        <v>8.6999999999999993</v>
      </c>
      <c r="AW52">
        <v>9.4</v>
      </c>
      <c r="AX52">
        <v>10.5</v>
      </c>
      <c r="AY52">
        <v>9</v>
      </c>
      <c r="AZ52">
        <v>10.3</v>
      </c>
      <c r="BA52">
        <v>8.5</v>
      </c>
      <c r="BB52">
        <v>10</v>
      </c>
      <c r="BC52">
        <v>8.6999999999999993</v>
      </c>
      <c r="BD52">
        <v>8.1</v>
      </c>
      <c r="BE52">
        <v>11.4</v>
      </c>
      <c r="BF52">
        <v>8.4</v>
      </c>
      <c r="BG52">
        <v>8.9</v>
      </c>
      <c r="BH52">
        <v>9.1999999999999993</v>
      </c>
      <c r="BI52">
        <v>9.6</v>
      </c>
      <c r="BJ52">
        <v>9</v>
      </c>
      <c r="BK52">
        <v>8.9</v>
      </c>
      <c r="BL52">
        <v>8.8000000000000007</v>
      </c>
      <c r="BM52">
        <v>9</v>
      </c>
      <c r="BN52">
        <v>8.5</v>
      </c>
      <c r="BO52">
        <v>8.6</v>
      </c>
      <c r="BP52">
        <v>10.3</v>
      </c>
      <c r="BQ52">
        <v>10.1</v>
      </c>
      <c r="BR52">
        <v>10</v>
      </c>
      <c r="BS52">
        <v>8.9</v>
      </c>
      <c r="BT52">
        <v>8.8000000000000007</v>
      </c>
      <c r="BU52">
        <v>8.4</v>
      </c>
      <c r="BV52">
        <v>8.5</v>
      </c>
      <c r="BW52">
        <v>8.6</v>
      </c>
      <c r="BX52">
        <v>10.199999999999999</v>
      </c>
      <c r="BY52">
        <v>11.4</v>
      </c>
      <c r="BZ52">
        <v>8.8000000000000007</v>
      </c>
      <c r="CA52">
        <v>11.4</v>
      </c>
      <c r="CB52">
        <v>7.8</v>
      </c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</row>
    <row r="53" spans="1:130" s="133" customFormat="1" ht="15.6">
      <c r="A53" s="137" t="s">
        <v>97</v>
      </c>
      <c r="B53" s="138" t="s">
        <v>96</v>
      </c>
      <c r="C53">
        <v>11.6</v>
      </c>
      <c r="D53">
        <v>13.9</v>
      </c>
      <c r="E53">
        <v>12</v>
      </c>
      <c r="F53">
        <v>13.6</v>
      </c>
      <c r="G53">
        <v>12.6</v>
      </c>
      <c r="H53">
        <v>13.4</v>
      </c>
      <c r="I53">
        <v>11</v>
      </c>
      <c r="J53">
        <v>8.8000000000000007</v>
      </c>
      <c r="K53">
        <v>10.1</v>
      </c>
      <c r="L53">
        <v>12.7</v>
      </c>
      <c r="M53">
        <v>13.6</v>
      </c>
      <c r="N53">
        <v>11.7</v>
      </c>
      <c r="O53">
        <v>8</v>
      </c>
      <c r="P53">
        <v>11.6</v>
      </c>
      <c r="Q53">
        <v>14.5</v>
      </c>
      <c r="R53">
        <v>9.6999999999999993</v>
      </c>
      <c r="S53">
        <v>9.9</v>
      </c>
      <c r="T53">
        <v>9.1</v>
      </c>
      <c r="U53">
        <v>9.1</v>
      </c>
      <c r="V53">
        <v>11.7</v>
      </c>
      <c r="W53">
        <v>9.5</v>
      </c>
      <c r="X53">
        <v>9.9</v>
      </c>
      <c r="Y53">
        <v>9.6</v>
      </c>
      <c r="Z53">
        <v>8.1999999999999993</v>
      </c>
      <c r="AA53">
        <v>10.6</v>
      </c>
      <c r="AB53">
        <v>10.5</v>
      </c>
      <c r="AC53">
        <v>12.7</v>
      </c>
      <c r="AD53">
        <v>10.9</v>
      </c>
      <c r="AE53">
        <v>12</v>
      </c>
      <c r="AF53">
        <v>9.1999999999999993</v>
      </c>
      <c r="AG53">
        <v>9.4</v>
      </c>
      <c r="AH53">
        <v>8.4</v>
      </c>
      <c r="AI53">
        <v>9.4</v>
      </c>
      <c r="AJ53">
        <v>9.4</v>
      </c>
      <c r="AK53">
        <v>10.4</v>
      </c>
      <c r="AL53">
        <v>9.8000000000000007</v>
      </c>
      <c r="AM53">
        <v>9.4</v>
      </c>
      <c r="AN53">
        <v>8.4</v>
      </c>
      <c r="AO53">
        <v>10.3</v>
      </c>
      <c r="AP53">
        <v>10.6</v>
      </c>
      <c r="AQ53">
        <v>11.1</v>
      </c>
      <c r="AR53">
        <v>8.4</v>
      </c>
      <c r="AS53">
        <v>9.9</v>
      </c>
      <c r="AT53">
        <v>8.6999999999999993</v>
      </c>
      <c r="AU53">
        <v>8.1</v>
      </c>
      <c r="AV53">
        <v>9.8000000000000007</v>
      </c>
      <c r="AW53">
        <v>12</v>
      </c>
      <c r="AX53">
        <v>10.4</v>
      </c>
      <c r="AY53">
        <v>10</v>
      </c>
      <c r="AZ53">
        <v>10.3</v>
      </c>
      <c r="BA53">
        <v>9.6</v>
      </c>
      <c r="BB53">
        <v>10.5</v>
      </c>
      <c r="BC53">
        <v>9.8000000000000007</v>
      </c>
      <c r="BD53">
        <v>8.9</v>
      </c>
      <c r="BE53">
        <v>11.6</v>
      </c>
      <c r="BF53">
        <v>8.6999999999999993</v>
      </c>
      <c r="BG53">
        <v>9.1</v>
      </c>
      <c r="BH53">
        <v>9.9</v>
      </c>
      <c r="BI53">
        <v>10.6</v>
      </c>
      <c r="BJ53">
        <v>9.1999999999999993</v>
      </c>
      <c r="BK53">
        <v>9.8000000000000007</v>
      </c>
      <c r="BL53">
        <v>8.3000000000000007</v>
      </c>
      <c r="BM53">
        <v>8.1</v>
      </c>
      <c r="BN53">
        <v>9.5</v>
      </c>
      <c r="BO53">
        <v>10.199999999999999</v>
      </c>
      <c r="BP53">
        <v>10.8</v>
      </c>
      <c r="BQ53">
        <v>8.6999999999999993</v>
      </c>
      <c r="BR53">
        <v>11</v>
      </c>
      <c r="BS53">
        <v>7.9</v>
      </c>
      <c r="BT53">
        <v>7.9</v>
      </c>
      <c r="BU53">
        <v>8.9</v>
      </c>
      <c r="BV53">
        <v>9.1</v>
      </c>
      <c r="BW53">
        <v>9</v>
      </c>
      <c r="BX53">
        <v>8.6999999999999993</v>
      </c>
      <c r="BY53">
        <v>11.9</v>
      </c>
      <c r="BZ53">
        <v>9</v>
      </c>
      <c r="CA53">
        <v>11.2</v>
      </c>
      <c r="CB53">
        <v>9.6999999999999993</v>
      </c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</row>
    <row r="54" spans="1:130" s="133" customFormat="1" ht="15.6">
      <c r="A54" s="137" t="s">
        <v>97</v>
      </c>
      <c r="B54" s="138" t="s">
        <v>96</v>
      </c>
      <c r="C54">
        <v>10.5</v>
      </c>
      <c r="D54">
        <v>14.2</v>
      </c>
      <c r="E54">
        <v>11.3</v>
      </c>
      <c r="F54">
        <v>11.1</v>
      </c>
      <c r="G54">
        <v>11</v>
      </c>
      <c r="H54">
        <v>12.6</v>
      </c>
      <c r="I54">
        <v>10.8</v>
      </c>
      <c r="J54">
        <v>11.6</v>
      </c>
      <c r="K54">
        <v>10.5</v>
      </c>
      <c r="L54">
        <v>12.9</v>
      </c>
      <c r="M54">
        <v>12.9</v>
      </c>
      <c r="N54">
        <v>12.1</v>
      </c>
      <c r="O54">
        <v>9.9</v>
      </c>
      <c r="P54">
        <v>11.7</v>
      </c>
      <c r="Q54">
        <v>12.5</v>
      </c>
      <c r="R54">
        <v>9.5</v>
      </c>
      <c r="S54">
        <v>9.5</v>
      </c>
      <c r="T54">
        <v>10.4</v>
      </c>
      <c r="U54">
        <v>9.6999999999999993</v>
      </c>
      <c r="V54">
        <v>12.3</v>
      </c>
      <c r="W54">
        <v>10.8</v>
      </c>
      <c r="X54">
        <v>9.9</v>
      </c>
      <c r="Y54">
        <v>9</v>
      </c>
      <c r="Z54">
        <v>10.9</v>
      </c>
      <c r="AA54">
        <v>9.6999999999999993</v>
      </c>
      <c r="AB54">
        <v>10.199999999999999</v>
      </c>
      <c r="AC54">
        <v>14.6</v>
      </c>
      <c r="AD54">
        <v>10.1</v>
      </c>
      <c r="AE54">
        <v>11.8</v>
      </c>
      <c r="AF54">
        <v>9.1</v>
      </c>
      <c r="AG54">
        <v>10.6</v>
      </c>
      <c r="AH54">
        <v>11.3</v>
      </c>
      <c r="AI54">
        <v>9.1</v>
      </c>
      <c r="AJ54">
        <v>9.6</v>
      </c>
      <c r="AK54">
        <v>9.5</v>
      </c>
      <c r="AL54">
        <v>10.8</v>
      </c>
      <c r="AM54">
        <v>9.8000000000000007</v>
      </c>
      <c r="AN54">
        <v>8.6</v>
      </c>
      <c r="AO54">
        <v>9.3000000000000007</v>
      </c>
      <c r="AP54">
        <v>10.8</v>
      </c>
      <c r="AQ54">
        <v>11.5</v>
      </c>
      <c r="AR54">
        <v>10.6</v>
      </c>
      <c r="AS54">
        <v>10.8</v>
      </c>
      <c r="AT54">
        <v>10.8</v>
      </c>
      <c r="AU54">
        <v>9.5</v>
      </c>
      <c r="AV54">
        <v>8.6</v>
      </c>
      <c r="AW54">
        <v>9.5</v>
      </c>
      <c r="AX54">
        <v>11.1</v>
      </c>
      <c r="AY54">
        <v>10</v>
      </c>
      <c r="AZ54">
        <v>10.3</v>
      </c>
      <c r="BA54">
        <v>8.6999999999999993</v>
      </c>
      <c r="BB54">
        <v>10.5</v>
      </c>
      <c r="BC54">
        <v>9.1</v>
      </c>
      <c r="BD54">
        <v>8.6999999999999993</v>
      </c>
      <c r="BE54">
        <v>11.9</v>
      </c>
      <c r="BF54">
        <v>8.5</v>
      </c>
      <c r="BG54">
        <v>9.5</v>
      </c>
      <c r="BH54">
        <v>10.3</v>
      </c>
      <c r="BI54">
        <v>9.3000000000000007</v>
      </c>
      <c r="BJ54">
        <v>9.5</v>
      </c>
      <c r="BK54">
        <v>8.9</v>
      </c>
      <c r="BL54">
        <v>8.6</v>
      </c>
      <c r="BM54">
        <v>10</v>
      </c>
      <c r="BN54">
        <v>9.6</v>
      </c>
      <c r="BO54">
        <v>8.9</v>
      </c>
      <c r="BP54">
        <v>10.6</v>
      </c>
      <c r="BQ54">
        <v>11</v>
      </c>
      <c r="BR54">
        <v>10.6</v>
      </c>
      <c r="BS54">
        <v>10.4</v>
      </c>
      <c r="BT54">
        <v>9.4</v>
      </c>
      <c r="BU54">
        <v>9.6</v>
      </c>
      <c r="BV54">
        <v>8.8000000000000007</v>
      </c>
      <c r="BW54">
        <v>10</v>
      </c>
      <c r="BX54">
        <v>10.1</v>
      </c>
      <c r="BY54">
        <v>12</v>
      </c>
      <c r="BZ54">
        <v>8.6999999999999993</v>
      </c>
      <c r="CA54">
        <v>11.9</v>
      </c>
      <c r="CB54">
        <v>8.6999999999999993</v>
      </c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  <c r="DL54" s="139"/>
      <c r="DM54" s="139"/>
      <c r="DN54" s="139"/>
      <c r="DO54" s="139"/>
      <c r="DP54" s="139"/>
      <c r="DQ54" s="139"/>
      <c r="DR54" s="139"/>
      <c r="DS54" s="139"/>
      <c r="DT54" s="139"/>
      <c r="DU54" s="139"/>
      <c r="DV54" s="139"/>
      <c r="DW54" s="139"/>
      <c r="DX54" s="139"/>
      <c r="DY54" s="139"/>
      <c r="DZ54" s="139"/>
    </row>
    <row r="55" spans="1:130" s="133" customFormat="1" ht="15.6">
      <c r="A55" s="137" t="s">
        <v>97</v>
      </c>
      <c r="B55" s="138" t="s">
        <v>96</v>
      </c>
      <c r="C55">
        <v>9.6</v>
      </c>
      <c r="D55">
        <v>14.5</v>
      </c>
      <c r="E55">
        <v>10.7</v>
      </c>
      <c r="F55">
        <v>11.5</v>
      </c>
      <c r="G55">
        <v>11.3</v>
      </c>
      <c r="H55">
        <v>12.2</v>
      </c>
      <c r="I55">
        <v>10.1</v>
      </c>
      <c r="J55">
        <v>11.7</v>
      </c>
      <c r="K55">
        <v>9.4</v>
      </c>
      <c r="L55">
        <v>12.3</v>
      </c>
      <c r="M55">
        <v>12.4</v>
      </c>
      <c r="N55">
        <v>11.4</v>
      </c>
      <c r="O55">
        <v>9.3000000000000007</v>
      </c>
      <c r="P55">
        <v>10.199999999999999</v>
      </c>
      <c r="Q55">
        <v>12.6</v>
      </c>
      <c r="R55">
        <v>9.1999999999999993</v>
      </c>
      <c r="S55">
        <v>11.7</v>
      </c>
      <c r="T55">
        <v>10.3</v>
      </c>
      <c r="U55">
        <v>8.8000000000000007</v>
      </c>
      <c r="V55">
        <v>11.9</v>
      </c>
      <c r="W55">
        <v>10.6</v>
      </c>
      <c r="X55">
        <v>10.9</v>
      </c>
      <c r="Y55">
        <v>9.1999999999999993</v>
      </c>
      <c r="Z55">
        <v>11.7</v>
      </c>
      <c r="AA55">
        <v>10.4</v>
      </c>
      <c r="AB55">
        <v>10.3</v>
      </c>
      <c r="AC55">
        <v>12.6</v>
      </c>
      <c r="AD55">
        <v>9.9</v>
      </c>
      <c r="AE55">
        <v>11.2</v>
      </c>
      <c r="AF55">
        <v>8.6</v>
      </c>
      <c r="AG55">
        <v>9.5</v>
      </c>
      <c r="AH55">
        <v>11</v>
      </c>
      <c r="AI55">
        <v>9.1999999999999993</v>
      </c>
      <c r="AJ55">
        <v>9.6</v>
      </c>
      <c r="AK55">
        <v>10.1</v>
      </c>
      <c r="AL55">
        <v>10.8</v>
      </c>
      <c r="AM55">
        <v>9.5</v>
      </c>
      <c r="AN55">
        <v>9</v>
      </c>
      <c r="AO55">
        <v>9.3000000000000007</v>
      </c>
      <c r="AP55">
        <v>10.8</v>
      </c>
      <c r="AQ55">
        <v>10.3</v>
      </c>
      <c r="AR55">
        <v>8.9</v>
      </c>
      <c r="AS55">
        <v>10.1</v>
      </c>
      <c r="AT55">
        <v>10.1</v>
      </c>
      <c r="AU55">
        <v>9.1999999999999993</v>
      </c>
      <c r="AV55">
        <v>9.4</v>
      </c>
      <c r="AW55">
        <v>9.9</v>
      </c>
      <c r="AX55">
        <v>11.1</v>
      </c>
      <c r="AY55">
        <v>9.9</v>
      </c>
      <c r="AZ55">
        <v>10.199999999999999</v>
      </c>
      <c r="BA55">
        <v>9.3000000000000007</v>
      </c>
      <c r="BB55">
        <v>11.5</v>
      </c>
      <c r="BC55">
        <v>9.6</v>
      </c>
      <c r="BD55">
        <v>8.3000000000000007</v>
      </c>
      <c r="BE55">
        <v>10.4</v>
      </c>
      <c r="BF55">
        <v>9.1999999999999993</v>
      </c>
      <c r="BG55">
        <v>9.4</v>
      </c>
      <c r="BH55">
        <v>10</v>
      </c>
      <c r="BI55">
        <v>9.6</v>
      </c>
      <c r="BJ55">
        <v>9.1</v>
      </c>
      <c r="BK55">
        <v>9.5</v>
      </c>
      <c r="BL55">
        <v>9.1999999999999993</v>
      </c>
      <c r="BM55">
        <v>10.7</v>
      </c>
      <c r="BN55">
        <v>10.199999999999999</v>
      </c>
      <c r="BO55">
        <v>9</v>
      </c>
      <c r="BP55">
        <v>10.4</v>
      </c>
      <c r="BQ55">
        <v>10.5</v>
      </c>
      <c r="BR55">
        <v>10.199999999999999</v>
      </c>
      <c r="BS55">
        <v>9.9</v>
      </c>
      <c r="BT55">
        <v>9.3000000000000007</v>
      </c>
      <c r="BU55">
        <v>9.1999999999999993</v>
      </c>
      <c r="BV55">
        <v>9.9</v>
      </c>
      <c r="BW55">
        <v>9.6</v>
      </c>
      <c r="BX55">
        <v>10.8</v>
      </c>
      <c r="BY55">
        <v>11.9</v>
      </c>
      <c r="BZ55">
        <v>8.6</v>
      </c>
      <c r="CA55">
        <v>11</v>
      </c>
      <c r="CB55">
        <v>9.1</v>
      </c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  <c r="DL55" s="139"/>
      <c r="DM55" s="139"/>
      <c r="DN55" s="139"/>
      <c r="DO55" s="139"/>
      <c r="DP55" s="139"/>
      <c r="DQ55" s="139"/>
      <c r="DR55" s="139"/>
      <c r="DS55" s="139"/>
      <c r="DT55" s="139"/>
      <c r="DU55" s="139"/>
      <c r="DV55" s="139"/>
      <c r="DW55" s="139"/>
      <c r="DX55" s="139"/>
      <c r="DY55" s="139"/>
      <c r="DZ55" s="139"/>
    </row>
    <row r="56" spans="1:130" s="133" customFormat="1" ht="15.6">
      <c r="A56" s="137" t="s">
        <v>97</v>
      </c>
      <c r="B56" s="138" t="s">
        <v>96</v>
      </c>
      <c r="C56">
        <v>11.6</v>
      </c>
      <c r="D56">
        <v>14.7</v>
      </c>
      <c r="E56">
        <v>11.9</v>
      </c>
      <c r="F56">
        <v>12</v>
      </c>
      <c r="G56">
        <v>11.4</v>
      </c>
      <c r="H56">
        <v>13.2</v>
      </c>
      <c r="I56">
        <v>11.8</v>
      </c>
      <c r="J56">
        <v>12.3</v>
      </c>
      <c r="K56">
        <v>10.8</v>
      </c>
      <c r="L56">
        <v>13.6</v>
      </c>
      <c r="M56">
        <v>14.2</v>
      </c>
      <c r="N56">
        <v>12.4</v>
      </c>
      <c r="O56">
        <v>11.2</v>
      </c>
      <c r="P56">
        <v>12</v>
      </c>
      <c r="Q56">
        <v>12.8</v>
      </c>
      <c r="R56">
        <v>9.1999999999999993</v>
      </c>
      <c r="S56">
        <v>9.1999999999999993</v>
      </c>
      <c r="T56">
        <v>10.8</v>
      </c>
      <c r="U56">
        <v>9.5</v>
      </c>
      <c r="V56">
        <v>12.5</v>
      </c>
      <c r="W56">
        <v>10.8</v>
      </c>
      <c r="X56">
        <v>11.2</v>
      </c>
      <c r="Y56">
        <v>9.5</v>
      </c>
      <c r="Z56">
        <v>11.1</v>
      </c>
      <c r="AA56">
        <v>10</v>
      </c>
      <c r="AB56">
        <v>10.9</v>
      </c>
      <c r="AC56">
        <v>13.9</v>
      </c>
      <c r="AD56">
        <v>10.1</v>
      </c>
      <c r="AE56">
        <v>11.4</v>
      </c>
      <c r="AF56">
        <v>9.1</v>
      </c>
      <c r="AG56">
        <v>10.5</v>
      </c>
      <c r="AH56">
        <v>11.3</v>
      </c>
      <c r="AI56">
        <v>8.6999999999999993</v>
      </c>
      <c r="AJ56">
        <v>9.9</v>
      </c>
      <c r="AK56">
        <v>10.1</v>
      </c>
      <c r="AL56">
        <v>11.3</v>
      </c>
      <c r="AM56">
        <v>9.8000000000000007</v>
      </c>
      <c r="AN56">
        <v>9.1</v>
      </c>
      <c r="AO56">
        <v>9.4</v>
      </c>
      <c r="AP56">
        <v>11.2</v>
      </c>
      <c r="AQ56">
        <v>11.6</v>
      </c>
      <c r="AR56">
        <v>9.6999999999999993</v>
      </c>
      <c r="AS56">
        <v>11.2</v>
      </c>
      <c r="AT56">
        <v>10.6</v>
      </c>
      <c r="AU56">
        <v>9.4</v>
      </c>
      <c r="AV56">
        <v>9.1</v>
      </c>
      <c r="AW56">
        <v>9.6</v>
      </c>
      <c r="AX56">
        <v>11.4</v>
      </c>
      <c r="AY56">
        <v>10</v>
      </c>
      <c r="AZ56">
        <v>10</v>
      </c>
      <c r="BA56">
        <v>9</v>
      </c>
      <c r="BB56">
        <v>10.4</v>
      </c>
      <c r="BC56">
        <v>9.3000000000000007</v>
      </c>
      <c r="BD56">
        <v>8.6999999999999993</v>
      </c>
      <c r="BE56">
        <v>11.6</v>
      </c>
      <c r="BF56">
        <v>9.6999999999999993</v>
      </c>
      <c r="BG56">
        <v>9.6999999999999993</v>
      </c>
      <c r="BH56">
        <v>9.4</v>
      </c>
      <c r="BI56">
        <v>9.5</v>
      </c>
      <c r="BJ56">
        <v>9</v>
      </c>
      <c r="BK56">
        <v>9</v>
      </c>
      <c r="BL56">
        <v>8.6999999999999993</v>
      </c>
      <c r="BM56">
        <v>10.3</v>
      </c>
      <c r="BN56">
        <v>9.4</v>
      </c>
      <c r="BO56">
        <v>9.1999999999999993</v>
      </c>
      <c r="BP56">
        <v>10.7</v>
      </c>
      <c r="BQ56">
        <v>11.7</v>
      </c>
      <c r="BR56">
        <v>11</v>
      </c>
      <c r="BS56">
        <v>9.6999999999999993</v>
      </c>
      <c r="BT56">
        <v>8.9</v>
      </c>
      <c r="BU56">
        <v>9</v>
      </c>
      <c r="BV56">
        <v>9.6</v>
      </c>
      <c r="BW56">
        <v>9.5</v>
      </c>
      <c r="BX56">
        <v>11.1</v>
      </c>
      <c r="BY56">
        <v>12.5</v>
      </c>
      <c r="BZ56">
        <v>8.9</v>
      </c>
      <c r="CA56">
        <v>12.2</v>
      </c>
      <c r="CB56">
        <v>9.1999999999999993</v>
      </c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  <c r="DL56" s="139"/>
      <c r="DM56" s="139"/>
      <c r="DN56" s="139"/>
      <c r="DO56" s="139"/>
      <c r="DP56" s="139"/>
      <c r="DQ56" s="139"/>
      <c r="DR56" s="139"/>
      <c r="DS56" s="139"/>
      <c r="DT56" s="139"/>
      <c r="DU56" s="139"/>
      <c r="DV56" s="139"/>
      <c r="DW56" s="139"/>
      <c r="DX56" s="139"/>
      <c r="DY56" s="139"/>
      <c r="DZ56" s="139"/>
    </row>
    <row r="57" spans="1:130" s="133" customFormat="1" ht="15.6">
      <c r="A57" s="137" t="s">
        <v>97</v>
      </c>
      <c r="B57" s="138" t="s">
        <v>96</v>
      </c>
      <c r="C57">
        <v>10.4</v>
      </c>
      <c r="D57">
        <v>15.9</v>
      </c>
      <c r="E57">
        <v>13</v>
      </c>
      <c r="F57">
        <v>12.3</v>
      </c>
      <c r="G57">
        <v>11.8</v>
      </c>
      <c r="H57">
        <v>12.9</v>
      </c>
      <c r="I57">
        <v>11.4</v>
      </c>
      <c r="J57">
        <v>12.4</v>
      </c>
      <c r="K57">
        <v>10.3</v>
      </c>
      <c r="L57">
        <v>13.3</v>
      </c>
      <c r="M57">
        <v>12.6</v>
      </c>
      <c r="N57">
        <v>11.2</v>
      </c>
      <c r="O57">
        <v>9.5</v>
      </c>
      <c r="P57">
        <v>11.6</v>
      </c>
      <c r="Q57">
        <v>13.4</v>
      </c>
      <c r="R57">
        <v>10.9</v>
      </c>
      <c r="S57">
        <v>10.5</v>
      </c>
      <c r="T57">
        <v>11.3</v>
      </c>
      <c r="U57">
        <v>10.1</v>
      </c>
      <c r="V57">
        <v>12.3</v>
      </c>
      <c r="W57">
        <v>11.3</v>
      </c>
      <c r="X57">
        <v>11.5</v>
      </c>
      <c r="Y57">
        <v>8.9</v>
      </c>
      <c r="Z57">
        <v>11.1</v>
      </c>
      <c r="AA57">
        <v>10</v>
      </c>
      <c r="AB57">
        <v>10.199999999999999</v>
      </c>
      <c r="AC57">
        <v>13.3</v>
      </c>
      <c r="AD57">
        <v>10</v>
      </c>
      <c r="AE57">
        <v>12.4</v>
      </c>
      <c r="AF57">
        <v>9.9</v>
      </c>
      <c r="AG57">
        <v>12</v>
      </c>
      <c r="AH57">
        <v>11.1</v>
      </c>
      <c r="AI57">
        <v>9.5</v>
      </c>
      <c r="AJ57">
        <v>9.4</v>
      </c>
      <c r="AK57">
        <v>10.1</v>
      </c>
      <c r="AL57">
        <v>11.3</v>
      </c>
      <c r="AM57">
        <v>9.8000000000000007</v>
      </c>
      <c r="AN57">
        <v>9.1</v>
      </c>
      <c r="AO57">
        <v>9.1</v>
      </c>
      <c r="AP57">
        <v>10.7</v>
      </c>
      <c r="AQ57">
        <v>11.5</v>
      </c>
      <c r="AR57">
        <v>8.8000000000000007</v>
      </c>
      <c r="AS57">
        <v>11.7</v>
      </c>
      <c r="AT57">
        <v>11.5</v>
      </c>
      <c r="AU57">
        <v>10.3</v>
      </c>
      <c r="AV57">
        <v>9.9</v>
      </c>
      <c r="AW57">
        <v>9.8000000000000007</v>
      </c>
      <c r="AX57">
        <v>11.2</v>
      </c>
      <c r="AY57">
        <v>10.3</v>
      </c>
      <c r="AZ57">
        <v>11</v>
      </c>
      <c r="BA57">
        <v>9.3000000000000007</v>
      </c>
      <c r="BB57">
        <v>11.2</v>
      </c>
      <c r="BC57">
        <v>9.3000000000000007</v>
      </c>
      <c r="BD57">
        <v>8.1999999999999993</v>
      </c>
      <c r="BE57">
        <v>11.2</v>
      </c>
      <c r="BF57">
        <v>9.8000000000000007</v>
      </c>
      <c r="BG57">
        <v>10.1</v>
      </c>
      <c r="BH57">
        <v>11</v>
      </c>
      <c r="BI57">
        <v>10.3</v>
      </c>
      <c r="BJ57">
        <v>9.4</v>
      </c>
      <c r="BK57">
        <v>9.1999999999999993</v>
      </c>
      <c r="BL57">
        <v>8.8000000000000007</v>
      </c>
      <c r="BM57">
        <v>11.2</v>
      </c>
      <c r="BN57">
        <v>10</v>
      </c>
      <c r="BO57">
        <v>8.9</v>
      </c>
      <c r="BP57">
        <v>9.9</v>
      </c>
      <c r="BQ57">
        <v>10.8</v>
      </c>
      <c r="BR57">
        <v>11.2</v>
      </c>
      <c r="BS57">
        <v>10.4</v>
      </c>
      <c r="BT57">
        <v>9.5</v>
      </c>
      <c r="BU57">
        <v>10.1</v>
      </c>
      <c r="BV57">
        <v>10.1</v>
      </c>
      <c r="BW57">
        <v>9.6</v>
      </c>
      <c r="BX57">
        <v>9.6999999999999993</v>
      </c>
      <c r="BY57">
        <v>11.9</v>
      </c>
      <c r="BZ57">
        <v>8.6999999999999993</v>
      </c>
      <c r="CA57">
        <v>11.7</v>
      </c>
      <c r="CB57">
        <v>8.8000000000000007</v>
      </c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  <c r="DL57" s="139"/>
      <c r="DM57" s="139"/>
      <c r="DN57" s="139"/>
      <c r="DO57" s="139"/>
      <c r="DP57" s="139"/>
      <c r="DQ57" s="139"/>
      <c r="DR57" s="139"/>
      <c r="DS57" s="139"/>
      <c r="DT57" s="139"/>
      <c r="DU57" s="139"/>
      <c r="DV57" s="139"/>
      <c r="DW57" s="139"/>
      <c r="DX57" s="139"/>
      <c r="DY57" s="139"/>
      <c r="DZ57" s="139"/>
    </row>
    <row r="58" spans="1:130" s="133" customFormat="1" ht="15.6">
      <c r="A58" s="137" t="s">
        <v>97</v>
      </c>
      <c r="B58" s="138" t="s">
        <v>96</v>
      </c>
      <c r="C58">
        <v>10.8</v>
      </c>
      <c r="D58">
        <v>14.4</v>
      </c>
      <c r="E58">
        <v>12.4</v>
      </c>
      <c r="F58">
        <v>12.4</v>
      </c>
      <c r="G58">
        <v>11.3</v>
      </c>
      <c r="H58">
        <v>12.6</v>
      </c>
      <c r="I58">
        <v>11.4</v>
      </c>
      <c r="J58">
        <v>11.7</v>
      </c>
      <c r="K58">
        <v>10.5</v>
      </c>
      <c r="L58">
        <v>13.5</v>
      </c>
      <c r="M58">
        <v>13.1</v>
      </c>
      <c r="N58">
        <v>11.2</v>
      </c>
      <c r="O58">
        <v>9.8000000000000007</v>
      </c>
      <c r="P58">
        <v>11.4</v>
      </c>
      <c r="Q58">
        <v>12.1</v>
      </c>
      <c r="R58">
        <v>10.3</v>
      </c>
      <c r="S58">
        <v>10.6</v>
      </c>
      <c r="T58">
        <v>11.5</v>
      </c>
      <c r="U58">
        <v>10.5</v>
      </c>
      <c r="V58">
        <v>12.9</v>
      </c>
      <c r="W58">
        <v>12</v>
      </c>
      <c r="X58">
        <v>11.9</v>
      </c>
      <c r="Y58">
        <v>10.3</v>
      </c>
      <c r="Z58">
        <v>11.9</v>
      </c>
      <c r="AA58">
        <v>11.6</v>
      </c>
      <c r="AB58">
        <v>10.7</v>
      </c>
      <c r="AC58">
        <v>13.9</v>
      </c>
      <c r="AD58">
        <v>11.2</v>
      </c>
      <c r="AE58">
        <v>11.1</v>
      </c>
      <c r="AF58">
        <v>10.1</v>
      </c>
      <c r="AG58">
        <v>11.8</v>
      </c>
      <c r="AH58">
        <v>12</v>
      </c>
      <c r="AI58">
        <v>10.1</v>
      </c>
      <c r="AJ58">
        <v>10.5</v>
      </c>
      <c r="AK58">
        <v>10.1</v>
      </c>
      <c r="AL58">
        <v>12</v>
      </c>
      <c r="AM58">
        <v>10.6</v>
      </c>
      <c r="AN58">
        <v>9.6999999999999993</v>
      </c>
      <c r="AO58">
        <v>10.4</v>
      </c>
      <c r="AP58">
        <v>11.3</v>
      </c>
      <c r="AQ58">
        <v>12.3</v>
      </c>
      <c r="AR58">
        <v>9.1999999999999993</v>
      </c>
      <c r="AS58">
        <v>11.5</v>
      </c>
      <c r="AT58">
        <v>11.5</v>
      </c>
      <c r="AU58">
        <v>10.8</v>
      </c>
      <c r="AV58">
        <v>10.199999999999999</v>
      </c>
      <c r="AW58">
        <v>10.5</v>
      </c>
      <c r="AX58">
        <v>12</v>
      </c>
      <c r="AY58">
        <v>10.199999999999999</v>
      </c>
      <c r="AZ58">
        <v>11</v>
      </c>
      <c r="BA58">
        <v>9.8000000000000007</v>
      </c>
      <c r="BB58">
        <v>11.4</v>
      </c>
      <c r="BC58">
        <v>9.6999999999999993</v>
      </c>
      <c r="BD58">
        <v>8.5</v>
      </c>
      <c r="BE58">
        <v>12</v>
      </c>
      <c r="BF58">
        <v>11.3</v>
      </c>
      <c r="BG58">
        <v>10.9</v>
      </c>
      <c r="BH58">
        <v>11.2</v>
      </c>
      <c r="BI58">
        <v>10.5</v>
      </c>
      <c r="BJ58">
        <v>10.7</v>
      </c>
      <c r="BK58">
        <v>10.5</v>
      </c>
      <c r="BL58">
        <v>9.4</v>
      </c>
      <c r="BM58">
        <v>11.4</v>
      </c>
      <c r="BN58">
        <v>10.3</v>
      </c>
      <c r="BO58">
        <v>9.6999999999999993</v>
      </c>
      <c r="BP58">
        <v>10.9</v>
      </c>
      <c r="BQ58">
        <v>11.7</v>
      </c>
      <c r="BR58">
        <v>11.6</v>
      </c>
      <c r="BS58">
        <v>10.8</v>
      </c>
      <c r="BT58">
        <v>10</v>
      </c>
      <c r="BU58">
        <v>10.9</v>
      </c>
      <c r="BV58">
        <v>9.4</v>
      </c>
      <c r="BW58">
        <v>10</v>
      </c>
      <c r="BX58">
        <v>11.5</v>
      </c>
      <c r="BY58">
        <v>12.8</v>
      </c>
      <c r="BZ58">
        <v>8.6999999999999993</v>
      </c>
      <c r="CA58">
        <v>11.6</v>
      </c>
      <c r="CB58">
        <v>9</v>
      </c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39"/>
      <c r="DW58" s="139"/>
      <c r="DX58" s="139"/>
      <c r="DY58" s="139"/>
      <c r="DZ58" s="139"/>
    </row>
    <row r="59" spans="1:130" s="133" customFormat="1" ht="15.6">
      <c r="A59" s="137" t="s">
        <v>97</v>
      </c>
      <c r="B59" s="138" t="s">
        <v>96</v>
      </c>
      <c r="C59">
        <v>10.5</v>
      </c>
      <c r="D59">
        <v>16</v>
      </c>
      <c r="E59">
        <v>11.7</v>
      </c>
      <c r="F59">
        <v>12.2</v>
      </c>
      <c r="G59">
        <v>11.7</v>
      </c>
      <c r="H59">
        <v>13.1</v>
      </c>
      <c r="I59">
        <v>11.5</v>
      </c>
      <c r="J59">
        <v>12.3</v>
      </c>
      <c r="K59">
        <v>10.5</v>
      </c>
      <c r="L59">
        <v>14</v>
      </c>
      <c r="M59">
        <v>13.8</v>
      </c>
      <c r="N59">
        <v>11.7</v>
      </c>
      <c r="O59">
        <v>10</v>
      </c>
      <c r="P59">
        <v>11.3</v>
      </c>
      <c r="Q59">
        <v>13.2</v>
      </c>
      <c r="R59">
        <v>9.3000000000000007</v>
      </c>
      <c r="S59">
        <v>9.9</v>
      </c>
      <c r="T59">
        <v>10.6</v>
      </c>
      <c r="U59">
        <v>9.6</v>
      </c>
      <c r="V59">
        <v>12.3</v>
      </c>
      <c r="W59">
        <v>11.5</v>
      </c>
      <c r="X59">
        <v>11</v>
      </c>
      <c r="Y59">
        <v>9.6999999999999993</v>
      </c>
      <c r="Z59">
        <v>11.5</v>
      </c>
      <c r="AA59">
        <v>10.4</v>
      </c>
      <c r="AB59">
        <v>10.4</v>
      </c>
      <c r="AC59">
        <v>13.3</v>
      </c>
      <c r="AD59">
        <v>10</v>
      </c>
      <c r="AE59">
        <v>12.7</v>
      </c>
      <c r="AF59">
        <v>9.3000000000000007</v>
      </c>
      <c r="AG59">
        <v>11</v>
      </c>
      <c r="AH59">
        <v>11.2</v>
      </c>
      <c r="AI59">
        <v>9.1999999999999993</v>
      </c>
      <c r="AJ59">
        <v>9.5</v>
      </c>
      <c r="AK59">
        <v>9.8000000000000007</v>
      </c>
      <c r="AL59">
        <v>11.2</v>
      </c>
      <c r="AM59">
        <v>10</v>
      </c>
      <c r="AN59">
        <v>8.9</v>
      </c>
      <c r="AO59">
        <v>9.4</v>
      </c>
      <c r="AP59">
        <v>10.6</v>
      </c>
      <c r="AQ59">
        <v>11.5</v>
      </c>
      <c r="AR59">
        <v>9.1</v>
      </c>
      <c r="AS59">
        <v>11</v>
      </c>
      <c r="AT59">
        <v>10.1</v>
      </c>
      <c r="AU59">
        <v>9.1999999999999993</v>
      </c>
      <c r="AV59">
        <v>8.8000000000000007</v>
      </c>
      <c r="AW59">
        <v>9.1999999999999993</v>
      </c>
      <c r="AX59">
        <v>10.4</v>
      </c>
      <c r="AY59">
        <v>9.4</v>
      </c>
      <c r="AZ59">
        <v>10.199999999999999</v>
      </c>
      <c r="BA59">
        <v>8.8000000000000007</v>
      </c>
      <c r="BB59">
        <v>11</v>
      </c>
      <c r="BC59">
        <v>8.9</v>
      </c>
      <c r="BD59">
        <v>8.3000000000000007</v>
      </c>
      <c r="BE59">
        <v>12</v>
      </c>
      <c r="BF59">
        <v>9.1999999999999993</v>
      </c>
      <c r="BG59">
        <v>8.6999999999999993</v>
      </c>
      <c r="BH59">
        <v>9.8000000000000007</v>
      </c>
      <c r="BI59">
        <v>9</v>
      </c>
      <c r="BJ59">
        <v>10.8</v>
      </c>
      <c r="BK59">
        <v>9.1999999999999993</v>
      </c>
      <c r="BL59">
        <v>8.9</v>
      </c>
      <c r="BM59">
        <v>10.4</v>
      </c>
      <c r="BN59">
        <v>9.6</v>
      </c>
      <c r="BO59">
        <v>9.1999999999999993</v>
      </c>
      <c r="BP59">
        <v>10.5</v>
      </c>
      <c r="BQ59">
        <v>11.2</v>
      </c>
      <c r="BR59">
        <v>11.5</v>
      </c>
      <c r="BS59">
        <v>10</v>
      </c>
      <c r="BT59">
        <v>9.5</v>
      </c>
      <c r="BU59">
        <v>9.6</v>
      </c>
      <c r="BV59">
        <v>8.6999999999999993</v>
      </c>
      <c r="BW59">
        <v>9.6999999999999993</v>
      </c>
      <c r="BX59">
        <v>11.5</v>
      </c>
      <c r="BY59">
        <v>12.9</v>
      </c>
      <c r="BZ59">
        <v>8.4</v>
      </c>
      <c r="CA59">
        <v>12.3</v>
      </c>
      <c r="CB59">
        <v>8.6999999999999993</v>
      </c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  <c r="DL59" s="139"/>
      <c r="DM59" s="139"/>
      <c r="DN59" s="139"/>
      <c r="DO59" s="139"/>
      <c r="DP59" s="139"/>
      <c r="DQ59" s="139"/>
      <c r="DR59" s="139"/>
      <c r="DS59" s="139"/>
      <c r="DT59" s="139"/>
      <c r="DU59" s="139"/>
      <c r="DV59" s="139"/>
      <c r="DW59" s="139"/>
      <c r="DX59" s="139"/>
      <c r="DY59" s="139"/>
      <c r="DZ59" s="139"/>
    </row>
    <row r="60" spans="1:130" s="133" customFormat="1" ht="15.6">
      <c r="A60" s="137" t="s">
        <v>97</v>
      </c>
      <c r="B60" s="138" t="s">
        <v>96</v>
      </c>
      <c r="C60">
        <v>10.6</v>
      </c>
      <c r="D60">
        <v>15.3</v>
      </c>
      <c r="E60">
        <v>9.4</v>
      </c>
      <c r="F60">
        <v>10.6</v>
      </c>
      <c r="G60">
        <v>10.3</v>
      </c>
      <c r="H60">
        <v>11.4</v>
      </c>
      <c r="I60">
        <v>10.199999999999999</v>
      </c>
      <c r="J60">
        <v>10.7</v>
      </c>
      <c r="K60">
        <v>9.3000000000000007</v>
      </c>
      <c r="L60">
        <v>12</v>
      </c>
      <c r="M60">
        <v>12.3</v>
      </c>
      <c r="N60">
        <v>11</v>
      </c>
      <c r="O60">
        <v>8.4</v>
      </c>
      <c r="P60">
        <v>10.1</v>
      </c>
      <c r="Q60">
        <v>12.5</v>
      </c>
      <c r="R60">
        <v>8.5</v>
      </c>
      <c r="S60">
        <v>8.8000000000000007</v>
      </c>
      <c r="T60">
        <v>9.8000000000000007</v>
      </c>
      <c r="U60">
        <v>8.6</v>
      </c>
      <c r="V60">
        <v>10.8</v>
      </c>
      <c r="W60">
        <v>10.1</v>
      </c>
      <c r="X60">
        <v>11</v>
      </c>
      <c r="Y60">
        <v>8.5</v>
      </c>
      <c r="Z60">
        <v>10.5</v>
      </c>
      <c r="AA60">
        <v>9.5</v>
      </c>
      <c r="AB60">
        <v>9.4</v>
      </c>
      <c r="AC60">
        <v>12.4</v>
      </c>
      <c r="AD60">
        <v>9.1</v>
      </c>
      <c r="AE60">
        <v>11</v>
      </c>
      <c r="AF60">
        <v>7.9</v>
      </c>
      <c r="AG60">
        <v>9.8000000000000007</v>
      </c>
      <c r="AH60">
        <v>9.8000000000000007</v>
      </c>
      <c r="AI60">
        <v>8.4</v>
      </c>
      <c r="AJ60">
        <v>8</v>
      </c>
      <c r="AK60">
        <v>9.4</v>
      </c>
      <c r="AL60">
        <v>10</v>
      </c>
      <c r="AM60">
        <v>8.8000000000000007</v>
      </c>
      <c r="AN60">
        <v>8.4</v>
      </c>
      <c r="AO60">
        <v>8.5</v>
      </c>
      <c r="AP60">
        <v>10.7</v>
      </c>
      <c r="AQ60">
        <v>11</v>
      </c>
      <c r="AR60">
        <v>8</v>
      </c>
      <c r="AS60">
        <v>9.9</v>
      </c>
      <c r="AT60">
        <v>9.6</v>
      </c>
      <c r="AU60">
        <v>8.1999999999999993</v>
      </c>
      <c r="AV60">
        <v>8</v>
      </c>
      <c r="AW60">
        <v>8.5</v>
      </c>
      <c r="AX60">
        <v>9.9</v>
      </c>
      <c r="AY60">
        <v>8.6999999999999993</v>
      </c>
      <c r="AZ60">
        <v>9.3000000000000007</v>
      </c>
      <c r="BA60">
        <v>8.1</v>
      </c>
      <c r="BB60">
        <v>9.8000000000000007</v>
      </c>
      <c r="BC60">
        <v>8.3000000000000007</v>
      </c>
      <c r="BD60">
        <v>7.8</v>
      </c>
      <c r="BE60">
        <v>11</v>
      </c>
      <c r="BF60">
        <v>8.1</v>
      </c>
      <c r="BG60">
        <v>8.4</v>
      </c>
      <c r="BH60">
        <v>8.9</v>
      </c>
      <c r="BI60">
        <v>9.3000000000000007</v>
      </c>
      <c r="BJ60">
        <v>8.1999999999999993</v>
      </c>
      <c r="BK60">
        <v>8.4</v>
      </c>
      <c r="BL60">
        <v>8</v>
      </c>
      <c r="BM60">
        <v>9.1</v>
      </c>
      <c r="BN60">
        <v>8.3000000000000007</v>
      </c>
      <c r="BO60">
        <v>8.3000000000000007</v>
      </c>
      <c r="BP60">
        <v>8.9</v>
      </c>
      <c r="BQ60">
        <v>9.5</v>
      </c>
      <c r="BR60">
        <v>10.1</v>
      </c>
      <c r="BS60">
        <v>8.8000000000000007</v>
      </c>
      <c r="BT60">
        <v>8.3000000000000007</v>
      </c>
      <c r="BU60">
        <v>8.5</v>
      </c>
      <c r="BV60">
        <v>8.8000000000000007</v>
      </c>
      <c r="BW60">
        <v>8.9</v>
      </c>
      <c r="BX60">
        <v>9.8000000000000007</v>
      </c>
      <c r="BY60">
        <v>10.8</v>
      </c>
      <c r="BZ60">
        <v>8.1999999999999993</v>
      </c>
      <c r="CA60">
        <v>10.6</v>
      </c>
      <c r="CB60">
        <v>7.6</v>
      </c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  <c r="DL60" s="139"/>
      <c r="DM60" s="139"/>
      <c r="DN60" s="139"/>
      <c r="DO60" s="139"/>
      <c r="DP60" s="139"/>
      <c r="DQ60" s="139"/>
      <c r="DR60" s="139"/>
      <c r="DS60" s="139"/>
      <c r="DT60" s="139"/>
      <c r="DU60" s="139"/>
      <c r="DV60" s="139"/>
      <c r="DW60" s="139"/>
      <c r="DX60" s="139"/>
      <c r="DY60" s="139"/>
      <c r="DZ60" s="139"/>
    </row>
    <row r="61" spans="1:130" s="133" customFormat="1" ht="15.6">
      <c r="A61" s="137" t="s">
        <v>97</v>
      </c>
      <c r="B61" s="138" t="s">
        <v>96</v>
      </c>
      <c r="C61">
        <v>11.5</v>
      </c>
      <c r="D61">
        <v>16.399999999999999</v>
      </c>
      <c r="E61">
        <v>11.7</v>
      </c>
      <c r="F61">
        <v>12.4</v>
      </c>
      <c r="G61">
        <v>11.6</v>
      </c>
      <c r="H61">
        <v>12.6</v>
      </c>
      <c r="I61">
        <v>11.4</v>
      </c>
      <c r="J61">
        <v>12.1</v>
      </c>
      <c r="K61">
        <v>10.1</v>
      </c>
      <c r="L61">
        <v>13.1</v>
      </c>
      <c r="M61">
        <v>13.6</v>
      </c>
      <c r="N61">
        <v>11.6</v>
      </c>
      <c r="O61">
        <v>10</v>
      </c>
      <c r="P61">
        <v>11.6</v>
      </c>
      <c r="Q61">
        <v>13.6</v>
      </c>
      <c r="R61">
        <v>9.9</v>
      </c>
      <c r="S61">
        <v>9.8000000000000007</v>
      </c>
      <c r="T61">
        <v>10.6</v>
      </c>
      <c r="U61">
        <v>9.5</v>
      </c>
      <c r="V61">
        <v>12.2</v>
      </c>
      <c r="W61">
        <v>11</v>
      </c>
      <c r="X61">
        <v>10.7</v>
      </c>
      <c r="Y61">
        <v>9.4</v>
      </c>
      <c r="Z61">
        <v>10.4</v>
      </c>
      <c r="AA61">
        <v>10.4</v>
      </c>
      <c r="AB61">
        <v>9.8000000000000007</v>
      </c>
      <c r="AC61">
        <v>13</v>
      </c>
      <c r="AD61">
        <v>9.9</v>
      </c>
      <c r="AE61">
        <v>12.1</v>
      </c>
      <c r="AF61">
        <v>9.6</v>
      </c>
      <c r="AG61">
        <v>11.9</v>
      </c>
      <c r="AH61">
        <v>11.1</v>
      </c>
      <c r="AI61">
        <v>9.6</v>
      </c>
      <c r="AJ61">
        <v>9.4</v>
      </c>
      <c r="AK61">
        <v>10.199999999999999</v>
      </c>
      <c r="AL61">
        <v>11.2</v>
      </c>
      <c r="AM61">
        <v>10</v>
      </c>
      <c r="AN61">
        <v>9.1999999999999993</v>
      </c>
      <c r="AO61">
        <v>9.1</v>
      </c>
      <c r="AP61">
        <v>10.5</v>
      </c>
      <c r="AQ61">
        <v>11.4</v>
      </c>
      <c r="AR61">
        <v>9</v>
      </c>
      <c r="AS61">
        <v>11.8</v>
      </c>
      <c r="AT61">
        <v>10.8</v>
      </c>
      <c r="AU61">
        <v>10.1</v>
      </c>
      <c r="AV61">
        <v>9.6</v>
      </c>
      <c r="AW61">
        <v>9.6999999999999993</v>
      </c>
      <c r="AX61">
        <v>11.3</v>
      </c>
      <c r="AY61">
        <v>10.4</v>
      </c>
      <c r="AZ61">
        <v>10.6</v>
      </c>
      <c r="BA61">
        <v>9.3000000000000007</v>
      </c>
      <c r="BB61">
        <v>11.1</v>
      </c>
      <c r="BC61">
        <v>9.1999999999999993</v>
      </c>
      <c r="BD61">
        <v>7.9</v>
      </c>
      <c r="BE61">
        <v>10.7</v>
      </c>
      <c r="BF61">
        <v>10.1</v>
      </c>
      <c r="BG61">
        <v>9.6999999999999993</v>
      </c>
      <c r="BH61">
        <v>10.7</v>
      </c>
      <c r="BI61">
        <v>11</v>
      </c>
      <c r="BJ61">
        <v>9.8000000000000007</v>
      </c>
      <c r="BK61">
        <v>9.6999999999999993</v>
      </c>
      <c r="BL61">
        <v>9.1999999999999993</v>
      </c>
      <c r="BM61">
        <v>10.3</v>
      </c>
      <c r="BN61">
        <v>9.9</v>
      </c>
      <c r="BO61">
        <v>8.8000000000000007</v>
      </c>
      <c r="BP61">
        <v>10.1</v>
      </c>
      <c r="BQ61">
        <v>11.6</v>
      </c>
      <c r="BR61">
        <v>10.8</v>
      </c>
      <c r="BS61">
        <v>10.5</v>
      </c>
      <c r="BT61">
        <v>9.4</v>
      </c>
      <c r="BU61">
        <v>9.9</v>
      </c>
      <c r="BV61">
        <v>9.4</v>
      </c>
      <c r="BW61">
        <v>9.4</v>
      </c>
      <c r="BX61">
        <v>11.2</v>
      </c>
      <c r="BY61">
        <v>12.7</v>
      </c>
      <c r="BZ61">
        <v>8.4</v>
      </c>
      <c r="CA61">
        <v>11.9</v>
      </c>
      <c r="CB61">
        <v>9.1</v>
      </c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39"/>
      <c r="DL61" s="139"/>
      <c r="DM61" s="139"/>
      <c r="DN61" s="139"/>
      <c r="DO61" s="139"/>
      <c r="DP61" s="139"/>
      <c r="DQ61" s="139"/>
      <c r="DR61" s="139"/>
      <c r="DS61" s="139"/>
      <c r="DT61" s="139"/>
      <c r="DU61" s="139"/>
      <c r="DV61" s="139"/>
      <c r="DW61" s="139"/>
      <c r="DX61" s="139"/>
      <c r="DY61" s="139"/>
      <c r="DZ61" s="139"/>
    </row>
    <row r="62" spans="1:130" s="133" customFormat="1" ht="15.6">
      <c r="A62" s="137" t="s">
        <v>98</v>
      </c>
      <c r="B62" s="138" t="s">
        <v>94</v>
      </c>
      <c r="C62">
        <v>10.5</v>
      </c>
      <c r="D62">
        <v>14.2</v>
      </c>
      <c r="E62">
        <v>10.8</v>
      </c>
      <c r="F62">
        <v>11.4</v>
      </c>
      <c r="G62">
        <v>11.3</v>
      </c>
      <c r="H62">
        <v>12.9</v>
      </c>
      <c r="I62">
        <v>10.6</v>
      </c>
      <c r="J62">
        <v>11.9</v>
      </c>
      <c r="K62">
        <v>9.5</v>
      </c>
      <c r="L62">
        <v>11.8</v>
      </c>
      <c r="M62">
        <v>13.1</v>
      </c>
      <c r="N62">
        <v>10.5</v>
      </c>
      <c r="O62">
        <v>9.5</v>
      </c>
      <c r="P62">
        <v>11.7</v>
      </c>
      <c r="Q62">
        <v>11.8</v>
      </c>
      <c r="R62">
        <v>8.9</v>
      </c>
      <c r="S62">
        <v>8.6999999999999993</v>
      </c>
      <c r="T62">
        <v>9.8000000000000007</v>
      </c>
      <c r="U62">
        <v>9</v>
      </c>
      <c r="V62">
        <v>11.6</v>
      </c>
      <c r="W62">
        <v>10.3</v>
      </c>
      <c r="X62">
        <v>10</v>
      </c>
      <c r="Y62">
        <v>8.6</v>
      </c>
      <c r="Z62">
        <v>10.6</v>
      </c>
      <c r="AA62">
        <v>9.6999999999999993</v>
      </c>
      <c r="AB62">
        <v>9.8000000000000007</v>
      </c>
      <c r="AC62">
        <v>12.3</v>
      </c>
      <c r="AD62">
        <v>10</v>
      </c>
      <c r="AE62">
        <v>10.7</v>
      </c>
      <c r="AF62">
        <v>8.5</v>
      </c>
      <c r="AG62">
        <v>9.8000000000000007</v>
      </c>
      <c r="AH62">
        <v>10.5</v>
      </c>
      <c r="AI62">
        <v>8.8000000000000007</v>
      </c>
      <c r="AJ62">
        <v>8.8000000000000007</v>
      </c>
      <c r="AK62">
        <v>9.4</v>
      </c>
      <c r="AL62">
        <v>10</v>
      </c>
      <c r="AM62">
        <v>9.3000000000000007</v>
      </c>
      <c r="AN62">
        <v>9.1</v>
      </c>
      <c r="AO62">
        <v>9.1999999999999993</v>
      </c>
      <c r="AP62">
        <v>11</v>
      </c>
      <c r="AQ62">
        <v>10.8</v>
      </c>
      <c r="AR62">
        <v>9</v>
      </c>
      <c r="AS62">
        <v>9.6999999999999993</v>
      </c>
      <c r="AT62">
        <v>9.9</v>
      </c>
      <c r="AU62">
        <v>9</v>
      </c>
      <c r="AV62">
        <v>8.9</v>
      </c>
      <c r="AW62">
        <v>9.8000000000000007</v>
      </c>
      <c r="AX62">
        <v>10.7</v>
      </c>
      <c r="AY62">
        <v>9.8000000000000007</v>
      </c>
      <c r="AZ62">
        <v>10.6</v>
      </c>
      <c r="BA62">
        <v>9</v>
      </c>
      <c r="BB62">
        <v>10.8</v>
      </c>
      <c r="BC62">
        <v>9.5</v>
      </c>
      <c r="BD62">
        <v>8.3000000000000007</v>
      </c>
      <c r="BE62">
        <v>11.5</v>
      </c>
      <c r="BF62">
        <v>8.3000000000000007</v>
      </c>
      <c r="BG62">
        <v>9.1999999999999993</v>
      </c>
      <c r="BH62">
        <v>9.9</v>
      </c>
      <c r="BI62">
        <v>9.8000000000000007</v>
      </c>
      <c r="BJ62">
        <v>8.8000000000000007</v>
      </c>
      <c r="BK62">
        <v>8.8000000000000007</v>
      </c>
      <c r="BL62">
        <v>8.9</v>
      </c>
      <c r="BM62">
        <v>9.6999999999999993</v>
      </c>
      <c r="BN62">
        <v>9</v>
      </c>
      <c r="BO62">
        <v>8.9</v>
      </c>
      <c r="BP62">
        <v>10.5</v>
      </c>
      <c r="BQ62">
        <v>10.3</v>
      </c>
      <c r="BR62">
        <v>9.9</v>
      </c>
      <c r="BS62">
        <v>9</v>
      </c>
      <c r="BT62">
        <v>8.9</v>
      </c>
      <c r="BU62">
        <v>8.6</v>
      </c>
      <c r="BV62">
        <v>8.5</v>
      </c>
      <c r="BW62">
        <v>9.1999999999999993</v>
      </c>
      <c r="BX62">
        <v>10.4</v>
      </c>
      <c r="BY62">
        <v>11.6</v>
      </c>
      <c r="BZ62">
        <v>9</v>
      </c>
      <c r="CA62">
        <v>11.5</v>
      </c>
      <c r="CB62">
        <v>8.3000000000000007</v>
      </c>
      <c r="CC62" s="140"/>
      <c r="CD62" s="140"/>
      <c r="CE62" s="140"/>
      <c r="CF62" s="141"/>
      <c r="CG62" s="140"/>
      <c r="CH62" s="140"/>
      <c r="CI62" s="140"/>
      <c r="CJ62" s="140"/>
      <c r="CK62" s="140"/>
      <c r="CL62" s="140"/>
      <c r="CM62" s="140"/>
      <c r="CN62" s="140"/>
      <c r="CO62" s="141"/>
      <c r="CP62" s="140"/>
      <c r="CQ62" s="140"/>
      <c r="CR62" s="140"/>
      <c r="CS62" s="140"/>
      <c r="CT62" s="140"/>
      <c r="CU62" s="140"/>
      <c r="CV62" s="140"/>
      <c r="CW62" s="140"/>
      <c r="CX62" s="141"/>
      <c r="CY62" s="140"/>
      <c r="CZ62" s="140"/>
      <c r="DA62" s="140"/>
      <c r="DB62" s="140"/>
      <c r="DC62" s="140"/>
      <c r="DD62" s="140"/>
      <c r="DE62" s="140"/>
      <c r="DF62" s="140"/>
      <c r="DG62" s="141"/>
      <c r="DH62" s="140"/>
      <c r="DI62" s="140"/>
      <c r="DJ62" s="140"/>
      <c r="DK62" s="140"/>
      <c r="DL62" s="140"/>
      <c r="DM62" s="140"/>
      <c r="DN62" s="140"/>
      <c r="DO62" s="140"/>
      <c r="DP62" s="141"/>
      <c r="DQ62" s="140"/>
      <c r="DR62" s="140"/>
      <c r="DS62" s="140"/>
      <c r="DT62" s="140"/>
      <c r="DU62" s="140"/>
      <c r="DV62" s="140"/>
      <c r="DW62" s="140"/>
      <c r="DX62" s="140"/>
      <c r="DY62" s="141"/>
      <c r="DZ62" s="140"/>
    </row>
    <row r="63" spans="1:130" s="133" customFormat="1" ht="15.6">
      <c r="A63" s="137" t="s">
        <v>98</v>
      </c>
      <c r="B63" s="138" t="s">
        <v>94</v>
      </c>
      <c r="C63">
        <v>11.6</v>
      </c>
      <c r="D63">
        <v>13.9</v>
      </c>
      <c r="E63">
        <v>12</v>
      </c>
      <c r="F63">
        <v>12.9</v>
      </c>
      <c r="G63">
        <v>12.7</v>
      </c>
      <c r="H63">
        <v>13.8</v>
      </c>
      <c r="I63">
        <v>11.8</v>
      </c>
      <c r="J63">
        <v>8.9</v>
      </c>
      <c r="K63">
        <v>9.8000000000000007</v>
      </c>
      <c r="L63">
        <v>12.2</v>
      </c>
      <c r="M63">
        <v>13.9</v>
      </c>
      <c r="N63">
        <v>11.6</v>
      </c>
      <c r="O63">
        <v>7.4</v>
      </c>
      <c r="P63">
        <v>10.9</v>
      </c>
      <c r="Q63">
        <v>14.4</v>
      </c>
      <c r="R63">
        <v>9.6999999999999993</v>
      </c>
      <c r="S63">
        <v>9.9</v>
      </c>
      <c r="T63">
        <v>8.5</v>
      </c>
      <c r="U63">
        <v>9</v>
      </c>
      <c r="V63">
        <v>11.5</v>
      </c>
      <c r="W63">
        <v>9.3000000000000007</v>
      </c>
      <c r="X63">
        <v>10.1</v>
      </c>
      <c r="Y63">
        <v>9.5</v>
      </c>
      <c r="Z63">
        <v>8.3000000000000007</v>
      </c>
      <c r="AA63">
        <v>10.6</v>
      </c>
      <c r="AB63">
        <v>11.2</v>
      </c>
      <c r="AC63">
        <v>12.4</v>
      </c>
      <c r="AD63">
        <v>11</v>
      </c>
      <c r="AE63">
        <v>11.6</v>
      </c>
      <c r="AF63">
        <v>9.1999999999999993</v>
      </c>
      <c r="AG63">
        <v>8.9</v>
      </c>
      <c r="AH63">
        <v>8.5</v>
      </c>
      <c r="AI63">
        <v>9.5</v>
      </c>
      <c r="AJ63">
        <v>9.5</v>
      </c>
      <c r="AK63">
        <v>10.5</v>
      </c>
      <c r="AL63">
        <v>9.8000000000000007</v>
      </c>
      <c r="AM63">
        <v>9.8000000000000007</v>
      </c>
      <c r="AN63">
        <v>9</v>
      </c>
      <c r="AO63">
        <v>10.5</v>
      </c>
      <c r="AP63">
        <v>10.6</v>
      </c>
      <c r="AQ63">
        <v>11.2</v>
      </c>
      <c r="AR63">
        <v>9.1</v>
      </c>
      <c r="AS63">
        <v>10.3</v>
      </c>
      <c r="AT63">
        <v>9.1</v>
      </c>
      <c r="AU63">
        <v>8.5</v>
      </c>
      <c r="AV63">
        <v>9.8000000000000007</v>
      </c>
      <c r="AW63">
        <v>11.3</v>
      </c>
      <c r="AX63">
        <v>10.7</v>
      </c>
      <c r="AY63">
        <v>10.4</v>
      </c>
      <c r="AZ63">
        <v>10.4</v>
      </c>
      <c r="BA63">
        <v>9.5</v>
      </c>
      <c r="BB63">
        <v>10.9</v>
      </c>
      <c r="BC63">
        <v>9.8000000000000007</v>
      </c>
      <c r="BD63">
        <v>8.8000000000000007</v>
      </c>
      <c r="BE63">
        <v>11.8</v>
      </c>
      <c r="BF63">
        <v>8.6</v>
      </c>
      <c r="BG63">
        <v>8.3000000000000007</v>
      </c>
      <c r="BH63">
        <v>10.1</v>
      </c>
      <c r="BI63">
        <v>10.1</v>
      </c>
      <c r="BJ63">
        <v>9.6999999999999993</v>
      </c>
      <c r="BK63">
        <v>9.6999999999999993</v>
      </c>
      <c r="BL63">
        <v>7.6</v>
      </c>
      <c r="BM63">
        <v>7.9</v>
      </c>
      <c r="BN63">
        <v>9.5</v>
      </c>
      <c r="BO63">
        <v>10.3</v>
      </c>
      <c r="BP63">
        <v>11.1</v>
      </c>
      <c r="BQ63">
        <v>8.5</v>
      </c>
      <c r="BR63">
        <v>10.7</v>
      </c>
      <c r="BS63">
        <v>8.1999999999999993</v>
      </c>
      <c r="BT63">
        <v>8.6999999999999993</v>
      </c>
      <c r="BU63">
        <v>9.1999999999999993</v>
      </c>
      <c r="BV63">
        <v>9.1</v>
      </c>
      <c r="BW63">
        <v>9.1999999999999993</v>
      </c>
      <c r="BX63">
        <v>8.6999999999999993</v>
      </c>
      <c r="BY63">
        <v>11.8</v>
      </c>
      <c r="BZ63">
        <v>9.4</v>
      </c>
      <c r="CA63">
        <v>11.8</v>
      </c>
      <c r="CB63">
        <v>9.4</v>
      </c>
      <c r="CC63" s="140"/>
      <c r="CD63" s="140"/>
      <c r="CE63" s="140"/>
      <c r="CF63" s="141"/>
      <c r="CG63" s="140"/>
      <c r="CH63" s="140"/>
      <c r="CI63" s="140"/>
      <c r="CJ63" s="140"/>
      <c r="CK63" s="140"/>
      <c r="CL63" s="140"/>
      <c r="CM63" s="140"/>
      <c r="CN63" s="140"/>
      <c r="CO63" s="141"/>
      <c r="CP63" s="140"/>
      <c r="CQ63" s="140"/>
      <c r="CR63" s="140"/>
      <c r="CS63" s="140"/>
      <c r="CT63" s="140"/>
      <c r="CU63" s="140"/>
      <c r="CV63" s="140"/>
      <c r="CW63" s="140"/>
      <c r="CX63" s="141"/>
      <c r="CY63" s="140"/>
      <c r="CZ63" s="140"/>
      <c r="DA63" s="140"/>
      <c r="DB63" s="140"/>
      <c r="DC63" s="140"/>
      <c r="DD63" s="140"/>
      <c r="DE63" s="140"/>
      <c r="DF63" s="140"/>
      <c r="DG63" s="141"/>
      <c r="DH63" s="140"/>
      <c r="DI63" s="140"/>
      <c r="DJ63" s="140"/>
      <c r="DK63" s="140"/>
      <c r="DL63" s="140"/>
      <c r="DM63" s="140"/>
      <c r="DN63" s="140"/>
      <c r="DO63" s="140"/>
      <c r="DP63" s="141"/>
      <c r="DQ63" s="140"/>
      <c r="DR63" s="140"/>
      <c r="DS63" s="140"/>
      <c r="DT63" s="140"/>
      <c r="DU63" s="140"/>
      <c r="DV63" s="140"/>
      <c r="DW63" s="140"/>
      <c r="DX63" s="140"/>
      <c r="DY63" s="141"/>
      <c r="DZ63" s="140"/>
    </row>
    <row r="64" spans="1:130" s="133" customFormat="1" ht="15.6">
      <c r="A64" s="137" t="s">
        <v>98</v>
      </c>
      <c r="B64" s="138" t="s">
        <v>94</v>
      </c>
      <c r="C64">
        <v>10.9</v>
      </c>
      <c r="D64">
        <v>14.8</v>
      </c>
      <c r="E64">
        <v>11.6</v>
      </c>
      <c r="F64">
        <v>11.2</v>
      </c>
      <c r="G64">
        <v>11.5</v>
      </c>
      <c r="H64">
        <v>13.2</v>
      </c>
      <c r="I64">
        <v>11.3</v>
      </c>
      <c r="J64">
        <v>11.8</v>
      </c>
      <c r="K64">
        <v>10.8</v>
      </c>
      <c r="L64">
        <v>13.5</v>
      </c>
      <c r="M64">
        <v>13.3</v>
      </c>
      <c r="N64">
        <v>12.7</v>
      </c>
      <c r="O64">
        <v>10.199999999999999</v>
      </c>
      <c r="P64">
        <v>11.4</v>
      </c>
      <c r="Q64">
        <v>13</v>
      </c>
      <c r="R64">
        <v>10</v>
      </c>
      <c r="S64">
        <v>10.199999999999999</v>
      </c>
      <c r="T64">
        <v>11</v>
      </c>
      <c r="U64">
        <v>10.4</v>
      </c>
      <c r="V64">
        <v>12.6</v>
      </c>
      <c r="W64">
        <v>11.2</v>
      </c>
      <c r="X64">
        <v>10.5</v>
      </c>
      <c r="Y64">
        <v>9.6</v>
      </c>
      <c r="Z64">
        <v>11.8</v>
      </c>
      <c r="AA64">
        <v>9.8000000000000007</v>
      </c>
      <c r="AB64">
        <v>10.6</v>
      </c>
      <c r="AC64">
        <v>14.7</v>
      </c>
      <c r="AD64">
        <v>10.8</v>
      </c>
      <c r="AE64">
        <v>12</v>
      </c>
      <c r="AF64">
        <v>9.6999999999999993</v>
      </c>
      <c r="AG64">
        <v>11.4</v>
      </c>
      <c r="AH64">
        <v>12</v>
      </c>
      <c r="AI64">
        <v>9.6</v>
      </c>
      <c r="AJ64">
        <v>10</v>
      </c>
      <c r="AK64">
        <v>10</v>
      </c>
      <c r="AL64">
        <v>11.4</v>
      </c>
      <c r="AM64">
        <v>10.1</v>
      </c>
      <c r="AN64">
        <v>9.3000000000000007</v>
      </c>
      <c r="AO64">
        <v>9.1</v>
      </c>
      <c r="AP64">
        <v>11.3</v>
      </c>
      <c r="AQ64">
        <v>12.1</v>
      </c>
      <c r="AR64">
        <v>10.7</v>
      </c>
      <c r="AS64">
        <v>11.4</v>
      </c>
      <c r="AT64">
        <v>11.1</v>
      </c>
      <c r="AU64">
        <v>9.9</v>
      </c>
      <c r="AV64">
        <v>9.3000000000000007</v>
      </c>
      <c r="AW64">
        <v>10.1</v>
      </c>
      <c r="AX64">
        <v>11.7</v>
      </c>
      <c r="AY64">
        <v>10.3</v>
      </c>
      <c r="AZ64">
        <v>10.9</v>
      </c>
      <c r="BA64">
        <v>9.1999999999999993</v>
      </c>
      <c r="BB64">
        <v>11.2</v>
      </c>
      <c r="BC64">
        <v>9.6999999999999993</v>
      </c>
      <c r="BD64">
        <v>9.1999999999999993</v>
      </c>
      <c r="BE64">
        <v>12.1</v>
      </c>
      <c r="BF64">
        <v>9</v>
      </c>
      <c r="BG64">
        <v>10.1</v>
      </c>
      <c r="BH64">
        <v>11</v>
      </c>
      <c r="BI64">
        <v>10</v>
      </c>
      <c r="BJ64">
        <v>10.1</v>
      </c>
      <c r="BK64">
        <v>9.5</v>
      </c>
      <c r="BL64">
        <v>9.5</v>
      </c>
      <c r="BM64">
        <v>10.6</v>
      </c>
      <c r="BN64">
        <v>10</v>
      </c>
      <c r="BO64">
        <v>9.1</v>
      </c>
      <c r="BP64">
        <v>11</v>
      </c>
      <c r="BQ64">
        <v>11.6</v>
      </c>
      <c r="BR64">
        <v>10.9</v>
      </c>
      <c r="BS64">
        <v>11</v>
      </c>
      <c r="BT64">
        <v>9.6</v>
      </c>
      <c r="BU64">
        <v>9.6999999999999993</v>
      </c>
      <c r="BV64">
        <v>8.8000000000000007</v>
      </c>
      <c r="BW64">
        <v>10.5</v>
      </c>
      <c r="BX64">
        <v>10.5</v>
      </c>
      <c r="BY64">
        <v>12.6</v>
      </c>
      <c r="BZ64">
        <v>8.9</v>
      </c>
      <c r="CA64">
        <v>12.5</v>
      </c>
      <c r="CB64">
        <v>8.9</v>
      </c>
      <c r="CC64" s="140"/>
      <c r="CD64" s="140"/>
      <c r="CE64" s="140"/>
      <c r="CF64" s="141"/>
      <c r="CG64" s="140"/>
      <c r="CH64" s="140"/>
      <c r="CI64" s="140"/>
      <c r="CJ64" s="140"/>
      <c r="CK64" s="140"/>
      <c r="CL64" s="140"/>
      <c r="CM64" s="140"/>
      <c r="CN64" s="140"/>
      <c r="CO64" s="141"/>
      <c r="CP64" s="140"/>
      <c r="CQ64" s="140"/>
      <c r="CR64" s="140"/>
      <c r="CS64" s="140"/>
      <c r="CT64" s="140"/>
      <c r="CU64" s="140"/>
      <c r="CV64" s="140"/>
      <c r="CW64" s="140"/>
      <c r="CX64" s="141"/>
      <c r="CY64" s="140"/>
      <c r="CZ64" s="140"/>
      <c r="DA64" s="140"/>
      <c r="DB64" s="140"/>
      <c r="DC64" s="140"/>
      <c r="DD64" s="140"/>
      <c r="DE64" s="140"/>
      <c r="DF64" s="140"/>
      <c r="DG64" s="141"/>
      <c r="DH64" s="140"/>
      <c r="DI64" s="140"/>
      <c r="DJ64" s="140"/>
      <c r="DK64" s="140"/>
      <c r="DL64" s="140"/>
      <c r="DM64" s="140"/>
      <c r="DN64" s="140"/>
      <c r="DO64" s="140"/>
      <c r="DP64" s="141"/>
      <c r="DQ64" s="140"/>
      <c r="DR64" s="140"/>
      <c r="DS64" s="140"/>
      <c r="DT64" s="140"/>
      <c r="DU64" s="140"/>
      <c r="DV64" s="140"/>
      <c r="DW64" s="140"/>
      <c r="DX64" s="140"/>
      <c r="DY64" s="141"/>
      <c r="DZ64" s="140"/>
    </row>
    <row r="65" spans="1:130" s="133" customFormat="1" ht="15.6">
      <c r="A65" s="137" t="s">
        <v>98</v>
      </c>
      <c r="B65" s="138" t="s">
        <v>94</v>
      </c>
      <c r="C65">
        <v>9.8000000000000007</v>
      </c>
      <c r="D65">
        <v>14.8</v>
      </c>
      <c r="E65">
        <v>11.3</v>
      </c>
      <c r="F65">
        <v>11.9</v>
      </c>
      <c r="G65">
        <v>11.4</v>
      </c>
      <c r="H65">
        <v>12.5</v>
      </c>
      <c r="I65">
        <v>10</v>
      </c>
      <c r="J65">
        <v>11.9</v>
      </c>
      <c r="K65">
        <v>9.6999999999999993</v>
      </c>
      <c r="L65">
        <v>12.6</v>
      </c>
      <c r="M65">
        <v>12.5</v>
      </c>
      <c r="N65">
        <v>12</v>
      </c>
      <c r="O65">
        <v>9.3000000000000007</v>
      </c>
      <c r="P65">
        <v>10.5</v>
      </c>
      <c r="Q65">
        <v>12.7</v>
      </c>
      <c r="R65">
        <v>9.5</v>
      </c>
      <c r="S65">
        <v>12.1</v>
      </c>
      <c r="T65">
        <v>10.8</v>
      </c>
      <c r="U65">
        <v>9.5</v>
      </c>
      <c r="V65">
        <v>12.3</v>
      </c>
      <c r="W65">
        <v>11</v>
      </c>
      <c r="X65">
        <v>11.1</v>
      </c>
      <c r="Y65">
        <v>9.8000000000000007</v>
      </c>
      <c r="Z65">
        <v>12.1</v>
      </c>
      <c r="AA65">
        <v>10.8</v>
      </c>
      <c r="AB65">
        <v>10.4</v>
      </c>
      <c r="AC65">
        <v>12.9</v>
      </c>
      <c r="AD65">
        <v>10.199999999999999</v>
      </c>
      <c r="AE65">
        <v>11.7</v>
      </c>
      <c r="AF65">
        <v>9.1</v>
      </c>
      <c r="AG65">
        <v>9.9</v>
      </c>
      <c r="AH65">
        <v>11.3</v>
      </c>
      <c r="AI65">
        <v>9.6</v>
      </c>
      <c r="AJ65">
        <v>9.8000000000000007</v>
      </c>
      <c r="AK65">
        <v>10.3</v>
      </c>
      <c r="AL65">
        <v>11.1</v>
      </c>
      <c r="AM65">
        <v>9.3000000000000007</v>
      </c>
      <c r="AN65">
        <v>9.6</v>
      </c>
      <c r="AO65">
        <v>9.5</v>
      </c>
      <c r="AP65">
        <v>11.2</v>
      </c>
      <c r="AQ65">
        <v>10</v>
      </c>
      <c r="AR65">
        <v>9.1</v>
      </c>
      <c r="AS65">
        <v>10.3</v>
      </c>
      <c r="AT65">
        <v>10.1</v>
      </c>
      <c r="AU65">
        <v>9.5</v>
      </c>
      <c r="AV65">
        <v>9.6999999999999993</v>
      </c>
      <c r="AW65">
        <v>9.8000000000000007</v>
      </c>
      <c r="AX65">
        <v>11.5</v>
      </c>
      <c r="AY65">
        <v>10.199999999999999</v>
      </c>
      <c r="AZ65">
        <v>10.4</v>
      </c>
      <c r="BA65">
        <v>9.6</v>
      </c>
      <c r="BB65">
        <v>11.9</v>
      </c>
      <c r="BC65">
        <v>10</v>
      </c>
      <c r="BD65">
        <v>8.8000000000000007</v>
      </c>
      <c r="BE65">
        <v>10.6</v>
      </c>
      <c r="BF65">
        <v>9.6999999999999993</v>
      </c>
      <c r="BG65">
        <v>9.8000000000000007</v>
      </c>
      <c r="BH65">
        <v>10.4</v>
      </c>
      <c r="BI65">
        <v>10.4</v>
      </c>
      <c r="BJ65">
        <v>9.3000000000000007</v>
      </c>
      <c r="BK65">
        <v>9.4</v>
      </c>
      <c r="BL65">
        <v>9.6</v>
      </c>
      <c r="BM65">
        <v>11.1</v>
      </c>
      <c r="BN65">
        <v>10.5</v>
      </c>
      <c r="BO65">
        <v>8.6999999999999993</v>
      </c>
      <c r="BP65">
        <v>10.7</v>
      </c>
      <c r="BQ65">
        <v>10.8</v>
      </c>
      <c r="BR65">
        <v>10.5</v>
      </c>
      <c r="BS65">
        <v>10.1</v>
      </c>
      <c r="BT65">
        <v>9.8000000000000007</v>
      </c>
      <c r="BU65">
        <v>9.6999999999999993</v>
      </c>
      <c r="BV65">
        <v>10.4</v>
      </c>
      <c r="BW65">
        <v>9.8000000000000007</v>
      </c>
      <c r="BX65">
        <v>10.8</v>
      </c>
      <c r="BY65">
        <v>11.8</v>
      </c>
      <c r="BZ65">
        <v>8.6</v>
      </c>
      <c r="CA65">
        <v>11.4</v>
      </c>
      <c r="CB65">
        <v>9.1999999999999993</v>
      </c>
      <c r="CC65" s="140"/>
      <c r="CD65" s="140"/>
      <c r="CE65" s="140"/>
      <c r="CF65" s="141"/>
      <c r="CG65" s="140"/>
      <c r="CH65" s="140"/>
      <c r="CI65" s="140"/>
      <c r="CJ65" s="140"/>
      <c r="CK65" s="140"/>
      <c r="CL65" s="140"/>
      <c r="CM65" s="140"/>
      <c r="CN65" s="140"/>
      <c r="CO65" s="141"/>
      <c r="CP65" s="140"/>
      <c r="CQ65" s="140"/>
      <c r="CR65" s="140"/>
      <c r="CS65" s="140"/>
      <c r="CT65" s="140"/>
      <c r="CU65" s="140"/>
      <c r="CV65" s="140"/>
      <c r="CW65" s="140"/>
      <c r="CX65" s="141"/>
      <c r="CY65" s="140"/>
      <c r="CZ65" s="140"/>
      <c r="DA65" s="140"/>
      <c r="DB65" s="140"/>
      <c r="DC65" s="140"/>
      <c r="DD65" s="140"/>
      <c r="DE65" s="140"/>
      <c r="DF65" s="140"/>
      <c r="DG65" s="141"/>
      <c r="DH65" s="140"/>
      <c r="DI65" s="140"/>
      <c r="DJ65" s="140"/>
      <c r="DK65" s="140"/>
      <c r="DL65" s="140"/>
      <c r="DM65" s="140"/>
      <c r="DN65" s="140"/>
      <c r="DO65" s="140"/>
      <c r="DP65" s="141"/>
      <c r="DQ65" s="140"/>
      <c r="DR65" s="140"/>
      <c r="DS65" s="140"/>
      <c r="DT65" s="140"/>
      <c r="DU65" s="140"/>
      <c r="DV65" s="140"/>
      <c r="DW65" s="140"/>
      <c r="DX65" s="140"/>
      <c r="DY65" s="141"/>
      <c r="DZ65" s="140"/>
    </row>
    <row r="66" spans="1:130" s="133" customFormat="1" ht="15.6">
      <c r="A66" s="137" t="s">
        <v>98</v>
      </c>
      <c r="B66" s="138" t="s">
        <v>94</v>
      </c>
      <c r="C66">
        <v>11.7</v>
      </c>
      <c r="D66">
        <v>14.9</v>
      </c>
      <c r="E66">
        <v>11.9</v>
      </c>
      <c r="F66">
        <v>12.2</v>
      </c>
      <c r="G66">
        <v>11.6</v>
      </c>
      <c r="H66">
        <v>13.3</v>
      </c>
      <c r="I66">
        <v>11.9</v>
      </c>
      <c r="J66">
        <v>12.4</v>
      </c>
      <c r="K66">
        <v>10.8</v>
      </c>
      <c r="L66">
        <v>13.7</v>
      </c>
      <c r="M66">
        <v>14.3</v>
      </c>
      <c r="N66">
        <v>12.6</v>
      </c>
      <c r="O66">
        <v>11.4</v>
      </c>
      <c r="P66">
        <v>12.2</v>
      </c>
      <c r="Q66">
        <v>12.8</v>
      </c>
      <c r="R66">
        <v>9.5</v>
      </c>
      <c r="S66">
        <v>9.5</v>
      </c>
      <c r="T66">
        <v>10.8</v>
      </c>
      <c r="U66">
        <v>9.9</v>
      </c>
      <c r="V66">
        <v>12.5</v>
      </c>
      <c r="W66">
        <v>11.6</v>
      </c>
      <c r="X66">
        <v>10.9</v>
      </c>
      <c r="Y66">
        <v>9.4</v>
      </c>
      <c r="Z66">
        <v>10.9</v>
      </c>
      <c r="AA66">
        <v>10.6</v>
      </c>
      <c r="AB66">
        <v>11.1</v>
      </c>
      <c r="AC66">
        <v>13.9</v>
      </c>
      <c r="AD66">
        <v>10.3</v>
      </c>
      <c r="AE66">
        <v>11.8</v>
      </c>
      <c r="AF66">
        <v>9.4</v>
      </c>
      <c r="AG66">
        <v>10.8</v>
      </c>
      <c r="AH66">
        <v>11.6</v>
      </c>
      <c r="AI66">
        <v>9.4</v>
      </c>
      <c r="AJ66">
        <v>9.8000000000000007</v>
      </c>
      <c r="AK66">
        <v>9.9</v>
      </c>
      <c r="AL66">
        <v>11.4</v>
      </c>
      <c r="AM66">
        <v>10</v>
      </c>
      <c r="AN66">
        <v>9.4</v>
      </c>
      <c r="AO66">
        <v>9.6</v>
      </c>
      <c r="AP66">
        <v>11.3</v>
      </c>
      <c r="AQ66">
        <v>11.7</v>
      </c>
      <c r="AR66">
        <v>9.9</v>
      </c>
      <c r="AS66">
        <v>11.3</v>
      </c>
      <c r="AT66">
        <v>10.6</v>
      </c>
      <c r="AU66">
        <v>9.5</v>
      </c>
      <c r="AV66">
        <v>9</v>
      </c>
      <c r="AW66">
        <v>9.8000000000000007</v>
      </c>
      <c r="AX66">
        <v>11.6</v>
      </c>
      <c r="AY66">
        <v>10.199999999999999</v>
      </c>
      <c r="AZ66">
        <v>10.199999999999999</v>
      </c>
      <c r="BA66">
        <v>9.1</v>
      </c>
      <c r="BB66">
        <v>11.1</v>
      </c>
      <c r="BC66">
        <v>9.5</v>
      </c>
      <c r="BD66">
        <v>8.9</v>
      </c>
      <c r="BE66">
        <v>11.7</v>
      </c>
      <c r="BF66">
        <v>9.9</v>
      </c>
      <c r="BG66">
        <v>10</v>
      </c>
      <c r="BH66">
        <v>9.9</v>
      </c>
      <c r="BI66">
        <v>9.8000000000000007</v>
      </c>
      <c r="BJ66">
        <v>9.3000000000000007</v>
      </c>
      <c r="BK66">
        <v>8.6999999999999993</v>
      </c>
      <c r="BL66">
        <v>8.9</v>
      </c>
      <c r="BM66">
        <v>10.5</v>
      </c>
      <c r="BN66">
        <v>9.6999999999999993</v>
      </c>
      <c r="BO66">
        <v>9.4</v>
      </c>
      <c r="BP66">
        <v>10.6</v>
      </c>
      <c r="BQ66">
        <v>11.7</v>
      </c>
      <c r="BR66">
        <v>11.1</v>
      </c>
      <c r="BS66">
        <v>9.4</v>
      </c>
      <c r="BT66">
        <v>9.6</v>
      </c>
      <c r="BU66">
        <v>9.6</v>
      </c>
      <c r="BV66">
        <v>9.9</v>
      </c>
      <c r="BW66">
        <v>9.6</v>
      </c>
      <c r="BX66">
        <v>11.1</v>
      </c>
      <c r="BY66">
        <v>12.8</v>
      </c>
      <c r="BZ66">
        <v>8.9</v>
      </c>
      <c r="CA66">
        <v>12.7</v>
      </c>
      <c r="CB66">
        <v>9.6</v>
      </c>
      <c r="CC66" s="140"/>
      <c r="CD66" s="140"/>
      <c r="CE66" s="140"/>
      <c r="CF66" s="141"/>
      <c r="CG66" s="140"/>
      <c r="CH66" s="140"/>
      <c r="CI66" s="140"/>
      <c r="CJ66" s="140"/>
      <c r="CK66" s="140"/>
      <c r="CL66" s="140"/>
      <c r="CM66" s="140"/>
      <c r="CN66" s="140"/>
      <c r="CO66" s="141"/>
      <c r="CP66" s="140"/>
      <c r="CQ66" s="140"/>
      <c r="CR66" s="140"/>
      <c r="CS66" s="140"/>
      <c r="CT66" s="140"/>
      <c r="CU66" s="140"/>
      <c r="CV66" s="140"/>
      <c r="CW66" s="140"/>
      <c r="CX66" s="141"/>
      <c r="CY66" s="140"/>
      <c r="CZ66" s="140"/>
      <c r="DA66" s="140"/>
      <c r="DB66" s="140"/>
      <c r="DC66" s="140"/>
      <c r="DD66" s="140"/>
      <c r="DE66" s="140"/>
      <c r="DF66" s="140"/>
      <c r="DG66" s="141"/>
      <c r="DH66" s="140"/>
      <c r="DI66" s="140"/>
      <c r="DJ66" s="140"/>
      <c r="DK66" s="140"/>
      <c r="DL66" s="140"/>
      <c r="DM66" s="140"/>
      <c r="DN66" s="140"/>
      <c r="DO66" s="140"/>
      <c r="DP66" s="141"/>
      <c r="DQ66" s="140"/>
      <c r="DR66" s="140"/>
      <c r="DS66" s="140"/>
      <c r="DT66" s="140"/>
      <c r="DU66" s="140"/>
      <c r="DV66" s="140"/>
      <c r="DW66" s="140"/>
      <c r="DX66" s="140"/>
      <c r="DY66" s="141"/>
      <c r="DZ66" s="140"/>
    </row>
    <row r="67" spans="1:130" s="133" customFormat="1" ht="15.6">
      <c r="A67" s="137" t="s">
        <v>98</v>
      </c>
      <c r="B67" s="138" t="s">
        <v>94</v>
      </c>
      <c r="C67">
        <v>10.7</v>
      </c>
      <c r="D67">
        <v>16</v>
      </c>
      <c r="E67">
        <v>13.1</v>
      </c>
      <c r="F67">
        <v>12.8</v>
      </c>
      <c r="G67">
        <v>12.1</v>
      </c>
      <c r="H67">
        <v>12.8</v>
      </c>
      <c r="I67">
        <v>11.7</v>
      </c>
      <c r="J67">
        <v>12.8</v>
      </c>
      <c r="K67">
        <v>10.5</v>
      </c>
      <c r="L67">
        <v>13.5</v>
      </c>
      <c r="M67">
        <v>12.8</v>
      </c>
      <c r="N67">
        <v>11.7</v>
      </c>
      <c r="O67">
        <v>9.5</v>
      </c>
      <c r="P67">
        <v>11.7</v>
      </c>
      <c r="Q67">
        <v>13.7</v>
      </c>
      <c r="R67">
        <v>11.3</v>
      </c>
      <c r="S67">
        <v>10.9</v>
      </c>
      <c r="T67">
        <v>11.7</v>
      </c>
      <c r="U67">
        <v>10.9</v>
      </c>
      <c r="V67">
        <v>12.8</v>
      </c>
      <c r="W67">
        <v>11.5</v>
      </c>
      <c r="X67">
        <v>11.8</v>
      </c>
      <c r="Y67">
        <v>9.3000000000000007</v>
      </c>
      <c r="Z67">
        <v>11.5</v>
      </c>
      <c r="AA67">
        <v>10.6</v>
      </c>
      <c r="AB67">
        <v>11</v>
      </c>
      <c r="AC67">
        <v>13.5</v>
      </c>
      <c r="AD67">
        <v>10.3</v>
      </c>
      <c r="AE67">
        <v>12.6</v>
      </c>
      <c r="AF67">
        <v>10.3</v>
      </c>
      <c r="AG67">
        <v>12</v>
      </c>
      <c r="AH67">
        <v>11.7</v>
      </c>
      <c r="AI67">
        <v>9.6999999999999993</v>
      </c>
      <c r="AJ67">
        <v>9.6</v>
      </c>
      <c r="AK67">
        <v>10.4</v>
      </c>
      <c r="AL67">
        <v>11.7</v>
      </c>
      <c r="AM67">
        <v>9.9</v>
      </c>
      <c r="AN67">
        <v>9.4</v>
      </c>
      <c r="AO67">
        <v>9.3000000000000007</v>
      </c>
      <c r="AP67">
        <v>11.1</v>
      </c>
      <c r="AQ67">
        <v>11.7</v>
      </c>
      <c r="AR67">
        <v>9.1999999999999993</v>
      </c>
      <c r="AS67">
        <v>11.9</v>
      </c>
      <c r="AT67">
        <v>11.7</v>
      </c>
      <c r="AU67">
        <v>10.5</v>
      </c>
      <c r="AV67">
        <v>9.6999999999999993</v>
      </c>
      <c r="AW67">
        <v>10.3</v>
      </c>
      <c r="AX67">
        <v>11.5</v>
      </c>
      <c r="AY67">
        <v>10.6</v>
      </c>
      <c r="AZ67">
        <v>11.4</v>
      </c>
      <c r="BA67">
        <v>9.5</v>
      </c>
      <c r="BB67">
        <v>11.5</v>
      </c>
      <c r="BC67">
        <v>9.5</v>
      </c>
      <c r="BD67">
        <v>8.6</v>
      </c>
      <c r="BE67">
        <v>11.5</v>
      </c>
      <c r="BF67">
        <v>10.1</v>
      </c>
      <c r="BG67">
        <v>10.5</v>
      </c>
      <c r="BH67">
        <v>11.3</v>
      </c>
      <c r="BI67">
        <v>10.7</v>
      </c>
      <c r="BJ67">
        <v>9.6999999999999993</v>
      </c>
      <c r="BK67">
        <v>9.5</v>
      </c>
      <c r="BL67">
        <v>9.1</v>
      </c>
      <c r="BM67">
        <v>11.6</v>
      </c>
      <c r="BN67">
        <v>10.1</v>
      </c>
      <c r="BO67">
        <v>9</v>
      </c>
      <c r="BP67">
        <v>10.199999999999999</v>
      </c>
      <c r="BQ67">
        <v>11.2</v>
      </c>
      <c r="BR67">
        <v>11.4</v>
      </c>
      <c r="BS67">
        <v>10.7</v>
      </c>
      <c r="BT67">
        <v>9.8000000000000007</v>
      </c>
      <c r="BU67">
        <v>10.4</v>
      </c>
      <c r="BV67">
        <v>10.4</v>
      </c>
      <c r="BW67">
        <v>9.6</v>
      </c>
      <c r="BX67">
        <v>10.3</v>
      </c>
      <c r="BY67">
        <v>12.5</v>
      </c>
      <c r="BZ67">
        <v>8.6999999999999993</v>
      </c>
      <c r="CA67">
        <v>11.9</v>
      </c>
      <c r="CB67">
        <v>9.1</v>
      </c>
      <c r="CC67" s="140"/>
      <c r="CD67" s="140"/>
      <c r="CE67" s="140"/>
      <c r="CF67" s="141"/>
      <c r="CG67" s="140"/>
      <c r="CH67" s="140"/>
      <c r="CI67" s="140"/>
      <c r="CJ67" s="140"/>
      <c r="CK67" s="140"/>
      <c r="CL67" s="140"/>
      <c r="CM67" s="140"/>
      <c r="CN67" s="140"/>
      <c r="CO67" s="141"/>
      <c r="CP67" s="140"/>
      <c r="CQ67" s="140"/>
      <c r="CR67" s="140"/>
      <c r="CS67" s="140"/>
      <c r="CT67" s="140"/>
      <c r="CU67" s="140"/>
      <c r="CV67" s="140"/>
      <c r="CW67" s="140"/>
      <c r="CX67" s="141"/>
      <c r="CY67" s="140"/>
      <c r="CZ67" s="140"/>
      <c r="DA67" s="140"/>
      <c r="DB67" s="140"/>
      <c r="DC67" s="140"/>
      <c r="DD67" s="140"/>
      <c r="DE67" s="140"/>
      <c r="DF67" s="140"/>
      <c r="DG67" s="141"/>
      <c r="DH67" s="140"/>
      <c r="DI67" s="140"/>
      <c r="DJ67" s="140"/>
      <c r="DK67" s="140"/>
      <c r="DL67" s="140"/>
      <c r="DM67" s="140"/>
      <c r="DN67" s="140"/>
      <c r="DO67" s="140"/>
      <c r="DP67" s="141"/>
      <c r="DQ67" s="140"/>
      <c r="DR67" s="140"/>
      <c r="DS67" s="140"/>
      <c r="DT67" s="140"/>
      <c r="DU67" s="140"/>
      <c r="DV67" s="140"/>
      <c r="DW67" s="140"/>
      <c r="DX67" s="140"/>
      <c r="DY67" s="141"/>
      <c r="DZ67" s="140"/>
    </row>
    <row r="68" spans="1:130" s="133" customFormat="1" ht="15.6">
      <c r="A68" s="137" t="s">
        <v>98</v>
      </c>
      <c r="B68" s="138" t="s">
        <v>94</v>
      </c>
      <c r="C68">
        <v>10.9</v>
      </c>
      <c r="D68">
        <v>14.5</v>
      </c>
      <c r="E68">
        <v>12.4</v>
      </c>
      <c r="F68">
        <v>12.5</v>
      </c>
      <c r="G68">
        <v>11.4</v>
      </c>
      <c r="H68">
        <v>12.6</v>
      </c>
      <c r="I68">
        <v>11.4</v>
      </c>
      <c r="J68">
        <v>11.8</v>
      </c>
      <c r="K68">
        <v>10.7</v>
      </c>
      <c r="L68">
        <v>13.6</v>
      </c>
      <c r="M68">
        <v>13.2</v>
      </c>
      <c r="N68">
        <v>11.7</v>
      </c>
      <c r="O68">
        <v>9.6999999999999993</v>
      </c>
      <c r="P68">
        <v>11.3</v>
      </c>
      <c r="Q68">
        <v>12.3</v>
      </c>
      <c r="R68">
        <v>9.9</v>
      </c>
      <c r="S68">
        <v>10.4</v>
      </c>
      <c r="T68">
        <v>11.6</v>
      </c>
      <c r="U68">
        <v>10.8</v>
      </c>
      <c r="V68">
        <v>13.1</v>
      </c>
      <c r="W68">
        <v>12.2</v>
      </c>
      <c r="X68">
        <v>11.6</v>
      </c>
      <c r="Y68">
        <v>10.1</v>
      </c>
      <c r="Z68">
        <v>11.8</v>
      </c>
      <c r="AA68">
        <v>11.8</v>
      </c>
      <c r="AB68">
        <v>10.8</v>
      </c>
      <c r="AC68">
        <v>14</v>
      </c>
      <c r="AD68">
        <v>11.4</v>
      </c>
      <c r="AE68">
        <v>11.1</v>
      </c>
      <c r="AF68">
        <v>10.3</v>
      </c>
      <c r="AG68">
        <v>11.9</v>
      </c>
      <c r="AH68">
        <v>12.1</v>
      </c>
      <c r="AI68">
        <v>10.3</v>
      </c>
      <c r="AJ68">
        <v>10.7</v>
      </c>
      <c r="AK68">
        <v>10.1</v>
      </c>
      <c r="AL68">
        <v>11.7</v>
      </c>
      <c r="AM68">
        <v>10.8</v>
      </c>
      <c r="AN68">
        <v>9.9</v>
      </c>
      <c r="AO68">
        <v>10.3</v>
      </c>
      <c r="AP68">
        <v>11.4</v>
      </c>
      <c r="AQ68">
        <v>12.5</v>
      </c>
      <c r="AR68">
        <v>9.3000000000000007</v>
      </c>
      <c r="AS68">
        <v>11.7</v>
      </c>
      <c r="AT68">
        <v>11.3</v>
      </c>
      <c r="AU68">
        <v>10.9</v>
      </c>
      <c r="AV68">
        <v>10.199999999999999</v>
      </c>
      <c r="AW68">
        <v>10.4</v>
      </c>
      <c r="AX68">
        <v>12.1</v>
      </c>
      <c r="AY68">
        <v>10.9</v>
      </c>
      <c r="AZ68">
        <v>11.2</v>
      </c>
      <c r="BA68">
        <v>9.9</v>
      </c>
      <c r="BB68">
        <v>12</v>
      </c>
      <c r="BC68">
        <v>10.199999999999999</v>
      </c>
      <c r="BD68">
        <v>9.1999999999999993</v>
      </c>
      <c r="BE68">
        <v>12.1</v>
      </c>
      <c r="BF68">
        <v>11.4</v>
      </c>
      <c r="BG68">
        <v>10.9</v>
      </c>
      <c r="BH68">
        <v>11.4</v>
      </c>
      <c r="BI68">
        <v>11</v>
      </c>
      <c r="BJ68">
        <v>10.9</v>
      </c>
      <c r="BK68">
        <v>10.6</v>
      </c>
      <c r="BL68">
        <v>9.9</v>
      </c>
      <c r="BM68">
        <v>11.6</v>
      </c>
      <c r="BN68">
        <v>10.4</v>
      </c>
      <c r="BO68">
        <v>9.8000000000000007</v>
      </c>
      <c r="BP68">
        <v>11</v>
      </c>
      <c r="BQ68">
        <v>11.7</v>
      </c>
      <c r="BR68">
        <v>11.5</v>
      </c>
      <c r="BS68">
        <v>11</v>
      </c>
      <c r="BT68">
        <v>10</v>
      </c>
      <c r="BU68">
        <v>11</v>
      </c>
      <c r="BV68">
        <v>9.8000000000000007</v>
      </c>
      <c r="BW68">
        <v>10.199999999999999</v>
      </c>
      <c r="BX68">
        <v>11.5</v>
      </c>
      <c r="BY68">
        <v>12.8</v>
      </c>
      <c r="BZ68">
        <v>9</v>
      </c>
      <c r="CA68">
        <v>11.6</v>
      </c>
      <c r="CB68">
        <v>9</v>
      </c>
      <c r="CC68" s="140"/>
      <c r="CD68" s="140"/>
      <c r="CE68" s="140"/>
      <c r="CF68" s="141"/>
      <c r="CG68" s="140"/>
      <c r="CH68" s="140"/>
      <c r="CI68" s="140"/>
      <c r="CJ68" s="140"/>
      <c r="CK68" s="140"/>
      <c r="CL68" s="140"/>
      <c r="CM68" s="140"/>
      <c r="CN68" s="140"/>
      <c r="CO68" s="141"/>
      <c r="CP68" s="140"/>
      <c r="CQ68" s="140"/>
      <c r="CR68" s="140"/>
      <c r="CS68" s="140"/>
      <c r="CT68" s="140"/>
      <c r="CU68" s="140"/>
      <c r="CV68" s="140"/>
      <c r="CW68" s="140"/>
      <c r="CX68" s="141"/>
      <c r="CY68" s="140"/>
      <c r="CZ68" s="140"/>
      <c r="DA68" s="140"/>
      <c r="DB68" s="140"/>
      <c r="DC68" s="140"/>
      <c r="DD68" s="140"/>
      <c r="DE68" s="140"/>
      <c r="DF68" s="140"/>
      <c r="DG68" s="141"/>
      <c r="DH68" s="140"/>
      <c r="DI68" s="140"/>
      <c r="DJ68" s="140"/>
      <c r="DK68" s="140"/>
      <c r="DL68" s="140"/>
      <c r="DM68" s="140"/>
      <c r="DN68" s="140"/>
      <c r="DO68" s="140"/>
      <c r="DP68" s="141"/>
      <c r="DQ68" s="140"/>
      <c r="DR68" s="140"/>
      <c r="DS68" s="140"/>
      <c r="DT68" s="140"/>
      <c r="DU68" s="140"/>
      <c r="DV68" s="140"/>
      <c r="DW68" s="140"/>
      <c r="DX68" s="140"/>
      <c r="DY68" s="141"/>
      <c r="DZ68" s="140"/>
    </row>
    <row r="69" spans="1:130" s="133" customFormat="1" ht="15.6">
      <c r="A69" s="137" t="s">
        <v>98</v>
      </c>
      <c r="B69" s="138" t="s">
        <v>94</v>
      </c>
      <c r="C69">
        <v>10.5</v>
      </c>
      <c r="D69">
        <v>15.7</v>
      </c>
      <c r="E69">
        <v>11.3</v>
      </c>
      <c r="F69">
        <v>12</v>
      </c>
      <c r="G69">
        <v>11.5</v>
      </c>
      <c r="H69">
        <v>12.9</v>
      </c>
      <c r="I69">
        <v>11.3</v>
      </c>
      <c r="J69">
        <v>12.1</v>
      </c>
      <c r="K69">
        <v>10.4</v>
      </c>
      <c r="L69">
        <v>13.8</v>
      </c>
      <c r="M69">
        <v>13.6</v>
      </c>
      <c r="N69">
        <v>11.6</v>
      </c>
      <c r="O69">
        <v>9.9</v>
      </c>
      <c r="P69">
        <v>10.9</v>
      </c>
      <c r="Q69">
        <v>13.2</v>
      </c>
      <c r="R69">
        <v>9.3000000000000007</v>
      </c>
      <c r="S69">
        <v>9.8000000000000007</v>
      </c>
      <c r="T69">
        <v>10.6</v>
      </c>
      <c r="U69">
        <v>9.5</v>
      </c>
      <c r="V69">
        <v>12.2</v>
      </c>
      <c r="W69">
        <v>11.4</v>
      </c>
      <c r="X69">
        <v>10.8</v>
      </c>
      <c r="Y69">
        <v>9.5</v>
      </c>
      <c r="Z69">
        <v>11.4</v>
      </c>
      <c r="AA69">
        <v>10.3</v>
      </c>
      <c r="AB69">
        <v>10.3</v>
      </c>
      <c r="AC69">
        <v>13.2</v>
      </c>
      <c r="AD69">
        <v>9.9</v>
      </c>
      <c r="AE69">
        <v>12.7</v>
      </c>
      <c r="AF69">
        <v>9.1</v>
      </c>
      <c r="AG69">
        <v>10.9</v>
      </c>
      <c r="AH69">
        <v>10.7</v>
      </c>
      <c r="AI69">
        <v>9.1</v>
      </c>
      <c r="AJ69">
        <v>9.4</v>
      </c>
      <c r="AK69">
        <v>10</v>
      </c>
      <c r="AL69">
        <v>11.1</v>
      </c>
      <c r="AM69">
        <v>9.9</v>
      </c>
      <c r="AN69">
        <v>9.1</v>
      </c>
      <c r="AO69">
        <v>9.4</v>
      </c>
      <c r="AP69">
        <v>10.8</v>
      </c>
      <c r="AQ69">
        <v>11.5</v>
      </c>
      <c r="AR69">
        <v>9.1</v>
      </c>
      <c r="AS69">
        <v>11</v>
      </c>
      <c r="AT69">
        <v>10.1</v>
      </c>
      <c r="AU69">
        <v>9.1</v>
      </c>
      <c r="AV69">
        <v>8.8000000000000007</v>
      </c>
      <c r="AW69">
        <v>9.1</v>
      </c>
      <c r="AX69">
        <v>10.6</v>
      </c>
      <c r="AY69">
        <v>9.3000000000000007</v>
      </c>
      <c r="AZ69">
        <v>9.9</v>
      </c>
      <c r="BA69">
        <v>8.8000000000000007</v>
      </c>
      <c r="BB69">
        <v>11</v>
      </c>
      <c r="BC69">
        <v>9.1</v>
      </c>
      <c r="BD69">
        <v>7.9</v>
      </c>
      <c r="BE69">
        <v>11.4</v>
      </c>
      <c r="BF69">
        <v>9.5</v>
      </c>
      <c r="BG69">
        <v>9</v>
      </c>
      <c r="BH69">
        <v>9.8000000000000007</v>
      </c>
      <c r="BI69">
        <v>9</v>
      </c>
      <c r="BJ69">
        <v>10.8</v>
      </c>
      <c r="BK69">
        <v>9</v>
      </c>
      <c r="BL69">
        <v>9</v>
      </c>
      <c r="BM69">
        <v>10.4</v>
      </c>
      <c r="BN69">
        <v>9.5</v>
      </c>
      <c r="BO69">
        <v>9.1999999999999993</v>
      </c>
      <c r="BP69">
        <v>10.5</v>
      </c>
      <c r="BQ69">
        <v>11.2</v>
      </c>
      <c r="BR69">
        <v>11.3</v>
      </c>
      <c r="BS69">
        <v>10</v>
      </c>
      <c r="BT69">
        <v>9.3000000000000007</v>
      </c>
      <c r="BU69">
        <v>9.6</v>
      </c>
      <c r="BV69">
        <v>8.6999999999999993</v>
      </c>
      <c r="BW69">
        <v>9.1999999999999993</v>
      </c>
      <c r="BX69">
        <v>11.4</v>
      </c>
      <c r="BY69">
        <v>13</v>
      </c>
      <c r="BZ69">
        <v>8.6999999999999993</v>
      </c>
      <c r="CA69">
        <v>12.3</v>
      </c>
      <c r="CB69">
        <v>9.1</v>
      </c>
      <c r="CC69" s="140"/>
      <c r="CD69" s="140"/>
      <c r="CE69" s="140"/>
      <c r="CF69" s="141"/>
      <c r="CG69" s="140"/>
      <c r="CH69" s="140"/>
      <c r="CI69" s="140"/>
      <c r="CJ69" s="140"/>
      <c r="CK69" s="140"/>
      <c r="CL69" s="140"/>
      <c r="CM69" s="140"/>
      <c r="CN69" s="140"/>
      <c r="CO69" s="141"/>
      <c r="CP69" s="140"/>
      <c r="CQ69" s="140"/>
      <c r="CR69" s="140"/>
      <c r="CS69" s="140"/>
      <c r="CT69" s="140"/>
      <c r="CU69" s="140"/>
      <c r="CV69" s="140"/>
      <c r="CW69" s="140"/>
      <c r="CX69" s="141"/>
      <c r="CY69" s="140"/>
      <c r="CZ69" s="140"/>
      <c r="DA69" s="140"/>
      <c r="DB69" s="140"/>
      <c r="DC69" s="140"/>
      <c r="DD69" s="140"/>
      <c r="DE69" s="140"/>
      <c r="DF69" s="140"/>
      <c r="DG69" s="141"/>
      <c r="DH69" s="140"/>
      <c r="DI69" s="140"/>
      <c r="DJ69" s="140"/>
      <c r="DK69" s="140"/>
      <c r="DL69" s="140"/>
      <c r="DM69" s="140"/>
      <c r="DN69" s="140"/>
      <c r="DO69" s="140"/>
      <c r="DP69" s="141"/>
      <c r="DQ69" s="140"/>
      <c r="DR69" s="140"/>
      <c r="DS69" s="140"/>
      <c r="DT69" s="140"/>
      <c r="DU69" s="140"/>
      <c r="DV69" s="140"/>
      <c r="DW69" s="140"/>
      <c r="DX69" s="140"/>
      <c r="DY69" s="141"/>
      <c r="DZ69" s="140"/>
    </row>
    <row r="70" spans="1:130" s="133" customFormat="1" ht="15.6">
      <c r="A70" s="137" t="s">
        <v>98</v>
      </c>
      <c r="B70" s="138" t="s">
        <v>94</v>
      </c>
      <c r="C70">
        <v>10.7</v>
      </c>
      <c r="D70">
        <v>15.4</v>
      </c>
      <c r="E70">
        <v>10</v>
      </c>
      <c r="F70">
        <v>10.9</v>
      </c>
      <c r="G70">
        <v>10.3</v>
      </c>
      <c r="H70">
        <v>11.4</v>
      </c>
      <c r="I70">
        <v>10.1</v>
      </c>
      <c r="J70">
        <v>10.7</v>
      </c>
      <c r="K70">
        <v>8.8000000000000007</v>
      </c>
      <c r="L70">
        <v>11.5</v>
      </c>
      <c r="M70">
        <v>12.3</v>
      </c>
      <c r="N70">
        <v>10.9</v>
      </c>
      <c r="O70">
        <v>8.6</v>
      </c>
      <c r="P70">
        <v>10.5</v>
      </c>
      <c r="Q70">
        <v>12.5</v>
      </c>
      <c r="R70">
        <v>8.6</v>
      </c>
      <c r="S70">
        <v>8.3000000000000007</v>
      </c>
      <c r="T70">
        <v>9.9</v>
      </c>
      <c r="U70">
        <v>8.4</v>
      </c>
      <c r="V70">
        <v>10.8</v>
      </c>
      <c r="W70">
        <v>10.199999999999999</v>
      </c>
      <c r="X70">
        <v>11.7</v>
      </c>
      <c r="Y70">
        <v>8.6</v>
      </c>
      <c r="Z70">
        <v>10.7</v>
      </c>
      <c r="AA70">
        <v>9.6</v>
      </c>
      <c r="AB70">
        <v>9.6999999999999993</v>
      </c>
      <c r="AC70">
        <v>12.5</v>
      </c>
      <c r="AD70">
        <v>9.1999999999999993</v>
      </c>
      <c r="AE70">
        <v>11.1</v>
      </c>
      <c r="AF70">
        <v>8.5</v>
      </c>
      <c r="AG70">
        <v>10</v>
      </c>
      <c r="AH70">
        <v>10.4</v>
      </c>
      <c r="AI70">
        <v>8.4</v>
      </c>
      <c r="AJ70">
        <v>8.6999999999999993</v>
      </c>
      <c r="AK70">
        <v>9.3000000000000007</v>
      </c>
      <c r="AL70">
        <v>10</v>
      </c>
      <c r="AM70">
        <v>8.5</v>
      </c>
      <c r="AN70">
        <v>8.3000000000000007</v>
      </c>
      <c r="AO70">
        <v>8.1999999999999993</v>
      </c>
      <c r="AP70">
        <v>10.9</v>
      </c>
      <c r="AQ70">
        <v>10.8</v>
      </c>
      <c r="AR70">
        <v>8.1999999999999993</v>
      </c>
      <c r="AS70">
        <v>10.199999999999999</v>
      </c>
      <c r="AT70">
        <v>9.6</v>
      </c>
      <c r="AU70">
        <v>8</v>
      </c>
      <c r="AV70">
        <v>8.1999999999999993</v>
      </c>
      <c r="AW70">
        <v>8.5</v>
      </c>
      <c r="AX70">
        <v>10.1</v>
      </c>
      <c r="AY70">
        <v>9</v>
      </c>
      <c r="AZ70">
        <v>9.4</v>
      </c>
      <c r="BA70">
        <v>8.1999999999999993</v>
      </c>
      <c r="BB70">
        <v>9.9</v>
      </c>
      <c r="BC70">
        <v>8.4</v>
      </c>
      <c r="BD70">
        <v>8</v>
      </c>
      <c r="BE70">
        <v>11</v>
      </c>
      <c r="BF70">
        <v>8.3000000000000007</v>
      </c>
      <c r="BG70">
        <v>8.5</v>
      </c>
      <c r="BH70">
        <v>9</v>
      </c>
      <c r="BI70">
        <v>9.4</v>
      </c>
      <c r="BJ70">
        <v>8.3000000000000007</v>
      </c>
      <c r="BK70">
        <v>8.6</v>
      </c>
      <c r="BL70">
        <v>8.1</v>
      </c>
      <c r="BM70">
        <v>9.3000000000000007</v>
      </c>
      <c r="BN70">
        <v>8.6</v>
      </c>
      <c r="BO70">
        <v>8.4</v>
      </c>
      <c r="BP70">
        <v>9.5</v>
      </c>
      <c r="BQ70">
        <v>9.6</v>
      </c>
      <c r="BR70">
        <v>10.1</v>
      </c>
      <c r="BS70">
        <v>8.9</v>
      </c>
      <c r="BT70">
        <v>8.6</v>
      </c>
      <c r="BU70">
        <v>8.6</v>
      </c>
      <c r="BV70">
        <v>8.9</v>
      </c>
      <c r="BW70">
        <v>9.1999999999999993</v>
      </c>
      <c r="BX70">
        <v>9.9</v>
      </c>
      <c r="BY70">
        <v>10.9</v>
      </c>
      <c r="BZ70">
        <v>8.3000000000000007</v>
      </c>
      <c r="CA70">
        <v>10.6</v>
      </c>
      <c r="CB70">
        <v>7.7</v>
      </c>
      <c r="CC70" s="140"/>
      <c r="CD70" s="140"/>
      <c r="CE70" s="140"/>
      <c r="CF70" s="141"/>
      <c r="CG70" s="140"/>
      <c r="CH70" s="140"/>
      <c r="CI70" s="140"/>
      <c r="CJ70" s="140"/>
      <c r="CK70" s="140"/>
      <c r="CL70" s="140"/>
      <c r="CM70" s="140"/>
      <c r="CN70" s="140"/>
      <c r="CO70" s="141"/>
      <c r="CP70" s="140"/>
      <c r="CQ70" s="140"/>
      <c r="CR70" s="140"/>
      <c r="CS70" s="140"/>
      <c r="CT70" s="140"/>
      <c r="CU70" s="140"/>
      <c r="CV70" s="140"/>
      <c r="CW70" s="140"/>
      <c r="CX70" s="141"/>
      <c r="CY70" s="140"/>
      <c r="CZ70" s="140"/>
      <c r="DA70" s="140"/>
      <c r="DB70" s="140"/>
      <c r="DC70" s="140"/>
      <c r="DD70" s="140"/>
      <c r="DE70" s="140"/>
      <c r="DF70" s="140"/>
      <c r="DG70" s="141"/>
      <c r="DH70" s="140"/>
      <c r="DI70" s="140"/>
      <c r="DJ70" s="140"/>
      <c r="DK70" s="140"/>
      <c r="DL70" s="140"/>
      <c r="DM70" s="140"/>
      <c r="DN70" s="140"/>
      <c r="DO70" s="140"/>
      <c r="DP70" s="141"/>
      <c r="DQ70" s="140"/>
      <c r="DR70" s="140"/>
      <c r="DS70" s="140"/>
      <c r="DT70" s="140"/>
      <c r="DU70" s="140"/>
      <c r="DV70" s="140"/>
      <c r="DW70" s="140"/>
      <c r="DX70" s="140"/>
      <c r="DY70" s="141"/>
      <c r="DZ70" s="140"/>
    </row>
    <row r="71" spans="1:130" s="133" customFormat="1" ht="15.6">
      <c r="A71" s="137" t="s">
        <v>98</v>
      </c>
      <c r="B71" s="138" t="s">
        <v>94</v>
      </c>
      <c r="C71">
        <v>11.7</v>
      </c>
      <c r="D71">
        <v>16.5</v>
      </c>
      <c r="E71">
        <v>12.1</v>
      </c>
      <c r="F71">
        <v>12.2</v>
      </c>
      <c r="G71">
        <v>11.6</v>
      </c>
      <c r="H71">
        <v>12.8</v>
      </c>
      <c r="I71">
        <v>11.1</v>
      </c>
      <c r="J71">
        <v>12</v>
      </c>
      <c r="K71">
        <v>10.1</v>
      </c>
      <c r="L71">
        <v>13.2</v>
      </c>
      <c r="M71">
        <v>13.8</v>
      </c>
      <c r="N71">
        <v>11.9</v>
      </c>
      <c r="O71">
        <v>9.9</v>
      </c>
      <c r="P71">
        <v>11.7</v>
      </c>
      <c r="Q71">
        <v>13.3</v>
      </c>
      <c r="R71">
        <v>9.8000000000000007</v>
      </c>
      <c r="S71">
        <v>9.6999999999999993</v>
      </c>
      <c r="T71">
        <v>10.9</v>
      </c>
      <c r="U71">
        <v>9.4</v>
      </c>
      <c r="V71">
        <v>12.6</v>
      </c>
      <c r="W71">
        <v>11</v>
      </c>
      <c r="X71">
        <v>10.9</v>
      </c>
      <c r="Y71">
        <v>9.6999999999999993</v>
      </c>
      <c r="Z71">
        <v>11.1</v>
      </c>
      <c r="AA71">
        <v>10.7</v>
      </c>
      <c r="AB71">
        <v>10.3</v>
      </c>
      <c r="AC71">
        <v>13.7</v>
      </c>
      <c r="AD71">
        <v>10.3</v>
      </c>
      <c r="AE71">
        <v>12.5</v>
      </c>
      <c r="AF71">
        <v>9.8000000000000007</v>
      </c>
      <c r="AG71">
        <v>12.1</v>
      </c>
      <c r="AH71">
        <v>11.4</v>
      </c>
      <c r="AI71">
        <v>9.9</v>
      </c>
      <c r="AJ71">
        <v>9.6999999999999993</v>
      </c>
      <c r="AK71">
        <v>10.4</v>
      </c>
      <c r="AL71">
        <v>11.2</v>
      </c>
      <c r="AM71">
        <v>10.199999999999999</v>
      </c>
      <c r="AN71">
        <v>9.4</v>
      </c>
      <c r="AO71">
        <v>9.3000000000000007</v>
      </c>
      <c r="AP71">
        <v>10.7</v>
      </c>
      <c r="AQ71">
        <v>11.6</v>
      </c>
      <c r="AR71">
        <v>9.1</v>
      </c>
      <c r="AS71">
        <v>12.1</v>
      </c>
      <c r="AT71">
        <v>11.1</v>
      </c>
      <c r="AU71">
        <v>10.3</v>
      </c>
      <c r="AV71">
        <v>9.9</v>
      </c>
      <c r="AW71">
        <v>10</v>
      </c>
      <c r="AX71">
        <v>11.6</v>
      </c>
      <c r="AY71">
        <v>10.6</v>
      </c>
      <c r="AZ71">
        <v>10.8</v>
      </c>
      <c r="BA71">
        <v>9.5</v>
      </c>
      <c r="BB71">
        <v>11.3</v>
      </c>
      <c r="BC71">
        <v>9.4</v>
      </c>
      <c r="BD71">
        <v>8.1</v>
      </c>
      <c r="BE71">
        <v>10.9</v>
      </c>
      <c r="BF71">
        <v>10.4</v>
      </c>
      <c r="BG71">
        <v>10</v>
      </c>
      <c r="BH71">
        <v>10.9</v>
      </c>
      <c r="BI71">
        <v>11.3</v>
      </c>
      <c r="BJ71">
        <v>9.6999999999999993</v>
      </c>
      <c r="BK71">
        <v>10</v>
      </c>
      <c r="BL71">
        <v>9.4</v>
      </c>
      <c r="BM71">
        <v>10.6</v>
      </c>
      <c r="BN71">
        <v>10.199999999999999</v>
      </c>
      <c r="BO71">
        <v>8.9</v>
      </c>
      <c r="BP71">
        <v>10.5</v>
      </c>
      <c r="BQ71">
        <v>11.3</v>
      </c>
      <c r="BR71">
        <v>10.6</v>
      </c>
      <c r="BS71">
        <v>10.5</v>
      </c>
      <c r="BT71">
        <v>9.5</v>
      </c>
      <c r="BU71">
        <v>10.1</v>
      </c>
      <c r="BV71">
        <v>9.6</v>
      </c>
      <c r="BW71">
        <v>9.5</v>
      </c>
      <c r="BX71">
        <v>11.1</v>
      </c>
      <c r="BY71">
        <v>12.8</v>
      </c>
      <c r="BZ71">
        <v>8.5</v>
      </c>
      <c r="CA71">
        <v>11.9</v>
      </c>
      <c r="CB71">
        <v>9.3000000000000007</v>
      </c>
      <c r="CC71" s="140"/>
      <c r="CD71" s="140"/>
      <c r="CE71" s="140"/>
      <c r="CF71" s="141"/>
      <c r="CG71" s="140"/>
      <c r="CH71" s="140"/>
      <c r="CI71" s="140"/>
      <c r="CJ71" s="140"/>
      <c r="CK71" s="140"/>
      <c r="CL71" s="140"/>
      <c r="CM71" s="140"/>
      <c r="CN71" s="140"/>
      <c r="CO71" s="141"/>
      <c r="CP71" s="140"/>
      <c r="CQ71" s="140"/>
      <c r="CR71" s="140"/>
      <c r="CS71" s="140"/>
      <c r="CT71" s="140"/>
      <c r="CU71" s="140"/>
      <c r="CV71" s="140"/>
      <c r="CW71" s="140"/>
      <c r="CX71" s="141"/>
      <c r="CY71" s="140"/>
      <c r="CZ71" s="140"/>
      <c r="DA71" s="140"/>
      <c r="DB71" s="140"/>
      <c r="DC71" s="140"/>
      <c r="DD71" s="140"/>
      <c r="DE71" s="140"/>
      <c r="DF71" s="140"/>
      <c r="DG71" s="141"/>
      <c r="DH71" s="140"/>
      <c r="DI71" s="140"/>
      <c r="DJ71" s="140"/>
      <c r="DK71" s="140"/>
      <c r="DL71" s="140"/>
      <c r="DM71" s="140"/>
      <c r="DN71" s="140"/>
      <c r="DO71" s="140"/>
      <c r="DP71" s="141"/>
      <c r="DQ71" s="140"/>
      <c r="DR71" s="140"/>
      <c r="DS71" s="140"/>
      <c r="DT71" s="140"/>
      <c r="DU71" s="140"/>
      <c r="DV71" s="140"/>
      <c r="DW71" s="140"/>
      <c r="DX71" s="140"/>
      <c r="DY71" s="141"/>
      <c r="DZ71" s="140"/>
    </row>
    <row r="72" spans="1:130" s="133" customFormat="1" ht="15.6">
      <c r="A72" s="137" t="s">
        <v>98</v>
      </c>
      <c r="B72" s="138" t="s">
        <v>95</v>
      </c>
      <c r="C72">
        <v>10.5</v>
      </c>
      <c r="D72">
        <v>14.1</v>
      </c>
      <c r="E72">
        <v>10.7</v>
      </c>
      <c r="F72">
        <v>11.3</v>
      </c>
      <c r="G72">
        <v>11.2</v>
      </c>
      <c r="H72">
        <v>12.8</v>
      </c>
      <c r="I72">
        <v>10.5</v>
      </c>
      <c r="J72">
        <v>11.7</v>
      </c>
      <c r="K72">
        <v>9.5</v>
      </c>
      <c r="L72">
        <v>12.2</v>
      </c>
      <c r="M72">
        <v>13.1</v>
      </c>
      <c r="N72">
        <v>10.9</v>
      </c>
      <c r="O72">
        <v>9.4</v>
      </c>
      <c r="P72">
        <v>11.4</v>
      </c>
      <c r="Q72">
        <v>11.7</v>
      </c>
      <c r="R72">
        <v>8.6</v>
      </c>
      <c r="S72">
        <v>8.6999999999999993</v>
      </c>
      <c r="T72">
        <v>9.6</v>
      </c>
      <c r="U72">
        <v>8.8000000000000007</v>
      </c>
      <c r="V72">
        <v>11.4</v>
      </c>
      <c r="W72">
        <v>10.1</v>
      </c>
      <c r="X72">
        <v>10</v>
      </c>
      <c r="Y72">
        <v>8</v>
      </c>
      <c r="Z72">
        <v>10.4</v>
      </c>
      <c r="AA72">
        <v>9.4</v>
      </c>
      <c r="AB72">
        <v>9.4</v>
      </c>
      <c r="AC72">
        <v>12.1</v>
      </c>
      <c r="AD72">
        <v>9.9</v>
      </c>
      <c r="AE72">
        <v>10.199999999999999</v>
      </c>
      <c r="AF72">
        <v>8.4</v>
      </c>
      <c r="AG72">
        <v>9.6999999999999993</v>
      </c>
      <c r="AH72">
        <v>10</v>
      </c>
      <c r="AI72">
        <v>8.6</v>
      </c>
      <c r="AJ72">
        <v>8.6</v>
      </c>
      <c r="AK72">
        <v>9.4</v>
      </c>
      <c r="AL72">
        <v>10</v>
      </c>
      <c r="AM72">
        <v>8.6</v>
      </c>
      <c r="AN72">
        <v>9</v>
      </c>
      <c r="AO72">
        <v>9.3000000000000007</v>
      </c>
      <c r="AP72">
        <v>10.9</v>
      </c>
      <c r="AQ72">
        <v>10.6</v>
      </c>
      <c r="AR72">
        <v>8.3000000000000007</v>
      </c>
      <c r="AS72">
        <v>9.5</v>
      </c>
      <c r="AT72">
        <v>9.8000000000000007</v>
      </c>
      <c r="AU72">
        <v>9.3000000000000007</v>
      </c>
      <c r="AV72">
        <v>8.8000000000000007</v>
      </c>
      <c r="AW72">
        <v>9.8000000000000007</v>
      </c>
      <c r="AX72">
        <v>10.6</v>
      </c>
      <c r="AY72">
        <v>9.6999999999999993</v>
      </c>
      <c r="AZ72">
        <v>10.4</v>
      </c>
      <c r="BA72">
        <v>8.9</v>
      </c>
      <c r="BB72">
        <v>10.6</v>
      </c>
      <c r="BC72">
        <v>9.4</v>
      </c>
      <c r="BD72">
        <v>8.1999999999999993</v>
      </c>
      <c r="BE72">
        <v>11.5</v>
      </c>
      <c r="BF72">
        <v>8.8000000000000007</v>
      </c>
      <c r="BG72">
        <v>9</v>
      </c>
      <c r="BH72">
        <v>9.6999999999999993</v>
      </c>
      <c r="BI72">
        <v>9.6999999999999993</v>
      </c>
      <c r="BJ72">
        <v>9.1</v>
      </c>
      <c r="BK72">
        <v>9</v>
      </c>
      <c r="BL72">
        <v>8.6999999999999993</v>
      </c>
      <c r="BM72">
        <v>9.4</v>
      </c>
      <c r="BN72">
        <v>8.8000000000000007</v>
      </c>
      <c r="BO72">
        <v>8.9</v>
      </c>
      <c r="BP72">
        <v>10.3</v>
      </c>
      <c r="BQ72">
        <v>9.8000000000000007</v>
      </c>
      <c r="BR72">
        <v>10</v>
      </c>
      <c r="BS72">
        <v>9.1</v>
      </c>
      <c r="BT72">
        <v>8.8000000000000007</v>
      </c>
      <c r="BU72">
        <v>9</v>
      </c>
      <c r="BV72">
        <v>8.6</v>
      </c>
      <c r="BW72">
        <v>9.1</v>
      </c>
      <c r="BX72">
        <v>9.9</v>
      </c>
      <c r="BY72">
        <v>11.5</v>
      </c>
      <c r="BZ72">
        <v>8.8000000000000007</v>
      </c>
      <c r="CA72">
        <v>11.4</v>
      </c>
      <c r="CB72">
        <v>8.1</v>
      </c>
      <c r="CC72" s="140"/>
      <c r="CD72" s="140"/>
      <c r="CE72" s="140"/>
      <c r="CF72" s="141"/>
      <c r="CG72" s="140"/>
      <c r="CH72" s="140"/>
      <c r="CI72" s="140"/>
      <c r="CJ72" s="140"/>
      <c r="CK72" s="140"/>
      <c r="CL72" s="140"/>
      <c r="CM72" s="140"/>
      <c r="CN72" s="140"/>
      <c r="CO72" s="141"/>
      <c r="CP72" s="140"/>
      <c r="CQ72" s="140"/>
      <c r="CR72" s="140"/>
      <c r="CS72" s="140"/>
      <c r="CT72" s="140"/>
      <c r="CU72" s="140"/>
      <c r="CV72" s="140"/>
      <c r="CW72" s="140"/>
      <c r="CX72" s="141"/>
      <c r="CY72" s="140"/>
      <c r="CZ72" s="140"/>
      <c r="DA72" s="140"/>
      <c r="DB72" s="140"/>
      <c r="DC72" s="140"/>
      <c r="DD72" s="140"/>
      <c r="DE72" s="140"/>
      <c r="DF72" s="140"/>
      <c r="DG72" s="141"/>
      <c r="DH72" s="140"/>
      <c r="DI72" s="140"/>
      <c r="DJ72" s="140"/>
      <c r="DK72" s="140"/>
      <c r="DL72" s="140"/>
      <c r="DM72" s="140"/>
      <c r="DN72" s="140"/>
      <c r="DO72" s="140"/>
      <c r="DP72" s="141"/>
      <c r="DQ72" s="140"/>
      <c r="DR72" s="140"/>
      <c r="DS72" s="140"/>
      <c r="DT72" s="140"/>
      <c r="DU72" s="140"/>
      <c r="DV72" s="140"/>
      <c r="DW72" s="140"/>
      <c r="DX72" s="140"/>
      <c r="DY72" s="141"/>
      <c r="DZ72" s="140"/>
    </row>
    <row r="73" spans="1:130" s="133" customFormat="1" ht="15.6">
      <c r="A73" s="137" t="s">
        <v>98</v>
      </c>
      <c r="B73" s="138" t="s">
        <v>95</v>
      </c>
      <c r="C73">
        <v>11.4</v>
      </c>
      <c r="D73">
        <v>14.2</v>
      </c>
      <c r="E73">
        <v>12</v>
      </c>
      <c r="F73">
        <v>13</v>
      </c>
      <c r="G73">
        <v>12.5</v>
      </c>
      <c r="H73">
        <v>13.5</v>
      </c>
      <c r="I73">
        <v>11.1</v>
      </c>
      <c r="J73">
        <v>8.8000000000000007</v>
      </c>
      <c r="K73">
        <v>9.9</v>
      </c>
      <c r="L73">
        <v>12.5</v>
      </c>
      <c r="M73">
        <v>13.6</v>
      </c>
      <c r="N73">
        <v>11.4</v>
      </c>
      <c r="O73">
        <v>7.9</v>
      </c>
      <c r="P73">
        <v>10.8</v>
      </c>
      <c r="Q73">
        <v>14.6</v>
      </c>
      <c r="R73">
        <v>9.5</v>
      </c>
      <c r="S73">
        <v>9.6</v>
      </c>
      <c r="T73">
        <v>8.6999999999999993</v>
      </c>
      <c r="U73">
        <v>8.6999999999999993</v>
      </c>
      <c r="V73">
        <v>11.5</v>
      </c>
      <c r="W73">
        <v>9.1999999999999993</v>
      </c>
      <c r="X73">
        <v>10.1</v>
      </c>
      <c r="Y73">
        <v>9.3000000000000007</v>
      </c>
      <c r="Z73">
        <v>7.9</v>
      </c>
      <c r="AA73">
        <v>10.6</v>
      </c>
      <c r="AB73">
        <v>10.4</v>
      </c>
      <c r="AC73">
        <v>12.5</v>
      </c>
      <c r="AD73">
        <v>10.8</v>
      </c>
      <c r="AE73">
        <v>11.7</v>
      </c>
      <c r="AF73">
        <v>9</v>
      </c>
      <c r="AG73">
        <v>9.1999999999999993</v>
      </c>
      <c r="AH73">
        <v>8.4</v>
      </c>
      <c r="AI73">
        <v>8.8000000000000007</v>
      </c>
      <c r="AJ73">
        <v>9.1999999999999993</v>
      </c>
      <c r="AK73">
        <v>10.3</v>
      </c>
      <c r="AL73">
        <v>10.1</v>
      </c>
      <c r="AM73">
        <v>9.6999999999999993</v>
      </c>
      <c r="AN73">
        <v>8.8000000000000007</v>
      </c>
      <c r="AO73">
        <v>10.7</v>
      </c>
      <c r="AP73">
        <v>10.3</v>
      </c>
      <c r="AQ73">
        <v>11.1</v>
      </c>
      <c r="AR73">
        <v>8.1999999999999993</v>
      </c>
      <c r="AS73">
        <v>10.199999999999999</v>
      </c>
      <c r="AT73">
        <v>9.1999999999999993</v>
      </c>
      <c r="AU73">
        <v>8.6</v>
      </c>
      <c r="AV73">
        <v>9.1999999999999993</v>
      </c>
      <c r="AW73">
        <v>11.7</v>
      </c>
      <c r="AX73">
        <v>10.199999999999999</v>
      </c>
      <c r="AY73">
        <v>9.6999999999999993</v>
      </c>
      <c r="AZ73">
        <v>10.3</v>
      </c>
      <c r="BA73">
        <v>9.1</v>
      </c>
      <c r="BB73">
        <v>10.8</v>
      </c>
      <c r="BC73">
        <v>9.8000000000000007</v>
      </c>
      <c r="BD73">
        <v>8.6999999999999993</v>
      </c>
      <c r="BE73">
        <v>11</v>
      </c>
      <c r="BF73">
        <v>8.8000000000000007</v>
      </c>
      <c r="BG73">
        <v>8.8000000000000007</v>
      </c>
      <c r="BH73">
        <v>10.199999999999999</v>
      </c>
      <c r="BI73">
        <v>9.9</v>
      </c>
      <c r="BJ73">
        <v>9.3000000000000007</v>
      </c>
      <c r="BK73">
        <v>9.6</v>
      </c>
      <c r="BL73">
        <v>8</v>
      </c>
      <c r="BM73">
        <v>8.6999999999999993</v>
      </c>
      <c r="BN73">
        <v>8.9</v>
      </c>
      <c r="BO73">
        <v>9.9</v>
      </c>
      <c r="BP73">
        <v>10.4</v>
      </c>
      <c r="BQ73">
        <v>8.4</v>
      </c>
      <c r="BR73">
        <v>10.6</v>
      </c>
      <c r="BS73">
        <v>8.1999999999999993</v>
      </c>
      <c r="BT73">
        <v>7.9</v>
      </c>
      <c r="BU73">
        <v>9</v>
      </c>
      <c r="BV73">
        <v>9.1999999999999993</v>
      </c>
      <c r="BW73">
        <v>8.9</v>
      </c>
      <c r="BX73">
        <v>8.5</v>
      </c>
      <c r="BY73">
        <v>11.8</v>
      </c>
      <c r="BZ73">
        <v>9</v>
      </c>
      <c r="CA73">
        <v>11.6</v>
      </c>
      <c r="CB73">
        <v>9.1</v>
      </c>
      <c r="CC73" s="140"/>
      <c r="CD73" s="140"/>
      <c r="CE73" s="140"/>
      <c r="CF73" s="141"/>
      <c r="CG73" s="140"/>
      <c r="CH73" s="140"/>
      <c r="CI73" s="140"/>
      <c r="CJ73" s="140"/>
      <c r="CK73" s="140"/>
      <c r="CL73" s="140"/>
      <c r="CM73" s="140"/>
      <c r="CN73" s="140"/>
      <c r="CO73" s="141"/>
      <c r="CP73" s="140"/>
      <c r="CQ73" s="140"/>
      <c r="CR73" s="140"/>
      <c r="CS73" s="140"/>
      <c r="CT73" s="140"/>
      <c r="CU73" s="140"/>
      <c r="CV73" s="140"/>
      <c r="CW73" s="140"/>
      <c r="CX73" s="141"/>
      <c r="CY73" s="140"/>
      <c r="CZ73" s="140"/>
      <c r="DA73" s="140"/>
      <c r="DB73" s="140"/>
      <c r="DC73" s="140"/>
      <c r="DD73" s="140"/>
      <c r="DE73" s="140"/>
      <c r="DF73" s="140"/>
      <c r="DG73" s="141"/>
      <c r="DH73" s="140"/>
      <c r="DI73" s="140"/>
      <c r="DJ73" s="140"/>
      <c r="DK73" s="140"/>
      <c r="DL73" s="140"/>
      <c r="DM73" s="140"/>
      <c r="DN73" s="140"/>
      <c r="DO73" s="140"/>
      <c r="DP73" s="141"/>
      <c r="DQ73" s="140"/>
      <c r="DR73" s="140"/>
      <c r="DS73" s="140"/>
      <c r="DT73" s="140"/>
      <c r="DU73" s="140"/>
      <c r="DV73" s="140"/>
      <c r="DW73" s="140"/>
      <c r="DX73" s="140"/>
      <c r="DY73" s="141"/>
      <c r="DZ73" s="140"/>
    </row>
    <row r="74" spans="1:130" s="133" customFormat="1" ht="15.6">
      <c r="A74" s="137" t="s">
        <v>98</v>
      </c>
      <c r="B74" s="138" t="s">
        <v>95</v>
      </c>
      <c r="C74">
        <v>10.7</v>
      </c>
      <c r="D74">
        <v>14.6</v>
      </c>
      <c r="E74">
        <v>11.2</v>
      </c>
      <c r="F74">
        <v>11.3</v>
      </c>
      <c r="G74">
        <v>11.3</v>
      </c>
      <c r="H74">
        <v>12.8</v>
      </c>
      <c r="I74">
        <v>10.9</v>
      </c>
      <c r="J74">
        <v>11.5</v>
      </c>
      <c r="K74">
        <v>10.5</v>
      </c>
      <c r="L74">
        <v>13.3</v>
      </c>
      <c r="M74">
        <v>13.2</v>
      </c>
      <c r="N74">
        <v>12.3</v>
      </c>
      <c r="O74">
        <v>9.9</v>
      </c>
      <c r="P74">
        <v>11.3</v>
      </c>
      <c r="Q74">
        <v>13</v>
      </c>
      <c r="R74">
        <v>9.6</v>
      </c>
      <c r="S74">
        <v>9.9</v>
      </c>
      <c r="T74">
        <v>10.7</v>
      </c>
      <c r="U74">
        <v>10</v>
      </c>
      <c r="V74">
        <v>12.6</v>
      </c>
      <c r="W74">
        <v>10.9</v>
      </c>
      <c r="X74">
        <v>10.199999999999999</v>
      </c>
      <c r="Y74">
        <v>9.3000000000000007</v>
      </c>
      <c r="Z74">
        <v>11.6</v>
      </c>
      <c r="AA74">
        <v>9.6999999999999993</v>
      </c>
      <c r="AB74">
        <v>10.4</v>
      </c>
      <c r="AC74">
        <v>14.5</v>
      </c>
      <c r="AD74">
        <v>10.6</v>
      </c>
      <c r="AE74">
        <v>12</v>
      </c>
      <c r="AF74">
        <v>9.1</v>
      </c>
      <c r="AG74">
        <v>11.1</v>
      </c>
      <c r="AH74">
        <v>11.7</v>
      </c>
      <c r="AI74">
        <v>9.3000000000000007</v>
      </c>
      <c r="AJ74">
        <v>9.8000000000000007</v>
      </c>
      <c r="AK74">
        <v>9.6999999999999993</v>
      </c>
      <c r="AL74">
        <v>11</v>
      </c>
      <c r="AM74">
        <v>9.8000000000000007</v>
      </c>
      <c r="AN74">
        <v>8.8000000000000007</v>
      </c>
      <c r="AO74">
        <v>9.3000000000000007</v>
      </c>
      <c r="AP74">
        <v>11.1</v>
      </c>
      <c r="AQ74">
        <v>11.8</v>
      </c>
      <c r="AR74">
        <v>10.5</v>
      </c>
      <c r="AS74">
        <v>11.1</v>
      </c>
      <c r="AT74">
        <v>10.7</v>
      </c>
      <c r="AU74">
        <v>9.6</v>
      </c>
      <c r="AV74">
        <v>9.1999999999999993</v>
      </c>
      <c r="AW74">
        <v>9.8000000000000007</v>
      </c>
      <c r="AX74">
        <v>11.3</v>
      </c>
      <c r="AY74">
        <v>9.9</v>
      </c>
      <c r="AZ74">
        <v>10.6</v>
      </c>
      <c r="BA74">
        <v>8.8000000000000007</v>
      </c>
      <c r="BB74">
        <v>10.8</v>
      </c>
      <c r="BC74">
        <v>9.4</v>
      </c>
      <c r="BD74">
        <v>9</v>
      </c>
      <c r="BE74">
        <v>11.9</v>
      </c>
      <c r="BF74">
        <v>8.6999999999999993</v>
      </c>
      <c r="BG74">
        <v>9.6999999999999993</v>
      </c>
      <c r="BH74">
        <v>10.7</v>
      </c>
      <c r="BI74">
        <v>9.6999999999999993</v>
      </c>
      <c r="BJ74">
        <v>9.8000000000000007</v>
      </c>
      <c r="BK74">
        <v>9.1999999999999993</v>
      </c>
      <c r="BL74">
        <v>9.1</v>
      </c>
      <c r="BM74">
        <v>10.3</v>
      </c>
      <c r="BN74">
        <v>9.6999999999999993</v>
      </c>
      <c r="BO74">
        <v>8.9</v>
      </c>
      <c r="BP74">
        <v>10.7</v>
      </c>
      <c r="BQ74">
        <v>11.2</v>
      </c>
      <c r="BR74">
        <v>10.7</v>
      </c>
      <c r="BS74">
        <v>10.6</v>
      </c>
      <c r="BT74">
        <v>9.5</v>
      </c>
      <c r="BU74">
        <v>9.6999999999999993</v>
      </c>
      <c r="BV74">
        <v>9.1</v>
      </c>
      <c r="BW74">
        <v>10.199999999999999</v>
      </c>
      <c r="BX74">
        <v>10.4</v>
      </c>
      <c r="BY74">
        <v>12.5</v>
      </c>
      <c r="BZ74">
        <v>8.8000000000000007</v>
      </c>
      <c r="CA74">
        <v>12.4</v>
      </c>
      <c r="CB74">
        <v>8.9</v>
      </c>
      <c r="CC74" s="140"/>
      <c r="CD74" s="140"/>
      <c r="CE74" s="140"/>
      <c r="CF74" s="141"/>
      <c r="CG74" s="140"/>
      <c r="CH74" s="140"/>
      <c r="CI74" s="140"/>
      <c r="CJ74" s="140"/>
      <c r="CK74" s="140"/>
      <c r="CL74" s="140"/>
      <c r="CM74" s="140"/>
      <c r="CN74" s="140"/>
      <c r="CO74" s="141"/>
      <c r="CP74" s="140"/>
      <c r="CQ74" s="140"/>
      <c r="CR74" s="140"/>
      <c r="CS74" s="140"/>
      <c r="CT74" s="140"/>
      <c r="CU74" s="140"/>
      <c r="CV74" s="140"/>
      <c r="CW74" s="140"/>
      <c r="CX74" s="141"/>
      <c r="CY74" s="140"/>
      <c r="CZ74" s="140"/>
      <c r="DA74" s="140"/>
      <c r="DB74" s="140"/>
      <c r="DC74" s="140"/>
      <c r="DD74" s="140"/>
      <c r="DE74" s="140"/>
      <c r="DF74" s="140"/>
      <c r="DG74" s="141"/>
      <c r="DH74" s="140"/>
      <c r="DI74" s="140"/>
      <c r="DJ74" s="140"/>
      <c r="DK74" s="140"/>
      <c r="DL74" s="140"/>
      <c r="DM74" s="140"/>
      <c r="DN74" s="140"/>
      <c r="DO74" s="140"/>
      <c r="DP74" s="141"/>
      <c r="DQ74" s="140"/>
      <c r="DR74" s="140"/>
      <c r="DS74" s="140"/>
      <c r="DT74" s="140"/>
      <c r="DU74" s="140"/>
      <c r="DV74" s="140"/>
      <c r="DW74" s="140"/>
      <c r="DX74" s="140"/>
      <c r="DY74" s="141"/>
      <c r="DZ74" s="140"/>
    </row>
    <row r="75" spans="1:130" s="133" customFormat="1" ht="15.6">
      <c r="A75" s="137" t="s">
        <v>98</v>
      </c>
      <c r="B75" s="138" t="s">
        <v>95</v>
      </c>
      <c r="C75">
        <v>9.6999999999999993</v>
      </c>
      <c r="D75">
        <v>14.4</v>
      </c>
      <c r="E75">
        <v>11.1</v>
      </c>
      <c r="F75">
        <v>11.5</v>
      </c>
      <c r="G75">
        <v>11.5</v>
      </c>
      <c r="H75">
        <v>12.4</v>
      </c>
      <c r="I75">
        <v>10.1</v>
      </c>
      <c r="J75">
        <v>11.8</v>
      </c>
      <c r="K75">
        <v>9.5</v>
      </c>
      <c r="L75">
        <v>12.4</v>
      </c>
      <c r="M75">
        <v>12.5</v>
      </c>
      <c r="N75">
        <v>11.7</v>
      </c>
      <c r="O75">
        <v>9.1999999999999993</v>
      </c>
      <c r="P75">
        <v>10.5</v>
      </c>
      <c r="Q75">
        <v>12.5</v>
      </c>
      <c r="R75">
        <v>9.4</v>
      </c>
      <c r="S75">
        <v>11.9</v>
      </c>
      <c r="T75">
        <v>10.4</v>
      </c>
      <c r="U75">
        <v>9.1999999999999993</v>
      </c>
      <c r="V75">
        <v>12.1</v>
      </c>
      <c r="W75">
        <v>10.8</v>
      </c>
      <c r="X75">
        <v>11</v>
      </c>
      <c r="Y75">
        <v>9.5</v>
      </c>
      <c r="Z75">
        <v>11.9</v>
      </c>
      <c r="AA75">
        <v>10.5</v>
      </c>
      <c r="AB75">
        <v>10.3</v>
      </c>
      <c r="AC75">
        <v>12.7</v>
      </c>
      <c r="AD75">
        <v>10</v>
      </c>
      <c r="AE75">
        <v>11.7</v>
      </c>
      <c r="AF75">
        <v>8.9</v>
      </c>
      <c r="AG75">
        <v>9.3000000000000007</v>
      </c>
      <c r="AH75">
        <v>10.6</v>
      </c>
      <c r="AI75">
        <v>9.4</v>
      </c>
      <c r="AJ75">
        <v>9.6999999999999993</v>
      </c>
      <c r="AK75">
        <v>10</v>
      </c>
      <c r="AL75">
        <v>11</v>
      </c>
      <c r="AM75">
        <v>9.6</v>
      </c>
      <c r="AN75">
        <v>9.6</v>
      </c>
      <c r="AO75">
        <v>9.5</v>
      </c>
      <c r="AP75">
        <v>10.8</v>
      </c>
      <c r="AQ75">
        <v>10.199999999999999</v>
      </c>
      <c r="AR75">
        <v>9.1</v>
      </c>
      <c r="AS75">
        <v>10.3</v>
      </c>
      <c r="AT75">
        <v>10.3</v>
      </c>
      <c r="AU75">
        <v>9.4</v>
      </c>
      <c r="AV75">
        <v>9.6</v>
      </c>
      <c r="AW75">
        <v>10.1</v>
      </c>
      <c r="AX75">
        <v>10.9</v>
      </c>
      <c r="AY75">
        <v>9.8000000000000007</v>
      </c>
      <c r="AZ75">
        <v>9.9</v>
      </c>
      <c r="BA75">
        <v>9.1999999999999993</v>
      </c>
      <c r="BB75">
        <v>11.4</v>
      </c>
      <c r="BC75">
        <v>9.6</v>
      </c>
      <c r="BD75">
        <v>8.6</v>
      </c>
      <c r="BE75">
        <v>10.199999999999999</v>
      </c>
      <c r="BF75">
        <v>9.1999999999999993</v>
      </c>
      <c r="BG75">
        <v>9.3000000000000007</v>
      </c>
      <c r="BH75">
        <v>10.199999999999999</v>
      </c>
      <c r="BI75">
        <v>10.1</v>
      </c>
      <c r="BJ75">
        <v>9.4</v>
      </c>
      <c r="BK75">
        <v>9.6</v>
      </c>
      <c r="BL75">
        <v>9.1999999999999993</v>
      </c>
      <c r="BM75">
        <v>10.8</v>
      </c>
      <c r="BN75">
        <v>10.3</v>
      </c>
      <c r="BO75">
        <v>9</v>
      </c>
      <c r="BP75">
        <v>10.6</v>
      </c>
      <c r="BQ75">
        <v>10.6</v>
      </c>
      <c r="BR75">
        <v>10.9</v>
      </c>
      <c r="BS75">
        <v>10.3</v>
      </c>
      <c r="BT75">
        <v>9.3000000000000007</v>
      </c>
      <c r="BU75">
        <v>9.1</v>
      </c>
      <c r="BV75">
        <v>10.199999999999999</v>
      </c>
      <c r="BW75">
        <v>9.6999999999999993</v>
      </c>
      <c r="BX75">
        <v>10.8</v>
      </c>
      <c r="BY75">
        <v>11.9</v>
      </c>
      <c r="BZ75">
        <v>8.6</v>
      </c>
      <c r="CA75">
        <v>11.3</v>
      </c>
      <c r="CB75">
        <v>8.9</v>
      </c>
      <c r="CC75" s="140"/>
      <c r="CD75" s="140"/>
      <c r="CE75" s="140"/>
      <c r="CF75" s="141"/>
      <c r="CG75" s="140"/>
      <c r="CH75" s="140"/>
      <c r="CI75" s="140"/>
      <c r="CJ75" s="140"/>
      <c r="CK75" s="140"/>
      <c r="CL75" s="140"/>
      <c r="CM75" s="140"/>
      <c r="CN75" s="140"/>
      <c r="CO75" s="141"/>
      <c r="CP75" s="140"/>
      <c r="CQ75" s="140"/>
      <c r="CR75" s="140"/>
      <c r="CS75" s="140"/>
      <c r="CT75" s="140"/>
      <c r="CU75" s="140"/>
      <c r="CV75" s="140"/>
      <c r="CW75" s="140"/>
      <c r="CX75" s="141"/>
      <c r="CY75" s="140"/>
      <c r="CZ75" s="140"/>
      <c r="DA75" s="140"/>
      <c r="DB75" s="140"/>
      <c r="DC75" s="140"/>
      <c r="DD75" s="140"/>
      <c r="DE75" s="140"/>
      <c r="DF75" s="140"/>
      <c r="DG75" s="141"/>
      <c r="DH75" s="140"/>
      <c r="DI75" s="140"/>
      <c r="DJ75" s="140"/>
      <c r="DK75" s="140"/>
      <c r="DL75" s="140"/>
      <c r="DM75" s="140"/>
      <c r="DN75" s="140"/>
      <c r="DO75" s="140"/>
      <c r="DP75" s="141"/>
      <c r="DQ75" s="140"/>
      <c r="DR75" s="140"/>
      <c r="DS75" s="140"/>
      <c r="DT75" s="140"/>
      <c r="DU75" s="140"/>
      <c r="DV75" s="140"/>
      <c r="DW75" s="140"/>
      <c r="DX75" s="140"/>
      <c r="DY75" s="141"/>
      <c r="DZ75" s="140"/>
    </row>
    <row r="76" spans="1:130" s="133" customFormat="1" ht="15.6">
      <c r="A76" s="137" t="s">
        <v>98</v>
      </c>
      <c r="B76" s="138" t="s">
        <v>95</v>
      </c>
      <c r="C76">
        <v>11.6</v>
      </c>
      <c r="D76">
        <v>14.8</v>
      </c>
      <c r="E76">
        <v>11.7</v>
      </c>
      <c r="F76">
        <v>12</v>
      </c>
      <c r="G76">
        <v>11.4</v>
      </c>
      <c r="H76">
        <v>13.2</v>
      </c>
      <c r="I76">
        <v>11.8</v>
      </c>
      <c r="J76">
        <v>12.1</v>
      </c>
      <c r="K76">
        <v>10.7</v>
      </c>
      <c r="L76">
        <v>13.6</v>
      </c>
      <c r="M76">
        <v>14.2</v>
      </c>
      <c r="N76">
        <v>12.4</v>
      </c>
      <c r="O76">
        <v>11.4</v>
      </c>
      <c r="P76">
        <v>12.1</v>
      </c>
      <c r="Q76">
        <v>12.8</v>
      </c>
      <c r="R76">
        <v>9.3000000000000007</v>
      </c>
      <c r="S76">
        <v>9.3000000000000007</v>
      </c>
      <c r="T76">
        <v>10.9</v>
      </c>
      <c r="U76">
        <v>9.6999999999999993</v>
      </c>
      <c r="V76">
        <v>12.6</v>
      </c>
      <c r="W76">
        <v>11.5</v>
      </c>
      <c r="X76">
        <v>11.3</v>
      </c>
      <c r="Y76">
        <v>9.6</v>
      </c>
      <c r="Z76">
        <v>11.1</v>
      </c>
      <c r="AA76">
        <v>10.4</v>
      </c>
      <c r="AB76">
        <v>10.9</v>
      </c>
      <c r="AC76">
        <v>13.9</v>
      </c>
      <c r="AD76">
        <v>10.199999999999999</v>
      </c>
      <c r="AE76">
        <v>11.7</v>
      </c>
      <c r="AF76">
        <v>9.1999999999999993</v>
      </c>
      <c r="AG76">
        <v>10.6</v>
      </c>
      <c r="AH76">
        <v>11.4</v>
      </c>
      <c r="AI76">
        <v>9.4</v>
      </c>
      <c r="AJ76">
        <v>10</v>
      </c>
      <c r="AK76">
        <v>10.1</v>
      </c>
      <c r="AL76">
        <v>11.2</v>
      </c>
      <c r="AM76">
        <v>9.9</v>
      </c>
      <c r="AN76">
        <v>9</v>
      </c>
      <c r="AO76">
        <v>9.5</v>
      </c>
      <c r="AP76">
        <v>11.3</v>
      </c>
      <c r="AQ76">
        <v>11.7</v>
      </c>
      <c r="AR76">
        <v>9.6</v>
      </c>
      <c r="AS76">
        <v>11.3</v>
      </c>
      <c r="AT76">
        <v>10</v>
      </c>
      <c r="AU76">
        <v>9.3000000000000007</v>
      </c>
      <c r="AV76">
        <v>9.1</v>
      </c>
      <c r="AW76">
        <v>9.6</v>
      </c>
      <c r="AX76">
        <v>11.4</v>
      </c>
      <c r="AY76">
        <v>10</v>
      </c>
      <c r="AZ76">
        <v>10</v>
      </c>
      <c r="BA76">
        <v>8.4</v>
      </c>
      <c r="BB76">
        <v>10.9</v>
      </c>
      <c r="BC76">
        <v>9.4</v>
      </c>
      <c r="BD76">
        <v>8.3000000000000007</v>
      </c>
      <c r="BE76">
        <v>11.6</v>
      </c>
      <c r="BF76">
        <v>9.8000000000000007</v>
      </c>
      <c r="BG76">
        <v>9.8000000000000007</v>
      </c>
      <c r="BH76">
        <v>9.6999999999999993</v>
      </c>
      <c r="BI76">
        <v>9.3000000000000007</v>
      </c>
      <c r="BJ76">
        <v>9</v>
      </c>
      <c r="BK76">
        <v>9</v>
      </c>
      <c r="BL76">
        <v>8.8000000000000007</v>
      </c>
      <c r="BM76">
        <v>10.3</v>
      </c>
      <c r="BN76">
        <v>9.5</v>
      </c>
      <c r="BO76">
        <v>9.1999999999999993</v>
      </c>
      <c r="BP76">
        <v>10.6</v>
      </c>
      <c r="BQ76">
        <v>11.7</v>
      </c>
      <c r="BR76">
        <v>11</v>
      </c>
      <c r="BS76">
        <v>9.6999999999999993</v>
      </c>
      <c r="BT76">
        <v>9.5</v>
      </c>
      <c r="BU76">
        <v>9.4</v>
      </c>
      <c r="BV76">
        <v>9.4</v>
      </c>
      <c r="BW76">
        <v>9.1999999999999993</v>
      </c>
      <c r="BX76">
        <v>11.1</v>
      </c>
      <c r="BY76">
        <v>12.4</v>
      </c>
      <c r="BZ76">
        <v>8.8000000000000007</v>
      </c>
      <c r="CA76">
        <v>12.6</v>
      </c>
      <c r="CB76">
        <v>9.6</v>
      </c>
      <c r="CC76" s="140"/>
      <c r="CD76" s="140"/>
      <c r="CE76" s="140"/>
      <c r="CF76" s="141"/>
      <c r="CG76" s="140"/>
      <c r="CH76" s="140"/>
      <c r="CI76" s="140"/>
      <c r="CJ76" s="140"/>
      <c r="CK76" s="140"/>
      <c r="CL76" s="140"/>
      <c r="CM76" s="140"/>
      <c r="CN76" s="140"/>
      <c r="CO76" s="141"/>
      <c r="CP76" s="140"/>
      <c r="CQ76" s="140"/>
      <c r="CR76" s="140"/>
      <c r="CS76" s="140"/>
      <c r="CT76" s="140"/>
      <c r="CU76" s="140"/>
      <c r="CV76" s="140"/>
      <c r="CW76" s="140"/>
      <c r="CX76" s="141"/>
      <c r="CY76" s="140"/>
      <c r="CZ76" s="140"/>
      <c r="DA76" s="140"/>
      <c r="DB76" s="140"/>
      <c r="DC76" s="140"/>
      <c r="DD76" s="140"/>
      <c r="DE76" s="140"/>
      <c r="DF76" s="140"/>
      <c r="DG76" s="141"/>
      <c r="DH76" s="140"/>
      <c r="DI76" s="140"/>
      <c r="DJ76" s="140"/>
      <c r="DK76" s="140"/>
      <c r="DL76" s="140"/>
      <c r="DM76" s="140"/>
      <c r="DN76" s="140"/>
      <c r="DO76" s="140"/>
      <c r="DP76" s="141"/>
      <c r="DQ76" s="140"/>
      <c r="DR76" s="140"/>
      <c r="DS76" s="140"/>
      <c r="DT76" s="140"/>
      <c r="DU76" s="140"/>
      <c r="DV76" s="140"/>
      <c r="DW76" s="140"/>
      <c r="DX76" s="140"/>
      <c r="DY76" s="141"/>
      <c r="DZ76" s="140"/>
    </row>
    <row r="77" spans="1:130" s="133" customFormat="1" ht="15.6">
      <c r="A77" s="137" t="s">
        <v>98</v>
      </c>
      <c r="B77" s="138" t="s">
        <v>95</v>
      </c>
      <c r="C77">
        <v>10.4</v>
      </c>
      <c r="D77">
        <v>15.9</v>
      </c>
      <c r="E77">
        <v>12.7</v>
      </c>
      <c r="F77">
        <v>12.4</v>
      </c>
      <c r="G77">
        <v>11.8</v>
      </c>
      <c r="H77">
        <v>12.8</v>
      </c>
      <c r="I77">
        <v>11.3</v>
      </c>
      <c r="J77">
        <v>12.3</v>
      </c>
      <c r="K77">
        <v>10.199999999999999</v>
      </c>
      <c r="L77">
        <v>13.2</v>
      </c>
      <c r="M77">
        <v>12.5</v>
      </c>
      <c r="N77">
        <v>11.1</v>
      </c>
      <c r="O77">
        <v>9.3000000000000007</v>
      </c>
      <c r="P77">
        <v>10.9</v>
      </c>
      <c r="Q77">
        <v>13.5</v>
      </c>
      <c r="R77">
        <v>10.9</v>
      </c>
      <c r="S77">
        <v>10.5</v>
      </c>
      <c r="T77">
        <v>11.4</v>
      </c>
      <c r="U77">
        <v>10.5</v>
      </c>
      <c r="V77">
        <v>12.3</v>
      </c>
      <c r="W77">
        <v>11.3</v>
      </c>
      <c r="X77">
        <v>11.4</v>
      </c>
      <c r="Y77">
        <v>9.5</v>
      </c>
      <c r="Z77">
        <v>10.7</v>
      </c>
      <c r="AA77">
        <v>9.9</v>
      </c>
      <c r="AB77">
        <v>10.3</v>
      </c>
      <c r="AC77">
        <v>13.3</v>
      </c>
      <c r="AD77">
        <v>10</v>
      </c>
      <c r="AE77">
        <v>12.4</v>
      </c>
      <c r="AF77">
        <v>10</v>
      </c>
      <c r="AG77">
        <v>12.1</v>
      </c>
      <c r="AH77">
        <v>11.4</v>
      </c>
      <c r="AI77">
        <v>9.5</v>
      </c>
      <c r="AJ77">
        <v>9.4</v>
      </c>
      <c r="AK77">
        <v>10.1</v>
      </c>
      <c r="AL77">
        <v>11.2</v>
      </c>
      <c r="AM77">
        <v>9.9</v>
      </c>
      <c r="AN77">
        <v>9.1999999999999993</v>
      </c>
      <c r="AO77">
        <v>8.9</v>
      </c>
      <c r="AP77">
        <v>11</v>
      </c>
      <c r="AQ77">
        <v>11.5</v>
      </c>
      <c r="AR77">
        <v>9.3000000000000007</v>
      </c>
      <c r="AS77">
        <v>11.7</v>
      </c>
      <c r="AT77">
        <v>11.3</v>
      </c>
      <c r="AU77">
        <v>10.1</v>
      </c>
      <c r="AV77">
        <v>9.8000000000000007</v>
      </c>
      <c r="AW77">
        <v>9.8000000000000007</v>
      </c>
      <c r="AX77">
        <v>11.1</v>
      </c>
      <c r="AY77">
        <v>10.199999999999999</v>
      </c>
      <c r="AZ77">
        <v>11</v>
      </c>
      <c r="BA77">
        <v>9.1999999999999993</v>
      </c>
      <c r="BB77">
        <v>11.1</v>
      </c>
      <c r="BC77">
        <v>9.1999999999999993</v>
      </c>
      <c r="BD77">
        <v>8.3000000000000007</v>
      </c>
      <c r="BE77">
        <v>11.1</v>
      </c>
      <c r="BF77">
        <v>9.9</v>
      </c>
      <c r="BG77">
        <v>10.1</v>
      </c>
      <c r="BH77">
        <v>10.9</v>
      </c>
      <c r="BI77">
        <v>10.3</v>
      </c>
      <c r="BJ77">
        <v>9.4</v>
      </c>
      <c r="BK77">
        <v>9.3000000000000007</v>
      </c>
      <c r="BL77">
        <v>8.8000000000000007</v>
      </c>
      <c r="BM77">
        <v>11.2</v>
      </c>
      <c r="BN77">
        <v>10</v>
      </c>
      <c r="BO77">
        <v>8.6999999999999993</v>
      </c>
      <c r="BP77">
        <v>9.8000000000000007</v>
      </c>
      <c r="BQ77">
        <v>11</v>
      </c>
      <c r="BR77">
        <v>10.6</v>
      </c>
      <c r="BS77">
        <v>10.4</v>
      </c>
      <c r="BT77">
        <v>9.5</v>
      </c>
      <c r="BU77">
        <v>9.9</v>
      </c>
      <c r="BV77">
        <v>9.6999999999999993</v>
      </c>
      <c r="BW77">
        <v>9.6</v>
      </c>
      <c r="BX77">
        <v>9.9</v>
      </c>
      <c r="BY77">
        <v>12.2</v>
      </c>
      <c r="BZ77">
        <v>8.5</v>
      </c>
      <c r="CA77">
        <v>11.8</v>
      </c>
      <c r="CB77">
        <v>9</v>
      </c>
      <c r="CC77" s="140"/>
      <c r="CD77" s="140"/>
      <c r="CE77" s="140"/>
      <c r="CF77" s="141"/>
      <c r="CG77" s="140"/>
      <c r="CH77" s="140"/>
      <c r="CI77" s="140"/>
      <c r="CJ77" s="140"/>
      <c r="CK77" s="140"/>
      <c r="CL77" s="140"/>
      <c r="CM77" s="140"/>
      <c r="CN77" s="140"/>
      <c r="CO77" s="141"/>
      <c r="CP77" s="140"/>
      <c r="CQ77" s="140"/>
      <c r="CR77" s="140"/>
      <c r="CS77" s="140"/>
      <c r="CT77" s="140"/>
      <c r="CU77" s="140"/>
      <c r="CV77" s="140"/>
      <c r="CW77" s="140"/>
      <c r="CX77" s="141"/>
      <c r="CY77" s="140"/>
      <c r="CZ77" s="140"/>
      <c r="DA77" s="140"/>
      <c r="DB77" s="140"/>
      <c r="DC77" s="140"/>
      <c r="DD77" s="140"/>
      <c r="DE77" s="140"/>
      <c r="DF77" s="140"/>
      <c r="DG77" s="141"/>
      <c r="DH77" s="140"/>
      <c r="DI77" s="140"/>
      <c r="DJ77" s="140"/>
      <c r="DK77" s="140"/>
      <c r="DL77" s="140"/>
      <c r="DM77" s="140"/>
      <c r="DN77" s="140"/>
      <c r="DO77" s="140"/>
      <c r="DP77" s="141"/>
      <c r="DQ77" s="140"/>
      <c r="DR77" s="140"/>
      <c r="DS77" s="140"/>
      <c r="DT77" s="140"/>
      <c r="DU77" s="140"/>
      <c r="DV77" s="140"/>
      <c r="DW77" s="140"/>
      <c r="DX77" s="140"/>
      <c r="DY77" s="141"/>
      <c r="DZ77" s="140"/>
    </row>
    <row r="78" spans="1:130" s="133" customFormat="1" ht="15.6">
      <c r="A78" s="137" t="s">
        <v>98</v>
      </c>
      <c r="B78" s="138" t="s">
        <v>95</v>
      </c>
      <c r="C78">
        <v>10.8</v>
      </c>
      <c r="D78">
        <v>14.4</v>
      </c>
      <c r="E78">
        <v>12.3</v>
      </c>
      <c r="F78">
        <v>12.3</v>
      </c>
      <c r="G78">
        <v>11.3</v>
      </c>
      <c r="H78">
        <v>12.5</v>
      </c>
      <c r="I78">
        <v>11.4</v>
      </c>
      <c r="J78">
        <v>11.6</v>
      </c>
      <c r="K78">
        <v>10.5</v>
      </c>
      <c r="L78">
        <v>13.5</v>
      </c>
      <c r="M78">
        <v>12.9</v>
      </c>
      <c r="N78">
        <v>11.3</v>
      </c>
      <c r="O78">
        <v>9.6</v>
      </c>
      <c r="P78">
        <v>11</v>
      </c>
      <c r="Q78">
        <v>12.2</v>
      </c>
      <c r="R78">
        <v>10.3</v>
      </c>
      <c r="S78">
        <v>10.6</v>
      </c>
      <c r="T78">
        <v>11.5</v>
      </c>
      <c r="U78">
        <v>10.5</v>
      </c>
      <c r="V78">
        <v>12.8</v>
      </c>
      <c r="W78">
        <v>12</v>
      </c>
      <c r="X78">
        <v>11.8</v>
      </c>
      <c r="Y78">
        <v>10.199999999999999</v>
      </c>
      <c r="Z78">
        <v>12</v>
      </c>
      <c r="AA78">
        <v>11.5</v>
      </c>
      <c r="AB78">
        <v>10.4</v>
      </c>
      <c r="AC78">
        <v>13.9</v>
      </c>
      <c r="AD78">
        <v>11.1</v>
      </c>
      <c r="AE78">
        <v>11.1</v>
      </c>
      <c r="AF78">
        <v>10.199999999999999</v>
      </c>
      <c r="AG78">
        <v>11.6</v>
      </c>
      <c r="AH78">
        <v>11.6</v>
      </c>
      <c r="AI78">
        <v>10.1</v>
      </c>
      <c r="AJ78">
        <v>10.5</v>
      </c>
      <c r="AK78">
        <v>10.199999999999999</v>
      </c>
      <c r="AL78">
        <v>11.9</v>
      </c>
      <c r="AM78">
        <v>10.5</v>
      </c>
      <c r="AN78">
        <v>9.6</v>
      </c>
      <c r="AO78">
        <v>10.3</v>
      </c>
      <c r="AP78">
        <v>11.3</v>
      </c>
      <c r="AQ78">
        <v>12.3</v>
      </c>
      <c r="AR78">
        <v>9.1</v>
      </c>
      <c r="AS78">
        <v>11.5</v>
      </c>
      <c r="AT78">
        <v>11.5</v>
      </c>
      <c r="AU78">
        <v>10.7</v>
      </c>
      <c r="AV78">
        <v>10.1</v>
      </c>
      <c r="AW78">
        <v>10.5</v>
      </c>
      <c r="AX78">
        <v>11.9</v>
      </c>
      <c r="AY78">
        <v>10.7</v>
      </c>
      <c r="AZ78">
        <v>11</v>
      </c>
      <c r="BA78">
        <v>9.6999999999999993</v>
      </c>
      <c r="BB78">
        <v>11.7</v>
      </c>
      <c r="BC78">
        <v>9.6999999999999993</v>
      </c>
      <c r="BD78">
        <v>8.9</v>
      </c>
      <c r="BE78">
        <v>11.7</v>
      </c>
      <c r="BF78">
        <v>11.3</v>
      </c>
      <c r="BG78">
        <v>10.8</v>
      </c>
      <c r="BH78">
        <v>11.2</v>
      </c>
      <c r="BI78">
        <v>10.8</v>
      </c>
      <c r="BJ78">
        <v>10.7</v>
      </c>
      <c r="BK78">
        <v>10.5</v>
      </c>
      <c r="BL78">
        <v>9.6999999999999993</v>
      </c>
      <c r="BM78">
        <v>11.3</v>
      </c>
      <c r="BN78">
        <v>10.199999999999999</v>
      </c>
      <c r="BO78">
        <v>9.6</v>
      </c>
      <c r="BP78">
        <v>10.9</v>
      </c>
      <c r="BQ78">
        <v>11.6</v>
      </c>
      <c r="BR78">
        <v>11.6</v>
      </c>
      <c r="BS78">
        <v>10.8</v>
      </c>
      <c r="BT78">
        <v>10</v>
      </c>
      <c r="BU78">
        <v>10.5</v>
      </c>
      <c r="BV78">
        <v>9.6</v>
      </c>
      <c r="BW78">
        <v>9.8000000000000007</v>
      </c>
      <c r="BX78">
        <v>11.4</v>
      </c>
      <c r="BY78">
        <v>12.6</v>
      </c>
      <c r="BZ78">
        <v>8.9</v>
      </c>
      <c r="CA78">
        <v>11.4</v>
      </c>
      <c r="CB78">
        <v>8.8000000000000007</v>
      </c>
      <c r="CC78" s="140"/>
      <c r="CD78" s="140"/>
      <c r="CE78" s="140"/>
      <c r="CF78" s="141"/>
      <c r="CG78" s="140"/>
      <c r="CH78" s="140"/>
      <c r="CI78" s="140"/>
      <c r="CJ78" s="140"/>
      <c r="CK78" s="140"/>
      <c r="CL78" s="140"/>
      <c r="CM78" s="140"/>
      <c r="CN78" s="140"/>
      <c r="CO78" s="141"/>
      <c r="CP78" s="140"/>
      <c r="CQ78" s="140"/>
      <c r="CR78" s="140"/>
      <c r="CS78" s="140"/>
      <c r="CT78" s="140"/>
      <c r="CU78" s="140"/>
      <c r="CV78" s="140"/>
      <c r="CW78" s="140"/>
      <c r="CX78" s="141"/>
      <c r="CY78" s="140"/>
      <c r="CZ78" s="140"/>
      <c r="DA78" s="140"/>
      <c r="DB78" s="140"/>
      <c r="DC78" s="140"/>
      <c r="DD78" s="140"/>
      <c r="DE78" s="140"/>
      <c r="DF78" s="140"/>
      <c r="DG78" s="141"/>
      <c r="DH78" s="140"/>
      <c r="DI78" s="140"/>
      <c r="DJ78" s="140"/>
      <c r="DK78" s="140"/>
      <c r="DL78" s="140"/>
      <c r="DM78" s="140"/>
      <c r="DN78" s="140"/>
      <c r="DO78" s="140"/>
      <c r="DP78" s="141"/>
      <c r="DQ78" s="140"/>
      <c r="DR78" s="140"/>
      <c r="DS78" s="140"/>
      <c r="DT78" s="140"/>
      <c r="DU78" s="140"/>
      <c r="DV78" s="140"/>
      <c r="DW78" s="140"/>
      <c r="DX78" s="140"/>
      <c r="DY78" s="141"/>
      <c r="DZ78" s="140"/>
    </row>
    <row r="79" spans="1:130" s="133" customFormat="1" ht="15.6">
      <c r="A79" s="137" t="s">
        <v>98</v>
      </c>
      <c r="B79" s="138" t="s">
        <v>95</v>
      </c>
      <c r="C79">
        <v>10.5</v>
      </c>
      <c r="D79">
        <v>15.9</v>
      </c>
      <c r="E79">
        <v>11.8</v>
      </c>
      <c r="F79">
        <v>12.2</v>
      </c>
      <c r="G79">
        <v>11.4</v>
      </c>
      <c r="H79">
        <v>12.7</v>
      </c>
      <c r="I79">
        <v>11</v>
      </c>
      <c r="J79">
        <v>12.2</v>
      </c>
      <c r="K79">
        <v>10.5</v>
      </c>
      <c r="L79">
        <v>13.7</v>
      </c>
      <c r="M79">
        <v>13.7</v>
      </c>
      <c r="N79">
        <v>11.7</v>
      </c>
      <c r="O79">
        <v>10</v>
      </c>
      <c r="P79">
        <v>11.5</v>
      </c>
      <c r="Q79">
        <v>13.1</v>
      </c>
      <c r="R79">
        <v>9.3000000000000007</v>
      </c>
      <c r="S79">
        <v>9.9</v>
      </c>
      <c r="T79">
        <v>10.3</v>
      </c>
      <c r="U79">
        <v>9.6</v>
      </c>
      <c r="V79">
        <v>12.3</v>
      </c>
      <c r="W79">
        <v>11.2</v>
      </c>
      <c r="X79">
        <v>10.8</v>
      </c>
      <c r="Y79">
        <v>9.6</v>
      </c>
      <c r="Z79">
        <v>11.2</v>
      </c>
      <c r="AA79">
        <v>10.4</v>
      </c>
      <c r="AB79">
        <v>10.3</v>
      </c>
      <c r="AC79">
        <v>13.3</v>
      </c>
      <c r="AD79">
        <v>9.9</v>
      </c>
      <c r="AE79">
        <v>12.8</v>
      </c>
      <c r="AF79">
        <v>9.3000000000000007</v>
      </c>
      <c r="AG79">
        <v>10.9</v>
      </c>
      <c r="AH79">
        <v>11.2</v>
      </c>
      <c r="AI79">
        <v>8.8000000000000007</v>
      </c>
      <c r="AJ79">
        <v>9.4</v>
      </c>
      <c r="AK79">
        <v>9.6999999999999993</v>
      </c>
      <c r="AL79">
        <v>11.1</v>
      </c>
      <c r="AM79">
        <v>10</v>
      </c>
      <c r="AN79">
        <v>8.9</v>
      </c>
      <c r="AO79">
        <v>9.4</v>
      </c>
      <c r="AP79">
        <v>10.9</v>
      </c>
      <c r="AQ79">
        <v>11.4</v>
      </c>
      <c r="AR79">
        <v>9</v>
      </c>
      <c r="AS79">
        <v>11.1</v>
      </c>
      <c r="AT79">
        <v>10.3</v>
      </c>
      <c r="AU79">
        <v>9.1999999999999993</v>
      </c>
      <c r="AV79">
        <v>8.8000000000000007</v>
      </c>
      <c r="AW79">
        <v>9</v>
      </c>
      <c r="AX79">
        <v>11</v>
      </c>
      <c r="AY79">
        <v>9.9</v>
      </c>
      <c r="AZ79">
        <v>10.1</v>
      </c>
      <c r="BA79">
        <v>9.1</v>
      </c>
      <c r="BB79">
        <v>11</v>
      </c>
      <c r="BC79">
        <v>9.5</v>
      </c>
      <c r="BD79">
        <v>8.3000000000000007</v>
      </c>
      <c r="BE79">
        <v>12</v>
      </c>
      <c r="BF79">
        <v>9.5</v>
      </c>
      <c r="BG79">
        <v>9</v>
      </c>
      <c r="BH79">
        <v>9.8000000000000007</v>
      </c>
      <c r="BI79">
        <v>9.3000000000000007</v>
      </c>
      <c r="BJ79">
        <v>10.8</v>
      </c>
      <c r="BK79">
        <v>8.6999999999999993</v>
      </c>
      <c r="BL79">
        <v>9</v>
      </c>
      <c r="BM79">
        <v>10.7</v>
      </c>
      <c r="BN79">
        <v>9.5</v>
      </c>
      <c r="BO79">
        <v>9.3000000000000007</v>
      </c>
      <c r="BP79">
        <v>10.5</v>
      </c>
      <c r="BQ79">
        <v>11.2</v>
      </c>
      <c r="BR79">
        <v>11.2</v>
      </c>
      <c r="BS79">
        <v>9.6</v>
      </c>
      <c r="BT79">
        <v>9.5</v>
      </c>
      <c r="BU79">
        <v>9.6</v>
      </c>
      <c r="BV79">
        <v>8.6999999999999993</v>
      </c>
      <c r="BW79">
        <v>9.8000000000000007</v>
      </c>
      <c r="BX79">
        <v>11.4</v>
      </c>
      <c r="BY79">
        <v>12.9</v>
      </c>
      <c r="BZ79">
        <v>8.6999999999999993</v>
      </c>
      <c r="CA79">
        <v>12.3</v>
      </c>
      <c r="CB79">
        <v>9</v>
      </c>
      <c r="CC79" s="140"/>
      <c r="CD79" s="140"/>
      <c r="CE79" s="140"/>
      <c r="CF79" s="141"/>
      <c r="CG79" s="140"/>
      <c r="CH79" s="140"/>
      <c r="CI79" s="140"/>
      <c r="CJ79" s="140"/>
      <c r="CK79" s="140"/>
      <c r="CL79" s="140"/>
      <c r="CM79" s="140"/>
      <c r="CN79" s="140"/>
      <c r="CO79" s="141"/>
      <c r="CP79" s="140"/>
      <c r="CQ79" s="140"/>
      <c r="CR79" s="140"/>
      <c r="CS79" s="140"/>
      <c r="CT79" s="140"/>
      <c r="CU79" s="140"/>
      <c r="CV79" s="140"/>
      <c r="CW79" s="140"/>
      <c r="CX79" s="141"/>
      <c r="CY79" s="140"/>
      <c r="CZ79" s="140"/>
      <c r="DA79" s="140"/>
      <c r="DB79" s="140"/>
      <c r="DC79" s="140"/>
      <c r="DD79" s="140"/>
      <c r="DE79" s="140"/>
      <c r="DF79" s="140"/>
      <c r="DG79" s="141"/>
      <c r="DH79" s="140"/>
      <c r="DI79" s="140"/>
      <c r="DJ79" s="140"/>
      <c r="DK79" s="140"/>
      <c r="DL79" s="140"/>
      <c r="DM79" s="140"/>
      <c r="DN79" s="140"/>
      <c r="DO79" s="140"/>
      <c r="DP79" s="141"/>
      <c r="DQ79" s="140"/>
      <c r="DR79" s="140"/>
      <c r="DS79" s="140"/>
      <c r="DT79" s="140"/>
      <c r="DU79" s="140"/>
      <c r="DV79" s="140"/>
      <c r="DW79" s="140"/>
      <c r="DX79" s="140"/>
      <c r="DY79" s="141"/>
      <c r="DZ79" s="140"/>
    </row>
    <row r="80" spans="1:130" s="133" customFormat="1" ht="15.6">
      <c r="A80" s="137" t="s">
        <v>98</v>
      </c>
      <c r="B80" s="138" t="s">
        <v>95</v>
      </c>
      <c r="C80">
        <v>10.7</v>
      </c>
      <c r="D80">
        <v>15.4</v>
      </c>
      <c r="E80">
        <v>9.8000000000000007</v>
      </c>
      <c r="F80">
        <v>10.7</v>
      </c>
      <c r="G80">
        <v>10.3</v>
      </c>
      <c r="H80">
        <v>10.8</v>
      </c>
      <c r="I80">
        <v>10.1</v>
      </c>
      <c r="J80">
        <v>10.7</v>
      </c>
      <c r="K80">
        <v>9.3000000000000007</v>
      </c>
      <c r="L80">
        <v>12</v>
      </c>
      <c r="M80">
        <v>12.3</v>
      </c>
      <c r="N80">
        <v>10.9</v>
      </c>
      <c r="O80">
        <v>8.5</v>
      </c>
      <c r="P80">
        <v>9.8000000000000007</v>
      </c>
      <c r="Q80">
        <v>12.4</v>
      </c>
      <c r="R80">
        <v>8.3000000000000007</v>
      </c>
      <c r="S80">
        <v>8.5</v>
      </c>
      <c r="T80">
        <v>9.9</v>
      </c>
      <c r="U80">
        <v>8.6999999999999993</v>
      </c>
      <c r="V80">
        <v>11.4</v>
      </c>
      <c r="W80">
        <v>10.1</v>
      </c>
      <c r="X80">
        <v>11.3</v>
      </c>
      <c r="Y80">
        <v>8.6</v>
      </c>
      <c r="Z80">
        <v>10.4</v>
      </c>
      <c r="AA80">
        <v>9.5</v>
      </c>
      <c r="AB80">
        <v>9.6</v>
      </c>
      <c r="AC80">
        <v>12.4</v>
      </c>
      <c r="AD80">
        <v>9.1</v>
      </c>
      <c r="AE80">
        <v>11.1</v>
      </c>
      <c r="AF80">
        <v>8.1</v>
      </c>
      <c r="AG80">
        <v>9.4</v>
      </c>
      <c r="AH80">
        <v>10.1</v>
      </c>
      <c r="AI80">
        <v>8.4</v>
      </c>
      <c r="AJ80">
        <v>8.6</v>
      </c>
      <c r="AK80">
        <v>9.4</v>
      </c>
      <c r="AL80">
        <v>10</v>
      </c>
      <c r="AM80">
        <v>8.8000000000000007</v>
      </c>
      <c r="AN80">
        <v>8.4</v>
      </c>
      <c r="AO80">
        <v>8.4</v>
      </c>
      <c r="AP80">
        <v>10.7</v>
      </c>
      <c r="AQ80">
        <v>11</v>
      </c>
      <c r="AR80">
        <v>7.4</v>
      </c>
      <c r="AS80">
        <v>10</v>
      </c>
      <c r="AT80">
        <v>9.6999999999999993</v>
      </c>
      <c r="AU80">
        <v>8.3000000000000007</v>
      </c>
      <c r="AV80">
        <v>8.1</v>
      </c>
      <c r="AW80">
        <v>8.5</v>
      </c>
      <c r="AX80">
        <v>10</v>
      </c>
      <c r="AY80">
        <v>8.9</v>
      </c>
      <c r="AZ80">
        <v>9.3000000000000007</v>
      </c>
      <c r="BA80">
        <v>8.1</v>
      </c>
      <c r="BB80">
        <v>9.8000000000000007</v>
      </c>
      <c r="BC80">
        <v>8.3000000000000007</v>
      </c>
      <c r="BD80">
        <v>7.8</v>
      </c>
      <c r="BE80">
        <v>11</v>
      </c>
      <c r="BF80">
        <v>8.1999999999999993</v>
      </c>
      <c r="BG80">
        <v>8.5</v>
      </c>
      <c r="BH80">
        <v>9</v>
      </c>
      <c r="BI80">
        <v>9.3000000000000007</v>
      </c>
      <c r="BJ80">
        <v>8</v>
      </c>
      <c r="BK80">
        <v>8.4</v>
      </c>
      <c r="BL80">
        <v>8</v>
      </c>
      <c r="BM80">
        <v>9.1999999999999993</v>
      </c>
      <c r="BN80">
        <v>8.6</v>
      </c>
      <c r="BO80">
        <v>8.4</v>
      </c>
      <c r="BP80">
        <v>9.4</v>
      </c>
      <c r="BQ80">
        <v>10.1</v>
      </c>
      <c r="BR80">
        <v>9.9</v>
      </c>
      <c r="BS80">
        <v>8.8000000000000007</v>
      </c>
      <c r="BT80">
        <v>8.5</v>
      </c>
      <c r="BU80">
        <v>8.6</v>
      </c>
      <c r="BV80">
        <v>8.4</v>
      </c>
      <c r="BW80">
        <v>9.1</v>
      </c>
      <c r="BX80">
        <v>10.199999999999999</v>
      </c>
      <c r="BY80">
        <v>10.8</v>
      </c>
      <c r="BZ80">
        <v>8.3000000000000007</v>
      </c>
      <c r="CA80">
        <v>10.6</v>
      </c>
      <c r="CB80">
        <v>7.6</v>
      </c>
      <c r="CC80" s="140"/>
      <c r="CD80" s="140"/>
      <c r="CE80" s="140"/>
      <c r="CF80" s="141"/>
      <c r="CG80" s="140"/>
      <c r="CH80" s="140"/>
      <c r="CI80" s="140"/>
      <c r="CJ80" s="140"/>
      <c r="CK80" s="140"/>
      <c r="CL80" s="140"/>
      <c r="CM80" s="140"/>
      <c r="CN80" s="140"/>
      <c r="CO80" s="141"/>
      <c r="CP80" s="140"/>
      <c r="CQ80" s="140"/>
      <c r="CR80" s="140"/>
      <c r="CS80" s="140"/>
      <c r="CT80" s="140"/>
      <c r="CU80" s="140"/>
      <c r="CV80" s="140"/>
      <c r="CW80" s="140"/>
      <c r="CX80" s="141"/>
      <c r="CY80" s="140"/>
      <c r="CZ80" s="140"/>
      <c r="DA80" s="140"/>
      <c r="DB80" s="140"/>
      <c r="DC80" s="140"/>
      <c r="DD80" s="140"/>
      <c r="DE80" s="140"/>
      <c r="DF80" s="140"/>
      <c r="DG80" s="141"/>
      <c r="DH80" s="140"/>
      <c r="DI80" s="140"/>
      <c r="DJ80" s="140"/>
      <c r="DK80" s="140"/>
      <c r="DL80" s="140"/>
      <c r="DM80" s="140"/>
      <c r="DN80" s="140"/>
      <c r="DO80" s="140"/>
      <c r="DP80" s="141"/>
      <c r="DQ80" s="140"/>
      <c r="DR80" s="140"/>
      <c r="DS80" s="140"/>
      <c r="DT80" s="140"/>
      <c r="DU80" s="140"/>
      <c r="DV80" s="140"/>
      <c r="DW80" s="140"/>
      <c r="DX80" s="140"/>
      <c r="DY80" s="141"/>
      <c r="DZ80" s="140"/>
    </row>
    <row r="81" spans="1:130" s="133" customFormat="1" ht="15.6">
      <c r="A81" s="137" t="s">
        <v>98</v>
      </c>
      <c r="B81" s="138" t="s">
        <v>95</v>
      </c>
      <c r="C81">
        <v>11.5</v>
      </c>
      <c r="D81">
        <v>16.399999999999999</v>
      </c>
      <c r="E81">
        <v>11.9</v>
      </c>
      <c r="F81">
        <v>12.5</v>
      </c>
      <c r="G81">
        <v>11.6</v>
      </c>
      <c r="H81">
        <v>12.6</v>
      </c>
      <c r="I81">
        <v>11.5</v>
      </c>
      <c r="J81">
        <v>12.1</v>
      </c>
      <c r="K81">
        <v>10.199999999999999</v>
      </c>
      <c r="L81">
        <v>13.1</v>
      </c>
      <c r="M81">
        <v>13.6</v>
      </c>
      <c r="N81">
        <v>11.5</v>
      </c>
      <c r="O81">
        <v>10</v>
      </c>
      <c r="P81">
        <v>11.6</v>
      </c>
      <c r="Q81">
        <v>13.7</v>
      </c>
      <c r="R81">
        <v>10</v>
      </c>
      <c r="S81">
        <v>9.8000000000000007</v>
      </c>
      <c r="T81">
        <v>10.7</v>
      </c>
      <c r="U81">
        <v>9.5</v>
      </c>
      <c r="V81">
        <v>12.3</v>
      </c>
      <c r="W81">
        <v>10.5</v>
      </c>
      <c r="X81">
        <v>10.7</v>
      </c>
      <c r="Y81">
        <v>9.5</v>
      </c>
      <c r="Z81">
        <v>11</v>
      </c>
      <c r="AA81">
        <v>10.5</v>
      </c>
      <c r="AB81">
        <v>10</v>
      </c>
      <c r="AC81">
        <v>13.5</v>
      </c>
      <c r="AD81">
        <v>10</v>
      </c>
      <c r="AE81">
        <v>12.4</v>
      </c>
      <c r="AF81">
        <v>9.6</v>
      </c>
      <c r="AG81">
        <v>12</v>
      </c>
      <c r="AH81">
        <v>11.2</v>
      </c>
      <c r="AI81">
        <v>9.6999999999999993</v>
      </c>
      <c r="AJ81">
        <v>9.5</v>
      </c>
      <c r="AK81">
        <v>10.199999999999999</v>
      </c>
      <c r="AL81">
        <v>11.3</v>
      </c>
      <c r="AM81">
        <v>9.8000000000000007</v>
      </c>
      <c r="AN81">
        <v>8.8000000000000007</v>
      </c>
      <c r="AO81">
        <v>8.6999999999999993</v>
      </c>
      <c r="AP81">
        <v>10.5</v>
      </c>
      <c r="AQ81">
        <v>11.3</v>
      </c>
      <c r="AR81">
        <v>9</v>
      </c>
      <c r="AS81">
        <v>11.7</v>
      </c>
      <c r="AT81">
        <v>10.9</v>
      </c>
      <c r="AU81">
        <v>10.1</v>
      </c>
      <c r="AV81">
        <v>9.6999999999999993</v>
      </c>
      <c r="AW81">
        <v>9.4</v>
      </c>
      <c r="AX81">
        <v>11.4</v>
      </c>
      <c r="AY81">
        <v>10.4</v>
      </c>
      <c r="AZ81">
        <v>10.6</v>
      </c>
      <c r="BA81">
        <v>9.4</v>
      </c>
      <c r="BB81">
        <v>11.1</v>
      </c>
      <c r="BC81">
        <v>9.3000000000000007</v>
      </c>
      <c r="BD81">
        <v>7.9</v>
      </c>
      <c r="BE81">
        <v>10.7</v>
      </c>
      <c r="BF81">
        <v>10.199999999999999</v>
      </c>
      <c r="BG81">
        <v>9.8000000000000007</v>
      </c>
      <c r="BH81">
        <v>10.7</v>
      </c>
      <c r="BI81">
        <v>11.1</v>
      </c>
      <c r="BJ81">
        <v>9.9</v>
      </c>
      <c r="BK81">
        <v>9.8000000000000007</v>
      </c>
      <c r="BL81">
        <v>9.1999999999999993</v>
      </c>
      <c r="BM81">
        <v>10.3</v>
      </c>
      <c r="BN81">
        <v>10</v>
      </c>
      <c r="BO81">
        <v>8.8000000000000007</v>
      </c>
      <c r="BP81">
        <v>10.5</v>
      </c>
      <c r="BQ81">
        <v>11.6</v>
      </c>
      <c r="BR81">
        <v>10.7</v>
      </c>
      <c r="BS81">
        <v>10.6</v>
      </c>
      <c r="BT81">
        <v>9.4</v>
      </c>
      <c r="BU81">
        <v>9.9</v>
      </c>
      <c r="BV81">
        <v>9.4</v>
      </c>
      <c r="BW81">
        <v>9.1999999999999993</v>
      </c>
      <c r="BX81">
        <v>11.5</v>
      </c>
      <c r="BY81">
        <v>12.7</v>
      </c>
      <c r="BZ81">
        <v>8.4</v>
      </c>
      <c r="CA81">
        <v>12</v>
      </c>
      <c r="CB81">
        <v>9.1999999999999993</v>
      </c>
      <c r="CC81" s="140"/>
      <c r="CD81" s="140"/>
      <c r="CE81" s="140"/>
      <c r="CF81" s="141"/>
      <c r="CG81" s="140"/>
      <c r="CH81" s="140"/>
      <c r="CI81" s="140"/>
      <c r="CJ81" s="140"/>
      <c r="CK81" s="140"/>
      <c r="CL81" s="140"/>
      <c r="CM81" s="140"/>
      <c r="CN81" s="140"/>
      <c r="CO81" s="141"/>
      <c r="CP81" s="140"/>
      <c r="CQ81" s="140"/>
      <c r="CR81" s="140"/>
      <c r="CS81" s="140"/>
      <c r="CT81" s="140"/>
      <c r="CU81" s="140"/>
      <c r="CV81" s="140"/>
      <c r="CW81" s="140"/>
      <c r="CX81" s="141"/>
      <c r="CY81" s="140"/>
      <c r="CZ81" s="140"/>
      <c r="DA81" s="140"/>
      <c r="DB81" s="140"/>
      <c r="DC81" s="140"/>
      <c r="DD81" s="140"/>
      <c r="DE81" s="140"/>
      <c r="DF81" s="140"/>
      <c r="DG81" s="141"/>
      <c r="DH81" s="140"/>
      <c r="DI81" s="140"/>
      <c r="DJ81" s="140"/>
      <c r="DK81" s="140"/>
      <c r="DL81" s="140"/>
      <c r="DM81" s="140"/>
      <c r="DN81" s="140"/>
      <c r="DO81" s="140"/>
      <c r="DP81" s="141"/>
      <c r="DQ81" s="140"/>
      <c r="DR81" s="140"/>
      <c r="DS81" s="140"/>
      <c r="DT81" s="140"/>
      <c r="DU81" s="140"/>
      <c r="DV81" s="140"/>
      <c r="DW81" s="140"/>
      <c r="DX81" s="140"/>
      <c r="DY81" s="141"/>
      <c r="DZ81" s="140"/>
    </row>
    <row r="82" spans="1:130" s="133" customFormat="1" ht="15.6">
      <c r="A82" s="137" t="s">
        <v>98</v>
      </c>
      <c r="B82" s="138" t="s">
        <v>96</v>
      </c>
      <c r="C82">
        <v>10.5</v>
      </c>
      <c r="D82">
        <v>14.1</v>
      </c>
      <c r="E82">
        <v>10.5</v>
      </c>
      <c r="F82">
        <v>11.3</v>
      </c>
      <c r="G82">
        <v>11.1</v>
      </c>
      <c r="H82">
        <v>12.8</v>
      </c>
      <c r="I82">
        <v>10.4</v>
      </c>
      <c r="J82">
        <v>11.7</v>
      </c>
      <c r="K82">
        <v>8.9</v>
      </c>
      <c r="L82">
        <v>12.2</v>
      </c>
      <c r="M82">
        <v>13</v>
      </c>
      <c r="N82">
        <v>10.8</v>
      </c>
      <c r="O82">
        <v>9.6</v>
      </c>
      <c r="P82">
        <v>11.1</v>
      </c>
      <c r="Q82">
        <v>11.7</v>
      </c>
      <c r="R82">
        <v>8.3000000000000007</v>
      </c>
      <c r="S82">
        <v>8.5</v>
      </c>
      <c r="T82">
        <v>9.1999999999999993</v>
      </c>
      <c r="U82">
        <v>8.6999999999999993</v>
      </c>
      <c r="V82">
        <v>11</v>
      </c>
      <c r="W82">
        <v>9.9</v>
      </c>
      <c r="X82">
        <v>9.9</v>
      </c>
      <c r="Y82">
        <v>8.4</v>
      </c>
      <c r="Z82">
        <v>10.3</v>
      </c>
      <c r="AA82">
        <v>9.5</v>
      </c>
      <c r="AB82">
        <v>9.6</v>
      </c>
      <c r="AC82">
        <v>11.6</v>
      </c>
      <c r="AD82">
        <v>9.5</v>
      </c>
      <c r="AE82">
        <v>10.7</v>
      </c>
      <c r="AF82">
        <v>8.4</v>
      </c>
      <c r="AG82">
        <v>9.6999999999999993</v>
      </c>
      <c r="AH82">
        <v>10.5</v>
      </c>
      <c r="AI82">
        <v>8.5</v>
      </c>
      <c r="AJ82">
        <v>8</v>
      </c>
      <c r="AK82">
        <v>9.4</v>
      </c>
      <c r="AL82">
        <v>9.9</v>
      </c>
      <c r="AM82">
        <v>9.1</v>
      </c>
      <c r="AN82">
        <v>9.1</v>
      </c>
      <c r="AO82">
        <v>9</v>
      </c>
      <c r="AP82">
        <v>10.8</v>
      </c>
      <c r="AQ82">
        <v>10.6</v>
      </c>
      <c r="AR82">
        <v>8.8000000000000007</v>
      </c>
      <c r="AS82">
        <v>9.1</v>
      </c>
      <c r="AT82">
        <v>9.6</v>
      </c>
      <c r="AU82">
        <v>9.1999999999999993</v>
      </c>
      <c r="AV82">
        <v>8.6</v>
      </c>
      <c r="AW82">
        <v>9.6</v>
      </c>
      <c r="AX82">
        <v>10.4</v>
      </c>
      <c r="AY82">
        <v>9.6</v>
      </c>
      <c r="AZ82">
        <v>10.3</v>
      </c>
      <c r="BA82">
        <v>8.6999999999999993</v>
      </c>
      <c r="BB82">
        <v>10.5</v>
      </c>
      <c r="BC82">
        <v>9.1</v>
      </c>
      <c r="BD82">
        <v>8.1</v>
      </c>
      <c r="BE82">
        <v>11.3</v>
      </c>
      <c r="BF82">
        <v>8.6999999999999993</v>
      </c>
      <c r="BG82">
        <v>8.9</v>
      </c>
      <c r="BH82">
        <v>9.6999999999999993</v>
      </c>
      <c r="BI82">
        <v>9.6</v>
      </c>
      <c r="BJ82">
        <v>8.3000000000000007</v>
      </c>
      <c r="BK82">
        <v>8.4</v>
      </c>
      <c r="BL82">
        <v>8.8000000000000007</v>
      </c>
      <c r="BM82">
        <v>9.3000000000000007</v>
      </c>
      <c r="BN82">
        <v>8.6999999999999993</v>
      </c>
      <c r="BO82">
        <v>8.6</v>
      </c>
      <c r="BP82">
        <v>10.3</v>
      </c>
      <c r="BQ82">
        <v>9.6</v>
      </c>
      <c r="BR82">
        <v>10.1</v>
      </c>
      <c r="BS82">
        <v>8.6</v>
      </c>
      <c r="BT82">
        <v>8.8000000000000007</v>
      </c>
      <c r="BU82">
        <v>8.6</v>
      </c>
      <c r="BV82">
        <v>8.5</v>
      </c>
      <c r="BW82">
        <v>9</v>
      </c>
      <c r="BX82">
        <v>9.8000000000000007</v>
      </c>
      <c r="BY82">
        <v>11.6</v>
      </c>
      <c r="BZ82">
        <v>9</v>
      </c>
      <c r="CA82">
        <v>11.4</v>
      </c>
      <c r="CB82">
        <v>8.1999999999999993</v>
      </c>
      <c r="CC82" s="140"/>
      <c r="CD82" s="140"/>
      <c r="CE82" s="140"/>
      <c r="CF82" s="141"/>
      <c r="CG82" s="140"/>
      <c r="CH82" s="140"/>
      <c r="CI82" s="140"/>
      <c r="CJ82" s="140"/>
      <c r="CK82" s="140"/>
      <c r="CL82" s="140"/>
      <c r="CM82" s="140"/>
      <c r="CN82" s="140"/>
      <c r="CO82" s="141"/>
      <c r="CP82" s="140"/>
      <c r="CQ82" s="140"/>
      <c r="CR82" s="140"/>
      <c r="CS82" s="140"/>
      <c r="CT82" s="140"/>
      <c r="CU82" s="140"/>
      <c r="CV82" s="140"/>
      <c r="CW82" s="140"/>
      <c r="CX82" s="141"/>
      <c r="CY82" s="140"/>
      <c r="CZ82" s="140"/>
      <c r="DA82" s="140"/>
      <c r="DB82" s="140"/>
      <c r="DC82" s="140"/>
      <c r="DD82" s="140"/>
      <c r="DE82" s="140"/>
      <c r="DF82" s="140"/>
      <c r="DG82" s="141"/>
      <c r="DH82" s="140"/>
      <c r="DI82" s="140"/>
      <c r="DJ82" s="140"/>
      <c r="DK82" s="140"/>
      <c r="DL82" s="140"/>
      <c r="DM82" s="140"/>
      <c r="DN82" s="140"/>
      <c r="DO82" s="140"/>
      <c r="DP82" s="141"/>
      <c r="DQ82" s="140"/>
      <c r="DR82" s="140"/>
      <c r="DS82" s="140"/>
      <c r="DT82" s="140"/>
      <c r="DU82" s="140"/>
      <c r="DV82" s="140"/>
      <c r="DW82" s="140"/>
      <c r="DX82" s="140"/>
      <c r="DY82" s="141"/>
      <c r="DZ82" s="140"/>
    </row>
    <row r="83" spans="1:130" s="133" customFormat="1" ht="15.6">
      <c r="A83" s="137" t="s">
        <v>98</v>
      </c>
      <c r="B83" s="138" t="s">
        <v>96</v>
      </c>
      <c r="C83">
        <v>11.6</v>
      </c>
      <c r="D83">
        <v>14.1</v>
      </c>
      <c r="E83">
        <v>12.2</v>
      </c>
      <c r="F83">
        <v>13.5</v>
      </c>
      <c r="G83">
        <v>12.9</v>
      </c>
      <c r="H83">
        <v>14.1</v>
      </c>
      <c r="I83">
        <v>11.5</v>
      </c>
      <c r="J83">
        <v>8.9</v>
      </c>
      <c r="K83">
        <v>10.199999999999999</v>
      </c>
      <c r="L83">
        <v>12.8</v>
      </c>
      <c r="M83">
        <v>13.9</v>
      </c>
      <c r="N83">
        <v>11.5</v>
      </c>
      <c r="O83">
        <v>7.9</v>
      </c>
      <c r="P83">
        <v>11.1</v>
      </c>
      <c r="Q83">
        <v>14.4</v>
      </c>
      <c r="R83">
        <v>9.9</v>
      </c>
      <c r="S83">
        <v>10.1</v>
      </c>
      <c r="T83">
        <v>9.1999999999999993</v>
      </c>
      <c r="U83">
        <v>9.3000000000000007</v>
      </c>
      <c r="V83">
        <v>12</v>
      </c>
      <c r="W83">
        <v>9.5</v>
      </c>
      <c r="X83">
        <v>10</v>
      </c>
      <c r="Y83">
        <v>9.3000000000000007</v>
      </c>
      <c r="Z83">
        <v>8.4</v>
      </c>
      <c r="AA83">
        <v>10.3</v>
      </c>
      <c r="AB83">
        <v>10.7</v>
      </c>
      <c r="AC83">
        <v>12.9</v>
      </c>
      <c r="AD83">
        <v>11</v>
      </c>
      <c r="AE83">
        <v>11.9</v>
      </c>
      <c r="AF83">
        <v>9.4</v>
      </c>
      <c r="AG83">
        <v>9.5</v>
      </c>
      <c r="AH83">
        <v>9</v>
      </c>
      <c r="AI83">
        <v>9.6999999999999993</v>
      </c>
      <c r="AJ83">
        <v>10</v>
      </c>
      <c r="AK83">
        <v>10.3</v>
      </c>
      <c r="AL83">
        <v>9.9</v>
      </c>
      <c r="AM83">
        <v>9.9</v>
      </c>
      <c r="AN83">
        <v>9.1999999999999993</v>
      </c>
      <c r="AO83">
        <v>10.4</v>
      </c>
      <c r="AP83">
        <v>10.8</v>
      </c>
      <c r="AQ83">
        <v>11.1</v>
      </c>
      <c r="AR83">
        <v>9.1</v>
      </c>
      <c r="AS83">
        <v>10.5</v>
      </c>
      <c r="AT83">
        <v>9.1999999999999993</v>
      </c>
      <c r="AU83">
        <v>8.5</v>
      </c>
      <c r="AV83">
        <v>9.6999999999999993</v>
      </c>
      <c r="AW83">
        <v>12.2</v>
      </c>
      <c r="AX83">
        <v>10.6</v>
      </c>
      <c r="AY83">
        <v>10</v>
      </c>
      <c r="AZ83">
        <v>10.5</v>
      </c>
      <c r="BA83">
        <v>9.6999999999999993</v>
      </c>
      <c r="BB83">
        <v>10.6</v>
      </c>
      <c r="BC83">
        <v>9.8000000000000007</v>
      </c>
      <c r="BD83">
        <v>9.6</v>
      </c>
      <c r="BE83">
        <v>11.6</v>
      </c>
      <c r="BF83">
        <v>8.9</v>
      </c>
      <c r="BG83">
        <v>8.6</v>
      </c>
      <c r="BH83">
        <v>10.7</v>
      </c>
      <c r="BI83">
        <v>9.8000000000000007</v>
      </c>
      <c r="BJ83">
        <v>9.6999999999999993</v>
      </c>
      <c r="BK83">
        <v>9.8000000000000007</v>
      </c>
      <c r="BL83">
        <v>8</v>
      </c>
      <c r="BM83">
        <v>7.8</v>
      </c>
      <c r="BN83">
        <v>9.5</v>
      </c>
      <c r="BO83">
        <v>10</v>
      </c>
      <c r="BP83">
        <v>10.7</v>
      </c>
      <c r="BQ83">
        <v>9</v>
      </c>
      <c r="BR83">
        <v>11.2</v>
      </c>
      <c r="BS83">
        <v>8.1999999999999993</v>
      </c>
      <c r="BT83">
        <v>8.5</v>
      </c>
      <c r="BU83">
        <v>9.1</v>
      </c>
      <c r="BV83">
        <v>9.4</v>
      </c>
      <c r="BW83">
        <v>9.1999999999999993</v>
      </c>
      <c r="BX83">
        <v>8.9</v>
      </c>
      <c r="BY83">
        <v>12.2</v>
      </c>
      <c r="BZ83">
        <v>8.9</v>
      </c>
      <c r="CA83">
        <v>11.7</v>
      </c>
      <c r="CB83">
        <v>9.4</v>
      </c>
      <c r="CC83" s="140"/>
      <c r="CD83" s="140"/>
      <c r="CE83" s="140"/>
      <c r="CF83" s="141"/>
      <c r="CG83" s="140"/>
      <c r="CH83" s="140"/>
      <c r="CI83" s="140"/>
      <c r="CJ83" s="140"/>
      <c r="CK83" s="140"/>
      <c r="CL83" s="140"/>
      <c r="CM83" s="140"/>
      <c r="CN83" s="140"/>
      <c r="CO83" s="141"/>
      <c r="CP83" s="140"/>
      <c r="CQ83" s="140"/>
      <c r="CR83" s="140"/>
      <c r="CS83" s="140"/>
      <c r="CT83" s="140"/>
      <c r="CU83" s="140"/>
      <c r="CV83" s="140"/>
      <c r="CW83" s="140"/>
      <c r="CX83" s="141"/>
      <c r="CY83" s="140"/>
      <c r="CZ83" s="140"/>
      <c r="DA83" s="140"/>
      <c r="DB83" s="140"/>
      <c r="DC83" s="140"/>
      <c r="DD83" s="140"/>
      <c r="DE83" s="140"/>
      <c r="DF83" s="140"/>
      <c r="DG83" s="141"/>
      <c r="DH83" s="140"/>
      <c r="DI83" s="140"/>
      <c r="DJ83" s="140"/>
      <c r="DK83" s="140"/>
      <c r="DL83" s="140"/>
      <c r="DM83" s="140"/>
      <c r="DN83" s="140"/>
      <c r="DO83" s="140"/>
      <c r="DP83" s="141"/>
      <c r="DQ83" s="140"/>
      <c r="DR83" s="140"/>
      <c r="DS83" s="140"/>
      <c r="DT83" s="140"/>
      <c r="DU83" s="140"/>
      <c r="DV83" s="140"/>
      <c r="DW83" s="140"/>
      <c r="DX83" s="140"/>
      <c r="DY83" s="141"/>
      <c r="DZ83" s="140"/>
    </row>
    <row r="84" spans="1:130" s="133" customFormat="1" ht="15.6">
      <c r="A84" s="137" t="s">
        <v>98</v>
      </c>
      <c r="B84" s="138" t="s">
        <v>96</v>
      </c>
      <c r="C84">
        <v>10.6</v>
      </c>
      <c r="D84">
        <v>14.4</v>
      </c>
      <c r="E84">
        <v>11.1</v>
      </c>
      <c r="F84">
        <v>10.8</v>
      </c>
      <c r="G84">
        <v>11.1</v>
      </c>
      <c r="H84">
        <v>12.6</v>
      </c>
      <c r="I84">
        <v>10.9</v>
      </c>
      <c r="J84">
        <v>11.2</v>
      </c>
      <c r="K84">
        <v>10.8</v>
      </c>
      <c r="L84">
        <v>13.2</v>
      </c>
      <c r="M84">
        <v>13</v>
      </c>
      <c r="N84">
        <v>12.2</v>
      </c>
      <c r="O84">
        <v>9.9</v>
      </c>
      <c r="P84">
        <v>11.4</v>
      </c>
      <c r="Q84">
        <v>12.7</v>
      </c>
      <c r="R84">
        <v>9.6</v>
      </c>
      <c r="S84">
        <v>9.5</v>
      </c>
      <c r="T84">
        <v>10.5</v>
      </c>
      <c r="U84">
        <v>9.9</v>
      </c>
      <c r="V84">
        <v>12.7</v>
      </c>
      <c r="W84">
        <v>10.8</v>
      </c>
      <c r="X84">
        <v>10</v>
      </c>
      <c r="Y84">
        <v>9</v>
      </c>
      <c r="Z84">
        <v>10.9</v>
      </c>
      <c r="AA84">
        <v>9.6</v>
      </c>
      <c r="AB84">
        <v>10.199999999999999</v>
      </c>
      <c r="AC84">
        <v>14.7</v>
      </c>
      <c r="AD84">
        <v>10.1</v>
      </c>
      <c r="AE84">
        <v>11.6</v>
      </c>
      <c r="AF84">
        <v>9.1999999999999993</v>
      </c>
      <c r="AG84">
        <v>10.7</v>
      </c>
      <c r="AH84">
        <v>11.3</v>
      </c>
      <c r="AI84">
        <v>8.8000000000000007</v>
      </c>
      <c r="AJ84">
        <v>9.5</v>
      </c>
      <c r="AK84">
        <v>9.6</v>
      </c>
      <c r="AL84">
        <v>10.9</v>
      </c>
      <c r="AM84">
        <v>9.8000000000000007</v>
      </c>
      <c r="AN84">
        <v>8.8000000000000007</v>
      </c>
      <c r="AO84">
        <v>9.1999999999999993</v>
      </c>
      <c r="AP84">
        <v>10.8</v>
      </c>
      <c r="AQ84">
        <v>11.5</v>
      </c>
      <c r="AR84">
        <v>10.3</v>
      </c>
      <c r="AS84">
        <v>10.9</v>
      </c>
      <c r="AT84">
        <v>10.7</v>
      </c>
      <c r="AU84">
        <v>9.3000000000000007</v>
      </c>
      <c r="AV84">
        <v>8.6999999999999993</v>
      </c>
      <c r="AW84">
        <v>9.6</v>
      </c>
      <c r="AX84">
        <v>11.1</v>
      </c>
      <c r="AY84">
        <v>10</v>
      </c>
      <c r="AZ84">
        <v>10.4</v>
      </c>
      <c r="BA84">
        <v>8.6</v>
      </c>
      <c r="BB84">
        <v>10.5</v>
      </c>
      <c r="BC84">
        <v>9.1</v>
      </c>
      <c r="BD84">
        <v>8.6</v>
      </c>
      <c r="BE84">
        <v>11.9</v>
      </c>
      <c r="BF84">
        <v>8.6</v>
      </c>
      <c r="BG84">
        <v>9.5</v>
      </c>
      <c r="BH84">
        <v>10.3</v>
      </c>
      <c r="BI84">
        <v>9.5</v>
      </c>
      <c r="BJ84">
        <v>9.5</v>
      </c>
      <c r="BK84">
        <v>8.8000000000000007</v>
      </c>
      <c r="BL84">
        <v>8.6999999999999993</v>
      </c>
      <c r="BM84">
        <v>10.199999999999999</v>
      </c>
      <c r="BN84">
        <v>9.6</v>
      </c>
      <c r="BO84">
        <v>8.9</v>
      </c>
      <c r="BP84">
        <v>10.6</v>
      </c>
      <c r="BQ84">
        <v>11.2</v>
      </c>
      <c r="BR84">
        <v>10.5</v>
      </c>
      <c r="BS84">
        <v>10.3</v>
      </c>
      <c r="BT84">
        <v>9.6</v>
      </c>
      <c r="BU84">
        <v>9.6</v>
      </c>
      <c r="BV84">
        <v>8.8000000000000007</v>
      </c>
      <c r="BW84">
        <v>9.9</v>
      </c>
      <c r="BX84">
        <v>10.1</v>
      </c>
      <c r="BY84">
        <v>12</v>
      </c>
      <c r="BZ84">
        <v>8.6</v>
      </c>
      <c r="CA84">
        <v>12.1</v>
      </c>
      <c r="CB84">
        <v>8.4</v>
      </c>
      <c r="CC84" s="140"/>
      <c r="CD84" s="140"/>
      <c r="CE84" s="140"/>
      <c r="CF84" s="141"/>
      <c r="CG84" s="140"/>
      <c r="CH84" s="140"/>
      <c r="CI84" s="140"/>
      <c r="CJ84" s="140"/>
      <c r="CK84" s="140"/>
      <c r="CL84" s="140"/>
      <c r="CM84" s="140"/>
      <c r="CN84" s="140"/>
      <c r="CO84" s="141"/>
      <c r="CP84" s="140"/>
      <c r="CQ84" s="140"/>
      <c r="CR84" s="140"/>
      <c r="CS84" s="140"/>
      <c r="CT84" s="140"/>
      <c r="CU84" s="140"/>
      <c r="CV84" s="140"/>
      <c r="CW84" s="140"/>
      <c r="CX84" s="141"/>
      <c r="CY84" s="140"/>
      <c r="CZ84" s="140"/>
      <c r="DA84" s="140"/>
      <c r="DB84" s="140"/>
      <c r="DC84" s="140"/>
      <c r="DD84" s="140"/>
      <c r="DE84" s="140"/>
      <c r="DF84" s="140"/>
      <c r="DG84" s="141"/>
      <c r="DH84" s="140"/>
      <c r="DI84" s="140"/>
      <c r="DJ84" s="140"/>
      <c r="DK84" s="140"/>
      <c r="DL84" s="140"/>
      <c r="DM84" s="140"/>
      <c r="DN84" s="140"/>
      <c r="DO84" s="140"/>
      <c r="DP84" s="141"/>
      <c r="DQ84" s="140"/>
      <c r="DR84" s="140"/>
      <c r="DS84" s="140"/>
      <c r="DT84" s="140"/>
      <c r="DU84" s="140"/>
      <c r="DV84" s="140"/>
      <c r="DW84" s="140"/>
      <c r="DX84" s="140"/>
      <c r="DY84" s="141"/>
      <c r="DZ84" s="140"/>
    </row>
    <row r="85" spans="1:130" s="133" customFormat="1" ht="15.6">
      <c r="A85" s="137" t="s">
        <v>98</v>
      </c>
      <c r="B85" s="138" t="s">
        <v>96</v>
      </c>
      <c r="C85">
        <v>9.6999999999999993</v>
      </c>
      <c r="D85">
        <v>14.5</v>
      </c>
      <c r="E85">
        <v>11</v>
      </c>
      <c r="F85">
        <v>11.8</v>
      </c>
      <c r="G85">
        <v>11.5</v>
      </c>
      <c r="H85">
        <v>12.5</v>
      </c>
      <c r="I85">
        <v>10.3</v>
      </c>
      <c r="J85">
        <v>11.9</v>
      </c>
      <c r="K85">
        <v>9.6999999999999993</v>
      </c>
      <c r="L85">
        <v>12.5</v>
      </c>
      <c r="M85">
        <v>12.7</v>
      </c>
      <c r="N85">
        <v>11.5</v>
      </c>
      <c r="O85">
        <v>9.4</v>
      </c>
      <c r="P85">
        <v>10.6</v>
      </c>
      <c r="Q85">
        <v>12.7</v>
      </c>
      <c r="R85">
        <v>9.3000000000000007</v>
      </c>
      <c r="S85">
        <v>11.8</v>
      </c>
      <c r="T85">
        <v>10.5</v>
      </c>
      <c r="U85">
        <v>9</v>
      </c>
      <c r="V85">
        <v>12.1</v>
      </c>
      <c r="W85">
        <v>10.8</v>
      </c>
      <c r="X85">
        <v>11.1</v>
      </c>
      <c r="Y85">
        <v>9.5</v>
      </c>
      <c r="Z85">
        <v>11.9</v>
      </c>
      <c r="AA85">
        <v>10.6</v>
      </c>
      <c r="AB85">
        <v>10.5</v>
      </c>
      <c r="AC85">
        <v>12.7</v>
      </c>
      <c r="AD85">
        <v>9.9</v>
      </c>
      <c r="AE85">
        <v>11.6</v>
      </c>
      <c r="AF85">
        <v>8.6999999999999993</v>
      </c>
      <c r="AG85">
        <v>9.6</v>
      </c>
      <c r="AH85">
        <v>10.9</v>
      </c>
      <c r="AI85">
        <v>9.3000000000000007</v>
      </c>
      <c r="AJ85">
        <v>9.6999999999999993</v>
      </c>
      <c r="AK85">
        <v>10.199999999999999</v>
      </c>
      <c r="AL85">
        <v>10.9</v>
      </c>
      <c r="AM85">
        <v>9.6</v>
      </c>
      <c r="AN85">
        <v>9.6</v>
      </c>
      <c r="AO85">
        <v>9.5</v>
      </c>
      <c r="AP85">
        <v>10.8</v>
      </c>
      <c r="AQ85">
        <v>10.3</v>
      </c>
      <c r="AR85">
        <v>8.9</v>
      </c>
      <c r="AS85">
        <v>10.199999999999999</v>
      </c>
      <c r="AT85">
        <v>10.3</v>
      </c>
      <c r="AU85">
        <v>9.4</v>
      </c>
      <c r="AV85">
        <v>9.6</v>
      </c>
      <c r="AW85">
        <v>10</v>
      </c>
      <c r="AX85">
        <v>11.3</v>
      </c>
      <c r="AY85">
        <v>10</v>
      </c>
      <c r="AZ85">
        <v>10.3</v>
      </c>
      <c r="BA85">
        <v>9.4</v>
      </c>
      <c r="BB85">
        <v>11.7</v>
      </c>
      <c r="BC85">
        <v>9.6999999999999993</v>
      </c>
      <c r="BD85">
        <v>8.4</v>
      </c>
      <c r="BE85">
        <v>10.5</v>
      </c>
      <c r="BF85">
        <v>9.3000000000000007</v>
      </c>
      <c r="BG85">
        <v>9.5</v>
      </c>
      <c r="BH85">
        <v>10.1</v>
      </c>
      <c r="BI85">
        <v>9.9</v>
      </c>
      <c r="BJ85">
        <v>9.3000000000000007</v>
      </c>
      <c r="BK85">
        <v>9.6</v>
      </c>
      <c r="BL85">
        <v>9.3000000000000007</v>
      </c>
      <c r="BM85">
        <v>10.8</v>
      </c>
      <c r="BN85">
        <v>10</v>
      </c>
      <c r="BO85">
        <v>8.9</v>
      </c>
      <c r="BP85">
        <v>10.7</v>
      </c>
      <c r="BQ85">
        <v>10.5</v>
      </c>
      <c r="BR85">
        <v>10.8</v>
      </c>
      <c r="BS85">
        <v>10</v>
      </c>
      <c r="BT85">
        <v>9.5</v>
      </c>
      <c r="BU85">
        <v>9.4</v>
      </c>
      <c r="BV85">
        <v>9.9</v>
      </c>
      <c r="BW85">
        <v>9.6</v>
      </c>
      <c r="BX85">
        <v>10.8</v>
      </c>
      <c r="BY85">
        <v>11.6</v>
      </c>
      <c r="BZ85">
        <v>8.6999999999999993</v>
      </c>
      <c r="CA85">
        <v>11</v>
      </c>
      <c r="CB85">
        <v>9.1</v>
      </c>
      <c r="CC85" s="140"/>
      <c r="CD85" s="140"/>
      <c r="CE85" s="140"/>
      <c r="CF85" s="141"/>
      <c r="CG85" s="140"/>
      <c r="CH85" s="140"/>
      <c r="CI85" s="140"/>
      <c r="CJ85" s="140"/>
      <c r="CK85" s="140"/>
      <c r="CL85" s="140"/>
      <c r="CM85" s="140"/>
      <c r="CN85" s="140"/>
      <c r="CO85" s="141"/>
      <c r="CP85" s="140"/>
      <c r="CQ85" s="140"/>
      <c r="CR85" s="140"/>
      <c r="CS85" s="140"/>
      <c r="CT85" s="140"/>
      <c r="CU85" s="140"/>
      <c r="CV85" s="140"/>
      <c r="CW85" s="140"/>
      <c r="CX85" s="141"/>
      <c r="CY85" s="140"/>
      <c r="CZ85" s="140"/>
      <c r="DA85" s="140"/>
      <c r="DB85" s="140"/>
      <c r="DC85" s="140"/>
      <c r="DD85" s="140"/>
      <c r="DE85" s="140"/>
      <c r="DF85" s="140"/>
      <c r="DG85" s="141"/>
      <c r="DH85" s="140"/>
      <c r="DI85" s="140"/>
      <c r="DJ85" s="140"/>
      <c r="DK85" s="140"/>
      <c r="DL85" s="140"/>
      <c r="DM85" s="140"/>
      <c r="DN85" s="140"/>
      <c r="DO85" s="140"/>
      <c r="DP85" s="141"/>
      <c r="DQ85" s="140"/>
      <c r="DR85" s="140"/>
      <c r="DS85" s="140"/>
      <c r="DT85" s="140"/>
      <c r="DU85" s="140"/>
      <c r="DV85" s="140"/>
      <c r="DW85" s="140"/>
      <c r="DX85" s="140"/>
      <c r="DY85" s="141"/>
      <c r="DZ85" s="140"/>
    </row>
    <row r="86" spans="1:130" s="133" customFormat="1" ht="15.6">
      <c r="A86" s="137" t="s">
        <v>98</v>
      </c>
      <c r="B86" s="138" t="s">
        <v>96</v>
      </c>
      <c r="C86">
        <v>11.6</v>
      </c>
      <c r="D86">
        <v>14.8</v>
      </c>
      <c r="E86">
        <v>11.7</v>
      </c>
      <c r="F86">
        <v>12</v>
      </c>
      <c r="G86">
        <v>11.2</v>
      </c>
      <c r="H86">
        <v>12.7</v>
      </c>
      <c r="I86">
        <v>11.2</v>
      </c>
      <c r="J86">
        <v>12.3</v>
      </c>
      <c r="K86">
        <v>10.7</v>
      </c>
      <c r="L86">
        <v>13.5</v>
      </c>
      <c r="M86">
        <v>14.2</v>
      </c>
      <c r="N86">
        <v>12.4</v>
      </c>
      <c r="O86">
        <v>11</v>
      </c>
      <c r="P86">
        <v>12.2</v>
      </c>
      <c r="Q86">
        <v>12.8</v>
      </c>
      <c r="R86">
        <v>9.1999999999999993</v>
      </c>
      <c r="S86">
        <v>9.1</v>
      </c>
      <c r="T86">
        <v>10.8</v>
      </c>
      <c r="U86">
        <v>9.5</v>
      </c>
      <c r="V86">
        <v>12.3</v>
      </c>
      <c r="W86">
        <v>11.3</v>
      </c>
      <c r="X86">
        <v>11.1</v>
      </c>
      <c r="Y86">
        <v>9.3000000000000007</v>
      </c>
      <c r="Z86">
        <v>11</v>
      </c>
      <c r="AA86">
        <v>10.3</v>
      </c>
      <c r="AB86">
        <v>10.9</v>
      </c>
      <c r="AC86">
        <v>13.9</v>
      </c>
      <c r="AD86">
        <v>10.1</v>
      </c>
      <c r="AE86">
        <v>11.8</v>
      </c>
      <c r="AF86">
        <v>9.1</v>
      </c>
      <c r="AG86">
        <v>10.6</v>
      </c>
      <c r="AH86">
        <v>11.4</v>
      </c>
      <c r="AI86">
        <v>9.3000000000000007</v>
      </c>
      <c r="AJ86">
        <v>9.9</v>
      </c>
      <c r="AK86">
        <v>10.199999999999999</v>
      </c>
      <c r="AL86">
        <v>11.3</v>
      </c>
      <c r="AM86">
        <v>9.8000000000000007</v>
      </c>
      <c r="AN86">
        <v>9.1999999999999993</v>
      </c>
      <c r="AO86">
        <v>9.1999999999999993</v>
      </c>
      <c r="AP86">
        <v>11.2</v>
      </c>
      <c r="AQ86">
        <v>11.7</v>
      </c>
      <c r="AR86">
        <v>9.6</v>
      </c>
      <c r="AS86">
        <v>11.3</v>
      </c>
      <c r="AT86">
        <v>10.199999999999999</v>
      </c>
      <c r="AU86">
        <v>9.3000000000000007</v>
      </c>
      <c r="AV86">
        <v>9.1</v>
      </c>
      <c r="AW86">
        <v>9.6</v>
      </c>
      <c r="AX86">
        <v>11.4</v>
      </c>
      <c r="AY86">
        <v>10</v>
      </c>
      <c r="AZ86">
        <v>9.9</v>
      </c>
      <c r="BA86">
        <v>8.4</v>
      </c>
      <c r="BB86">
        <v>10.8</v>
      </c>
      <c r="BC86">
        <v>9.3000000000000007</v>
      </c>
      <c r="BD86">
        <v>8.6999999999999993</v>
      </c>
      <c r="BE86">
        <v>11.7</v>
      </c>
      <c r="BF86">
        <v>9.1999999999999993</v>
      </c>
      <c r="BG86">
        <v>9.8000000000000007</v>
      </c>
      <c r="BH86">
        <v>9.6999999999999993</v>
      </c>
      <c r="BI86">
        <v>9.6</v>
      </c>
      <c r="BJ86">
        <v>9</v>
      </c>
      <c r="BK86">
        <v>8.6999999999999993</v>
      </c>
      <c r="BL86">
        <v>8.6999999999999993</v>
      </c>
      <c r="BM86">
        <v>9.6999999999999993</v>
      </c>
      <c r="BN86">
        <v>9.1999999999999993</v>
      </c>
      <c r="BO86">
        <v>8.6999999999999993</v>
      </c>
      <c r="BP86">
        <v>10.7</v>
      </c>
      <c r="BQ86">
        <v>11.7</v>
      </c>
      <c r="BR86">
        <v>11.1</v>
      </c>
      <c r="BS86">
        <v>9.6999999999999993</v>
      </c>
      <c r="BT86">
        <v>9.4</v>
      </c>
      <c r="BU86">
        <v>9.3000000000000007</v>
      </c>
      <c r="BV86">
        <v>9.6</v>
      </c>
      <c r="BW86">
        <v>9.5</v>
      </c>
      <c r="BX86">
        <v>11.1</v>
      </c>
      <c r="BY86">
        <v>12.3</v>
      </c>
      <c r="BZ86">
        <v>8.8000000000000007</v>
      </c>
      <c r="CA86">
        <v>12.6</v>
      </c>
      <c r="CB86">
        <v>9.6</v>
      </c>
      <c r="CC86" s="140"/>
      <c r="CD86" s="140"/>
      <c r="CE86" s="140"/>
      <c r="CF86" s="141"/>
      <c r="CG86" s="140"/>
      <c r="CH86" s="140"/>
      <c r="CI86" s="140"/>
      <c r="CJ86" s="140"/>
      <c r="CK86" s="140"/>
      <c r="CL86" s="140"/>
      <c r="CM86" s="140"/>
      <c r="CN86" s="140"/>
      <c r="CO86" s="141"/>
      <c r="CP86" s="140"/>
      <c r="CQ86" s="140"/>
      <c r="CR86" s="140"/>
      <c r="CS86" s="140"/>
      <c r="CT86" s="140"/>
      <c r="CU86" s="140"/>
      <c r="CV86" s="140"/>
      <c r="CW86" s="140"/>
      <c r="CX86" s="141"/>
      <c r="CY86" s="140"/>
      <c r="CZ86" s="140"/>
      <c r="DA86" s="140"/>
      <c r="DB86" s="140"/>
      <c r="DC86" s="140"/>
      <c r="DD86" s="140"/>
      <c r="DE86" s="140"/>
      <c r="DF86" s="140"/>
      <c r="DG86" s="141"/>
      <c r="DH86" s="140"/>
      <c r="DI86" s="140"/>
      <c r="DJ86" s="140"/>
      <c r="DK86" s="140"/>
      <c r="DL86" s="140"/>
      <c r="DM86" s="140"/>
      <c r="DN86" s="140"/>
      <c r="DO86" s="140"/>
      <c r="DP86" s="141"/>
      <c r="DQ86" s="140"/>
      <c r="DR86" s="140"/>
      <c r="DS86" s="140"/>
      <c r="DT86" s="140"/>
      <c r="DU86" s="140"/>
      <c r="DV86" s="140"/>
      <c r="DW86" s="140"/>
      <c r="DX86" s="140"/>
      <c r="DY86" s="141"/>
      <c r="DZ86" s="140"/>
    </row>
    <row r="87" spans="1:130" s="133" customFormat="1" ht="15.6">
      <c r="A87" s="137" t="s">
        <v>98</v>
      </c>
      <c r="B87" s="138" t="s">
        <v>96</v>
      </c>
      <c r="C87">
        <v>10.4</v>
      </c>
      <c r="D87">
        <v>15.9</v>
      </c>
      <c r="E87">
        <v>13</v>
      </c>
      <c r="F87">
        <v>12.4</v>
      </c>
      <c r="G87">
        <v>11.8</v>
      </c>
      <c r="H87">
        <v>12.9</v>
      </c>
      <c r="I87">
        <v>11.4</v>
      </c>
      <c r="J87">
        <v>12.4</v>
      </c>
      <c r="K87">
        <v>10.3</v>
      </c>
      <c r="L87">
        <v>13.3</v>
      </c>
      <c r="M87">
        <v>12.1</v>
      </c>
      <c r="N87">
        <v>11.2</v>
      </c>
      <c r="O87">
        <v>9.4</v>
      </c>
      <c r="P87">
        <v>11.7</v>
      </c>
      <c r="Q87">
        <v>13.4</v>
      </c>
      <c r="R87">
        <v>10.9</v>
      </c>
      <c r="S87">
        <v>10.5</v>
      </c>
      <c r="T87">
        <v>11.3</v>
      </c>
      <c r="U87">
        <v>10.6</v>
      </c>
      <c r="V87">
        <v>12.2</v>
      </c>
      <c r="W87">
        <v>11.3</v>
      </c>
      <c r="X87">
        <v>11.5</v>
      </c>
      <c r="Y87">
        <v>9.4</v>
      </c>
      <c r="Z87">
        <v>11.1</v>
      </c>
      <c r="AA87">
        <v>10.199999999999999</v>
      </c>
      <c r="AB87">
        <v>10.7</v>
      </c>
      <c r="AC87">
        <v>13.2</v>
      </c>
      <c r="AD87">
        <v>9.9</v>
      </c>
      <c r="AE87">
        <v>11.9</v>
      </c>
      <c r="AF87">
        <v>9.9</v>
      </c>
      <c r="AG87">
        <v>11.6</v>
      </c>
      <c r="AH87">
        <v>11.4</v>
      </c>
      <c r="AI87">
        <v>9.5</v>
      </c>
      <c r="AJ87">
        <v>9.4</v>
      </c>
      <c r="AK87">
        <v>10.1</v>
      </c>
      <c r="AL87">
        <v>11.3</v>
      </c>
      <c r="AM87">
        <v>9.8000000000000007</v>
      </c>
      <c r="AN87">
        <v>9.1</v>
      </c>
      <c r="AO87">
        <v>9.1</v>
      </c>
      <c r="AP87">
        <v>10.5</v>
      </c>
      <c r="AQ87">
        <v>11.5</v>
      </c>
      <c r="AR87">
        <v>9.3000000000000007</v>
      </c>
      <c r="AS87">
        <v>11.7</v>
      </c>
      <c r="AT87">
        <v>11.5</v>
      </c>
      <c r="AU87">
        <v>10.3</v>
      </c>
      <c r="AV87">
        <v>9.9</v>
      </c>
      <c r="AW87">
        <v>9.9</v>
      </c>
      <c r="AX87">
        <v>10.9</v>
      </c>
      <c r="AY87">
        <v>10</v>
      </c>
      <c r="AZ87">
        <v>10.7</v>
      </c>
      <c r="BA87">
        <v>9.3000000000000007</v>
      </c>
      <c r="BB87">
        <v>10.9</v>
      </c>
      <c r="BC87">
        <v>9.1</v>
      </c>
      <c r="BD87">
        <v>8.1</v>
      </c>
      <c r="BE87">
        <v>10.7</v>
      </c>
      <c r="BF87">
        <v>9.8000000000000007</v>
      </c>
      <c r="BG87">
        <v>9.8000000000000007</v>
      </c>
      <c r="BH87">
        <v>10.5</v>
      </c>
      <c r="BI87">
        <v>10</v>
      </c>
      <c r="BJ87">
        <v>9.4</v>
      </c>
      <c r="BK87">
        <v>9.5</v>
      </c>
      <c r="BL87">
        <v>8.8000000000000007</v>
      </c>
      <c r="BM87">
        <v>11.3</v>
      </c>
      <c r="BN87">
        <v>10</v>
      </c>
      <c r="BO87">
        <v>8.3000000000000007</v>
      </c>
      <c r="BP87">
        <v>9.9</v>
      </c>
      <c r="BQ87">
        <v>11</v>
      </c>
      <c r="BR87">
        <v>11.2</v>
      </c>
      <c r="BS87">
        <v>10.4</v>
      </c>
      <c r="BT87">
        <v>9.5</v>
      </c>
      <c r="BU87">
        <v>10.1</v>
      </c>
      <c r="BV87">
        <v>10.1</v>
      </c>
      <c r="BW87">
        <v>9.6999999999999993</v>
      </c>
      <c r="BX87">
        <v>10</v>
      </c>
      <c r="BY87">
        <v>12.5</v>
      </c>
      <c r="BZ87">
        <v>8.6</v>
      </c>
      <c r="CA87">
        <v>11.7</v>
      </c>
      <c r="CB87">
        <v>8.5</v>
      </c>
      <c r="CC87" s="140"/>
      <c r="CD87" s="140"/>
      <c r="CE87" s="140"/>
      <c r="CF87" s="141"/>
      <c r="CG87" s="140"/>
      <c r="CH87" s="140"/>
      <c r="CI87" s="140"/>
      <c r="CJ87" s="140"/>
      <c r="CK87" s="140"/>
      <c r="CL87" s="140"/>
      <c r="CM87" s="140"/>
      <c r="CN87" s="140"/>
      <c r="CO87" s="141"/>
      <c r="CP87" s="140"/>
      <c r="CQ87" s="140"/>
      <c r="CR87" s="140"/>
      <c r="CS87" s="140"/>
      <c r="CT87" s="140"/>
      <c r="CU87" s="140"/>
      <c r="CV87" s="140"/>
      <c r="CW87" s="140"/>
      <c r="CX87" s="141"/>
      <c r="CY87" s="140"/>
      <c r="CZ87" s="140"/>
      <c r="DA87" s="140"/>
      <c r="DB87" s="140"/>
      <c r="DC87" s="140"/>
      <c r="DD87" s="140"/>
      <c r="DE87" s="140"/>
      <c r="DF87" s="140"/>
      <c r="DG87" s="141"/>
      <c r="DH87" s="140"/>
      <c r="DI87" s="140"/>
      <c r="DJ87" s="140"/>
      <c r="DK87" s="140"/>
      <c r="DL87" s="140"/>
      <c r="DM87" s="140"/>
      <c r="DN87" s="140"/>
      <c r="DO87" s="140"/>
      <c r="DP87" s="141"/>
      <c r="DQ87" s="140"/>
      <c r="DR87" s="140"/>
      <c r="DS87" s="140"/>
      <c r="DT87" s="140"/>
      <c r="DU87" s="140"/>
      <c r="DV87" s="140"/>
      <c r="DW87" s="140"/>
      <c r="DX87" s="140"/>
      <c r="DY87" s="141"/>
      <c r="DZ87" s="140"/>
    </row>
    <row r="88" spans="1:130" s="133" customFormat="1" ht="15.6">
      <c r="A88" s="137" t="s">
        <v>98</v>
      </c>
      <c r="B88" s="138" t="s">
        <v>96</v>
      </c>
      <c r="C88">
        <v>10.7</v>
      </c>
      <c r="D88">
        <v>14.1</v>
      </c>
      <c r="E88">
        <v>12.5</v>
      </c>
      <c r="F88">
        <v>12.2</v>
      </c>
      <c r="G88">
        <v>11</v>
      </c>
      <c r="H88">
        <v>12.5</v>
      </c>
      <c r="I88">
        <v>11.3</v>
      </c>
      <c r="J88">
        <v>11.4</v>
      </c>
      <c r="K88">
        <v>10.7</v>
      </c>
      <c r="L88">
        <v>13.4</v>
      </c>
      <c r="M88">
        <v>12.9</v>
      </c>
      <c r="N88">
        <v>11.3</v>
      </c>
      <c r="O88">
        <v>9.8000000000000007</v>
      </c>
      <c r="P88">
        <v>11.6</v>
      </c>
      <c r="Q88">
        <v>11.9</v>
      </c>
      <c r="R88">
        <v>10.1</v>
      </c>
      <c r="S88">
        <v>10.4</v>
      </c>
      <c r="T88">
        <v>11.3</v>
      </c>
      <c r="U88">
        <v>10.5</v>
      </c>
      <c r="V88">
        <v>12.6</v>
      </c>
      <c r="W88">
        <v>11.8</v>
      </c>
      <c r="X88">
        <v>11.8</v>
      </c>
      <c r="Y88">
        <v>10.199999999999999</v>
      </c>
      <c r="Z88">
        <v>11.9</v>
      </c>
      <c r="AA88">
        <v>11.2</v>
      </c>
      <c r="AB88">
        <v>10.6</v>
      </c>
      <c r="AC88">
        <v>13.7</v>
      </c>
      <c r="AD88">
        <v>11.1</v>
      </c>
      <c r="AE88">
        <v>10.9</v>
      </c>
      <c r="AF88">
        <v>9.9</v>
      </c>
      <c r="AG88">
        <v>11.3</v>
      </c>
      <c r="AH88">
        <v>11.7</v>
      </c>
      <c r="AI88">
        <v>9.9</v>
      </c>
      <c r="AJ88">
        <v>10.199999999999999</v>
      </c>
      <c r="AK88">
        <v>10.199999999999999</v>
      </c>
      <c r="AL88">
        <v>11.8</v>
      </c>
      <c r="AM88">
        <v>10.4</v>
      </c>
      <c r="AN88">
        <v>9.4</v>
      </c>
      <c r="AO88">
        <v>10.199999999999999</v>
      </c>
      <c r="AP88">
        <v>11.2</v>
      </c>
      <c r="AQ88">
        <v>12.1</v>
      </c>
      <c r="AR88">
        <v>9.1999999999999993</v>
      </c>
      <c r="AS88">
        <v>11.3</v>
      </c>
      <c r="AT88">
        <v>11.5</v>
      </c>
      <c r="AU88">
        <v>10.7</v>
      </c>
      <c r="AV88">
        <v>10</v>
      </c>
      <c r="AW88">
        <v>10.3</v>
      </c>
      <c r="AX88">
        <v>11.9</v>
      </c>
      <c r="AY88">
        <v>10.6</v>
      </c>
      <c r="AZ88">
        <v>10.8</v>
      </c>
      <c r="BA88">
        <v>9.6999999999999993</v>
      </c>
      <c r="BB88">
        <v>11.6</v>
      </c>
      <c r="BC88">
        <v>9.6999999999999993</v>
      </c>
      <c r="BD88">
        <v>8.8000000000000007</v>
      </c>
      <c r="BE88">
        <v>12</v>
      </c>
      <c r="BF88">
        <v>11.1</v>
      </c>
      <c r="BG88">
        <v>10.8</v>
      </c>
      <c r="BH88">
        <v>11</v>
      </c>
      <c r="BI88">
        <v>10.6</v>
      </c>
      <c r="BJ88">
        <v>10.5</v>
      </c>
      <c r="BK88">
        <v>10.3</v>
      </c>
      <c r="BL88">
        <v>9.6</v>
      </c>
      <c r="BM88">
        <v>11.2</v>
      </c>
      <c r="BN88">
        <v>9.9</v>
      </c>
      <c r="BO88">
        <v>9.5</v>
      </c>
      <c r="BP88">
        <v>10.9</v>
      </c>
      <c r="BQ88">
        <v>11.6</v>
      </c>
      <c r="BR88">
        <v>11.4</v>
      </c>
      <c r="BS88">
        <v>10.7</v>
      </c>
      <c r="BT88">
        <v>9.5</v>
      </c>
      <c r="BU88">
        <v>10.4</v>
      </c>
      <c r="BV88">
        <v>9.6</v>
      </c>
      <c r="BW88">
        <v>9.6999999999999993</v>
      </c>
      <c r="BX88">
        <v>11.2</v>
      </c>
      <c r="BY88">
        <v>12.4</v>
      </c>
      <c r="BZ88">
        <v>9</v>
      </c>
      <c r="CA88">
        <v>11.5</v>
      </c>
      <c r="CB88">
        <v>8.6</v>
      </c>
      <c r="CC88" s="140"/>
      <c r="CD88" s="140"/>
      <c r="CE88" s="140"/>
      <c r="CF88" s="141"/>
      <c r="CG88" s="140"/>
      <c r="CH88" s="140"/>
      <c r="CI88" s="140"/>
      <c r="CJ88" s="140"/>
      <c r="CK88" s="140"/>
      <c r="CL88" s="140"/>
      <c r="CM88" s="140"/>
      <c r="CN88" s="140"/>
      <c r="CO88" s="141"/>
      <c r="CP88" s="140"/>
      <c r="CQ88" s="140"/>
      <c r="CR88" s="140"/>
      <c r="CS88" s="140"/>
      <c r="CT88" s="140"/>
      <c r="CU88" s="140"/>
      <c r="CV88" s="140"/>
      <c r="CW88" s="140"/>
      <c r="CX88" s="141"/>
      <c r="CY88" s="140"/>
      <c r="CZ88" s="140"/>
      <c r="DA88" s="140"/>
      <c r="DB88" s="140"/>
      <c r="DC88" s="140"/>
      <c r="DD88" s="140"/>
      <c r="DE88" s="140"/>
      <c r="DF88" s="140"/>
      <c r="DG88" s="141"/>
      <c r="DH88" s="140"/>
      <c r="DI88" s="140"/>
      <c r="DJ88" s="140"/>
      <c r="DK88" s="140"/>
      <c r="DL88" s="140"/>
      <c r="DM88" s="140"/>
      <c r="DN88" s="140"/>
      <c r="DO88" s="140"/>
      <c r="DP88" s="141"/>
      <c r="DQ88" s="140"/>
      <c r="DR88" s="140"/>
      <c r="DS88" s="140"/>
      <c r="DT88" s="140"/>
      <c r="DU88" s="140"/>
      <c r="DV88" s="140"/>
      <c r="DW88" s="140"/>
      <c r="DX88" s="140"/>
      <c r="DY88" s="141"/>
      <c r="DZ88" s="140"/>
    </row>
    <row r="89" spans="1:130" s="133" customFormat="1" ht="15.6">
      <c r="A89" s="137" t="s">
        <v>98</v>
      </c>
      <c r="B89" s="138" t="s">
        <v>96</v>
      </c>
      <c r="C89">
        <v>10.4</v>
      </c>
      <c r="D89">
        <v>15.9</v>
      </c>
      <c r="E89">
        <v>11.6</v>
      </c>
      <c r="F89">
        <v>12</v>
      </c>
      <c r="G89">
        <v>11.5</v>
      </c>
      <c r="H89">
        <v>12.9</v>
      </c>
      <c r="I89">
        <v>10.8</v>
      </c>
      <c r="J89">
        <v>12.1</v>
      </c>
      <c r="K89">
        <v>10</v>
      </c>
      <c r="L89">
        <v>13.3</v>
      </c>
      <c r="M89">
        <v>13.6</v>
      </c>
      <c r="N89">
        <v>11.5</v>
      </c>
      <c r="O89">
        <v>9.9</v>
      </c>
      <c r="P89">
        <v>11.2</v>
      </c>
      <c r="Q89">
        <v>12.8</v>
      </c>
      <c r="R89">
        <v>9.1</v>
      </c>
      <c r="S89">
        <v>9.6</v>
      </c>
      <c r="T89">
        <v>10.5</v>
      </c>
      <c r="U89">
        <v>9.4</v>
      </c>
      <c r="V89">
        <v>12.2</v>
      </c>
      <c r="W89">
        <v>11.3</v>
      </c>
      <c r="X89">
        <v>10.7</v>
      </c>
      <c r="Y89">
        <v>9.5</v>
      </c>
      <c r="Z89">
        <v>11.3</v>
      </c>
      <c r="AA89">
        <v>10.199999999999999</v>
      </c>
      <c r="AB89">
        <v>10.3</v>
      </c>
      <c r="AC89">
        <v>12.9</v>
      </c>
      <c r="AD89">
        <v>9.8000000000000007</v>
      </c>
      <c r="AE89">
        <v>12.8</v>
      </c>
      <c r="AF89">
        <v>9.1</v>
      </c>
      <c r="AG89">
        <v>10.8</v>
      </c>
      <c r="AH89">
        <v>11.1</v>
      </c>
      <c r="AI89">
        <v>9</v>
      </c>
      <c r="AJ89">
        <v>9.1999999999999993</v>
      </c>
      <c r="AK89">
        <v>9.9</v>
      </c>
      <c r="AL89">
        <v>10.9</v>
      </c>
      <c r="AM89">
        <v>9.6</v>
      </c>
      <c r="AN89">
        <v>8.5</v>
      </c>
      <c r="AO89">
        <v>9.3000000000000007</v>
      </c>
      <c r="AP89">
        <v>10.8</v>
      </c>
      <c r="AQ89">
        <v>10.9</v>
      </c>
      <c r="AR89">
        <v>8.6999999999999993</v>
      </c>
      <c r="AS89">
        <v>11</v>
      </c>
      <c r="AT89">
        <v>10</v>
      </c>
      <c r="AU89">
        <v>9</v>
      </c>
      <c r="AV89">
        <v>8.4</v>
      </c>
      <c r="AW89">
        <v>9</v>
      </c>
      <c r="AX89">
        <v>10.7</v>
      </c>
      <c r="AY89">
        <v>9.6999999999999993</v>
      </c>
      <c r="AZ89">
        <v>10</v>
      </c>
      <c r="BA89">
        <v>9</v>
      </c>
      <c r="BB89">
        <v>10.8</v>
      </c>
      <c r="BC89">
        <v>9.3000000000000007</v>
      </c>
      <c r="BD89">
        <v>8.1999999999999993</v>
      </c>
      <c r="BE89">
        <v>11.8</v>
      </c>
      <c r="BF89">
        <v>9.4</v>
      </c>
      <c r="BG89">
        <v>8.8000000000000007</v>
      </c>
      <c r="BH89">
        <v>9.6999999999999993</v>
      </c>
      <c r="BI89">
        <v>9.1999999999999993</v>
      </c>
      <c r="BJ89">
        <v>10.6</v>
      </c>
      <c r="BK89">
        <v>9</v>
      </c>
      <c r="BL89">
        <v>8.9</v>
      </c>
      <c r="BM89">
        <v>10.5</v>
      </c>
      <c r="BN89">
        <v>9.4</v>
      </c>
      <c r="BO89">
        <v>8.8000000000000007</v>
      </c>
      <c r="BP89">
        <v>10.3</v>
      </c>
      <c r="BQ89">
        <v>11.1</v>
      </c>
      <c r="BR89">
        <v>10.8</v>
      </c>
      <c r="BS89">
        <v>9.6</v>
      </c>
      <c r="BT89">
        <v>9.4</v>
      </c>
      <c r="BU89">
        <v>9.4</v>
      </c>
      <c r="BV89">
        <v>8.5</v>
      </c>
      <c r="BW89">
        <v>9.5</v>
      </c>
      <c r="BX89">
        <v>11.3</v>
      </c>
      <c r="BY89">
        <v>13</v>
      </c>
      <c r="BZ89">
        <v>8.6</v>
      </c>
      <c r="CA89">
        <v>12.2</v>
      </c>
      <c r="CB89">
        <v>9.1</v>
      </c>
      <c r="CC89" s="140"/>
      <c r="CD89" s="140"/>
      <c r="CE89" s="140"/>
      <c r="CF89" s="141"/>
      <c r="CG89" s="140"/>
      <c r="CH89" s="140"/>
      <c r="CI89" s="140"/>
      <c r="CJ89" s="140"/>
      <c r="CK89" s="140"/>
      <c r="CL89" s="140"/>
      <c r="CM89" s="140"/>
      <c r="CN89" s="140"/>
      <c r="CO89" s="141"/>
      <c r="CP89" s="140"/>
      <c r="CQ89" s="140"/>
      <c r="CR89" s="140"/>
      <c r="CS89" s="140"/>
      <c r="CT89" s="140"/>
      <c r="CU89" s="140"/>
      <c r="CV89" s="140"/>
      <c r="CW89" s="140"/>
      <c r="CX89" s="141"/>
      <c r="CY89" s="140"/>
      <c r="CZ89" s="140"/>
      <c r="DA89" s="140"/>
      <c r="DB89" s="140"/>
      <c r="DC89" s="140"/>
      <c r="DD89" s="140"/>
      <c r="DE89" s="140"/>
      <c r="DF89" s="140"/>
      <c r="DG89" s="141"/>
      <c r="DH89" s="140"/>
      <c r="DI89" s="140"/>
      <c r="DJ89" s="140"/>
      <c r="DK89" s="140"/>
      <c r="DL89" s="140"/>
      <c r="DM89" s="140"/>
      <c r="DN89" s="140"/>
      <c r="DO89" s="140"/>
      <c r="DP89" s="141"/>
      <c r="DQ89" s="140"/>
      <c r="DR89" s="140"/>
      <c r="DS89" s="140"/>
      <c r="DT89" s="140"/>
      <c r="DU89" s="140"/>
      <c r="DV89" s="140"/>
      <c r="DW89" s="140"/>
      <c r="DX89" s="140"/>
      <c r="DY89" s="141"/>
      <c r="DZ89" s="140"/>
    </row>
    <row r="90" spans="1:130" s="133" customFormat="1" ht="15.6">
      <c r="A90" s="137" t="s">
        <v>98</v>
      </c>
      <c r="B90" s="138" t="s">
        <v>96</v>
      </c>
      <c r="C90">
        <v>10.6</v>
      </c>
      <c r="D90">
        <v>15.3</v>
      </c>
      <c r="E90">
        <v>9.9</v>
      </c>
      <c r="F90">
        <v>10.4</v>
      </c>
      <c r="G90">
        <v>10.199999999999999</v>
      </c>
      <c r="H90">
        <v>11.4</v>
      </c>
      <c r="I90">
        <v>10.1</v>
      </c>
      <c r="J90">
        <v>10.6</v>
      </c>
      <c r="K90">
        <v>9.1999999999999993</v>
      </c>
      <c r="L90">
        <v>11.9</v>
      </c>
      <c r="M90">
        <v>12</v>
      </c>
      <c r="N90">
        <v>10.6</v>
      </c>
      <c r="O90">
        <v>8.3000000000000007</v>
      </c>
      <c r="P90">
        <v>10.4</v>
      </c>
      <c r="Q90">
        <v>12.3</v>
      </c>
      <c r="R90">
        <v>8.5</v>
      </c>
      <c r="S90">
        <v>8.6999999999999993</v>
      </c>
      <c r="T90">
        <v>9.8000000000000007</v>
      </c>
      <c r="U90">
        <v>8</v>
      </c>
      <c r="V90">
        <v>11.2</v>
      </c>
      <c r="W90">
        <v>10</v>
      </c>
      <c r="X90">
        <v>11.5</v>
      </c>
      <c r="Y90">
        <v>8.5</v>
      </c>
      <c r="Z90">
        <v>10.5</v>
      </c>
      <c r="AA90">
        <v>9.4</v>
      </c>
      <c r="AB90">
        <v>9.5</v>
      </c>
      <c r="AC90">
        <v>12.3</v>
      </c>
      <c r="AD90">
        <v>9</v>
      </c>
      <c r="AE90">
        <v>11</v>
      </c>
      <c r="AF90">
        <v>8.1</v>
      </c>
      <c r="AG90">
        <v>9.4</v>
      </c>
      <c r="AH90">
        <v>10.3</v>
      </c>
      <c r="AI90">
        <v>8.3000000000000007</v>
      </c>
      <c r="AJ90">
        <v>8.6</v>
      </c>
      <c r="AK90">
        <v>9.4</v>
      </c>
      <c r="AL90">
        <v>10</v>
      </c>
      <c r="AM90">
        <v>8.6999999999999993</v>
      </c>
      <c r="AN90">
        <v>8.3000000000000007</v>
      </c>
      <c r="AO90">
        <v>8.5</v>
      </c>
      <c r="AP90">
        <v>10.4</v>
      </c>
      <c r="AQ90">
        <v>10.9</v>
      </c>
      <c r="AR90">
        <v>7.9</v>
      </c>
      <c r="AS90">
        <v>10</v>
      </c>
      <c r="AT90">
        <v>9.6</v>
      </c>
      <c r="AU90">
        <v>8.1999999999999993</v>
      </c>
      <c r="AV90">
        <v>8</v>
      </c>
      <c r="AW90">
        <v>8.5</v>
      </c>
      <c r="AX90">
        <v>9.8000000000000007</v>
      </c>
      <c r="AY90">
        <v>8.5</v>
      </c>
      <c r="AZ90">
        <v>9</v>
      </c>
      <c r="BA90">
        <v>7.8</v>
      </c>
      <c r="BB90">
        <v>9.4</v>
      </c>
      <c r="BC90">
        <v>7.9</v>
      </c>
      <c r="BD90">
        <v>7.6</v>
      </c>
      <c r="BE90">
        <v>10.7</v>
      </c>
      <c r="BF90">
        <v>8.1999999999999993</v>
      </c>
      <c r="BG90">
        <v>8.3000000000000007</v>
      </c>
      <c r="BH90">
        <v>8.9</v>
      </c>
      <c r="BI90">
        <v>9.1</v>
      </c>
      <c r="BJ90">
        <v>7.8</v>
      </c>
      <c r="BK90">
        <v>8.1999999999999993</v>
      </c>
      <c r="BL90">
        <v>8</v>
      </c>
      <c r="BM90">
        <v>9</v>
      </c>
      <c r="BN90">
        <v>8.6</v>
      </c>
      <c r="BO90">
        <v>8.4</v>
      </c>
      <c r="BP90">
        <v>9.4</v>
      </c>
      <c r="BQ90">
        <v>9.6</v>
      </c>
      <c r="BR90">
        <v>10.1</v>
      </c>
      <c r="BS90">
        <v>8.6999999999999993</v>
      </c>
      <c r="BT90">
        <v>8.5</v>
      </c>
      <c r="BU90">
        <v>8.1</v>
      </c>
      <c r="BV90">
        <v>8.6999999999999993</v>
      </c>
      <c r="BW90">
        <v>9.1</v>
      </c>
      <c r="BX90">
        <v>10</v>
      </c>
      <c r="BY90">
        <v>10.8</v>
      </c>
      <c r="BZ90">
        <v>8.1</v>
      </c>
      <c r="CA90">
        <v>10.199999999999999</v>
      </c>
      <c r="CB90">
        <v>7.4</v>
      </c>
      <c r="CC90" s="140"/>
      <c r="CD90" s="140"/>
      <c r="CE90" s="140"/>
      <c r="CF90" s="141"/>
      <c r="CG90" s="140"/>
      <c r="CH90" s="140"/>
      <c r="CI90" s="140"/>
      <c r="CJ90" s="140"/>
      <c r="CK90" s="140"/>
      <c r="CL90" s="140"/>
      <c r="CM90" s="140"/>
      <c r="CN90" s="140"/>
      <c r="CO90" s="141"/>
      <c r="CP90" s="140"/>
      <c r="CQ90" s="140"/>
      <c r="CR90" s="140"/>
      <c r="CS90" s="140"/>
      <c r="CT90" s="140"/>
      <c r="CU90" s="140"/>
      <c r="CV90" s="140"/>
      <c r="CW90" s="140"/>
      <c r="CX90" s="141"/>
      <c r="CY90" s="140"/>
      <c r="CZ90" s="140"/>
      <c r="DA90" s="140"/>
      <c r="DB90" s="140"/>
      <c r="DC90" s="140"/>
      <c r="DD90" s="140"/>
      <c r="DE90" s="140"/>
      <c r="DF90" s="140"/>
      <c r="DG90" s="141"/>
      <c r="DH90" s="140"/>
      <c r="DI90" s="140"/>
      <c r="DJ90" s="140"/>
      <c r="DK90" s="140"/>
      <c r="DL90" s="140"/>
      <c r="DM90" s="140"/>
      <c r="DN90" s="140"/>
      <c r="DO90" s="140"/>
      <c r="DP90" s="141"/>
      <c r="DQ90" s="140"/>
      <c r="DR90" s="140"/>
      <c r="DS90" s="140"/>
      <c r="DT90" s="140"/>
      <c r="DU90" s="140"/>
      <c r="DV90" s="140"/>
      <c r="DW90" s="140"/>
      <c r="DX90" s="140"/>
      <c r="DY90" s="141"/>
      <c r="DZ90" s="140"/>
    </row>
    <row r="91" spans="1:130" s="133" customFormat="1" ht="15.6">
      <c r="A91" s="137" t="s">
        <v>98</v>
      </c>
      <c r="B91" s="138" t="s">
        <v>96</v>
      </c>
      <c r="C91">
        <v>11.5</v>
      </c>
      <c r="D91">
        <v>16.3</v>
      </c>
      <c r="E91">
        <v>11.3</v>
      </c>
      <c r="F91">
        <v>12</v>
      </c>
      <c r="G91">
        <v>11.5</v>
      </c>
      <c r="H91">
        <v>12.5</v>
      </c>
      <c r="I91">
        <v>11.3</v>
      </c>
      <c r="J91">
        <v>12</v>
      </c>
      <c r="K91">
        <v>10.1</v>
      </c>
      <c r="L91">
        <v>13</v>
      </c>
      <c r="M91">
        <v>13.5</v>
      </c>
      <c r="N91">
        <v>11.5</v>
      </c>
      <c r="O91">
        <v>9.9</v>
      </c>
      <c r="P91">
        <v>11.6</v>
      </c>
      <c r="Q91">
        <v>13.5</v>
      </c>
      <c r="R91">
        <v>9.9</v>
      </c>
      <c r="S91">
        <v>9.6999999999999993</v>
      </c>
      <c r="T91">
        <v>10.6</v>
      </c>
      <c r="U91">
        <v>9.4</v>
      </c>
      <c r="V91">
        <v>12.1</v>
      </c>
      <c r="W91">
        <v>10.9</v>
      </c>
      <c r="X91">
        <v>10.6</v>
      </c>
      <c r="Y91">
        <v>9.3000000000000007</v>
      </c>
      <c r="Z91">
        <v>10.8</v>
      </c>
      <c r="AA91">
        <v>10.3</v>
      </c>
      <c r="AB91">
        <v>10.1</v>
      </c>
      <c r="AC91">
        <v>13.3</v>
      </c>
      <c r="AD91">
        <v>9.9</v>
      </c>
      <c r="AE91">
        <v>12.3</v>
      </c>
      <c r="AF91">
        <v>9.6</v>
      </c>
      <c r="AG91">
        <v>11.9</v>
      </c>
      <c r="AH91">
        <v>11.1</v>
      </c>
      <c r="AI91">
        <v>9.5</v>
      </c>
      <c r="AJ91">
        <v>9.3000000000000007</v>
      </c>
      <c r="AK91">
        <v>10</v>
      </c>
      <c r="AL91">
        <v>11.1</v>
      </c>
      <c r="AM91">
        <v>9.9</v>
      </c>
      <c r="AN91">
        <v>9.1999999999999993</v>
      </c>
      <c r="AO91">
        <v>9</v>
      </c>
      <c r="AP91">
        <v>10.4</v>
      </c>
      <c r="AQ91">
        <v>11.4</v>
      </c>
      <c r="AR91">
        <v>9</v>
      </c>
      <c r="AS91">
        <v>11.9</v>
      </c>
      <c r="AT91">
        <v>10.8</v>
      </c>
      <c r="AU91">
        <v>10</v>
      </c>
      <c r="AV91">
        <v>9.6</v>
      </c>
      <c r="AW91">
        <v>9.6999999999999993</v>
      </c>
      <c r="AX91">
        <v>11.3</v>
      </c>
      <c r="AY91">
        <v>10.3</v>
      </c>
      <c r="AZ91">
        <v>10.5</v>
      </c>
      <c r="BA91">
        <v>9.3000000000000007</v>
      </c>
      <c r="BB91">
        <v>11</v>
      </c>
      <c r="BC91">
        <v>9.1</v>
      </c>
      <c r="BD91">
        <v>7.9</v>
      </c>
      <c r="BE91">
        <v>10.4</v>
      </c>
      <c r="BF91">
        <v>10.1</v>
      </c>
      <c r="BG91">
        <v>9.6999999999999993</v>
      </c>
      <c r="BH91">
        <v>10.3</v>
      </c>
      <c r="BI91">
        <v>10.9</v>
      </c>
      <c r="BJ91">
        <v>9.6999999999999993</v>
      </c>
      <c r="BK91">
        <v>9.6999999999999993</v>
      </c>
      <c r="BL91">
        <v>9.1</v>
      </c>
      <c r="BM91">
        <v>10.199999999999999</v>
      </c>
      <c r="BN91">
        <v>9.9</v>
      </c>
      <c r="BO91">
        <v>8.6999999999999993</v>
      </c>
      <c r="BP91">
        <v>10.4</v>
      </c>
      <c r="BQ91">
        <v>11.4</v>
      </c>
      <c r="BR91">
        <v>10.8</v>
      </c>
      <c r="BS91">
        <v>10.5</v>
      </c>
      <c r="BT91">
        <v>9.1</v>
      </c>
      <c r="BU91">
        <v>9.6999999999999993</v>
      </c>
      <c r="BV91">
        <v>9.3000000000000007</v>
      </c>
      <c r="BW91">
        <v>9</v>
      </c>
      <c r="BX91">
        <v>11.5</v>
      </c>
      <c r="BY91">
        <v>12.6</v>
      </c>
      <c r="BZ91">
        <v>8.4</v>
      </c>
      <c r="CA91">
        <v>11.9</v>
      </c>
      <c r="CB91">
        <v>9.1</v>
      </c>
      <c r="CC91" s="140"/>
      <c r="CD91" s="140"/>
      <c r="CE91" s="140"/>
      <c r="CF91" s="141"/>
      <c r="CG91" s="140"/>
      <c r="CH91" s="140"/>
      <c r="CI91" s="140"/>
      <c r="CJ91" s="140"/>
      <c r="CK91" s="140"/>
      <c r="CL91" s="140"/>
      <c r="CM91" s="140"/>
      <c r="CN91" s="140"/>
      <c r="CO91" s="141"/>
      <c r="CP91" s="140"/>
      <c r="CQ91" s="140"/>
      <c r="CR91" s="140"/>
      <c r="CS91" s="140"/>
      <c r="CT91" s="140"/>
      <c r="CU91" s="140"/>
      <c r="CV91" s="140"/>
      <c r="CW91" s="140"/>
      <c r="CX91" s="141"/>
      <c r="CY91" s="140"/>
      <c r="CZ91" s="140"/>
      <c r="DA91" s="140"/>
      <c r="DB91" s="140"/>
      <c r="DC91" s="140"/>
      <c r="DD91" s="140"/>
      <c r="DE91" s="140"/>
      <c r="DF91" s="140"/>
      <c r="DG91" s="141"/>
      <c r="DH91" s="140"/>
      <c r="DI91" s="140"/>
      <c r="DJ91" s="140"/>
      <c r="DK91" s="140"/>
      <c r="DL91" s="140"/>
      <c r="DM91" s="140"/>
      <c r="DN91" s="140"/>
      <c r="DO91" s="140"/>
      <c r="DP91" s="141"/>
      <c r="DQ91" s="140"/>
      <c r="DR91" s="140"/>
      <c r="DS91" s="140"/>
      <c r="DT91" s="140"/>
      <c r="DU91" s="140"/>
      <c r="DV91" s="140"/>
      <c r="DW91" s="140"/>
      <c r="DX91" s="140"/>
      <c r="DY91" s="141"/>
      <c r="DZ91" s="140"/>
    </row>
    <row r="92" spans="1:130"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</row>
    <row r="93" spans="1:130"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</row>
    <row r="94" spans="1:130"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</row>
    <row r="95" spans="1:130"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</row>
    <row r="96" spans="1:130"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</row>
    <row r="97" spans="1:37"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</row>
    <row r="98" spans="1:37"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</row>
    <row r="99" spans="1:37"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</row>
    <row r="100" spans="1:37">
      <c r="A100" s="143"/>
      <c r="B100" s="143"/>
      <c r="D100" s="143"/>
      <c r="E100" s="143"/>
      <c r="F100" s="143"/>
      <c r="G100" s="143"/>
      <c r="H100" s="143"/>
      <c r="I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</row>
    <row r="101" spans="1:37">
      <c r="A101" s="143"/>
      <c r="B101" s="143"/>
      <c r="D101" s="143"/>
      <c r="E101" s="143"/>
      <c r="F101" s="143"/>
      <c r="G101" s="143"/>
      <c r="H101" s="143"/>
      <c r="I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</row>
    <row r="102" spans="1:37">
      <c r="A102" s="143"/>
      <c r="B102" s="143"/>
      <c r="D102" s="143"/>
      <c r="E102" s="143"/>
      <c r="F102" s="143"/>
      <c r="G102" s="143"/>
      <c r="H102" s="143"/>
      <c r="I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</row>
    <row r="103" spans="1:37">
      <c r="A103" s="143"/>
      <c r="B103" s="143"/>
      <c r="D103" s="143"/>
      <c r="E103" s="143"/>
      <c r="F103" s="143"/>
      <c r="G103" s="143"/>
      <c r="H103" s="143"/>
      <c r="I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</row>
    <row r="104" spans="1:37">
      <c r="A104" s="143"/>
      <c r="B104" s="143"/>
      <c r="D104" s="143"/>
      <c r="E104" s="143"/>
      <c r="F104" s="143"/>
      <c r="G104" s="143"/>
      <c r="H104" s="143"/>
      <c r="I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</row>
    <row r="105" spans="1:37">
      <c r="A105" s="143"/>
      <c r="B105" s="143"/>
      <c r="D105" s="143"/>
      <c r="E105" s="143"/>
      <c r="F105" s="143"/>
      <c r="G105" s="143"/>
      <c r="H105" s="143"/>
      <c r="I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</row>
    <row r="106" spans="1:37">
      <c r="A106" s="143"/>
      <c r="B106" s="143"/>
      <c r="D106" s="143"/>
      <c r="E106" s="143"/>
      <c r="F106" s="143"/>
      <c r="G106" s="143"/>
      <c r="H106" s="143"/>
      <c r="I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</row>
    <row r="107" spans="1:37">
      <c r="A107" s="143"/>
      <c r="B107" s="143"/>
      <c r="D107" s="143"/>
      <c r="E107" s="143"/>
      <c r="F107" s="143"/>
      <c r="G107" s="143"/>
      <c r="H107" s="143"/>
      <c r="I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</row>
    <row r="108" spans="1:37">
      <c r="A108" s="143"/>
      <c r="B108" s="143"/>
      <c r="D108" s="143"/>
      <c r="E108" s="143"/>
      <c r="F108" s="143"/>
      <c r="G108" s="143"/>
      <c r="H108" s="143"/>
      <c r="I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</row>
    <row r="109" spans="1:37">
      <c r="A109" s="143"/>
      <c r="B109" s="143"/>
      <c r="D109" s="143"/>
      <c r="E109" s="143"/>
      <c r="F109" s="143"/>
      <c r="G109" s="143"/>
      <c r="H109" s="143"/>
      <c r="I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</row>
    <row r="110" spans="1:37"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</row>
    <row r="111" spans="1:37"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</row>
    <row r="112" spans="1:37"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</row>
    <row r="113" spans="8:37"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</row>
    <row r="114" spans="8:37"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</row>
    <row r="115" spans="8:37"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</row>
    <row r="116" spans="8:37"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</row>
    <row r="117" spans="8:37"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</row>
    <row r="118" spans="8:37"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</row>
    <row r="119" spans="8:37"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</row>
    <row r="120" spans="8:37"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</row>
    <row r="121" spans="8:37"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</row>
    <row r="122" spans="8:37">
      <c r="H122" s="134"/>
      <c r="I122" s="134"/>
      <c r="O122" s="134"/>
      <c r="P122" s="134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</row>
    <row r="123" spans="8:37">
      <c r="H123" s="134"/>
      <c r="I123" s="134"/>
      <c r="O123" s="134"/>
      <c r="P123" s="134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</row>
    <row r="124" spans="8:37">
      <c r="H124" s="134"/>
      <c r="I124" s="134"/>
      <c r="O124" s="134"/>
      <c r="P124" s="134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</row>
    <row r="125" spans="8:37">
      <c r="H125" s="134"/>
      <c r="I125" s="134"/>
      <c r="O125" s="134"/>
      <c r="P125" s="134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</row>
    <row r="126" spans="8:37">
      <c r="H126" s="134"/>
      <c r="I126" s="134"/>
      <c r="O126" s="134"/>
      <c r="P126" s="134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</row>
    <row r="127" spans="8:37">
      <c r="H127" s="134"/>
      <c r="I127" s="134"/>
      <c r="O127" s="134"/>
      <c r="P127" s="134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</row>
    <row r="128" spans="8:37">
      <c r="H128" s="134"/>
      <c r="I128" s="134"/>
      <c r="O128" s="134"/>
      <c r="P128" s="134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</row>
    <row r="129" spans="8:37">
      <c r="H129" s="134"/>
      <c r="I129" s="134"/>
      <c r="O129" s="134"/>
      <c r="P129" s="134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</row>
    <row r="130" spans="8:37">
      <c r="H130" s="134"/>
      <c r="I130" s="134"/>
      <c r="O130" s="134"/>
      <c r="P130" s="134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</row>
    <row r="131" spans="8:37">
      <c r="H131" s="134"/>
      <c r="I131" s="134"/>
      <c r="O131" s="134"/>
      <c r="P131" s="134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</row>
    <row r="132" spans="8:37">
      <c r="H132" s="134"/>
      <c r="I132" s="134"/>
      <c r="O132" s="134"/>
      <c r="P132" s="134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</row>
    <row r="133" spans="8:37">
      <c r="H133" s="134"/>
      <c r="I133" s="134"/>
      <c r="O133" s="134"/>
      <c r="P133" s="134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</row>
    <row r="134" spans="8:37">
      <c r="H134" s="134"/>
      <c r="I134" s="134"/>
      <c r="O134" s="134"/>
      <c r="P134" s="134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</row>
    <row r="135" spans="8:37">
      <c r="H135" s="134"/>
      <c r="I135" s="134"/>
      <c r="O135" s="134"/>
      <c r="P135" s="134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</row>
    <row r="136" spans="8:37">
      <c r="H136" s="134"/>
      <c r="I136" s="134"/>
      <c r="O136" s="134"/>
      <c r="P136" s="134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</row>
    <row r="137" spans="8:37">
      <c r="H137" s="134"/>
      <c r="I137" s="134"/>
      <c r="O137" s="134"/>
      <c r="P137" s="134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</row>
    <row r="138" spans="8:37">
      <c r="H138" s="134"/>
      <c r="I138" s="134"/>
      <c r="O138" s="134"/>
      <c r="P138" s="134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</row>
    <row r="139" spans="8:37">
      <c r="H139" s="143"/>
      <c r="I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</row>
    <row r="140" spans="8:37">
      <c r="H140" s="143"/>
      <c r="I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</row>
    <row r="141" spans="8:37">
      <c r="H141" s="143"/>
      <c r="I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</row>
    <row r="142" spans="8:37"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</row>
    <row r="143" spans="8:37"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</row>
    <row r="144" spans="8:37"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</row>
    <row r="145" spans="8:37"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</row>
    <row r="146" spans="8:37"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</row>
    <row r="147" spans="8:37"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</row>
    <row r="148" spans="8:37"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</row>
    <row r="149" spans="8:37"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</row>
    <row r="150" spans="8:37"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</row>
    <row r="151" spans="8:37"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</row>
    <row r="152" spans="8:37">
      <c r="H152" s="143"/>
      <c r="I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</row>
    <row r="153" spans="8:37">
      <c r="H153" s="143"/>
      <c r="I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</row>
    <row r="154" spans="8:37">
      <c r="H154" s="143"/>
      <c r="I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</row>
    <row r="155" spans="8:37">
      <c r="H155" s="143"/>
      <c r="I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</row>
    <row r="156" spans="8:37">
      <c r="H156" s="143"/>
      <c r="I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</row>
    <row r="157" spans="8:37">
      <c r="H157" s="143"/>
      <c r="I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</row>
    <row r="158" spans="8:37">
      <c r="H158" s="143"/>
      <c r="I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</row>
    <row r="159" spans="8:37">
      <c r="H159" s="143"/>
      <c r="I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</row>
    <row r="160" spans="8:37">
      <c r="H160" s="143"/>
      <c r="I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</row>
    <row r="161" spans="3:38">
      <c r="H161" s="143"/>
      <c r="I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</row>
    <row r="162" spans="3:38">
      <c r="H162" s="143"/>
      <c r="I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</row>
    <row r="163" spans="3:38">
      <c r="H163" s="143"/>
      <c r="I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</row>
    <row r="164" spans="3:38">
      <c r="H164" s="143"/>
      <c r="I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</row>
    <row r="165" spans="3:38">
      <c r="H165" s="143"/>
      <c r="I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</row>
    <row r="166" spans="3:38">
      <c r="H166" s="143"/>
      <c r="I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</row>
    <row r="167" spans="3:38">
      <c r="H167" s="143"/>
      <c r="I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</row>
    <row r="168" spans="3:38">
      <c r="H168" s="143"/>
      <c r="I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</row>
    <row r="169" spans="3:38">
      <c r="H169" s="143"/>
      <c r="I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</row>
    <row r="170" spans="3:38">
      <c r="H170" s="143"/>
      <c r="I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</row>
    <row r="171" spans="3:38">
      <c r="H171" s="143"/>
      <c r="I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</row>
    <row r="172" spans="3:38">
      <c r="H172" s="143"/>
      <c r="I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</row>
    <row r="173" spans="3:38">
      <c r="H173" s="143"/>
      <c r="I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</row>
    <row r="174" spans="3:38">
      <c r="H174" s="143"/>
      <c r="I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</row>
    <row r="175" spans="3:38">
      <c r="H175" s="143"/>
      <c r="I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</row>
    <row r="176" spans="3:38">
      <c r="C176" s="143"/>
      <c r="E176" s="143"/>
      <c r="H176" s="143"/>
      <c r="I176" s="143"/>
      <c r="J176" s="143"/>
      <c r="L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</row>
    <row r="177" spans="3:38">
      <c r="C177" s="143"/>
      <c r="E177" s="143"/>
      <c r="H177" s="143"/>
      <c r="I177" s="143"/>
      <c r="J177" s="143"/>
      <c r="L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</row>
    <row r="178" spans="3:38">
      <c r="C178" s="143"/>
      <c r="E178" s="143"/>
      <c r="F178" s="143"/>
      <c r="G178" s="143"/>
      <c r="H178" s="143"/>
      <c r="I178" s="143"/>
      <c r="J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</row>
    <row r="179" spans="3:38">
      <c r="C179" s="143"/>
      <c r="E179" s="143"/>
      <c r="F179" s="143"/>
      <c r="G179" s="143"/>
      <c r="H179" s="143"/>
      <c r="I179" s="143"/>
      <c r="J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</row>
    <row r="180" spans="3:38">
      <c r="C180" s="143"/>
      <c r="E180" s="143"/>
      <c r="F180" s="143"/>
      <c r="G180" s="143"/>
      <c r="H180" s="143"/>
      <c r="I180" s="143"/>
      <c r="J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</row>
    <row r="181" spans="3:38">
      <c r="C181" s="143"/>
      <c r="E181" s="143"/>
      <c r="F181" s="143"/>
      <c r="G181" s="143"/>
      <c r="H181" s="143"/>
      <c r="I181" s="143"/>
      <c r="J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</row>
    <row r="182" spans="3:38">
      <c r="C182" s="143"/>
      <c r="E182" s="143"/>
      <c r="F182" s="143"/>
      <c r="G182" s="143"/>
      <c r="H182" s="143"/>
      <c r="I182" s="143"/>
      <c r="J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</row>
    <row r="183" spans="3:38"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</row>
    <row r="184" spans="3:38"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</row>
    <row r="185" spans="3:38"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</row>
    <row r="186" spans="3:38"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</row>
    <row r="187" spans="3:38"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</row>
    <row r="188" spans="3:38"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</row>
    <row r="189" spans="3:38"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</row>
    <row r="190" spans="3:38"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</row>
    <row r="191" spans="3:38"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</row>
    <row r="192" spans="3:38"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</row>
    <row r="193" spans="3:38"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</row>
    <row r="194" spans="3:38"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</row>
    <row r="195" spans="3:38"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</row>
    <row r="196" spans="3:38"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</row>
    <row r="197" spans="3:38"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</row>
    <row r="198" spans="3:38"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</row>
    <row r="199" spans="3:38"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</row>
    <row r="200" spans="3:38"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</row>
    <row r="201" spans="3:38"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</row>
    <row r="202" spans="3:38"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</row>
    <row r="203" spans="3:38"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</row>
    <row r="204" spans="3:38"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</row>
    <row r="205" spans="3:38"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</row>
    <row r="206" spans="3:38"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</row>
    <row r="207" spans="3:38"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</row>
    <row r="208" spans="3:38"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</row>
    <row r="209" spans="3:38"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</row>
    <row r="210" spans="3:38"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</row>
    <row r="211" spans="3:38"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</row>
    <row r="212" spans="3:38"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</row>
    <row r="213" spans="3:38"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</row>
    <row r="214" spans="3:38"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</row>
    <row r="215" spans="3:38"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</row>
    <row r="216" spans="3:38"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</row>
    <row r="217" spans="3:38"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</row>
    <row r="218" spans="3:38"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</row>
    <row r="219" spans="3:38"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</row>
    <row r="220" spans="3:38"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</row>
    <row r="221" spans="3:38"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</row>
    <row r="222" spans="3:38"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</row>
    <row r="223" spans="3:38"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</row>
    <row r="224" spans="3:38"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</row>
    <row r="225" spans="3:38"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</row>
    <row r="226" spans="3:38"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</row>
    <row r="227" spans="3:38"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</row>
    <row r="228" spans="3:38"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</row>
    <row r="229" spans="3:38"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</row>
    <row r="230" spans="3:38"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</row>
    <row r="231" spans="3:38"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</row>
    <row r="232" spans="3:38"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</row>
    <row r="233" spans="3:38"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</row>
    <row r="234" spans="3:38"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</row>
    <row r="235" spans="3:38"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</row>
    <row r="236" spans="3:38"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</row>
    <row r="237" spans="3:38"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</row>
    <row r="238" spans="3:38"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</row>
    <row r="239" spans="3:38"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</row>
    <row r="240" spans="3:38"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</row>
    <row r="241" spans="3:38"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</row>
    <row r="242" spans="3:38"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</row>
    <row r="243" spans="3:38"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</row>
    <row r="244" spans="3:38"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</row>
    <row r="245" spans="3:38"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</row>
    <row r="246" spans="3:38"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</row>
    <row r="247" spans="3:38"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</row>
    <row r="248" spans="3:38"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</row>
    <row r="249" spans="3:38"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</row>
    <row r="250" spans="3:38"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</row>
    <row r="251" spans="3:38"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</row>
    <row r="252" spans="3:38"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</row>
    <row r="253" spans="3:38"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</row>
    <row r="254" spans="3:38"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</row>
    <row r="255" spans="3:38"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</row>
    <row r="256" spans="3:38"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</row>
    <row r="257" spans="3:38"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</row>
    <row r="258" spans="3:38"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</row>
    <row r="259" spans="3:38"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</row>
    <row r="260" spans="3:38"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</row>
    <row r="261" spans="3:38"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</row>
    <row r="262" spans="3:38"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</row>
    <row r="263" spans="3:38"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</row>
    <row r="264" spans="3:38"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</row>
    <row r="265" spans="3:38"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</row>
    <row r="266" spans="3:38"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</row>
    <row r="267" spans="3:38"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</row>
    <row r="268" spans="3:38"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</row>
    <row r="269" spans="3:38"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</row>
    <row r="270" spans="3:38"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</row>
    <row r="271" spans="3:38"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</row>
    <row r="272" spans="3:38"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</row>
    <row r="273" spans="3:38"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</row>
    <row r="274" spans="3:38"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</row>
    <row r="275" spans="3:38"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</row>
    <row r="276" spans="3:38"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</row>
    <row r="277" spans="3:38"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</row>
    <row r="278" spans="3:38"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</row>
    <row r="279" spans="3:38"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</row>
    <row r="280" spans="3:38"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</row>
    <row r="281" spans="3:38"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</row>
    <row r="282" spans="3:38"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</row>
    <row r="283" spans="3:38"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</row>
    <row r="284" spans="3:38"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</row>
    <row r="285" spans="3:38"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</row>
    <row r="286" spans="3:38"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</row>
    <row r="287" spans="3:38"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</row>
    <row r="288" spans="3:38"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</row>
    <row r="289" spans="3:38"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</row>
  </sheetData>
  <sheetProtection formatCells="0" formatColumns="0" formatRows="0" autoFilter="0"/>
  <phoneticPr fontId="101" type="noConversion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GRR!B28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GRR!A28</f>
        <v>D 18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Data!T2</f>
        <v>9.9</v>
      </c>
      <c r="D8" s="17">
        <f>Data!T12</f>
        <v>9.8000000000000007</v>
      </c>
      <c r="E8" s="17">
        <f>Data!T22</f>
        <v>9.6999999999999993</v>
      </c>
      <c r="F8" s="18">
        <f>MAX(C8:E8)-MIN(C8:E8)</f>
        <v>0.20000000000000107</v>
      </c>
      <c r="G8" s="17">
        <f>Data!T32</f>
        <v>9.8000000000000007</v>
      </c>
      <c r="H8" s="17">
        <f>Data!T42</f>
        <v>9.6999999999999993</v>
      </c>
      <c r="I8" s="17">
        <f>Data!T52</f>
        <v>9.6</v>
      </c>
      <c r="J8" s="18">
        <f t="shared" ref="J8" si="0">MAX(G8:I8)-MIN(G8:I8)</f>
        <v>0.20000000000000107</v>
      </c>
      <c r="K8" s="17">
        <f>Data!T62</f>
        <v>9.8000000000000007</v>
      </c>
      <c r="L8" s="17">
        <f>Data!T72</f>
        <v>9.6</v>
      </c>
      <c r="M8" s="17">
        <f>Data!T82</f>
        <v>9.1999999999999993</v>
      </c>
      <c r="N8" s="71">
        <f t="shared" ref="N8:N17" si="1">MAX(K8:M8)-MIN(K8:M8)</f>
        <v>0.60000000000000142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Data!T3</f>
        <v>8.6999999999999993</v>
      </c>
      <c r="D9" s="17">
        <f>Data!T13</f>
        <v>9.1</v>
      </c>
      <c r="E9" s="17">
        <f>Data!T23</f>
        <v>9.1999999999999993</v>
      </c>
      <c r="F9" s="18">
        <f t="shared" ref="F9:F17" si="3">MAX(C9:E9)-MIN(C9:E9)</f>
        <v>0.5</v>
      </c>
      <c r="G9" s="17">
        <f>Data!T33</f>
        <v>8.8000000000000007</v>
      </c>
      <c r="H9" s="17">
        <f>Data!T43</f>
        <v>8.8000000000000007</v>
      </c>
      <c r="I9" s="17">
        <f>Data!T53</f>
        <v>9.1</v>
      </c>
      <c r="J9" s="18">
        <f t="shared" ref="J9:J17" si="4">MAX(G9:I9)-MIN(G9:I9)</f>
        <v>0.29999999999999893</v>
      </c>
      <c r="K9" s="17">
        <f>Data!T63</f>
        <v>8.5</v>
      </c>
      <c r="L9" s="17">
        <f>Data!T73</f>
        <v>8.6999999999999993</v>
      </c>
      <c r="M9" s="17">
        <f>Data!T83</f>
        <v>9.1999999999999993</v>
      </c>
      <c r="N9" s="73">
        <f t="shared" si="1"/>
        <v>0.69999999999999929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Data!T4</f>
        <v>11.2</v>
      </c>
      <c r="D10" s="17">
        <f>Data!T14</f>
        <v>11</v>
      </c>
      <c r="E10" s="17">
        <f>Data!T24</f>
        <v>10.5</v>
      </c>
      <c r="F10" s="18">
        <f t="shared" si="3"/>
        <v>0.69999999999999929</v>
      </c>
      <c r="G10" s="17">
        <f>Data!T34</f>
        <v>11.2</v>
      </c>
      <c r="H10" s="17">
        <f>Data!T44</f>
        <v>10.9</v>
      </c>
      <c r="I10" s="17">
        <f>Data!T54</f>
        <v>10.4</v>
      </c>
      <c r="J10" s="18">
        <f t="shared" si="4"/>
        <v>0.79999999999999893</v>
      </c>
      <c r="K10" s="17">
        <f>Data!T64</f>
        <v>11</v>
      </c>
      <c r="L10" s="17">
        <f>Data!T74</f>
        <v>10.7</v>
      </c>
      <c r="M10" s="17">
        <f>Data!T84</f>
        <v>10.5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Data!T5</f>
        <v>11</v>
      </c>
      <c r="D11" s="17">
        <f>Data!T15</f>
        <v>10.7</v>
      </c>
      <c r="E11" s="17">
        <f>Data!T25</f>
        <v>10.3</v>
      </c>
      <c r="F11" s="18">
        <f t="shared" si="3"/>
        <v>0.69999999999999929</v>
      </c>
      <c r="G11" s="17">
        <f>Data!T35</f>
        <v>10.8</v>
      </c>
      <c r="H11" s="17">
        <f>Data!T45</f>
        <v>10.6</v>
      </c>
      <c r="I11" s="17">
        <f>Data!T55</f>
        <v>10.3</v>
      </c>
      <c r="J11" s="18">
        <f t="shared" si="4"/>
        <v>0.5</v>
      </c>
      <c r="K11" s="17">
        <f>Data!T65</f>
        <v>10.8</v>
      </c>
      <c r="L11" s="17">
        <f>Data!T75</f>
        <v>10.4</v>
      </c>
      <c r="M11" s="17">
        <f>Data!T85</f>
        <v>10.5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Data!T6</f>
        <v>11.1</v>
      </c>
      <c r="D12" s="17">
        <f>Data!T16</f>
        <v>10.9</v>
      </c>
      <c r="E12" s="17">
        <f>Data!T26</f>
        <v>10.9</v>
      </c>
      <c r="F12" s="18">
        <f t="shared" si="3"/>
        <v>0.19999999999999929</v>
      </c>
      <c r="G12" s="17">
        <f>Data!T36</f>
        <v>11.1</v>
      </c>
      <c r="H12" s="17">
        <f>Data!T46</f>
        <v>10.9</v>
      </c>
      <c r="I12" s="17">
        <f>Data!T56</f>
        <v>10.8</v>
      </c>
      <c r="J12" s="18">
        <f t="shared" si="4"/>
        <v>0.29999999999999893</v>
      </c>
      <c r="K12" s="17">
        <f>Data!T66</f>
        <v>10.8</v>
      </c>
      <c r="L12" s="17">
        <f>Data!T76</f>
        <v>10.9</v>
      </c>
      <c r="M12" s="17">
        <f>Data!T86</f>
        <v>10.8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Data!T7</f>
        <v>11.4</v>
      </c>
      <c r="D13" s="17">
        <f>Data!T17</f>
        <v>11.6</v>
      </c>
      <c r="E13" s="17">
        <f>Data!T27</f>
        <v>11.1</v>
      </c>
      <c r="F13" s="18">
        <f t="shared" si="3"/>
        <v>0.5</v>
      </c>
      <c r="G13" s="17">
        <f>Data!T37</f>
        <v>11.6</v>
      </c>
      <c r="H13" s="17">
        <f>Data!T47</f>
        <v>11.5</v>
      </c>
      <c r="I13" s="17">
        <f>Data!T57</f>
        <v>11.3</v>
      </c>
      <c r="J13" s="18">
        <f t="shared" si="4"/>
        <v>0.29999999999999893</v>
      </c>
      <c r="K13" s="17">
        <f>Data!T67</f>
        <v>11.7</v>
      </c>
      <c r="L13" s="17">
        <f>Data!T77</f>
        <v>11.4</v>
      </c>
      <c r="M13" s="17">
        <f>Data!T87</f>
        <v>11.3</v>
      </c>
      <c r="N13" s="73">
        <f t="shared" si="1"/>
        <v>0.39999999999999858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Data!T8</f>
        <v>11.8</v>
      </c>
      <c r="D14" s="17">
        <f>Data!T18</f>
        <v>11.6</v>
      </c>
      <c r="E14" s="17">
        <f>Data!T28</f>
        <v>11.5</v>
      </c>
      <c r="F14" s="18">
        <f t="shared" si="3"/>
        <v>0.30000000000000071</v>
      </c>
      <c r="G14" s="17">
        <f>Data!T38</f>
        <v>11.3</v>
      </c>
      <c r="H14" s="17">
        <f>Data!T48</f>
        <v>11.3</v>
      </c>
      <c r="I14" s="17">
        <f>Data!T58</f>
        <v>11.5</v>
      </c>
      <c r="J14" s="18">
        <f t="shared" si="4"/>
        <v>0.19999999999999929</v>
      </c>
      <c r="K14" s="17">
        <f>Data!T68</f>
        <v>11.6</v>
      </c>
      <c r="L14" s="17">
        <f>Data!T78</f>
        <v>11.5</v>
      </c>
      <c r="M14" s="17">
        <f>Data!T88</f>
        <v>11.3</v>
      </c>
      <c r="N14" s="73">
        <f t="shared" si="1"/>
        <v>0.29999999999999893</v>
      </c>
      <c r="O14" s="2"/>
      <c r="P14" s="2"/>
      <c r="Q14" s="2"/>
    </row>
    <row r="15" spans="1:19" ht="13.5" customHeight="1">
      <c r="A15" s="2"/>
      <c r="B15" s="19">
        <v>8</v>
      </c>
      <c r="C15" s="17">
        <f>Data!T9</f>
        <v>10.3</v>
      </c>
      <c r="D15" s="17">
        <f>Data!T19</f>
        <v>10.7</v>
      </c>
      <c r="E15" s="17">
        <f>Data!T29</f>
        <v>10.3</v>
      </c>
      <c r="F15" s="18">
        <f t="shared" si="3"/>
        <v>0.39999999999999858</v>
      </c>
      <c r="G15" s="17">
        <f>Data!T39</f>
        <v>10.7</v>
      </c>
      <c r="H15" s="17">
        <f>Data!T49</f>
        <v>10.4</v>
      </c>
      <c r="I15" s="17">
        <f>Data!T59</f>
        <v>10.6</v>
      </c>
      <c r="J15" s="18">
        <f t="shared" si="4"/>
        <v>0.29999999999999893</v>
      </c>
      <c r="K15" s="17">
        <f>Data!T69</f>
        <v>10.6</v>
      </c>
      <c r="L15" s="17">
        <f>Data!T79</f>
        <v>10.3</v>
      </c>
      <c r="M15" s="17">
        <f>Data!T89</f>
        <v>10.5</v>
      </c>
      <c r="N15" s="73">
        <f t="shared" si="1"/>
        <v>0.29999999999999893</v>
      </c>
      <c r="O15" s="2"/>
      <c r="P15" s="2"/>
      <c r="Q15" s="2"/>
    </row>
    <row r="16" spans="1:19" ht="13.5" customHeight="1">
      <c r="A16" s="2"/>
      <c r="B16" s="19">
        <v>9</v>
      </c>
      <c r="C16" s="17">
        <f>Data!T10</f>
        <v>10</v>
      </c>
      <c r="D16" s="17">
        <f>Data!T20</f>
        <v>9.6</v>
      </c>
      <c r="E16" s="17">
        <f>Data!T30</f>
        <v>9.8000000000000007</v>
      </c>
      <c r="F16" s="18">
        <f t="shared" si="3"/>
        <v>0.40000000000000036</v>
      </c>
      <c r="G16" s="17">
        <f>Data!T40</f>
        <v>9.6</v>
      </c>
      <c r="H16" s="17">
        <f>Data!T50</f>
        <v>9.8000000000000007</v>
      </c>
      <c r="I16" s="17">
        <f>Data!T60</f>
        <v>9.8000000000000007</v>
      </c>
      <c r="J16" s="18">
        <f t="shared" si="4"/>
        <v>0.20000000000000107</v>
      </c>
      <c r="K16" s="17">
        <f>Data!T70</f>
        <v>9.9</v>
      </c>
      <c r="L16" s="17">
        <f>Data!T80</f>
        <v>9.9</v>
      </c>
      <c r="M16" s="17">
        <f>Data!T90</f>
        <v>9.8000000000000007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Data!T11</f>
        <v>11</v>
      </c>
      <c r="D17" s="17">
        <f>Data!T21</f>
        <v>10.9</v>
      </c>
      <c r="E17" s="17">
        <f>Data!T31</f>
        <v>10.6</v>
      </c>
      <c r="F17" s="18">
        <f t="shared" si="3"/>
        <v>0.40000000000000036</v>
      </c>
      <c r="G17" s="17">
        <f>Data!T41</f>
        <v>10.7</v>
      </c>
      <c r="H17" s="17">
        <f>Data!T51</f>
        <v>10.8</v>
      </c>
      <c r="I17" s="17">
        <f>Data!T61</f>
        <v>10.6</v>
      </c>
      <c r="J17" s="18">
        <f t="shared" si="4"/>
        <v>0.20000000000000107</v>
      </c>
      <c r="K17" s="17">
        <f>Data!T71</f>
        <v>10.9</v>
      </c>
      <c r="L17" s="17">
        <f>Data!T81</f>
        <v>10.7</v>
      </c>
      <c r="M17" s="17">
        <f>Data!T91</f>
        <v>10.6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3.740893876747451E-2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10.540000000000003</v>
      </c>
      <c r="F28" s="30">
        <f>AVERAGE(F8:F27)</f>
        <v>0.42999999999999988</v>
      </c>
      <c r="G28" s="31"/>
      <c r="H28" s="32" t="s">
        <v>111</v>
      </c>
      <c r="I28" s="79">
        <f>AVERAGE(G8:I27)</f>
        <v>10.476666666666668</v>
      </c>
      <c r="J28" s="30">
        <f>AVERAGE(J8:J27)</f>
        <v>0.32999999999999974</v>
      </c>
      <c r="K28" s="80"/>
      <c r="L28" s="81" t="s">
        <v>111</v>
      </c>
      <c r="M28" s="82">
        <f>AVERAGE(K8:M27)</f>
        <v>10.446666666666667</v>
      </c>
      <c r="N28" s="83">
        <f>AVERAGE(N8:N27)</f>
        <v>0.36999999999999977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1.1488333333333327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0.13967843692117879</v>
      </c>
      <c r="I30" s="2"/>
      <c r="J30" s="33"/>
      <c r="K30" s="34" t="s">
        <v>114</v>
      </c>
      <c r="L30" s="35">
        <f>SQRT(D30^2+H30^2)</f>
        <v>1.1572934344920998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0.22307443365695778</v>
      </c>
      <c r="E31" s="3"/>
      <c r="F31" s="37"/>
      <c r="G31" s="40" t="s">
        <v>117</v>
      </c>
      <c r="H31" s="41">
        <f>H30/5.15</f>
        <v>2.7122026586636656E-2</v>
      </c>
      <c r="I31" s="2"/>
      <c r="J31" s="37"/>
      <c r="K31" s="38" t="s">
        <v>118</v>
      </c>
      <c r="L31" s="84">
        <f>L30/5.15</f>
        <v>0.22471717174603878</v>
      </c>
      <c r="M31" s="2"/>
      <c r="N31" s="85"/>
      <c r="O31" s="36" t="s">
        <v>119</v>
      </c>
      <c r="P31" s="86">
        <f>IF(J2=2,(F28+J28)/2,(F28+J28+N28)/3)</f>
        <v>0.37666666666666648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12.764814814814807</v>
      </c>
      <c r="E32" s="3"/>
      <c r="F32" s="42"/>
      <c r="G32" s="45" t="s">
        <v>121</v>
      </c>
      <c r="H32" s="44">
        <f>100*H30/G4</f>
        <v>1.5519826324575421</v>
      </c>
      <c r="I32" s="2"/>
      <c r="J32" s="42"/>
      <c r="K32" s="87" t="s">
        <v>122</v>
      </c>
      <c r="L32" s="44">
        <f>100*L30/(G2-G3)</f>
        <v>12.858815938801108</v>
      </c>
      <c r="M32" s="2"/>
      <c r="N32" s="88"/>
      <c r="O32" s="89" t="s">
        <v>123</v>
      </c>
      <c r="P32" s="90">
        <f>IF(J3=2,P31*N42,P31*N43)</f>
        <v>0.97179999999999955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9.3333333333335489E-2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-3.0000000000001137E-2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0.20000000000000107</v>
      </c>
      <c r="F66" s="112">
        <f t="shared" ref="F66:F75" si="8">N8</f>
        <v>0.60000000000000142</v>
      </c>
      <c r="G66" s="113">
        <f t="shared" ref="G66:G75" si="9">$P$32</f>
        <v>0.97179999999999955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9.8000000000000007</v>
      </c>
      <c r="M66" s="120">
        <f t="shared" ref="M66:M75" si="12">AVERAGE(G8:I8)</f>
        <v>9.7000000000000011</v>
      </c>
      <c r="N66" s="121">
        <f t="shared" ref="N66:N75" si="13">AVERAGE(K8:M8)</f>
        <v>9.5333333333333332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0.29999999999999893</v>
      </c>
      <c r="F67" s="115">
        <f t="shared" si="8"/>
        <v>0.69999999999999929</v>
      </c>
      <c r="G67" s="113">
        <f t="shared" si="9"/>
        <v>0.97179999999999955</v>
      </c>
      <c r="H67" s="2"/>
      <c r="I67" s="2"/>
      <c r="J67" s="2"/>
      <c r="K67" s="119">
        <f t="shared" si="10"/>
        <v>2</v>
      </c>
      <c r="L67" s="122">
        <f t="shared" si="11"/>
        <v>8.9999999999999982</v>
      </c>
      <c r="M67" s="122">
        <f t="shared" si="12"/>
        <v>8.9</v>
      </c>
      <c r="N67" s="113">
        <f t="shared" si="13"/>
        <v>8.7999999999999989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0.79999999999999893</v>
      </c>
      <c r="F68" s="115">
        <f t="shared" si="8"/>
        <v>0.5</v>
      </c>
      <c r="G68" s="113">
        <f t="shared" si="9"/>
        <v>0.97179999999999955</v>
      </c>
      <c r="H68" s="2"/>
      <c r="I68" s="2"/>
      <c r="J68" s="2"/>
      <c r="K68" s="119">
        <f t="shared" si="10"/>
        <v>3</v>
      </c>
      <c r="L68" s="122">
        <f t="shared" si="11"/>
        <v>10.9</v>
      </c>
      <c r="M68" s="122">
        <f t="shared" si="12"/>
        <v>10.833333333333334</v>
      </c>
      <c r="N68" s="113">
        <f t="shared" si="13"/>
        <v>10.733333333333334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0.69999999999999929</v>
      </c>
      <c r="E69" s="114">
        <f t="shared" si="7"/>
        <v>0.5</v>
      </c>
      <c r="F69" s="115">
        <f t="shared" si="8"/>
        <v>0.40000000000000036</v>
      </c>
      <c r="G69" s="113">
        <f t="shared" si="9"/>
        <v>0.97179999999999955</v>
      </c>
      <c r="H69" s="2"/>
      <c r="I69" s="2"/>
      <c r="J69" s="2"/>
      <c r="K69" s="119">
        <f t="shared" si="10"/>
        <v>4</v>
      </c>
      <c r="L69" s="122">
        <f t="shared" si="11"/>
        <v>10.666666666666666</v>
      </c>
      <c r="M69" s="122">
        <f t="shared" si="12"/>
        <v>10.566666666666666</v>
      </c>
      <c r="N69" s="113">
        <f t="shared" si="13"/>
        <v>10.566666666666668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0.29999999999999893</v>
      </c>
      <c r="F70" s="115">
        <f t="shared" si="8"/>
        <v>9.9999999999999645E-2</v>
      </c>
      <c r="G70" s="113">
        <f t="shared" si="9"/>
        <v>0.97179999999999955</v>
      </c>
      <c r="H70" s="2"/>
      <c r="I70" s="2"/>
      <c r="J70" s="2"/>
      <c r="K70" s="119">
        <f t="shared" si="10"/>
        <v>5</v>
      </c>
      <c r="L70" s="122">
        <f t="shared" si="11"/>
        <v>10.966666666666667</v>
      </c>
      <c r="M70" s="122">
        <f t="shared" si="12"/>
        <v>10.933333333333332</v>
      </c>
      <c r="N70" s="113">
        <f t="shared" si="13"/>
        <v>10.833333333333334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</v>
      </c>
      <c r="E71" s="114">
        <f t="shared" si="7"/>
        <v>0.29999999999999893</v>
      </c>
      <c r="F71" s="115">
        <f t="shared" si="8"/>
        <v>0.39999999999999858</v>
      </c>
      <c r="G71" s="113">
        <f t="shared" si="9"/>
        <v>0.97179999999999955</v>
      </c>
      <c r="H71" s="2"/>
      <c r="I71" s="2"/>
      <c r="J71" s="2"/>
      <c r="K71" s="119">
        <f t="shared" si="10"/>
        <v>6</v>
      </c>
      <c r="L71" s="122">
        <f t="shared" si="11"/>
        <v>11.366666666666667</v>
      </c>
      <c r="M71" s="122">
        <f t="shared" si="12"/>
        <v>11.466666666666669</v>
      </c>
      <c r="N71" s="113">
        <f t="shared" si="13"/>
        <v>11.466666666666669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0.19999999999999929</v>
      </c>
      <c r="F72" s="115">
        <f t="shared" si="8"/>
        <v>0.29999999999999893</v>
      </c>
      <c r="G72" s="113">
        <f t="shared" si="9"/>
        <v>0.97179999999999955</v>
      </c>
      <c r="H72" s="2"/>
      <c r="I72" s="2"/>
      <c r="J72" s="2"/>
      <c r="K72" s="119">
        <f t="shared" si="10"/>
        <v>7</v>
      </c>
      <c r="L72" s="122">
        <f t="shared" si="11"/>
        <v>11.633333333333333</v>
      </c>
      <c r="M72" s="122">
        <f t="shared" si="12"/>
        <v>11.366666666666667</v>
      </c>
      <c r="N72" s="113">
        <f t="shared" si="13"/>
        <v>11.466666666666669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0.39999999999999858</v>
      </c>
      <c r="E73" s="114">
        <f t="shared" si="7"/>
        <v>0.29999999999999893</v>
      </c>
      <c r="F73" s="115">
        <f t="shared" si="8"/>
        <v>0.29999999999999893</v>
      </c>
      <c r="G73" s="113">
        <f t="shared" si="9"/>
        <v>0.97179999999999955</v>
      </c>
      <c r="H73" s="2"/>
      <c r="I73" s="2"/>
      <c r="J73" s="2"/>
      <c r="K73" s="119">
        <f t="shared" si="10"/>
        <v>8</v>
      </c>
      <c r="L73" s="122">
        <f t="shared" si="11"/>
        <v>10.433333333333334</v>
      </c>
      <c r="M73" s="122">
        <f t="shared" si="12"/>
        <v>10.566666666666668</v>
      </c>
      <c r="N73" s="113">
        <f t="shared" si="13"/>
        <v>10.466666666666667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0.20000000000000107</v>
      </c>
      <c r="F74" s="115">
        <f t="shared" si="8"/>
        <v>9.9999999999999645E-2</v>
      </c>
      <c r="G74" s="113">
        <f t="shared" si="9"/>
        <v>0.97179999999999955</v>
      </c>
      <c r="H74" s="2"/>
      <c r="I74" s="2"/>
      <c r="J74" s="2"/>
      <c r="K74" s="119">
        <f t="shared" si="10"/>
        <v>9</v>
      </c>
      <c r="L74" s="122">
        <f t="shared" si="11"/>
        <v>9.8000000000000007</v>
      </c>
      <c r="M74" s="122">
        <f t="shared" si="12"/>
        <v>9.7333333333333325</v>
      </c>
      <c r="N74" s="113">
        <f t="shared" si="13"/>
        <v>9.8666666666666671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0.20000000000000107</v>
      </c>
      <c r="F75" s="115">
        <f t="shared" si="8"/>
        <v>0.30000000000000071</v>
      </c>
      <c r="G75" s="118">
        <f t="shared" si="9"/>
        <v>0.97179999999999955</v>
      </c>
      <c r="H75" s="2"/>
      <c r="I75" s="2"/>
      <c r="J75" s="2"/>
      <c r="K75" s="123">
        <f t="shared" si="10"/>
        <v>10</v>
      </c>
      <c r="L75" s="122">
        <f t="shared" si="11"/>
        <v>10.833333333333334</v>
      </c>
      <c r="M75" s="122">
        <f t="shared" si="12"/>
        <v>10.700000000000001</v>
      </c>
      <c r="N75" s="113">
        <f t="shared" si="13"/>
        <v>10.733333333333334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GRR!B29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GRR!C29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GRR!A29</f>
        <v>D 19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Data!U2</f>
        <v>9.1</v>
      </c>
      <c r="D8" s="17">
        <f>Data!U12</f>
        <v>8.6</v>
      </c>
      <c r="E8" s="17">
        <f>Data!U22</f>
        <v>8.8000000000000007</v>
      </c>
      <c r="F8" s="18">
        <f>MAX(C8:E8)-MIN(C8:E8)</f>
        <v>0.5</v>
      </c>
      <c r="G8" s="17">
        <f>Data!U32</f>
        <v>9</v>
      </c>
      <c r="H8" s="17">
        <f>Data!U42</f>
        <v>8.9</v>
      </c>
      <c r="I8" s="17">
        <f>Data!U52</f>
        <v>8.8000000000000007</v>
      </c>
      <c r="J8" s="18">
        <f t="shared" ref="J8" si="0">MAX(G8:I8)-MIN(G8:I8)</f>
        <v>0.19999999999999929</v>
      </c>
      <c r="K8" s="17">
        <f>Data!U62</f>
        <v>9</v>
      </c>
      <c r="L8" s="17">
        <f>Data!U72</f>
        <v>8.8000000000000007</v>
      </c>
      <c r="M8" s="17">
        <f>Data!U82</f>
        <v>8.6999999999999993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Data!U3</f>
        <v>8.6999999999999993</v>
      </c>
      <c r="D9" s="17">
        <f>Data!U13</f>
        <v>8.9</v>
      </c>
      <c r="E9" s="17">
        <f>Data!U23</f>
        <v>9.1999999999999993</v>
      </c>
      <c r="F9" s="18">
        <f t="shared" ref="F9:F17" si="3">MAX(C9:E9)-MIN(C9:E9)</f>
        <v>0.5</v>
      </c>
      <c r="G9" s="17">
        <f>Data!U33</f>
        <v>8.8000000000000007</v>
      </c>
      <c r="H9" s="17">
        <f>Data!U43</f>
        <v>8.9</v>
      </c>
      <c r="I9" s="17">
        <f>Data!U53</f>
        <v>9.1</v>
      </c>
      <c r="J9" s="18">
        <f t="shared" ref="J9:J17" si="4">MAX(G9:I9)-MIN(G9:I9)</f>
        <v>0.29999999999999893</v>
      </c>
      <c r="K9" s="17">
        <f>Data!U63</f>
        <v>9</v>
      </c>
      <c r="L9" s="17">
        <f>Data!U73</f>
        <v>8.6999999999999993</v>
      </c>
      <c r="M9" s="17">
        <f>Data!U83</f>
        <v>9.3000000000000007</v>
      </c>
      <c r="N9" s="73">
        <f t="shared" si="1"/>
        <v>0.60000000000000142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Data!U4</f>
        <v>10.6</v>
      </c>
      <c r="D10" s="17">
        <f>Data!U14</f>
        <v>10.3</v>
      </c>
      <c r="E10" s="17">
        <f>Data!U24</f>
        <v>9.6999999999999993</v>
      </c>
      <c r="F10" s="18">
        <f t="shared" si="3"/>
        <v>0.90000000000000036</v>
      </c>
      <c r="G10" s="17">
        <f>Data!U34</f>
        <v>10.5</v>
      </c>
      <c r="H10" s="17">
        <f>Data!U44</f>
        <v>10.199999999999999</v>
      </c>
      <c r="I10" s="17">
        <f>Data!U54</f>
        <v>9.6999999999999993</v>
      </c>
      <c r="J10" s="18">
        <f t="shared" si="4"/>
        <v>0.80000000000000071</v>
      </c>
      <c r="K10" s="17">
        <f>Data!U64</f>
        <v>10.4</v>
      </c>
      <c r="L10" s="17">
        <f>Data!U74</f>
        <v>10</v>
      </c>
      <c r="M10" s="17">
        <f>Data!U84</f>
        <v>9.9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Data!U5</f>
        <v>9.6</v>
      </c>
      <c r="D11" s="17">
        <f>Data!U15</f>
        <v>8.8000000000000007</v>
      </c>
      <c r="E11" s="17">
        <f>Data!U25</f>
        <v>8.8000000000000007</v>
      </c>
      <c r="F11" s="18">
        <f t="shared" si="3"/>
        <v>0.79999999999999893</v>
      </c>
      <c r="G11" s="17">
        <f>Data!U35</f>
        <v>9.5</v>
      </c>
      <c r="H11" s="17">
        <f>Data!U45</f>
        <v>9.3000000000000007</v>
      </c>
      <c r="I11" s="17">
        <f>Data!U55</f>
        <v>8.8000000000000007</v>
      </c>
      <c r="J11" s="18">
        <f t="shared" si="4"/>
        <v>0.69999999999999929</v>
      </c>
      <c r="K11" s="17">
        <f>Data!U65</f>
        <v>9.5</v>
      </c>
      <c r="L11" s="17">
        <f>Data!U75</f>
        <v>9.1999999999999993</v>
      </c>
      <c r="M11" s="17">
        <f>Data!U85</f>
        <v>9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Data!U6</f>
        <v>10.1</v>
      </c>
      <c r="D12" s="17">
        <f>Data!U16</f>
        <v>9.8000000000000007</v>
      </c>
      <c r="E12" s="17">
        <f>Data!U26</f>
        <v>9.3000000000000007</v>
      </c>
      <c r="F12" s="18">
        <f t="shared" si="3"/>
        <v>0.79999999999999893</v>
      </c>
      <c r="G12" s="17">
        <f>Data!U36</f>
        <v>9.9</v>
      </c>
      <c r="H12" s="17">
        <f>Data!U46</f>
        <v>9.8000000000000007</v>
      </c>
      <c r="I12" s="17">
        <f>Data!U56</f>
        <v>9.5</v>
      </c>
      <c r="J12" s="18">
        <f t="shared" si="4"/>
        <v>0.40000000000000036</v>
      </c>
      <c r="K12" s="17">
        <f>Data!U66</f>
        <v>9.9</v>
      </c>
      <c r="L12" s="17">
        <f>Data!U76</f>
        <v>9.6999999999999993</v>
      </c>
      <c r="M12" s="17">
        <f>Data!U86</f>
        <v>9.5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Data!U7</f>
        <v>10.8</v>
      </c>
      <c r="D13" s="17">
        <f>Data!U17</f>
        <v>10.8</v>
      </c>
      <c r="E13" s="17">
        <f>Data!U27</f>
        <v>10.5</v>
      </c>
      <c r="F13" s="18">
        <f t="shared" si="3"/>
        <v>0.30000000000000071</v>
      </c>
      <c r="G13" s="17">
        <f>Data!U37</f>
        <v>10.8</v>
      </c>
      <c r="H13" s="17">
        <f>Data!U47</f>
        <v>10.6</v>
      </c>
      <c r="I13" s="17">
        <f>Data!U57</f>
        <v>10.1</v>
      </c>
      <c r="J13" s="18">
        <f t="shared" si="4"/>
        <v>0.70000000000000107</v>
      </c>
      <c r="K13" s="17">
        <f>Data!U67</f>
        <v>10.9</v>
      </c>
      <c r="L13" s="17">
        <f>Data!U77</f>
        <v>10.5</v>
      </c>
      <c r="M13" s="17">
        <f>Data!U87</f>
        <v>10.6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Data!U8</f>
        <v>11</v>
      </c>
      <c r="D14" s="17">
        <f>Data!U18</f>
        <v>10.6</v>
      </c>
      <c r="E14" s="17">
        <f>Data!U28</f>
        <v>10.6</v>
      </c>
      <c r="F14" s="18">
        <f t="shared" si="3"/>
        <v>0.40000000000000036</v>
      </c>
      <c r="G14" s="17">
        <f>Data!U38</f>
        <v>10.8</v>
      </c>
      <c r="H14" s="17">
        <f>Data!U48</f>
        <v>10.6</v>
      </c>
      <c r="I14" s="17">
        <f>Data!U58</f>
        <v>10.5</v>
      </c>
      <c r="J14" s="18">
        <f t="shared" si="4"/>
        <v>0.30000000000000071</v>
      </c>
      <c r="K14" s="17">
        <f>Data!U68</f>
        <v>10.8</v>
      </c>
      <c r="L14" s="17">
        <f>Data!U78</f>
        <v>10.5</v>
      </c>
      <c r="M14" s="17">
        <f>Data!U88</f>
        <v>10.5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Data!U9</f>
        <v>9.5</v>
      </c>
      <c r="D15" s="17">
        <f>Data!U19</f>
        <v>9.4</v>
      </c>
      <c r="E15" s="17">
        <f>Data!U29</f>
        <v>9.6</v>
      </c>
      <c r="F15" s="18">
        <f t="shared" si="3"/>
        <v>0.19999999999999929</v>
      </c>
      <c r="G15" s="17">
        <f>Data!U39</f>
        <v>9.8000000000000007</v>
      </c>
      <c r="H15" s="17">
        <f>Data!U49</f>
        <v>9.6</v>
      </c>
      <c r="I15" s="17">
        <f>Data!U59</f>
        <v>9.6</v>
      </c>
      <c r="J15" s="18">
        <f t="shared" si="4"/>
        <v>0.20000000000000107</v>
      </c>
      <c r="K15" s="17">
        <f>Data!U69</f>
        <v>9.5</v>
      </c>
      <c r="L15" s="17">
        <f>Data!U79</f>
        <v>9.6</v>
      </c>
      <c r="M15" s="17">
        <f>Data!U89</f>
        <v>9.4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Data!U10</f>
        <v>8.5</v>
      </c>
      <c r="D16" s="17">
        <f>Data!U20</f>
        <v>8.6999999999999993</v>
      </c>
      <c r="E16" s="17">
        <f>Data!U30</f>
        <v>8.1</v>
      </c>
      <c r="F16" s="18">
        <f t="shared" si="3"/>
        <v>0.59999999999999964</v>
      </c>
      <c r="G16" s="17">
        <f>Data!U40</f>
        <v>8.8000000000000007</v>
      </c>
      <c r="H16" s="17">
        <f>Data!U50</f>
        <v>8.6999999999999993</v>
      </c>
      <c r="I16" s="17">
        <f>Data!U60</f>
        <v>8.6</v>
      </c>
      <c r="J16" s="18">
        <f t="shared" si="4"/>
        <v>0.20000000000000107</v>
      </c>
      <c r="K16" s="17">
        <f>Data!U70</f>
        <v>8.4</v>
      </c>
      <c r="L16" s="17">
        <f>Data!U80</f>
        <v>8.6999999999999993</v>
      </c>
      <c r="M16" s="17">
        <f>Data!U90</f>
        <v>8</v>
      </c>
      <c r="N16" s="73">
        <f t="shared" si="1"/>
        <v>0.69999999999999929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Data!U11</f>
        <v>10</v>
      </c>
      <c r="D17" s="17">
        <f>Data!U21</f>
        <v>9.9</v>
      </c>
      <c r="E17" s="17">
        <f>Data!U31</f>
        <v>9.4</v>
      </c>
      <c r="F17" s="18">
        <f t="shared" si="3"/>
        <v>0.59999999999999964</v>
      </c>
      <c r="G17" s="17">
        <f>Data!U41</f>
        <v>9.9</v>
      </c>
      <c r="H17" s="17">
        <f>Data!U51</f>
        <v>9.8000000000000007</v>
      </c>
      <c r="I17" s="17">
        <f>Data!U61</f>
        <v>9.5</v>
      </c>
      <c r="J17" s="18">
        <f t="shared" si="4"/>
        <v>0.40000000000000036</v>
      </c>
      <c r="K17" s="17">
        <f>Data!U71</f>
        <v>9.4</v>
      </c>
      <c r="L17" s="17">
        <f>Data!U81</f>
        <v>9.5</v>
      </c>
      <c r="M17" s="17">
        <f>Data!U91</f>
        <v>9.4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-1.3782240598544125E-2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9.59</v>
      </c>
      <c r="F28" s="30">
        <f>AVERAGE(F8:F27)</f>
        <v>0.55999999999999983</v>
      </c>
      <c r="G28" s="31"/>
      <c r="H28" s="32" t="s">
        <v>111</v>
      </c>
      <c r="I28" s="79">
        <f>AVERAGE(G8:I27)</f>
        <v>9.6133333333333351</v>
      </c>
      <c r="J28" s="30">
        <f>AVERAGE(J8:J27)</f>
        <v>0.42000000000000026</v>
      </c>
      <c r="K28" s="80"/>
      <c r="L28" s="81" t="s">
        <v>111</v>
      </c>
      <c r="M28" s="82">
        <f>AVERAGE(K8:M27)</f>
        <v>9.5433333333333312</v>
      </c>
      <c r="N28" s="83">
        <f>AVERAGE(N8:N27)</f>
        <v>0.40000000000000019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1.4030000000000002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0.17289486207903759</v>
      </c>
      <c r="I30" s="2"/>
      <c r="J30" s="33"/>
      <c r="K30" s="34" t="s">
        <v>114</v>
      </c>
      <c r="L30" s="35">
        <f>SQRT(D30^2+H30^2)</f>
        <v>1.4136129715496142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0.27242718446601943</v>
      </c>
      <c r="E31" s="3"/>
      <c r="F31" s="37"/>
      <c r="G31" s="40" t="s">
        <v>117</v>
      </c>
      <c r="H31" s="41">
        <f>H30/5.15</f>
        <v>3.3571817879424773E-2</v>
      </c>
      <c r="I31" s="2"/>
      <c r="J31" s="37"/>
      <c r="K31" s="38" t="s">
        <v>118</v>
      </c>
      <c r="L31" s="84">
        <f>L30/5.15</f>
        <v>0.27448795564070178</v>
      </c>
      <c r="M31" s="2"/>
      <c r="N31" s="85"/>
      <c r="O31" s="36" t="s">
        <v>119</v>
      </c>
      <c r="P31" s="86">
        <f>IF(J2=2,(F28+J28)/2,(F28+J28+N28)/3)</f>
        <v>0.46000000000000013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15.58888888888889</v>
      </c>
      <c r="E32" s="3"/>
      <c r="F32" s="42"/>
      <c r="G32" s="45" t="s">
        <v>121</v>
      </c>
      <c r="H32" s="44">
        <f>100*H30/G4</f>
        <v>1.9210540231004178</v>
      </c>
      <c r="I32" s="2"/>
      <c r="J32" s="42"/>
      <c r="K32" s="87" t="s">
        <v>122</v>
      </c>
      <c r="L32" s="44">
        <f>100*L30/(G2-G3)</f>
        <v>15.706810794995713</v>
      </c>
      <c r="M32" s="2"/>
      <c r="N32" s="88"/>
      <c r="O32" s="89" t="s">
        <v>123</v>
      </c>
      <c r="P32" s="90">
        <f>IF(J3=2,P31*N42,P31*N43)</f>
        <v>1.1868000000000003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7.0000000000003837E-2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-7.0000000000003837E-2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</v>
      </c>
      <c r="E66" s="111">
        <f t="shared" ref="E66:E75" si="7">J8</f>
        <v>0.19999999999999929</v>
      </c>
      <c r="F66" s="112">
        <f t="shared" ref="F66:F75" si="8">N8</f>
        <v>0.30000000000000071</v>
      </c>
      <c r="G66" s="113">
        <f t="shared" ref="G66:G75" si="9">$P$32</f>
        <v>1.1868000000000003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8.8333333333333339</v>
      </c>
      <c r="M66" s="120">
        <f t="shared" ref="M66:M75" si="12">AVERAGE(G8:I8)</f>
        <v>8.9</v>
      </c>
      <c r="N66" s="121">
        <f t="shared" ref="N66:N75" si="13">AVERAGE(K8:M8)</f>
        <v>8.8333333333333339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0.29999999999999893</v>
      </c>
      <c r="F67" s="115">
        <f t="shared" si="8"/>
        <v>0.60000000000000142</v>
      </c>
      <c r="G67" s="113">
        <f t="shared" si="9"/>
        <v>1.1868000000000003</v>
      </c>
      <c r="H67" s="2"/>
      <c r="I67" s="2"/>
      <c r="J67" s="2"/>
      <c r="K67" s="119">
        <f t="shared" si="10"/>
        <v>2</v>
      </c>
      <c r="L67" s="122">
        <f t="shared" si="11"/>
        <v>8.9333333333333336</v>
      </c>
      <c r="M67" s="122">
        <f t="shared" si="12"/>
        <v>8.9333333333333353</v>
      </c>
      <c r="N67" s="113">
        <f t="shared" si="13"/>
        <v>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0.90000000000000036</v>
      </c>
      <c r="E68" s="114">
        <f t="shared" si="7"/>
        <v>0.80000000000000071</v>
      </c>
      <c r="F68" s="115">
        <f t="shared" si="8"/>
        <v>0.5</v>
      </c>
      <c r="G68" s="113">
        <f t="shared" si="9"/>
        <v>1.1868000000000003</v>
      </c>
      <c r="H68" s="2"/>
      <c r="I68" s="2"/>
      <c r="J68" s="2"/>
      <c r="K68" s="119">
        <f t="shared" si="10"/>
        <v>3</v>
      </c>
      <c r="L68" s="122">
        <f t="shared" si="11"/>
        <v>10.199999999999999</v>
      </c>
      <c r="M68" s="122">
        <f t="shared" si="12"/>
        <v>10.133333333333333</v>
      </c>
      <c r="N68" s="113">
        <f t="shared" si="13"/>
        <v>10.1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0.79999999999999893</v>
      </c>
      <c r="E69" s="114">
        <f t="shared" si="7"/>
        <v>0.69999999999999929</v>
      </c>
      <c r="F69" s="115">
        <f t="shared" si="8"/>
        <v>0.5</v>
      </c>
      <c r="G69" s="113">
        <f t="shared" si="9"/>
        <v>1.1868000000000003</v>
      </c>
      <c r="H69" s="2"/>
      <c r="I69" s="2"/>
      <c r="J69" s="2"/>
      <c r="K69" s="119">
        <f t="shared" si="10"/>
        <v>4</v>
      </c>
      <c r="L69" s="122">
        <f t="shared" si="11"/>
        <v>9.0666666666666664</v>
      </c>
      <c r="M69" s="122">
        <f t="shared" si="12"/>
        <v>9.2000000000000011</v>
      </c>
      <c r="N69" s="113">
        <f t="shared" si="13"/>
        <v>9.2333333333333325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0.79999999999999893</v>
      </c>
      <c r="E70" s="114">
        <f t="shared" si="7"/>
        <v>0.40000000000000036</v>
      </c>
      <c r="F70" s="115">
        <f t="shared" si="8"/>
        <v>0.40000000000000036</v>
      </c>
      <c r="G70" s="113">
        <f t="shared" si="9"/>
        <v>1.1868000000000003</v>
      </c>
      <c r="H70" s="2"/>
      <c r="I70" s="2"/>
      <c r="J70" s="2"/>
      <c r="K70" s="119">
        <f t="shared" si="10"/>
        <v>5</v>
      </c>
      <c r="L70" s="122">
        <f t="shared" si="11"/>
        <v>9.7333333333333325</v>
      </c>
      <c r="M70" s="122">
        <f t="shared" si="12"/>
        <v>9.7333333333333343</v>
      </c>
      <c r="N70" s="113">
        <f t="shared" si="13"/>
        <v>9.7000000000000011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0.70000000000000107</v>
      </c>
      <c r="F71" s="115">
        <f t="shared" si="8"/>
        <v>0.40000000000000036</v>
      </c>
      <c r="G71" s="113">
        <f t="shared" si="9"/>
        <v>1.1868000000000003</v>
      </c>
      <c r="H71" s="2"/>
      <c r="I71" s="2"/>
      <c r="J71" s="2"/>
      <c r="K71" s="119">
        <f t="shared" si="10"/>
        <v>6</v>
      </c>
      <c r="L71" s="122">
        <f t="shared" si="11"/>
        <v>10.700000000000001</v>
      </c>
      <c r="M71" s="122">
        <f t="shared" si="12"/>
        <v>10.5</v>
      </c>
      <c r="N71" s="113">
        <f t="shared" si="13"/>
        <v>10.666666666666666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0.30000000000000071</v>
      </c>
      <c r="F72" s="115">
        <f t="shared" si="8"/>
        <v>0.30000000000000071</v>
      </c>
      <c r="G72" s="113">
        <f t="shared" si="9"/>
        <v>1.1868000000000003</v>
      </c>
      <c r="H72" s="2"/>
      <c r="I72" s="2"/>
      <c r="J72" s="2"/>
      <c r="K72" s="119">
        <f t="shared" si="10"/>
        <v>7</v>
      </c>
      <c r="L72" s="122">
        <f t="shared" si="11"/>
        <v>10.733333333333334</v>
      </c>
      <c r="M72" s="122">
        <f t="shared" si="12"/>
        <v>10.633333333333333</v>
      </c>
      <c r="N72" s="113">
        <f t="shared" si="13"/>
        <v>10.6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0.20000000000000107</v>
      </c>
      <c r="F73" s="115">
        <f t="shared" si="8"/>
        <v>0.19999999999999929</v>
      </c>
      <c r="G73" s="113">
        <f t="shared" si="9"/>
        <v>1.1868000000000003</v>
      </c>
      <c r="H73" s="2"/>
      <c r="I73" s="2"/>
      <c r="J73" s="2"/>
      <c r="K73" s="119">
        <f t="shared" si="10"/>
        <v>8</v>
      </c>
      <c r="L73" s="122">
        <f t="shared" si="11"/>
        <v>9.5</v>
      </c>
      <c r="M73" s="122">
        <f t="shared" si="12"/>
        <v>9.6666666666666661</v>
      </c>
      <c r="N73" s="113">
        <f t="shared" si="13"/>
        <v>9.5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0.20000000000000107</v>
      </c>
      <c r="F74" s="115">
        <f t="shared" si="8"/>
        <v>0.69999999999999929</v>
      </c>
      <c r="G74" s="113">
        <f t="shared" si="9"/>
        <v>1.1868000000000003</v>
      </c>
      <c r="H74" s="2"/>
      <c r="I74" s="2"/>
      <c r="J74" s="2"/>
      <c r="K74" s="119">
        <f t="shared" si="10"/>
        <v>9</v>
      </c>
      <c r="L74" s="122">
        <f t="shared" si="11"/>
        <v>8.4333333333333318</v>
      </c>
      <c r="M74" s="122">
        <f t="shared" si="12"/>
        <v>8.7000000000000011</v>
      </c>
      <c r="N74" s="113">
        <f t="shared" si="13"/>
        <v>8.3666666666666671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0.59999999999999964</v>
      </c>
      <c r="E75" s="114">
        <f t="shared" si="7"/>
        <v>0.40000000000000036</v>
      </c>
      <c r="F75" s="115">
        <f t="shared" si="8"/>
        <v>9.9999999999999645E-2</v>
      </c>
      <c r="G75" s="118">
        <f t="shared" si="9"/>
        <v>1.1868000000000003</v>
      </c>
      <c r="H75" s="2"/>
      <c r="I75" s="2"/>
      <c r="J75" s="2"/>
      <c r="K75" s="123">
        <f t="shared" si="10"/>
        <v>10</v>
      </c>
      <c r="L75" s="122">
        <f t="shared" si="11"/>
        <v>9.7666666666666657</v>
      </c>
      <c r="M75" s="122">
        <f t="shared" si="12"/>
        <v>9.7333333333333343</v>
      </c>
      <c r="N75" s="113">
        <f t="shared" si="13"/>
        <v>9.4333333333333318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GRR!A30</f>
        <v>D 20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Data!V2</f>
        <v>11.6</v>
      </c>
      <c r="D8" s="17">
        <f>Data!V12</f>
        <v>11.6</v>
      </c>
      <c r="E8" s="17">
        <f>Data!V22</f>
        <v>11.3</v>
      </c>
      <c r="F8" s="18">
        <f>MAX(C8:E8)-MIN(C8:E8)</f>
        <v>0.29999999999999893</v>
      </c>
      <c r="G8" s="17">
        <f>Data!V32</f>
        <v>11.5</v>
      </c>
      <c r="H8" s="17">
        <f>Data!V42</f>
        <v>11.3</v>
      </c>
      <c r="I8" s="17">
        <f>Data!V52</f>
        <v>11.3</v>
      </c>
      <c r="J8" s="18">
        <f t="shared" ref="J8" si="0">MAX(G8:I8)-MIN(G8:I8)</f>
        <v>0.19999999999999929</v>
      </c>
      <c r="K8" s="17">
        <f>Data!V62</f>
        <v>11.6</v>
      </c>
      <c r="L8" s="17">
        <f>Data!V72</f>
        <v>11.4</v>
      </c>
      <c r="M8" s="17">
        <f>Data!V82</f>
        <v>11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Data!V3</f>
        <v>11.5</v>
      </c>
      <c r="D9" s="17">
        <f>Data!V13</f>
        <v>11.7</v>
      </c>
      <c r="E9" s="17">
        <f>Data!V23</f>
        <v>12</v>
      </c>
      <c r="F9" s="18">
        <f t="shared" ref="F9:F17" si="3">MAX(C9:E9)-MIN(C9:E9)</f>
        <v>0.5</v>
      </c>
      <c r="G9" s="17">
        <f>Data!V33</f>
        <v>11.4</v>
      </c>
      <c r="H9" s="17">
        <f>Data!V43</f>
        <v>11.5</v>
      </c>
      <c r="I9" s="17">
        <f>Data!V53</f>
        <v>11.7</v>
      </c>
      <c r="J9" s="18">
        <f t="shared" ref="J9:J17" si="4">MAX(G9:I9)-MIN(G9:I9)</f>
        <v>0.29999999999999893</v>
      </c>
      <c r="K9" s="17">
        <f>Data!V63</f>
        <v>11.5</v>
      </c>
      <c r="L9" s="17">
        <f>Data!V73</f>
        <v>11.5</v>
      </c>
      <c r="M9" s="17">
        <f>Data!V83</f>
        <v>12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Data!V4</f>
        <v>13</v>
      </c>
      <c r="D10" s="17">
        <f>Data!V14</f>
        <v>12.9</v>
      </c>
      <c r="E10" s="17">
        <f>Data!V24</f>
        <v>12.3</v>
      </c>
      <c r="F10" s="18">
        <f t="shared" si="3"/>
        <v>0.69999999999999929</v>
      </c>
      <c r="G10" s="17">
        <f>Data!V34</f>
        <v>12.8</v>
      </c>
      <c r="H10" s="17">
        <f>Data!V44</f>
        <v>12.9</v>
      </c>
      <c r="I10" s="17">
        <f>Data!V54</f>
        <v>12.3</v>
      </c>
      <c r="J10" s="18">
        <f t="shared" si="4"/>
        <v>0.59999999999999964</v>
      </c>
      <c r="K10" s="17">
        <f>Data!V64</f>
        <v>12.6</v>
      </c>
      <c r="L10" s="17">
        <f>Data!V74</f>
        <v>12.6</v>
      </c>
      <c r="M10" s="17">
        <f>Data!V84</f>
        <v>12.7</v>
      </c>
      <c r="N10" s="73">
        <f t="shared" si="1"/>
        <v>9.9999999999999645E-2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Data!V5</f>
        <v>12.5</v>
      </c>
      <c r="D11" s="17">
        <f>Data!V15</f>
        <v>12.3</v>
      </c>
      <c r="E11" s="17">
        <f>Data!V25</f>
        <v>11.9</v>
      </c>
      <c r="F11" s="18">
        <f t="shared" si="3"/>
        <v>0.59999999999999964</v>
      </c>
      <c r="G11" s="17">
        <f>Data!V35</f>
        <v>12.4</v>
      </c>
      <c r="H11" s="17">
        <f>Data!V45</f>
        <v>12.2</v>
      </c>
      <c r="I11" s="17">
        <f>Data!V55</f>
        <v>11.9</v>
      </c>
      <c r="J11" s="18">
        <f t="shared" si="4"/>
        <v>0.5</v>
      </c>
      <c r="K11" s="17">
        <f>Data!V65</f>
        <v>12.3</v>
      </c>
      <c r="L11" s="17">
        <f>Data!V75</f>
        <v>12.1</v>
      </c>
      <c r="M11" s="17">
        <f>Data!V85</f>
        <v>12.1</v>
      </c>
      <c r="N11" s="73">
        <f t="shared" si="1"/>
        <v>0.20000000000000107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Data!V6</f>
        <v>12.8</v>
      </c>
      <c r="D12" s="17">
        <f>Data!V16</f>
        <v>12.7</v>
      </c>
      <c r="E12" s="17">
        <f>Data!V26</f>
        <v>12.3</v>
      </c>
      <c r="F12" s="18">
        <f t="shared" si="3"/>
        <v>0.5</v>
      </c>
      <c r="G12" s="17">
        <f>Data!V36</f>
        <v>12.8</v>
      </c>
      <c r="H12" s="17">
        <f>Data!V46</f>
        <v>12.6</v>
      </c>
      <c r="I12" s="17">
        <f>Data!V56</f>
        <v>12.5</v>
      </c>
      <c r="J12" s="18">
        <f t="shared" si="4"/>
        <v>0.30000000000000071</v>
      </c>
      <c r="K12" s="17">
        <f>Data!V66</f>
        <v>12.5</v>
      </c>
      <c r="L12" s="17">
        <f>Data!V76</f>
        <v>12.6</v>
      </c>
      <c r="M12" s="17">
        <f>Data!V86</f>
        <v>12.3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Data!V7</f>
        <v>12.7</v>
      </c>
      <c r="D13" s="17">
        <f>Data!V17</f>
        <v>12.7</v>
      </c>
      <c r="E13" s="17">
        <f>Data!V27</f>
        <v>12.3</v>
      </c>
      <c r="F13" s="18">
        <f t="shared" si="3"/>
        <v>0.39999999999999858</v>
      </c>
      <c r="G13" s="17">
        <f>Data!V37</f>
        <v>12.5</v>
      </c>
      <c r="H13" s="17">
        <f>Data!V47</f>
        <v>12.5</v>
      </c>
      <c r="I13" s="17">
        <f>Data!V57</f>
        <v>12.3</v>
      </c>
      <c r="J13" s="18">
        <f t="shared" si="4"/>
        <v>0.19999999999999929</v>
      </c>
      <c r="K13" s="17">
        <f>Data!V67</f>
        <v>12.8</v>
      </c>
      <c r="L13" s="17">
        <f>Data!V77</f>
        <v>12.3</v>
      </c>
      <c r="M13" s="17">
        <f>Data!V87</f>
        <v>12.2</v>
      </c>
      <c r="N13" s="73">
        <f t="shared" si="1"/>
        <v>0.60000000000000142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Data!V8</f>
        <v>13.3</v>
      </c>
      <c r="D14" s="17">
        <f>Data!V18</f>
        <v>12.9</v>
      </c>
      <c r="E14" s="17">
        <f>Data!V28</f>
        <v>12.9</v>
      </c>
      <c r="F14" s="18">
        <f t="shared" si="3"/>
        <v>0.40000000000000036</v>
      </c>
      <c r="G14" s="17">
        <f>Data!V38</f>
        <v>13.1</v>
      </c>
      <c r="H14" s="17">
        <f>Data!V48</f>
        <v>12.8</v>
      </c>
      <c r="I14" s="17">
        <f>Data!V58</f>
        <v>12.9</v>
      </c>
      <c r="J14" s="18">
        <f t="shared" si="4"/>
        <v>0.29999999999999893</v>
      </c>
      <c r="K14" s="17">
        <f>Data!V68</f>
        <v>13.1</v>
      </c>
      <c r="L14" s="17">
        <f>Data!V78</f>
        <v>12.8</v>
      </c>
      <c r="M14" s="17">
        <f>Data!V88</f>
        <v>12.6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Data!V9</f>
        <v>12.3</v>
      </c>
      <c r="D15" s="17">
        <f>Data!V19</f>
        <v>12.3</v>
      </c>
      <c r="E15" s="17">
        <f>Data!V29</f>
        <v>12.3</v>
      </c>
      <c r="F15" s="18">
        <f t="shared" si="3"/>
        <v>0</v>
      </c>
      <c r="G15" s="17">
        <f>Data!V39</f>
        <v>12.5</v>
      </c>
      <c r="H15" s="17">
        <f>Data!V49</f>
        <v>12.2</v>
      </c>
      <c r="I15" s="17">
        <f>Data!V59</f>
        <v>12.3</v>
      </c>
      <c r="J15" s="18">
        <f t="shared" si="4"/>
        <v>0.30000000000000071</v>
      </c>
      <c r="K15" s="17">
        <f>Data!V69</f>
        <v>12.2</v>
      </c>
      <c r="L15" s="17">
        <f>Data!V79</f>
        <v>12.3</v>
      </c>
      <c r="M15" s="17">
        <f>Data!V89</f>
        <v>12.2</v>
      </c>
      <c r="N15" s="73">
        <f t="shared" si="1"/>
        <v>0.10000000000000142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Data!V10</f>
        <v>11.1</v>
      </c>
      <c r="D16" s="17">
        <f>Data!V20</f>
        <v>11.3</v>
      </c>
      <c r="E16" s="17">
        <f>Data!V30</f>
        <v>11.2</v>
      </c>
      <c r="F16" s="18">
        <f t="shared" si="3"/>
        <v>0.20000000000000107</v>
      </c>
      <c r="G16" s="17">
        <f>Data!V40</f>
        <v>11.4</v>
      </c>
      <c r="H16" s="17">
        <f>Data!V50</f>
        <v>11.3</v>
      </c>
      <c r="I16" s="17">
        <f>Data!V60</f>
        <v>10.8</v>
      </c>
      <c r="J16" s="18">
        <f t="shared" si="4"/>
        <v>0.59999999999999964</v>
      </c>
      <c r="K16" s="17">
        <f>Data!V70</f>
        <v>10.8</v>
      </c>
      <c r="L16" s="17">
        <f>Data!V80</f>
        <v>11.4</v>
      </c>
      <c r="M16" s="17">
        <f>Data!V90</f>
        <v>11.2</v>
      </c>
      <c r="N16" s="73">
        <f t="shared" si="1"/>
        <v>0.59999999999999964</v>
      </c>
      <c r="O16" s="2"/>
      <c r="P16" s="2"/>
      <c r="Q16" s="2"/>
    </row>
    <row r="17" spans="1:17" ht="13.5" customHeight="1">
      <c r="A17" s="2"/>
      <c r="B17" s="19">
        <v>10</v>
      </c>
      <c r="C17" s="17">
        <f>Data!V11</f>
        <v>12.7</v>
      </c>
      <c r="D17" s="17">
        <f>Data!V21</f>
        <v>12.5</v>
      </c>
      <c r="E17" s="17">
        <f>Data!V31</f>
        <v>12</v>
      </c>
      <c r="F17" s="18">
        <f t="shared" si="3"/>
        <v>0.69999999999999929</v>
      </c>
      <c r="G17" s="17">
        <f>Data!V41</f>
        <v>12.6</v>
      </c>
      <c r="H17" s="17">
        <f>Data!V51</f>
        <v>12.5</v>
      </c>
      <c r="I17" s="17">
        <f>Data!V61</f>
        <v>12.2</v>
      </c>
      <c r="J17" s="18">
        <f t="shared" si="4"/>
        <v>0.40000000000000036</v>
      </c>
      <c r="K17" s="17">
        <f>Data!V71</f>
        <v>12.6</v>
      </c>
      <c r="L17" s="17">
        <f>Data!V81</f>
        <v>12.3</v>
      </c>
      <c r="M17" s="17">
        <f>Data!V91</f>
        <v>12.1</v>
      </c>
      <c r="N17" s="73">
        <f t="shared" si="1"/>
        <v>0.5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3.740893876747451E-2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12.230000000000002</v>
      </c>
      <c r="F28" s="30">
        <f>AVERAGE(F8:F27)</f>
        <v>0.42999999999999972</v>
      </c>
      <c r="G28" s="31"/>
      <c r="H28" s="32" t="s">
        <v>111</v>
      </c>
      <c r="I28" s="79">
        <f>AVERAGE(G8:I27)</f>
        <v>12.166666666666668</v>
      </c>
      <c r="J28" s="30">
        <f>AVERAGE(J8:J27)</f>
        <v>0.36999999999999977</v>
      </c>
      <c r="K28" s="80"/>
      <c r="L28" s="81" t="s">
        <v>111</v>
      </c>
      <c r="M28" s="82">
        <f>AVERAGE(K8:M27)</f>
        <v>12.123333333333335</v>
      </c>
      <c r="N28" s="83">
        <f>AVERAGE(N8:N27)</f>
        <v>0.40000000000000019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1.2199999999999998</v>
      </c>
      <c r="E30" s="3"/>
      <c r="F30" s="33"/>
      <c r="G30" s="36" t="s">
        <v>113</v>
      </c>
      <c r="H30" s="35">
        <f>IF(J2=2,SQRT(ABS(((P33*P42)^2)-((D30^2)/(J4*J3)))),(SQRT(ABS(((P33*P43)^2)-((D30^2)/(J4*J3))))))</f>
        <v>0.18256688272155977</v>
      </c>
      <c r="I30" s="2"/>
      <c r="J30" s="33"/>
      <c r="K30" s="34" t="s">
        <v>114</v>
      </c>
      <c r="L30" s="35">
        <f>SQRT(D30^2+H30^2)</f>
        <v>1.2335844789339185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0.23689320388349508</v>
      </c>
      <c r="E31" s="3"/>
      <c r="F31" s="37"/>
      <c r="G31" s="40" t="s">
        <v>117</v>
      </c>
      <c r="H31" s="41">
        <f>H30/5.15</f>
        <v>3.5449880140108692E-2</v>
      </c>
      <c r="I31" s="2"/>
      <c r="J31" s="37"/>
      <c r="K31" s="38" t="s">
        <v>118</v>
      </c>
      <c r="L31" s="84">
        <f>L30/5.15</f>
        <v>0.23953096678328514</v>
      </c>
      <c r="M31" s="2"/>
      <c r="N31" s="85"/>
      <c r="O31" s="36" t="s">
        <v>119</v>
      </c>
      <c r="P31" s="86">
        <f>IF(J2=2,(F28+J28)/2,(F28+J28+N28)/3)</f>
        <v>0.39999999999999991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13.555555555555552</v>
      </c>
      <c r="E32" s="3"/>
      <c r="F32" s="42"/>
      <c r="G32" s="45" t="s">
        <v>121</v>
      </c>
      <c r="H32" s="44">
        <f>100*H30/G4</f>
        <v>2.0285209191284417</v>
      </c>
      <c r="I32" s="2"/>
      <c r="J32" s="42"/>
      <c r="K32" s="87" t="s">
        <v>122</v>
      </c>
      <c r="L32" s="44">
        <f>100*L30/(G2-G3)</f>
        <v>13.706494210376873</v>
      </c>
      <c r="M32" s="2"/>
      <c r="N32" s="88"/>
      <c r="O32" s="89" t="s">
        <v>123</v>
      </c>
      <c r="P32" s="90">
        <f>IF(J3=2,P31*N42,P31*N43)</f>
        <v>1.0319999999999998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0.10666666666666735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-4.3333333333333002E-2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0.19999999999999929</v>
      </c>
      <c r="F66" s="112">
        <f t="shared" ref="F66:F75" si="8">N8</f>
        <v>0.59999999999999964</v>
      </c>
      <c r="G66" s="113">
        <f t="shared" ref="G66:G75" si="9">$P$32</f>
        <v>1.0319999999999998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11.5</v>
      </c>
      <c r="M66" s="120">
        <f t="shared" ref="M66:M75" si="12">AVERAGE(G8:I8)</f>
        <v>11.366666666666667</v>
      </c>
      <c r="N66" s="121">
        <f t="shared" ref="N66:N75" si="13">AVERAGE(K8:M8)</f>
        <v>11.333333333333334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0.29999999999999893</v>
      </c>
      <c r="F67" s="115">
        <f t="shared" si="8"/>
        <v>0.5</v>
      </c>
      <c r="G67" s="113">
        <f t="shared" si="9"/>
        <v>1.0319999999999998</v>
      </c>
      <c r="H67" s="2"/>
      <c r="I67" s="2"/>
      <c r="J67" s="2"/>
      <c r="K67" s="119">
        <f t="shared" si="10"/>
        <v>2</v>
      </c>
      <c r="L67" s="122">
        <f t="shared" si="11"/>
        <v>11.733333333333334</v>
      </c>
      <c r="M67" s="122">
        <f t="shared" si="12"/>
        <v>11.533333333333331</v>
      </c>
      <c r="N67" s="113">
        <f t="shared" si="13"/>
        <v>11.666666666666666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0.59999999999999964</v>
      </c>
      <c r="F68" s="115">
        <f t="shared" si="8"/>
        <v>9.9999999999999645E-2</v>
      </c>
      <c r="G68" s="113">
        <f t="shared" si="9"/>
        <v>1.0319999999999998</v>
      </c>
      <c r="H68" s="2"/>
      <c r="I68" s="2"/>
      <c r="J68" s="2"/>
      <c r="K68" s="119">
        <f t="shared" si="10"/>
        <v>3</v>
      </c>
      <c r="L68" s="122">
        <f t="shared" si="11"/>
        <v>12.733333333333334</v>
      </c>
      <c r="M68" s="122">
        <f t="shared" si="12"/>
        <v>12.666666666666666</v>
      </c>
      <c r="N68" s="113">
        <f t="shared" si="13"/>
        <v>12.633333333333333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0.5</v>
      </c>
      <c r="F69" s="115">
        <f t="shared" si="8"/>
        <v>0.20000000000000107</v>
      </c>
      <c r="G69" s="113">
        <f t="shared" si="9"/>
        <v>1.0319999999999998</v>
      </c>
      <c r="H69" s="2"/>
      <c r="I69" s="2"/>
      <c r="J69" s="2"/>
      <c r="K69" s="119">
        <f t="shared" si="10"/>
        <v>4</v>
      </c>
      <c r="L69" s="122">
        <f t="shared" si="11"/>
        <v>12.233333333333334</v>
      </c>
      <c r="M69" s="122">
        <f t="shared" si="12"/>
        <v>12.166666666666666</v>
      </c>
      <c r="N69" s="113">
        <f t="shared" si="13"/>
        <v>12.166666666666666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</v>
      </c>
      <c r="E70" s="114">
        <f t="shared" si="7"/>
        <v>0.30000000000000071</v>
      </c>
      <c r="F70" s="115">
        <f t="shared" si="8"/>
        <v>0.29999999999999893</v>
      </c>
      <c r="G70" s="113">
        <f t="shared" si="9"/>
        <v>1.0319999999999998</v>
      </c>
      <c r="H70" s="2"/>
      <c r="I70" s="2"/>
      <c r="J70" s="2"/>
      <c r="K70" s="119">
        <f t="shared" si="10"/>
        <v>5</v>
      </c>
      <c r="L70" s="122">
        <f t="shared" si="11"/>
        <v>12.6</v>
      </c>
      <c r="M70" s="122">
        <f t="shared" si="12"/>
        <v>12.633333333333333</v>
      </c>
      <c r="N70" s="113">
        <f t="shared" si="13"/>
        <v>12.466666666666669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0.39999999999999858</v>
      </c>
      <c r="E71" s="114">
        <f t="shared" si="7"/>
        <v>0.19999999999999929</v>
      </c>
      <c r="F71" s="115">
        <f t="shared" si="8"/>
        <v>0.60000000000000142</v>
      </c>
      <c r="G71" s="113">
        <f t="shared" si="9"/>
        <v>1.0319999999999998</v>
      </c>
      <c r="H71" s="2"/>
      <c r="I71" s="2"/>
      <c r="J71" s="2"/>
      <c r="K71" s="119">
        <f t="shared" si="10"/>
        <v>6</v>
      </c>
      <c r="L71" s="122">
        <f t="shared" si="11"/>
        <v>12.566666666666668</v>
      </c>
      <c r="M71" s="122">
        <f t="shared" si="12"/>
        <v>12.433333333333332</v>
      </c>
      <c r="N71" s="113">
        <f t="shared" si="13"/>
        <v>12.433333333333332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0.29999999999999893</v>
      </c>
      <c r="F72" s="115">
        <f t="shared" si="8"/>
        <v>0.5</v>
      </c>
      <c r="G72" s="113">
        <f t="shared" si="9"/>
        <v>1.0319999999999998</v>
      </c>
      <c r="H72" s="2"/>
      <c r="I72" s="2"/>
      <c r="J72" s="2"/>
      <c r="K72" s="119">
        <f t="shared" si="10"/>
        <v>7</v>
      </c>
      <c r="L72" s="122">
        <f t="shared" si="11"/>
        <v>13.033333333333333</v>
      </c>
      <c r="M72" s="122">
        <f t="shared" si="12"/>
        <v>12.933333333333332</v>
      </c>
      <c r="N72" s="113">
        <f t="shared" si="13"/>
        <v>12.833333333333334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</v>
      </c>
      <c r="E73" s="114">
        <f t="shared" si="7"/>
        <v>0.30000000000000071</v>
      </c>
      <c r="F73" s="115">
        <f t="shared" si="8"/>
        <v>0.10000000000000142</v>
      </c>
      <c r="G73" s="113">
        <f t="shared" si="9"/>
        <v>1.0319999999999998</v>
      </c>
      <c r="H73" s="2"/>
      <c r="I73" s="2"/>
      <c r="J73" s="2"/>
      <c r="K73" s="119">
        <f t="shared" si="10"/>
        <v>8</v>
      </c>
      <c r="L73" s="122">
        <f t="shared" si="11"/>
        <v>12.300000000000002</v>
      </c>
      <c r="M73" s="122">
        <f t="shared" si="12"/>
        <v>12.333333333333334</v>
      </c>
      <c r="N73" s="113">
        <f t="shared" si="13"/>
        <v>12.233333333333334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0.20000000000000107</v>
      </c>
      <c r="E74" s="114">
        <f t="shared" si="7"/>
        <v>0.59999999999999964</v>
      </c>
      <c r="F74" s="115">
        <f t="shared" si="8"/>
        <v>0.59999999999999964</v>
      </c>
      <c r="G74" s="113">
        <f t="shared" si="9"/>
        <v>1.0319999999999998</v>
      </c>
      <c r="H74" s="2"/>
      <c r="I74" s="2"/>
      <c r="J74" s="2"/>
      <c r="K74" s="119">
        <f t="shared" si="10"/>
        <v>9</v>
      </c>
      <c r="L74" s="122">
        <f t="shared" si="11"/>
        <v>11.199999999999998</v>
      </c>
      <c r="M74" s="122">
        <f t="shared" si="12"/>
        <v>11.166666666666666</v>
      </c>
      <c r="N74" s="113">
        <f t="shared" si="13"/>
        <v>11.133333333333335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0.69999999999999929</v>
      </c>
      <c r="E75" s="114">
        <f t="shared" si="7"/>
        <v>0.40000000000000036</v>
      </c>
      <c r="F75" s="115">
        <f t="shared" si="8"/>
        <v>0.5</v>
      </c>
      <c r="G75" s="118">
        <f t="shared" si="9"/>
        <v>1.0319999999999998</v>
      </c>
      <c r="H75" s="2"/>
      <c r="I75" s="2"/>
      <c r="J75" s="2"/>
      <c r="K75" s="123">
        <f t="shared" si="10"/>
        <v>10</v>
      </c>
      <c r="L75" s="122">
        <f t="shared" si="11"/>
        <v>12.4</v>
      </c>
      <c r="M75" s="122">
        <f t="shared" si="12"/>
        <v>12.433333333333332</v>
      </c>
      <c r="N75" s="113">
        <f t="shared" si="13"/>
        <v>12.333333333333334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GRR!B31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GRR!A31</f>
        <v>D 21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Data!W2</f>
        <v>10.199999999999999</v>
      </c>
      <c r="D8" s="17">
        <f>Data!W12</f>
        <v>9.8000000000000007</v>
      </c>
      <c r="E8" s="17">
        <f>Data!W22</f>
        <v>10.1</v>
      </c>
      <c r="F8" s="18">
        <f>MAX(C8:E8)-MIN(C8:E8)</f>
        <v>0.39999999999999858</v>
      </c>
      <c r="G8" s="17">
        <f>Data!W32</f>
        <v>9.8000000000000007</v>
      </c>
      <c r="H8" s="17">
        <f>Data!W42</f>
        <v>10.199999999999999</v>
      </c>
      <c r="I8" s="17">
        <f>Data!W52</f>
        <v>10.1</v>
      </c>
      <c r="J8" s="18">
        <f t="shared" ref="J8" si="0">MAX(G8:I8)-MIN(G8:I8)</f>
        <v>0.39999999999999858</v>
      </c>
      <c r="K8" s="17">
        <f>Data!W62</f>
        <v>10.3</v>
      </c>
      <c r="L8" s="17">
        <f>Data!W72</f>
        <v>10.1</v>
      </c>
      <c r="M8" s="17">
        <f>Data!W82</f>
        <v>9.9</v>
      </c>
      <c r="N8" s="71">
        <f t="shared" ref="N8:N17" si="1">MAX(K8:M8)-MIN(K8:M8)</f>
        <v>0.40000000000000036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Data!W3</f>
        <v>9</v>
      </c>
      <c r="D9" s="17">
        <f>Data!W13</f>
        <v>9.1999999999999993</v>
      </c>
      <c r="E9" s="17">
        <f>Data!W23</f>
        <v>9.4</v>
      </c>
      <c r="F9" s="18">
        <f t="shared" ref="F9:F17" si="3">MAX(C9:E9)-MIN(C9:E9)</f>
        <v>0.40000000000000036</v>
      </c>
      <c r="G9" s="17">
        <f>Data!W33</f>
        <v>8.6999999999999993</v>
      </c>
      <c r="H9" s="17">
        <f>Data!W43</f>
        <v>9.1999999999999993</v>
      </c>
      <c r="I9" s="17">
        <f>Data!W53</f>
        <v>9.5</v>
      </c>
      <c r="J9" s="18">
        <f t="shared" ref="J9:J17" si="4">MAX(G9:I9)-MIN(G9:I9)</f>
        <v>0.80000000000000071</v>
      </c>
      <c r="K9" s="17">
        <f>Data!W63</f>
        <v>9.3000000000000007</v>
      </c>
      <c r="L9" s="17">
        <f>Data!W73</f>
        <v>9.1999999999999993</v>
      </c>
      <c r="M9" s="17">
        <f>Data!W83</f>
        <v>9.5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Data!W4</f>
        <v>11.6</v>
      </c>
      <c r="D10" s="17">
        <f>Data!W14</f>
        <v>11.2</v>
      </c>
      <c r="E10" s="17">
        <f>Data!W24</f>
        <v>10.7</v>
      </c>
      <c r="F10" s="18">
        <f t="shared" si="3"/>
        <v>0.90000000000000036</v>
      </c>
      <c r="G10" s="17">
        <f>Data!W34</f>
        <v>11.4</v>
      </c>
      <c r="H10" s="17">
        <f>Data!W44</f>
        <v>11.1</v>
      </c>
      <c r="I10" s="17">
        <f>Data!W54</f>
        <v>10.8</v>
      </c>
      <c r="J10" s="18">
        <f t="shared" si="4"/>
        <v>0.59999999999999964</v>
      </c>
      <c r="K10" s="17">
        <f>Data!W64</f>
        <v>11.2</v>
      </c>
      <c r="L10" s="17">
        <f>Data!W74</f>
        <v>10.9</v>
      </c>
      <c r="M10" s="17">
        <f>Data!W84</f>
        <v>10.8</v>
      </c>
      <c r="N10" s="73">
        <f t="shared" si="1"/>
        <v>0.39999999999999858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Data!W5</f>
        <v>11.2</v>
      </c>
      <c r="D11" s="17">
        <f>Data!W15</f>
        <v>10.9</v>
      </c>
      <c r="E11" s="17">
        <f>Data!W25</f>
        <v>10.6</v>
      </c>
      <c r="F11" s="18">
        <f t="shared" si="3"/>
        <v>0.59999999999999964</v>
      </c>
      <c r="G11" s="17">
        <f>Data!W35</f>
        <v>11</v>
      </c>
      <c r="H11" s="17">
        <f>Data!W45</f>
        <v>10.5</v>
      </c>
      <c r="I11" s="17">
        <f>Data!W55</f>
        <v>10.6</v>
      </c>
      <c r="J11" s="18">
        <f t="shared" si="4"/>
        <v>0.5</v>
      </c>
      <c r="K11" s="17">
        <f>Data!W65</f>
        <v>11</v>
      </c>
      <c r="L11" s="17">
        <f>Data!W75</f>
        <v>10.8</v>
      </c>
      <c r="M11" s="17">
        <f>Data!W85</f>
        <v>10.8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Data!W6</f>
        <v>11.7</v>
      </c>
      <c r="D12" s="17">
        <f>Data!W16</f>
        <v>11.1</v>
      </c>
      <c r="E12" s="17">
        <f>Data!W26</f>
        <v>11.5</v>
      </c>
      <c r="F12" s="18">
        <f t="shared" si="3"/>
        <v>0.59999999999999964</v>
      </c>
      <c r="G12" s="17">
        <f>Data!W36</f>
        <v>11.7</v>
      </c>
      <c r="H12" s="17">
        <f>Data!W46</f>
        <v>11.6</v>
      </c>
      <c r="I12" s="17">
        <f>Data!W56</f>
        <v>10.8</v>
      </c>
      <c r="J12" s="18">
        <f t="shared" si="4"/>
        <v>0.89999999999999858</v>
      </c>
      <c r="K12" s="17">
        <f>Data!W66</f>
        <v>11.6</v>
      </c>
      <c r="L12" s="17">
        <f>Data!W76</f>
        <v>11.5</v>
      </c>
      <c r="M12" s="17">
        <f>Data!W86</f>
        <v>11.3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Data!W7</f>
        <v>11.7</v>
      </c>
      <c r="D13" s="17">
        <f>Data!W17</f>
        <v>11.7</v>
      </c>
      <c r="E13" s="17">
        <f>Data!W27</f>
        <v>11.4</v>
      </c>
      <c r="F13" s="18">
        <f t="shared" si="3"/>
        <v>0.29999999999999893</v>
      </c>
      <c r="G13" s="17">
        <f>Data!W37</f>
        <v>11.4</v>
      </c>
      <c r="H13" s="17">
        <f>Data!W47</f>
        <v>11.3</v>
      </c>
      <c r="I13" s="17">
        <f>Data!W57</f>
        <v>11.3</v>
      </c>
      <c r="J13" s="18">
        <f t="shared" si="4"/>
        <v>9.9999999999999645E-2</v>
      </c>
      <c r="K13" s="17">
        <f>Data!W67</f>
        <v>11.5</v>
      </c>
      <c r="L13" s="17">
        <f>Data!W77</f>
        <v>11.3</v>
      </c>
      <c r="M13" s="17">
        <f>Data!W87</f>
        <v>11.3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Data!W8</f>
        <v>12.4</v>
      </c>
      <c r="D14" s="17">
        <f>Data!W18</f>
        <v>12.1</v>
      </c>
      <c r="E14" s="17">
        <f>Data!W28</f>
        <v>12.1</v>
      </c>
      <c r="F14" s="18">
        <f t="shared" si="3"/>
        <v>0.30000000000000071</v>
      </c>
      <c r="G14" s="17">
        <f>Data!W38</f>
        <v>12</v>
      </c>
      <c r="H14" s="17">
        <f>Data!W48</f>
        <v>11.8</v>
      </c>
      <c r="I14" s="17">
        <f>Data!W58</f>
        <v>12</v>
      </c>
      <c r="J14" s="18">
        <f t="shared" si="4"/>
        <v>0.19999999999999929</v>
      </c>
      <c r="K14" s="17">
        <f>Data!W68</f>
        <v>12.2</v>
      </c>
      <c r="L14" s="17">
        <f>Data!W78</f>
        <v>12</v>
      </c>
      <c r="M14" s="17">
        <f>Data!W88</f>
        <v>11.8</v>
      </c>
      <c r="N14" s="73">
        <f t="shared" si="1"/>
        <v>0.39999999999999858</v>
      </c>
      <c r="O14" s="2"/>
      <c r="P14" s="2"/>
      <c r="Q14" s="2"/>
    </row>
    <row r="15" spans="1:19" ht="13.5" customHeight="1">
      <c r="A15" s="2"/>
      <c r="B15" s="19">
        <v>8</v>
      </c>
      <c r="C15" s="17">
        <f>Data!W9</f>
        <v>11.6</v>
      </c>
      <c r="D15" s="17">
        <f>Data!W19</f>
        <v>11.5</v>
      </c>
      <c r="E15" s="17">
        <f>Data!W29</f>
        <v>11.2</v>
      </c>
      <c r="F15" s="18">
        <f t="shared" si="3"/>
        <v>0.40000000000000036</v>
      </c>
      <c r="G15" s="17">
        <f>Data!W39</f>
        <v>11.5</v>
      </c>
      <c r="H15" s="17">
        <f>Data!W49</f>
        <v>10.9</v>
      </c>
      <c r="I15" s="17">
        <f>Data!W59</f>
        <v>11.5</v>
      </c>
      <c r="J15" s="18">
        <f t="shared" si="4"/>
        <v>0.59999999999999964</v>
      </c>
      <c r="K15" s="17">
        <f>Data!W69</f>
        <v>11.4</v>
      </c>
      <c r="L15" s="17">
        <f>Data!W79</f>
        <v>11.2</v>
      </c>
      <c r="M15" s="17">
        <f>Data!W89</f>
        <v>11.3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Data!W10</f>
        <v>9.8000000000000007</v>
      </c>
      <c r="D16" s="17">
        <f>Data!W20</f>
        <v>10</v>
      </c>
      <c r="E16" s="17">
        <f>Data!W30</f>
        <v>10</v>
      </c>
      <c r="F16" s="18">
        <f t="shared" si="3"/>
        <v>0.19999999999999929</v>
      </c>
      <c r="G16" s="17">
        <f>Data!W40</f>
        <v>10.199999999999999</v>
      </c>
      <c r="H16" s="17">
        <f>Data!W50</f>
        <v>10.1</v>
      </c>
      <c r="I16" s="17">
        <f>Data!W60</f>
        <v>10.1</v>
      </c>
      <c r="J16" s="18">
        <f t="shared" si="4"/>
        <v>9.9999999999999645E-2</v>
      </c>
      <c r="K16" s="17">
        <f>Data!W70</f>
        <v>10.199999999999999</v>
      </c>
      <c r="L16" s="17">
        <f>Data!W80</f>
        <v>10.1</v>
      </c>
      <c r="M16" s="17">
        <f>Data!W90</f>
        <v>10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Data!W11</f>
        <v>11.1</v>
      </c>
      <c r="D17" s="17">
        <f>Data!W21</f>
        <v>11</v>
      </c>
      <c r="E17" s="17">
        <f>Data!W31</f>
        <v>11</v>
      </c>
      <c r="F17" s="18">
        <f t="shared" si="3"/>
        <v>9.9999999999999645E-2</v>
      </c>
      <c r="G17" s="17">
        <f>Data!W41</f>
        <v>11.1</v>
      </c>
      <c r="H17" s="17">
        <f>Data!W51</f>
        <v>11</v>
      </c>
      <c r="I17" s="17">
        <f>Data!W61</f>
        <v>11</v>
      </c>
      <c r="J17" s="18">
        <f t="shared" si="4"/>
        <v>9.9999999999999645E-2</v>
      </c>
      <c r="K17" s="17">
        <f>Data!W71</f>
        <v>11</v>
      </c>
      <c r="L17" s="17">
        <f>Data!W81</f>
        <v>10.5</v>
      </c>
      <c r="M17" s="17">
        <f>Data!W91</f>
        <v>10.9</v>
      </c>
      <c r="N17" s="73">
        <f t="shared" si="1"/>
        <v>0.5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5.1191179366015492E-2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10.893333333333334</v>
      </c>
      <c r="F28" s="30">
        <f>AVERAGE(F8:F27)</f>
        <v>0.41999999999999976</v>
      </c>
      <c r="G28" s="31"/>
      <c r="H28" s="32" t="s">
        <v>111</v>
      </c>
      <c r="I28" s="79">
        <f>AVERAGE(G8:I27)</f>
        <v>10.80666666666667</v>
      </c>
      <c r="J28" s="30">
        <f>AVERAGE(J8:J27)</f>
        <v>0.42999999999999955</v>
      </c>
      <c r="K28" s="80"/>
      <c r="L28" s="81" t="s">
        <v>111</v>
      </c>
      <c r="M28" s="82">
        <f>AVERAGE(K8:M27)</f>
        <v>10.830000000000002</v>
      </c>
      <c r="N28" s="83">
        <f>AVERAGE(N8:N27)</f>
        <v>0.30999999999999961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1.179333333333332</v>
      </c>
      <c r="E30" s="3"/>
      <c r="F30" s="33"/>
      <c r="G30" s="36" t="s">
        <v>113</v>
      </c>
      <c r="H30" s="35">
        <f>IF(J2=2,SQRT(ABS(((P33*P42)^2)-((D30^2)/(J4*J3)))),(SQRT(ABS(((P33*P43)^2)-((D30^2)/(J4*J3))))))</f>
        <v>9.1624758096779321E-2</v>
      </c>
      <c r="I30" s="2"/>
      <c r="J30" s="33"/>
      <c r="K30" s="34" t="s">
        <v>114</v>
      </c>
      <c r="L30" s="35">
        <f>SQRT(D30^2+H30^2)</f>
        <v>1.1828872335972695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0.22899676375404504</v>
      </c>
      <c r="E31" s="3"/>
      <c r="F31" s="37"/>
      <c r="G31" s="40" t="s">
        <v>117</v>
      </c>
      <c r="H31" s="41">
        <f>H30/5.15</f>
        <v>1.7791215164423169E-2</v>
      </c>
      <c r="I31" s="2"/>
      <c r="J31" s="37"/>
      <c r="K31" s="38" t="s">
        <v>118</v>
      </c>
      <c r="L31" s="84">
        <f>L30/5.15</f>
        <v>0.22968684147519797</v>
      </c>
      <c r="M31" s="2"/>
      <c r="N31" s="85"/>
      <c r="O31" s="36" t="s">
        <v>119</v>
      </c>
      <c r="P31" s="86">
        <f>IF(J2=2,(F28+J28)/2,(F28+J28+N28)/3)</f>
        <v>0.38666666666666627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13.103703703703689</v>
      </c>
      <c r="E32" s="3"/>
      <c r="F32" s="42"/>
      <c r="G32" s="45" t="s">
        <v>121</v>
      </c>
      <c r="H32" s="44">
        <f>100*H30/G4</f>
        <v>1.0180528677419924</v>
      </c>
      <c r="I32" s="2"/>
      <c r="J32" s="42"/>
      <c r="K32" s="87" t="s">
        <v>122</v>
      </c>
      <c r="L32" s="44">
        <f>100*L30/(G2-G3)</f>
        <v>13.143191484414107</v>
      </c>
      <c r="M32" s="2"/>
      <c r="N32" s="88"/>
      <c r="O32" s="89" t="s">
        <v>123</v>
      </c>
      <c r="P32" s="90">
        <f>IF(J3=2,P31*N42,P31*N43)</f>
        <v>0.99759999999999904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8.6666666666664227E-2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2.3333333333331652E-2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0.39999999999999858</v>
      </c>
      <c r="E66" s="111">
        <f t="shared" ref="E66:E75" si="7">J8</f>
        <v>0.39999999999999858</v>
      </c>
      <c r="F66" s="112">
        <f t="shared" ref="F66:F75" si="8">N8</f>
        <v>0.40000000000000036</v>
      </c>
      <c r="G66" s="113">
        <f t="shared" ref="G66:G75" si="9">$P$32</f>
        <v>0.99759999999999904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10.033333333333333</v>
      </c>
      <c r="M66" s="120">
        <f t="shared" ref="M66:M75" si="12">AVERAGE(G8:I8)</f>
        <v>10.033333333333333</v>
      </c>
      <c r="N66" s="121">
        <f t="shared" ref="N66:N75" si="13">AVERAGE(K8:M8)</f>
        <v>10.1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0.80000000000000071</v>
      </c>
      <c r="F67" s="115">
        <f t="shared" si="8"/>
        <v>0.30000000000000071</v>
      </c>
      <c r="G67" s="113">
        <f t="shared" si="9"/>
        <v>0.99759999999999904</v>
      </c>
      <c r="H67" s="2"/>
      <c r="I67" s="2"/>
      <c r="J67" s="2"/>
      <c r="K67" s="119">
        <f t="shared" si="10"/>
        <v>2</v>
      </c>
      <c r="L67" s="122">
        <f t="shared" si="11"/>
        <v>9.2000000000000011</v>
      </c>
      <c r="M67" s="122">
        <f t="shared" si="12"/>
        <v>9.1333333333333329</v>
      </c>
      <c r="N67" s="113">
        <f t="shared" si="13"/>
        <v>9.3333333333333339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0.90000000000000036</v>
      </c>
      <c r="E68" s="114">
        <f t="shared" si="7"/>
        <v>0.59999999999999964</v>
      </c>
      <c r="F68" s="115">
        <f t="shared" si="8"/>
        <v>0.39999999999999858</v>
      </c>
      <c r="G68" s="113">
        <f t="shared" si="9"/>
        <v>0.99759999999999904</v>
      </c>
      <c r="H68" s="2"/>
      <c r="I68" s="2"/>
      <c r="J68" s="2"/>
      <c r="K68" s="119">
        <f t="shared" si="10"/>
        <v>3</v>
      </c>
      <c r="L68" s="122">
        <f t="shared" si="11"/>
        <v>11.166666666666666</v>
      </c>
      <c r="M68" s="122">
        <f t="shared" si="12"/>
        <v>11.1</v>
      </c>
      <c r="N68" s="113">
        <f t="shared" si="13"/>
        <v>10.966666666666669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0.5</v>
      </c>
      <c r="F69" s="115">
        <f t="shared" si="8"/>
        <v>0.19999999999999929</v>
      </c>
      <c r="G69" s="113">
        <f t="shared" si="9"/>
        <v>0.99759999999999904</v>
      </c>
      <c r="H69" s="2"/>
      <c r="I69" s="2"/>
      <c r="J69" s="2"/>
      <c r="K69" s="119">
        <f t="shared" si="10"/>
        <v>4</v>
      </c>
      <c r="L69" s="122">
        <f t="shared" si="11"/>
        <v>10.9</v>
      </c>
      <c r="M69" s="122">
        <f t="shared" si="12"/>
        <v>10.700000000000001</v>
      </c>
      <c r="N69" s="113">
        <f t="shared" si="13"/>
        <v>10.866666666666667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0.59999999999999964</v>
      </c>
      <c r="E70" s="114">
        <f t="shared" si="7"/>
        <v>0.89999999999999858</v>
      </c>
      <c r="F70" s="115">
        <f t="shared" si="8"/>
        <v>0.29999999999999893</v>
      </c>
      <c r="G70" s="113">
        <f t="shared" si="9"/>
        <v>0.99759999999999904</v>
      </c>
      <c r="H70" s="2"/>
      <c r="I70" s="2"/>
      <c r="J70" s="2"/>
      <c r="K70" s="119">
        <f t="shared" si="10"/>
        <v>5</v>
      </c>
      <c r="L70" s="122">
        <f t="shared" si="11"/>
        <v>11.433333333333332</v>
      </c>
      <c r="M70" s="122">
        <f t="shared" si="12"/>
        <v>11.366666666666665</v>
      </c>
      <c r="N70" s="113">
        <f t="shared" si="13"/>
        <v>11.466666666666669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9.9999999999999645E-2</v>
      </c>
      <c r="F71" s="115">
        <f t="shared" si="8"/>
        <v>0.19999999999999929</v>
      </c>
      <c r="G71" s="113">
        <f t="shared" si="9"/>
        <v>0.99759999999999904</v>
      </c>
      <c r="H71" s="2"/>
      <c r="I71" s="2"/>
      <c r="J71" s="2"/>
      <c r="K71" s="119">
        <f t="shared" si="10"/>
        <v>6</v>
      </c>
      <c r="L71" s="122">
        <f t="shared" si="11"/>
        <v>11.6</v>
      </c>
      <c r="M71" s="122">
        <f t="shared" si="12"/>
        <v>11.333333333333334</v>
      </c>
      <c r="N71" s="113">
        <f t="shared" si="13"/>
        <v>11.366666666666667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0.19999999999999929</v>
      </c>
      <c r="F72" s="115">
        <f t="shared" si="8"/>
        <v>0.39999999999999858</v>
      </c>
      <c r="G72" s="113">
        <f t="shared" si="9"/>
        <v>0.99759999999999904</v>
      </c>
      <c r="H72" s="2"/>
      <c r="I72" s="2"/>
      <c r="J72" s="2"/>
      <c r="K72" s="119">
        <f t="shared" si="10"/>
        <v>7</v>
      </c>
      <c r="L72" s="122">
        <f t="shared" si="11"/>
        <v>12.200000000000001</v>
      </c>
      <c r="M72" s="122">
        <f t="shared" si="12"/>
        <v>11.933333333333332</v>
      </c>
      <c r="N72" s="113">
        <f t="shared" si="13"/>
        <v>12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0.59999999999999964</v>
      </c>
      <c r="F73" s="115">
        <f t="shared" si="8"/>
        <v>0.20000000000000107</v>
      </c>
      <c r="G73" s="113">
        <f t="shared" si="9"/>
        <v>0.99759999999999904</v>
      </c>
      <c r="H73" s="2"/>
      <c r="I73" s="2"/>
      <c r="J73" s="2"/>
      <c r="K73" s="119">
        <f t="shared" si="10"/>
        <v>8</v>
      </c>
      <c r="L73" s="122">
        <f t="shared" si="11"/>
        <v>11.433333333333332</v>
      </c>
      <c r="M73" s="122">
        <f t="shared" si="12"/>
        <v>11.299999999999999</v>
      </c>
      <c r="N73" s="113">
        <f t="shared" si="13"/>
        <v>11.300000000000002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9.9999999999999645E-2</v>
      </c>
      <c r="F74" s="115">
        <f t="shared" si="8"/>
        <v>0.19999999999999929</v>
      </c>
      <c r="G74" s="113">
        <f t="shared" si="9"/>
        <v>0.99759999999999904</v>
      </c>
      <c r="H74" s="2"/>
      <c r="I74" s="2"/>
      <c r="J74" s="2"/>
      <c r="K74" s="119">
        <f t="shared" si="10"/>
        <v>9</v>
      </c>
      <c r="L74" s="122">
        <f t="shared" si="11"/>
        <v>9.9333333333333336</v>
      </c>
      <c r="M74" s="122">
        <f t="shared" si="12"/>
        <v>10.133333333333333</v>
      </c>
      <c r="N74" s="113">
        <f t="shared" si="13"/>
        <v>10.1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9.9999999999999645E-2</v>
      </c>
      <c r="E75" s="114">
        <f t="shared" si="7"/>
        <v>9.9999999999999645E-2</v>
      </c>
      <c r="F75" s="115">
        <f t="shared" si="8"/>
        <v>0.5</v>
      </c>
      <c r="G75" s="118">
        <f t="shared" si="9"/>
        <v>0.99759999999999904</v>
      </c>
      <c r="H75" s="2"/>
      <c r="I75" s="2"/>
      <c r="J75" s="2"/>
      <c r="K75" s="123">
        <f t="shared" si="10"/>
        <v>10</v>
      </c>
      <c r="L75" s="122">
        <f t="shared" si="11"/>
        <v>11.033333333333333</v>
      </c>
      <c r="M75" s="122">
        <f t="shared" si="12"/>
        <v>11.033333333333333</v>
      </c>
      <c r="N75" s="113">
        <f t="shared" si="13"/>
        <v>10.799999999999999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GRR!B32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GRR!A32</f>
        <v>D 22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Data!X2</f>
        <v>9.9</v>
      </c>
      <c r="D8" s="17">
        <f>Data!X12</f>
        <v>10.199999999999999</v>
      </c>
      <c r="E8" s="17">
        <f>Data!X22</f>
        <v>9.9</v>
      </c>
      <c r="F8" s="18">
        <f>MAX(C8:E8)-MIN(C8:E8)</f>
        <v>0.29999999999999893</v>
      </c>
      <c r="G8" s="17">
        <f>Data!X32</f>
        <v>10.199999999999999</v>
      </c>
      <c r="H8" s="17">
        <f>Data!X42</f>
        <v>10</v>
      </c>
      <c r="I8" s="17">
        <f>Data!X52</f>
        <v>9.9</v>
      </c>
      <c r="J8" s="18">
        <f t="shared" ref="J8" si="0">MAX(G8:I8)-MIN(G8:I8)</f>
        <v>0.29999999999999893</v>
      </c>
      <c r="K8" s="17">
        <f>Data!X62</f>
        <v>10</v>
      </c>
      <c r="L8" s="17">
        <f>Data!X72</f>
        <v>10</v>
      </c>
      <c r="M8" s="17">
        <f>Data!X82</f>
        <v>9.9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Data!X3</f>
        <v>10</v>
      </c>
      <c r="D9" s="17">
        <f>Data!X13</f>
        <v>10.1</v>
      </c>
      <c r="E9" s="17">
        <f>Data!X23</f>
        <v>10.3</v>
      </c>
      <c r="F9" s="18">
        <f t="shared" ref="F9:F17" si="3">MAX(C9:E9)-MIN(C9:E9)</f>
        <v>0.30000000000000071</v>
      </c>
      <c r="G9" s="17">
        <f>Data!X33</f>
        <v>10.7</v>
      </c>
      <c r="H9" s="17">
        <f>Data!X43</f>
        <v>10.6</v>
      </c>
      <c r="I9" s="17">
        <f>Data!X53</f>
        <v>9.9</v>
      </c>
      <c r="J9" s="18">
        <f t="shared" ref="J9:J17" si="4">MAX(G9:I9)-MIN(G9:I9)</f>
        <v>0.79999999999999893</v>
      </c>
      <c r="K9" s="17">
        <f>Data!X63</f>
        <v>10.1</v>
      </c>
      <c r="L9" s="17">
        <f>Data!X73</f>
        <v>10.1</v>
      </c>
      <c r="M9" s="17">
        <f>Data!X83</f>
        <v>10</v>
      </c>
      <c r="N9" s="73">
        <f t="shared" si="1"/>
        <v>9.9999999999999645E-2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Data!X4</f>
        <v>10.8</v>
      </c>
      <c r="D10" s="17">
        <f>Data!X14</f>
        <v>10.5</v>
      </c>
      <c r="E10" s="17">
        <f>Data!X24</f>
        <v>9.9</v>
      </c>
      <c r="F10" s="18">
        <f t="shared" si="3"/>
        <v>0.90000000000000036</v>
      </c>
      <c r="G10" s="17">
        <f>Data!X34</f>
        <v>10.7</v>
      </c>
      <c r="H10" s="17">
        <f>Data!X44</f>
        <v>10.4</v>
      </c>
      <c r="I10" s="17">
        <f>Data!X54</f>
        <v>9.9</v>
      </c>
      <c r="J10" s="18">
        <f t="shared" si="4"/>
        <v>0.79999999999999893</v>
      </c>
      <c r="K10" s="17">
        <f>Data!X64</f>
        <v>10.5</v>
      </c>
      <c r="L10" s="17">
        <f>Data!X74</f>
        <v>10.199999999999999</v>
      </c>
      <c r="M10" s="17">
        <f>Data!X84</f>
        <v>10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Data!X5</f>
        <v>11.5</v>
      </c>
      <c r="D11" s="17">
        <f>Data!X15</f>
        <v>10.7</v>
      </c>
      <c r="E11" s="17">
        <f>Data!X25</f>
        <v>10.9</v>
      </c>
      <c r="F11" s="18">
        <f t="shared" si="3"/>
        <v>0.80000000000000071</v>
      </c>
      <c r="G11" s="17">
        <f>Data!X35</f>
        <v>11.4</v>
      </c>
      <c r="H11" s="17">
        <f>Data!X45</f>
        <v>11.2</v>
      </c>
      <c r="I11" s="17">
        <f>Data!X55</f>
        <v>10.9</v>
      </c>
      <c r="J11" s="18">
        <f t="shared" si="4"/>
        <v>0.5</v>
      </c>
      <c r="K11" s="17">
        <f>Data!X65</f>
        <v>11.1</v>
      </c>
      <c r="L11" s="17">
        <f>Data!X75</f>
        <v>11</v>
      </c>
      <c r="M11" s="17">
        <f>Data!X85</f>
        <v>11.1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Data!X6</f>
        <v>11.5</v>
      </c>
      <c r="D12" s="17">
        <f>Data!X16</f>
        <v>11.4</v>
      </c>
      <c r="E12" s="17">
        <f>Data!X26</f>
        <v>11.3</v>
      </c>
      <c r="F12" s="18">
        <f t="shared" si="3"/>
        <v>0.19999999999999929</v>
      </c>
      <c r="G12" s="17">
        <f>Data!X36</f>
        <v>11.4</v>
      </c>
      <c r="H12" s="17">
        <f>Data!X46</f>
        <v>11.4</v>
      </c>
      <c r="I12" s="17">
        <f>Data!X56</f>
        <v>11.2</v>
      </c>
      <c r="J12" s="18">
        <f t="shared" si="4"/>
        <v>0.20000000000000107</v>
      </c>
      <c r="K12" s="17">
        <f>Data!X66</f>
        <v>10.9</v>
      </c>
      <c r="L12" s="17">
        <f>Data!X76</f>
        <v>11.3</v>
      </c>
      <c r="M12" s="17">
        <f>Data!X86</f>
        <v>11.1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Data!X7</f>
        <v>11.5</v>
      </c>
      <c r="D13" s="17">
        <f>Data!X17</f>
        <v>11.8</v>
      </c>
      <c r="E13" s="17">
        <f>Data!X27</f>
        <v>11.5</v>
      </c>
      <c r="F13" s="18">
        <f t="shared" si="3"/>
        <v>0.30000000000000071</v>
      </c>
      <c r="G13" s="17">
        <f>Data!X37</f>
        <v>11.7</v>
      </c>
      <c r="H13" s="17">
        <f>Data!X47</f>
        <v>11.6</v>
      </c>
      <c r="I13" s="17">
        <f>Data!X57</f>
        <v>11.5</v>
      </c>
      <c r="J13" s="18">
        <f t="shared" si="4"/>
        <v>0.19999999999999929</v>
      </c>
      <c r="K13" s="17">
        <f>Data!X67</f>
        <v>11.8</v>
      </c>
      <c r="L13" s="17">
        <f>Data!X77</f>
        <v>11.4</v>
      </c>
      <c r="M13" s="17">
        <f>Data!X87</f>
        <v>11.5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Data!X8</f>
        <v>12.3</v>
      </c>
      <c r="D14" s="17">
        <f>Data!X18</f>
        <v>11.9</v>
      </c>
      <c r="E14" s="17">
        <f>Data!X28</f>
        <v>12</v>
      </c>
      <c r="F14" s="18">
        <f t="shared" si="3"/>
        <v>0.40000000000000036</v>
      </c>
      <c r="G14" s="17">
        <f>Data!X38</f>
        <v>12</v>
      </c>
      <c r="H14" s="17">
        <f>Data!X48</f>
        <v>11.8</v>
      </c>
      <c r="I14" s="17">
        <f>Data!X58</f>
        <v>11.9</v>
      </c>
      <c r="J14" s="18">
        <f t="shared" si="4"/>
        <v>0.19999999999999929</v>
      </c>
      <c r="K14" s="17">
        <f>Data!X68</f>
        <v>11.6</v>
      </c>
      <c r="L14" s="17">
        <f>Data!X78</f>
        <v>11.8</v>
      </c>
      <c r="M14" s="17">
        <f>Data!X88</f>
        <v>11.8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Data!X9</f>
        <v>11</v>
      </c>
      <c r="D15" s="17">
        <f>Data!X19</f>
        <v>11</v>
      </c>
      <c r="E15" s="17">
        <f>Data!X29</f>
        <v>10.8</v>
      </c>
      <c r="F15" s="18">
        <f t="shared" si="3"/>
        <v>0.19999999999999929</v>
      </c>
      <c r="G15" s="17">
        <f>Data!X39</f>
        <v>11.1</v>
      </c>
      <c r="H15" s="17">
        <f>Data!X49</f>
        <v>10.9</v>
      </c>
      <c r="I15" s="17">
        <f>Data!X59</f>
        <v>11</v>
      </c>
      <c r="J15" s="18">
        <f t="shared" si="4"/>
        <v>0.19999999999999929</v>
      </c>
      <c r="K15" s="17">
        <f>Data!X69</f>
        <v>10.8</v>
      </c>
      <c r="L15" s="17">
        <f>Data!X79</f>
        <v>10.8</v>
      </c>
      <c r="M15" s="17">
        <f>Data!X89</f>
        <v>10.7</v>
      </c>
      <c r="N15" s="73">
        <f t="shared" si="1"/>
        <v>0.10000000000000142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Data!X10</f>
        <v>11.7</v>
      </c>
      <c r="D16" s="17">
        <f>Data!X20</f>
        <v>11.4</v>
      </c>
      <c r="E16" s="17">
        <f>Data!X30</f>
        <v>11</v>
      </c>
      <c r="F16" s="18">
        <f t="shared" si="3"/>
        <v>0.69999999999999929</v>
      </c>
      <c r="G16" s="17">
        <f>Data!X40</f>
        <v>11.7</v>
      </c>
      <c r="H16" s="17">
        <f>Data!X50</f>
        <v>11.5</v>
      </c>
      <c r="I16" s="17">
        <f>Data!X60</f>
        <v>11</v>
      </c>
      <c r="J16" s="18">
        <f t="shared" si="4"/>
        <v>0.69999999999999929</v>
      </c>
      <c r="K16" s="17">
        <f>Data!X70</f>
        <v>11.7</v>
      </c>
      <c r="L16" s="17">
        <f>Data!X80</f>
        <v>11.3</v>
      </c>
      <c r="M16" s="17">
        <f>Data!X90</f>
        <v>11.5</v>
      </c>
      <c r="N16" s="73">
        <f t="shared" si="1"/>
        <v>0.39999999999999858</v>
      </c>
      <c r="O16" s="2"/>
      <c r="P16" s="2"/>
      <c r="Q16" s="2"/>
    </row>
    <row r="17" spans="1:17" ht="13.5" customHeight="1">
      <c r="A17" s="2"/>
      <c r="B17" s="19">
        <v>10</v>
      </c>
      <c r="C17" s="17">
        <f>Data!X11</f>
        <v>11.1</v>
      </c>
      <c r="D17" s="17">
        <f>Data!X21</f>
        <v>10.9</v>
      </c>
      <c r="E17" s="17">
        <f>Data!X31</f>
        <v>10.7</v>
      </c>
      <c r="F17" s="18">
        <f t="shared" si="3"/>
        <v>0.40000000000000036</v>
      </c>
      <c r="G17" s="17">
        <f>Data!X41</f>
        <v>11</v>
      </c>
      <c r="H17" s="17">
        <f>Data!X51</f>
        <v>10.9</v>
      </c>
      <c r="I17" s="17">
        <f>Data!X61</f>
        <v>10.7</v>
      </c>
      <c r="J17" s="18">
        <f t="shared" si="4"/>
        <v>0.30000000000000071</v>
      </c>
      <c r="K17" s="17">
        <f>Data!X71</f>
        <v>10.9</v>
      </c>
      <c r="L17" s="17">
        <f>Data!X81</f>
        <v>10.7</v>
      </c>
      <c r="M17" s="17">
        <f>Data!X91</f>
        <v>10.6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-1.1813349084465194E-2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10.983333333333333</v>
      </c>
      <c r="F28" s="30">
        <f>AVERAGE(F8:F27)</f>
        <v>0.45</v>
      </c>
      <c r="G28" s="31"/>
      <c r="H28" s="32" t="s">
        <v>111</v>
      </c>
      <c r="I28" s="79">
        <f>AVERAGE(G8:I27)</f>
        <v>11.003333333333332</v>
      </c>
      <c r="J28" s="30">
        <f>AVERAGE(J8:J27)</f>
        <v>0.4199999999999996</v>
      </c>
      <c r="K28" s="80"/>
      <c r="L28" s="81" t="s">
        <v>111</v>
      </c>
      <c r="M28" s="82">
        <f>AVERAGE(K8:M27)</f>
        <v>10.873333333333335</v>
      </c>
      <c r="N28" s="83">
        <f>AVERAGE(N8:N27)</f>
        <v>0.26000000000000012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1.1488333333333332</v>
      </c>
      <c r="E30" s="3"/>
      <c r="F30" s="33"/>
      <c r="G30" s="36" t="s">
        <v>113</v>
      </c>
      <c r="H30" s="35">
        <f>IF(J2=2,SQRT(ABS(((P33*P42)^2)-((D30^2)/(J4*J3)))),(SQRT(ABS(((P33*P43)^2)-((D30^2)/(J4*J3))))))</f>
        <v>0.2814374988176514</v>
      </c>
      <c r="I30" s="2"/>
      <c r="J30" s="33"/>
      <c r="K30" s="34" t="s">
        <v>114</v>
      </c>
      <c r="L30" s="35">
        <f>SQRT(D30^2+H30^2)</f>
        <v>1.1828039116939515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0.22307443365695787</v>
      </c>
      <c r="E31" s="3"/>
      <c r="F31" s="37"/>
      <c r="G31" s="40" t="s">
        <v>117</v>
      </c>
      <c r="H31" s="41">
        <f>H30/5.15</f>
        <v>5.4648058022844927E-2</v>
      </c>
      <c r="I31" s="2"/>
      <c r="J31" s="37"/>
      <c r="K31" s="38" t="s">
        <v>118</v>
      </c>
      <c r="L31" s="84">
        <f>L30/5.15</f>
        <v>0.22967066246484494</v>
      </c>
      <c r="M31" s="2"/>
      <c r="N31" s="85"/>
      <c r="O31" s="36" t="s">
        <v>119</v>
      </c>
      <c r="P31" s="86">
        <f>IF(J2=2,(F28+J28)/2,(F28+J28+N28)/3)</f>
        <v>0.37666666666666665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12.764814814814812</v>
      </c>
      <c r="E32" s="3"/>
      <c r="F32" s="42"/>
      <c r="G32" s="45" t="s">
        <v>121</v>
      </c>
      <c r="H32" s="44">
        <f>100*H30/G4</f>
        <v>3.1270833201961263</v>
      </c>
      <c r="I32" s="2"/>
      <c r="J32" s="42"/>
      <c r="K32" s="87" t="s">
        <v>122</v>
      </c>
      <c r="L32" s="44">
        <f>100*L30/(G2-G3)</f>
        <v>13.142265685488349</v>
      </c>
      <c r="M32" s="2"/>
      <c r="N32" s="88"/>
      <c r="O32" s="89" t="s">
        <v>123</v>
      </c>
      <c r="P32" s="90">
        <f>IF(J3=2,P31*N42,P31*N43)</f>
        <v>0.9718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0.12999999999999723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-0.12999999999999723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0.29999999999999893</v>
      </c>
      <c r="F66" s="112">
        <f t="shared" ref="F66:F75" si="8">N8</f>
        <v>9.9999999999999645E-2</v>
      </c>
      <c r="G66" s="113">
        <f t="shared" ref="G66:G75" si="9">$P$32</f>
        <v>0.9718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</v>
      </c>
      <c r="M66" s="120">
        <f t="shared" ref="M66:M75" si="12">AVERAGE(G8:I8)</f>
        <v>10.033333333333333</v>
      </c>
      <c r="N66" s="121">
        <f t="shared" ref="N66:N75" si="13">AVERAGE(K8:M8)</f>
        <v>9.9666666666666668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0.79999999999999893</v>
      </c>
      <c r="F67" s="115">
        <f t="shared" si="8"/>
        <v>9.9999999999999645E-2</v>
      </c>
      <c r="G67" s="113">
        <f t="shared" si="9"/>
        <v>0.9718</v>
      </c>
      <c r="H67" s="2"/>
      <c r="I67" s="2"/>
      <c r="J67" s="2"/>
      <c r="K67" s="119">
        <f t="shared" si="10"/>
        <v>2</v>
      </c>
      <c r="L67" s="122">
        <f t="shared" si="11"/>
        <v>10.133333333333335</v>
      </c>
      <c r="M67" s="122">
        <f t="shared" si="12"/>
        <v>10.399999999999999</v>
      </c>
      <c r="N67" s="113">
        <f t="shared" si="13"/>
        <v>10.066666666666666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0.90000000000000036</v>
      </c>
      <c r="E68" s="114">
        <f t="shared" si="7"/>
        <v>0.79999999999999893</v>
      </c>
      <c r="F68" s="115">
        <f t="shared" si="8"/>
        <v>0.5</v>
      </c>
      <c r="G68" s="113">
        <f t="shared" si="9"/>
        <v>0.9718</v>
      </c>
      <c r="H68" s="2"/>
      <c r="I68" s="2"/>
      <c r="J68" s="2"/>
      <c r="K68" s="119">
        <f t="shared" si="10"/>
        <v>3</v>
      </c>
      <c r="L68" s="122">
        <f t="shared" si="11"/>
        <v>10.4</v>
      </c>
      <c r="M68" s="122">
        <f t="shared" si="12"/>
        <v>10.333333333333334</v>
      </c>
      <c r="N68" s="113">
        <f t="shared" si="13"/>
        <v>10.233333333333333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0.80000000000000071</v>
      </c>
      <c r="E69" s="114">
        <f t="shared" si="7"/>
        <v>0.5</v>
      </c>
      <c r="F69" s="115">
        <f t="shared" si="8"/>
        <v>9.9999999999999645E-2</v>
      </c>
      <c r="G69" s="113">
        <f t="shared" si="9"/>
        <v>0.9718</v>
      </c>
      <c r="H69" s="2"/>
      <c r="I69" s="2"/>
      <c r="J69" s="2"/>
      <c r="K69" s="119">
        <f t="shared" si="10"/>
        <v>4</v>
      </c>
      <c r="L69" s="122">
        <f t="shared" si="11"/>
        <v>11.033333333333333</v>
      </c>
      <c r="M69" s="122">
        <f t="shared" si="12"/>
        <v>11.166666666666666</v>
      </c>
      <c r="N69" s="113">
        <f t="shared" si="13"/>
        <v>11.066666666666668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0.20000000000000107</v>
      </c>
      <c r="F70" s="115">
        <f t="shared" si="8"/>
        <v>0.40000000000000036</v>
      </c>
      <c r="G70" s="113">
        <f t="shared" si="9"/>
        <v>0.9718</v>
      </c>
      <c r="H70" s="2"/>
      <c r="I70" s="2"/>
      <c r="J70" s="2"/>
      <c r="K70" s="119">
        <f t="shared" si="10"/>
        <v>5</v>
      </c>
      <c r="L70" s="122">
        <f t="shared" si="11"/>
        <v>11.4</v>
      </c>
      <c r="M70" s="122">
        <f t="shared" si="12"/>
        <v>11.333333333333334</v>
      </c>
      <c r="N70" s="113">
        <f t="shared" si="13"/>
        <v>11.100000000000001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0.19999999999999929</v>
      </c>
      <c r="F71" s="115">
        <f t="shared" si="8"/>
        <v>0.40000000000000036</v>
      </c>
      <c r="G71" s="113">
        <f t="shared" si="9"/>
        <v>0.9718</v>
      </c>
      <c r="H71" s="2"/>
      <c r="I71" s="2"/>
      <c r="J71" s="2"/>
      <c r="K71" s="119">
        <f t="shared" si="10"/>
        <v>6</v>
      </c>
      <c r="L71" s="122">
        <f t="shared" si="11"/>
        <v>11.6</v>
      </c>
      <c r="M71" s="122">
        <f t="shared" si="12"/>
        <v>11.6</v>
      </c>
      <c r="N71" s="113">
        <f t="shared" si="13"/>
        <v>11.566666666666668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0.19999999999999929</v>
      </c>
      <c r="F72" s="115">
        <f t="shared" si="8"/>
        <v>0.20000000000000107</v>
      </c>
      <c r="G72" s="113">
        <f t="shared" si="9"/>
        <v>0.9718</v>
      </c>
      <c r="H72" s="2"/>
      <c r="I72" s="2"/>
      <c r="J72" s="2"/>
      <c r="K72" s="119">
        <f t="shared" si="10"/>
        <v>7</v>
      </c>
      <c r="L72" s="122">
        <f t="shared" si="11"/>
        <v>12.066666666666668</v>
      </c>
      <c r="M72" s="122">
        <f t="shared" si="12"/>
        <v>11.9</v>
      </c>
      <c r="N72" s="113">
        <f t="shared" si="13"/>
        <v>11.733333333333334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0.19999999999999929</v>
      </c>
      <c r="F73" s="115">
        <f t="shared" si="8"/>
        <v>0.10000000000000142</v>
      </c>
      <c r="G73" s="113">
        <f t="shared" si="9"/>
        <v>0.9718</v>
      </c>
      <c r="H73" s="2"/>
      <c r="I73" s="2"/>
      <c r="J73" s="2"/>
      <c r="K73" s="119">
        <f t="shared" si="10"/>
        <v>8</v>
      </c>
      <c r="L73" s="122">
        <f t="shared" si="11"/>
        <v>10.933333333333332</v>
      </c>
      <c r="M73" s="122">
        <f t="shared" si="12"/>
        <v>11</v>
      </c>
      <c r="N73" s="113">
        <f t="shared" si="13"/>
        <v>10.766666666666666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0.69999999999999929</v>
      </c>
      <c r="E74" s="114">
        <f t="shared" si="7"/>
        <v>0.69999999999999929</v>
      </c>
      <c r="F74" s="115">
        <f t="shared" si="8"/>
        <v>0.39999999999999858</v>
      </c>
      <c r="G74" s="113">
        <f t="shared" si="9"/>
        <v>0.9718</v>
      </c>
      <c r="H74" s="2"/>
      <c r="I74" s="2"/>
      <c r="J74" s="2"/>
      <c r="K74" s="119">
        <f t="shared" si="10"/>
        <v>9</v>
      </c>
      <c r="L74" s="122">
        <f t="shared" si="11"/>
        <v>11.366666666666667</v>
      </c>
      <c r="M74" s="122">
        <f t="shared" si="12"/>
        <v>11.4</v>
      </c>
      <c r="N74" s="113">
        <f t="shared" si="13"/>
        <v>11.5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0.30000000000000071</v>
      </c>
      <c r="F75" s="115">
        <f t="shared" si="8"/>
        <v>0.30000000000000071</v>
      </c>
      <c r="G75" s="118">
        <f t="shared" si="9"/>
        <v>0.9718</v>
      </c>
      <c r="H75" s="2"/>
      <c r="I75" s="2"/>
      <c r="J75" s="2"/>
      <c r="K75" s="123">
        <f t="shared" si="10"/>
        <v>10</v>
      </c>
      <c r="L75" s="122">
        <f t="shared" si="11"/>
        <v>10.9</v>
      </c>
      <c r="M75" s="122">
        <f t="shared" si="12"/>
        <v>10.866666666666665</v>
      </c>
      <c r="N75" s="113">
        <f t="shared" si="13"/>
        <v>10.733333333333334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GRR!A33</f>
        <v>D 23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Data!Y2</f>
        <v>8.3000000000000007</v>
      </c>
      <c r="D8" s="17">
        <f>Data!Y12</f>
        <v>8.6</v>
      </c>
      <c r="E8" s="17">
        <f>Data!Y22</f>
        <v>8.4</v>
      </c>
      <c r="F8" s="18">
        <f>MAX(C8:E8)-MIN(C8:E8)</f>
        <v>0.29999999999999893</v>
      </c>
      <c r="G8" s="17">
        <f>Data!Y32</f>
        <v>8.3000000000000007</v>
      </c>
      <c r="H8" s="17">
        <f>Data!Y42</f>
        <v>8.5</v>
      </c>
      <c r="I8" s="17">
        <f>Data!Y52</f>
        <v>8.4</v>
      </c>
      <c r="J8" s="18">
        <f t="shared" ref="J8" si="0">MAX(G8:I8)-MIN(G8:I8)</f>
        <v>0.19999999999999929</v>
      </c>
      <c r="K8" s="17">
        <f>Data!Y62</f>
        <v>8.6</v>
      </c>
      <c r="L8" s="17">
        <f>Data!Y72</f>
        <v>8</v>
      </c>
      <c r="M8" s="17">
        <f>Data!Y82</f>
        <v>8.4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Data!Y3</f>
        <v>9</v>
      </c>
      <c r="D9" s="17">
        <f>Data!Y13</f>
        <v>9.1999999999999993</v>
      </c>
      <c r="E9" s="17">
        <f>Data!Y23</f>
        <v>9.6</v>
      </c>
      <c r="F9" s="18">
        <f t="shared" ref="F9:F17" si="3">MAX(C9:E9)-MIN(C9:E9)</f>
        <v>0.59999999999999964</v>
      </c>
      <c r="G9" s="17">
        <f>Data!Y33</f>
        <v>9.3000000000000007</v>
      </c>
      <c r="H9" s="17">
        <f>Data!Y43</f>
        <v>9.5</v>
      </c>
      <c r="I9" s="17">
        <f>Data!Y53</f>
        <v>9.6</v>
      </c>
      <c r="J9" s="18">
        <f t="shared" ref="J9:J17" si="4">MAX(G9:I9)-MIN(G9:I9)</f>
        <v>0.29999999999999893</v>
      </c>
      <c r="K9" s="17">
        <f>Data!Y63</f>
        <v>9.5</v>
      </c>
      <c r="L9" s="17">
        <f>Data!Y73</f>
        <v>9.3000000000000007</v>
      </c>
      <c r="M9" s="17">
        <f>Data!Y83</f>
        <v>9.3000000000000007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Data!Y4</f>
        <v>9.9</v>
      </c>
      <c r="D10" s="17">
        <f>Data!Y14</f>
        <v>9.6</v>
      </c>
      <c r="E10" s="17">
        <f>Data!Y24</f>
        <v>9.1</v>
      </c>
      <c r="F10" s="18">
        <f t="shared" si="3"/>
        <v>0.80000000000000071</v>
      </c>
      <c r="G10" s="17">
        <f>Data!Y34</f>
        <v>9.8000000000000007</v>
      </c>
      <c r="H10" s="17">
        <f>Data!Y44</f>
        <v>9.5</v>
      </c>
      <c r="I10" s="17">
        <f>Data!Y54</f>
        <v>9</v>
      </c>
      <c r="J10" s="18">
        <f t="shared" si="4"/>
        <v>0.80000000000000071</v>
      </c>
      <c r="K10" s="17">
        <f>Data!Y64</f>
        <v>9.6</v>
      </c>
      <c r="L10" s="17">
        <f>Data!Y74</f>
        <v>9.3000000000000007</v>
      </c>
      <c r="M10" s="17">
        <f>Data!Y84</f>
        <v>9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Data!Y5</f>
        <v>10</v>
      </c>
      <c r="D11" s="17">
        <f>Data!Y15</f>
        <v>9.8000000000000007</v>
      </c>
      <c r="E11" s="17">
        <f>Data!Y25</f>
        <v>9.5</v>
      </c>
      <c r="F11" s="18">
        <f t="shared" si="3"/>
        <v>0.5</v>
      </c>
      <c r="G11" s="17">
        <f>Data!Y35</f>
        <v>9.8000000000000007</v>
      </c>
      <c r="H11" s="17">
        <f>Data!Y45</f>
        <v>9.1999999999999993</v>
      </c>
      <c r="I11" s="17">
        <f>Data!Y55</f>
        <v>9.1999999999999993</v>
      </c>
      <c r="J11" s="18">
        <f t="shared" si="4"/>
        <v>0.60000000000000142</v>
      </c>
      <c r="K11" s="17">
        <f>Data!Y65</f>
        <v>9.8000000000000007</v>
      </c>
      <c r="L11" s="17">
        <f>Data!Y75</f>
        <v>9.5</v>
      </c>
      <c r="M11" s="17">
        <f>Data!Y85</f>
        <v>9.5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Data!Y6</f>
        <v>9.9</v>
      </c>
      <c r="D12" s="17">
        <f>Data!Y16</f>
        <v>9.4</v>
      </c>
      <c r="E12" s="17">
        <f>Data!Y26</f>
        <v>9.6</v>
      </c>
      <c r="F12" s="18">
        <f t="shared" si="3"/>
        <v>0.5</v>
      </c>
      <c r="G12" s="17">
        <f>Data!Y36</f>
        <v>9.8000000000000007</v>
      </c>
      <c r="H12" s="17">
        <f>Data!Y46</f>
        <v>9.6999999999999993</v>
      </c>
      <c r="I12" s="17">
        <f>Data!Y56</f>
        <v>9.5</v>
      </c>
      <c r="J12" s="18">
        <f t="shared" si="4"/>
        <v>0.30000000000000071</v>
      </c>
      <c r="K12" s="17">
        <f>Data!Y66</f>
        <v>9.4</v>
      </c>
      <c r="L12" s="17">
        <f>Data!Y76</f>
        <v>9.6</v>
      </c>
      <c r="M12" s="17">
        <f>Data!Y86</f>
        <v>9.3000000000000007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Data!Y7</f>
        <v>9.8000000000000007</v>
      </c>
      <c r="D13" s="17">
        <f>Data!Y17</f>
        <v>9.8000000000000007</v>
      </c>
      <c r="E13" s="17">
        <f>Data!Y27</f>
        <v>9.5</v>
      </c>
      <c r="F13" s="18">
        <f t="shared" si="3"/>
        <v>0.30000000000000071</v>
      </c>
      <c r="G13" s="17">
        <f>Data!Y37</f>
        <v>9.5</v>
      </c>
      <c r="H13" s="17">
        <f>Data!Y47</f>
        <v>9</v>
      </c>
      <c r="I13" s="17">
        <f>Data!Y57</f>
        <v>8.9</v>
      </c>
      <c r="J13" s="18">
        <f t="shared" si="4"/>
        <v>0.59999999999999964</v>
      </c>
      <c r="K13" s="17">
        <f>Data!Y67</f>
        <v>9.3000000000000007</v>
      </c>
      <c r="L13" s="17">
        <f>Data!Y77</f>
        <v>9.5</v>
      </c>
      <c r="M13" s="17">
        <f>Data!Y87</f>
        <v>9.4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Data!Y8</f>
        <v>10.7</v>
      </c>
      <c r="D14" s="17">
        <f>Data!Y18</f>
        <v>10.3</v>
      </c>
      <c r="E14" s="17">
        <f>Data!Y28</f>
        <v>10.3</v>
      </c>
      <c r="F14" s="18">
        <f t="shared" si="3"/>
        <v>0.39999999999999858</v>
      </c>
      <c r="G14" s="17">
        <f>Data!Y38</f>
        <v>10.199999999999999</v>
      </c>
      <c r="H14" s="17">
        <f>Data!Y48</f>
        <v>10.3</v>
      </c>
      <c r="I14" s="17">
        <f>Data!Y58</f>
        <v>10.3</v>
      </c>
      <c r="J14" s="18">
        <f t="shared" si="4"/>
        <v>0.10000000000000142</v>
      </c>
      <c r="K14" s="17">
        <f>Data!Y68</f>
        <v>10.1</v>
      </c>
      <c r="L14" s="17">
        <f>Data!Y78</f>
        <v>10.199999999999999</v>
      </c>
      <c r="M14" s="17">
        <f>Data!Y88</f>
        <v>10.199999999999999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Data!Y9</f>
        <v>9.8000000000000007</v>
      </c>
      <c r="D15" s="17">
        <f>Data!Y19</f>
        <v>9.1999999999999993</v>
      </c>
      <c r="E15" s="17">
        <f>Data!Y29</f>
        <v>9.6</v>
      </c>
      <c r="F15" s="18">
        <f t="shared" si="3"/>
        <v>0.60000000000000142</v>
      </c>
      <c r="G15" s="17">
        <f>Data!Y39</f>
        <v>9.4</v>
      </c>
      <c r="H15" s="17">
        <f>Data!Y49</f>
        <v>9.5</v>
      </c>
      <c r="I15" s="17">
        <f>Data!Y59</f>
        <v>9.6999999999999993</v>
      </c>
      <c r="J15" s="18">
        <f t="shared" si="4"/>
        <v>0.29999999999999893</v>
      </c>
      <c r="K15" s="17">
        <f>Data!Y69</f>
        <v>9.5</v>
      </c>
      <c r="L15" s="17">
        <f>Data!Y79</f>
        <v>9.6</v>
      </c>
      <c r="M15" s="17">
        <f>Data!Y89</f>
        <v>9.5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Data!Y10</f>
        <v>8.1999999999999993</v>
      </c>
      <c r="D16" s="17">
        <f>Data!Y20</f>
        <v>8.5</v>
      </c>
      <c r="E16" s="17">
        <f>Data!Y30</f>
        <v>8.5</v>
      </c>
      <c r="F16" s="18">
        <f t="shared" si="3"/>
        <v>0.30000000000000071</v>
      </c>
      <c r="G16" s="17">
        <f>Data!Y40</f>
        <v>8.6</v>
      </c>
      <c r="H16" s="17">
        <f>Data!Y50</f>
        <v>8.5</v>
      </c>
      <c r="I16" s="17">
        <f>Data!Y60</f>
        <v>8.5</v>
      </c>
      <c r="J16" s="18">
        <f t="shared" si="4"/>
        <v>9.9999999999999645E-2</v>
      </c>
      <c r="K16" s="17">
        <f>Data!Y70</f>
        <v>8.6</v>
      </c>
      <c r="L16" s="17">
        <f>Data!Y80</f>
        <v>8.6</v>
      </c>
      <c r="M16" s="17">
        <f>Data!Y90</f>
        <v>8.5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Data!Y11</f>
        <v>9.8000000000000007</v>
      </c>
      <c r="D17" s="17">
        <f>Data!Y21</f>
        <v>9.6999999999999993</v>
      </c>
      <c r="E17" s="17">
        <f>Data!Y31</f>
        <v>9.4</v>
      </c>
      <c r="F17" s="18">
        <f t="shared" si="3"/>
        <v>0.40000000000000036</v>
      </c>
      <c r="G17" s="17">
        <f>Data!Y41</f>
        <v>9.8000000000000007</v>
      </c>
      <c r="H17" s="17">
        <f>Data!Y51</f>
        <v>9.6</v>
      </c>
      <c r="I17" s="17">
        <f>Data!Y61</f>
        <v>9.4</v>
      </c>
      <c r="J17" s="18">
        <f t="shared" si="4"/>
        <v>0.40000000000000036</v>
      </c>
      <c r="K17" s="17">
        <f>Data!Y71</f>
        <v>9.6999999999999993</v>
      </c>
      <c r="L17" s="17">
        <f>Data!Y81</f>
        <v>9.5</v>
      </c>
      <c r="M17" s="17">
        <f>Data!Y91</f>
        <v>9.3000000000000007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5.316007088009337E-2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9.4333333333333318</v>
      </c>
      <c r="F28" s="30">
        <f>AVERAGE(F8:F27)</f>
        <v>0.47000000000000008</v>
      </c>
      <c r="G28" s="31"/>
      <c r="H28" s="32" t="s">
        <v>111</v>
      </c>
      <c r="I28" s="79">
        <f>AVERAGE(G8:I27)</f>
        <v>9.3433333333333337</v>
      </c>
      <c r="J28" s="30">
        <f>AVERAGE(J8:J27)</f>
        <v>0.37000000000000011</v>
      </c>
      <c r="K28" s="80"/>
      <c r="L28" s="81" t="s">
        <v>111</v>
      </c>
      <c r="M28" s="82">
        <f>AVERAGE(K8:M27)</f>
        <v>9.32</v>
      </c>
      <c r="N28" s="83">
        <f>AVERAGE(N8:N27)</f>
        <v>0.28999999999999948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1.1488333333333329</v>
      </c>
      <c r="E30" s="3"/>
      <c r="F30" s="33"/>
      <c r="G30" s="36" t="s">
        <v>113</v>
      </c>
      <c r="H30" s="35">
        <f>IF(J2=2,SQRT(ABS(((P33*P42)^2)-((D30^2)/(J4*J3)))),(SQRT(ABS(((P33*P43)^2)-((D30^2)/(J4*J3))))))</f>
        <v>0.22280499487385327</v>
      </c>
      <c r="I30" s="2"/>
      <c r="J30" s="33"/>
      <c r="K30" s="34" t="s">
        <v>114</v>
      </c>
      <c r="L30" s="35">
        <f>SQRT(D30^2+H30^2)</f>
        <v>1.1702393317259998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0.22307443365695784</v>
      </c>
      <c r="E31" s="3"/>
      <c r="F31" s="37"/>
      <c r="G31" s="40" t="s">
        <v>117</v>
      </c>
      <c r="H31" s="41">
        <f>H30/5.15</f>
        <v>4.3263105800748207E-2</v>
      </c>
      <c r="I31" s="2"/>
      <c r="J31" s="37"/>
      <c r="K31" s="38" t="s">
        <v>118</v>
      </c>
      <c r="L31" s="84">
        <f>L30/5.15</f>
        <v>0.22723093819922324</v>
      </c>
      <c r="M31" s="2"/>
      <c r="N31" s="85"/>
      <c r="O31" s="36" t="s">
        <v>119</v>
      </c>
      <c r="P31" s="86">
        <f>IF(J2=2,(F28+J28)/2,(F28+J28+N28)/3)</f>
        <v>0.37666666666666654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12.764814814814811</v>
      </c>
      <c r="E32" s="3"/>
      <c r="F32" s="42"/>
      <c r="G32" s="45" t="s">
        <v>121</v>
      </c>
      <c r="H32" s="44">
        <f>100*H30/G4</f>
        <v>2.4756110541539251</v>
      </c>
      <c r="I32" s="2"/>
      <c r="J32" s="42"/>
      <c r="K32" s="87" t="s">
        <v>122</v>
      </c>
      <c r="L32" s="44">
        <f>100*L30/(G2-G3)</f>
        <v>13.002659241399998</v>
      </c>
      <c r="M32" s="2"/>
      <c r="N32" s="88"/>
      <c r="O32" s="89" t="s">
        <v>123</v>
      </c>
      <c r="P32" s="90">
        <f>IF(J3=2,P31*N42,P31*N43)</f>
        <v>0.97179999999999966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0.11333333333333151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-2.3333333333333428E-2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0.19999999999999929</v>
      </c>
      <c r="F66" s="112">
        <f t="shared" ref="F66:F75" si="8">N8</f>
        <v>0.59999999999999964</v>
      </c>
      <c r="G66" s="113">
        <f t="shared" ref="G66:G75" si="9">$P$32</f>
        <v>0.97179999999999966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8.4333333333333318</v>
      </c>
      <c r="M66" s="120">
        <f t="shared" ref="M66:M75" si="12">AVERAGE(G8:I8)</f>
        <v>8.4</v>
      </c>
      <c r="N66" s="121">
        <f t="shared" ref="N66:N75" si="13">AVERAGE(K8:M8)</f>
        <v>8.3333333333333339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0.59999999999999964</v>
      </c>
      <c r="E67" s="114">
        <f t="shared" si="7"/>
        <v>0.29999999999999893</v>
      </c>
      <c r="F67" s="115">
        <f t="shared" si="8"/>
        <v>0.19999999999999929</v>
      </c>
      <c r="G67" s="113">
        <f t="shared" si="9"/>
        <v>0.97179999999999966</v>
      </c>
      <c r="H67" s="2"/>
      <c r="I67" s="2"/>
      <c r="J67" s="2"/>
      <c r="K67" s="119">
        <f t="shared" si="10"/>
        <v>2</v>
      </c>
      <c r="L67" s="122">
        <f t="shared" si="11"/>
        <v>9.2666666666666657</v>
      </c>
      <c r="M67" s="122">
        <f t="shared" si="12"/>
        <v>9.4666666666666668</v>
      </c>
      <c r="N67" s="113">
        <f t="shared" si="13"/>
        <v>9.3666666666666671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0.80000000000000071</v>
      </c>
      <c r="E68" s="114">
        <f t="shared" si="7"/>
        <v>0.80000000000000071</v>
      </c>
      <c r="F68" s="115">
        <f t="shared" si="8"/>
        <v>0.59999999999999964</v>
      </c>
      <c r="G68" s="113">
        <f t="shared" si="9"/>
        <v>0.97179999999999966</v>
      </c>
      <c r="H68" s="2"/>
      <c r="I68" s="2"/>
      <c r="J68" s="2"/>
      <c r="K68" s="119">
        <f t="shared" si="10"/>
        <v>3</v>
      </c>
      <c r="L68" s="122">
        <f t="shared" si="11"/>
        <v>9.5333333333333332</v>
      </c>
      <c r="M68" s="122">
        <f t="shared" si="12"/>
        <v>9.4333333333333336</v>
      </c>
      <c r="N68" s="113">
        <f t="shared" si="13"/>
        <v>9.2999999999999989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0.60000000000000142</v>
      </c>
      <c r="F69" s="115">
        <f t="shared" si="8"/>
        <v>0.30000000000000071</v>
      </c>
      <c r="G69" s="113">
        <f t="shared" si="9"/>
        <v>0.97179999999999966</v>
      </c>
      <c r="H69" s="2"/>
      <c r="I69" s="2"/>
      <c r="J69" s="2"/>
      <c r="K69" s="119">
        <f t="shared" si="10"/>
        <v>4</v>
      </c>
      <c r="L69" s="122">
        <f t="shared" si="11"/>
        <v>9.7666666666666675</v>
      </c>
      <c r="M69" s="122">
        <f t="shared" si="12"/>
        <v>9.4</v>
      </c>
      <c r="N69" s="113">
        <f t="shared" si="13"/>
        <v>9.6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</v>
      </c>
      <c r="E70" s="114">
        <f t="shared" si="7"/>
        <v>0.30000000000000071</v>
      </c>
      <c r="F70" s="115">
        <f t="shared" si="8"/>
        <v>0.29999999999999893</v>
      </c>
      <c r="G70" s="113">
        <f t="shared" si="9"/>
        <v>0.97179999999999966</v>
      </c>
      <c r="H70" s="2"/>
      <c r="I70" s="2"/>
      <c r="J70" s="2"/>
      <c r="K70" s="119">
        <f t="shared" si="10"/>
        <v>5</v>
      </c>
      <c r="L70" s="122">
        <f t="shared" si="11"/>
        <v>9.6333333333333329</v>
      </c>
      <c r="M70" s="122">
        <f t="shared" si="12"/>
        <v>9.6666666666666661</v>
      </c>
      <c r="N70" s="113">
        <f t="shared" si="13"/>
        <v>9.4333333333333336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0.59999999999999964</v>
      </c>
      <c r="F71" s="115">
        <f t="shared" si="8"/>
        <v>0.19999999999999929</v>
      </c>
      <c r="G71" s="113">
        <f t="shared" si="9"/>
        <v>0.97179999999999966</v>
      </c>
      <c r="H71" s="2"/>
      <c r="I71" s="2"/>
      <c r="J71" s="2"/>
      <c r="K71" s="119">
        <f t="shared" si="10"/>
        <v>6</v>
      </c>
      <c r="L71" s="122">
        <f t="shared" si="11"/>
        <v>9.7000000000000011</v>
      </c>
      <c r="M71" s="122">
        <f t="shared" si="12"/>
        <v>9.1333333333333329</v>
      </c>
      <c r="N71" s="113">
        <f t="shared" si="13"/>
        <v>9.4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0.39999999999999858</v>
      </c>
      <c r="E72" s="114">
        <f t="shared" si="7"/>
        <v>0.10000000000000142</v>
      </c>
      <c r="F72" s="115">
        <f t="shared" si="8"/>
        <v>9.9999999999999645E-2</v>
      </c>
      <c r="G72" s="113">
        <f t="shared" si="9"/>
        <v>0.97179999999999966</v>
      </c>
      <c r="H72" s="2"/>
      <c r="I72" s="2"/>
      <c r="J72" s="2"/>
      <c r="K72" s="119">
        <f t="shared" si="10"/>
        <v>7</v>
      </c>
      <c r="L72" s="122">
        <f t="shared" si="11"/>
        <v>10.433333333333334</v>
      </c>
      <c r="M72" s="122">
        <f t="shared" si="12"/>
        <v>10.266666666666667</v>
      </c>
      <c r="N72" s="113">
        <f t="shared" si="13"/>
        <v>10.166666666666666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0.60000000000000142</v>
      </c>
      <c r="E73" s="114">
        <f t="shared" si="7"/>
        <v>0.29999999999999893</v>
      </c>
      <c r="F73" s="115">
        <f t="shared" si="8"/>
        <v>9.9999999999999645E-2</v>
      </c>
      <c r="G73" s="113">
        <f t="shared" si="9"/>
        <v>0.97179999999999966</v>
      </c>
      <c r="H73" s="2"/>
      <c r="I73" s="2"/>
      <c r="J73" s="2"/>
      <c r="K73" s="119">
        <f t="shared" si="10"/>
        <v>8</v>
      </c>
      <c r="L73" s="122">
        <f t="shared" si="11"/>
        <v>9.5333333333333332</v>
      </c>
      <c r="M73" s="122">
        <f t="shared" si="12"/>
        <v>9.5333333333333332</v>
      </c>
      <c r="N73" s="113">
        <f t="shared" si="13"/>
        <v>9.5333333333333332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9.9999999999999645E-2</v>
      </c>
      <c r="F74" s="115">
        <f t="shared" si="8"/>
        <v>9.9999999999999645E-2</v>
      </c>
      <c r="G74" s="113">
        <f t="shared" si="9"/>
        <v>0.97179999999999966</v>
      </c>
      <c r="H74" s="2"/>
      <c r="I74" s="2"/>
      <c r="J74" s="2"/>
      <c r="K74" s="119">
        <f t="shared" si="10"/>
        <v>9</v>
      </c>
      <c r="L74" s="122">
        <f t="shared" si="11"/>
        <v>8.4</v>
      </c>
      <c r="M74" s="122">
        <f t="shared" si="12"/>
        <v>8.5333333333333332</v>
      </c>
      <c r="N74" s="113">
        <f t="shared" si="13"/>
        <v>8.5666666666666664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0.40000000000000036</v>
      </c>
      <c r="F75" s="115">
        <f t="shared" si="8"/>
        <v>0.39999999999999858</v>
      </c>
      <c r="G75" s="118">
        <f t="shared" si="9"/>
        <v>0.97179999999999966</v>
      </c>
      <c r="H75" s="2"/>
      <c r="I75" s="2"/>
      <c r="J75" s="2"/>
      <c r="K75" s="123">
        <f t="shared" si="10"/>
        <v>10</v>
      </c>
      <c r="L75" s="122">
        <f t="shared" si="11"/>
        <v>9.6333333333333329</v>
      </c>
      <c r="M75" s="122">
        <f t="shared" si="12"/>
        <v>9.6</v>
      </c>
      <c r="N75" s="113">
        <f t="shared" si="13"/>
        <v>9.5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GRR!B34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GRR!A34</f>
        <v>D 24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Data!Z2</f>
        <v>10.7</v>
      </c>
      <c r="D8" s="17">
        <f>Data!Z12</f>
        <v>10.1</v>
      </c>
      <c r="E8" s="17">
        <f>Data!Z22</f>
        <v>10.3</v>
      </c>
      <c r="F8" s="18">
        <f>MAX(C8:E8)-MIN(C8:E8)</f>
        <v>0.59999999999999964</v>
      </c>
      <c r="G8" s="17">
        <f>Data!Z32</f>
        <v>10.5</v>
      </c>
      <c r="H8" s="17">
        <f>Data!Z42</f>
        <v>10.4</v>
      </c>
      <c r="I8" s="17">
        <f>Data!Z52</f>
        <v>10.3</v>
      </c>
      <c r="J8" s="18">
        <f t="shared" ref="J8" si="0">MAX(G8:I8)-MIN(G8:I8)</f>
        <v>0.19999999999999929</v>
      </c>
      <c r="K8" s="17">
        <f>Data!Z62</f>
        <v>10.6</v>
      </c>
      <c r="L8" s="17">
        <f>Data!Z72</f>
        <v>10.4</v>
      </c>
      <c r="M8" s="17">
        <f>Data!Z82</f>
        <v>10.3</v>
      </c>
      <c r="N8" s="71">
        <f t="shared" ref="N8:N17" si="1">MAX(K8:M8)-MIN(K8:M8)</f>
        <v>0.29999999999999893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Data!Z3</f>
        <v>8.3000000000000007</v>
      </c>
      <c r="D9" s="17">
        <f>Data!Z13</f>
        <v>8.3000000000000007</v>
      </c>
      <c r="E9" s="17">
        <f>Data!Z23</f>
        <v>8.1999999999999993</v>
      </c>
      <c r="F9" s="18">
        <f t="shared" ref="F9:F17" si="3">MAX(C9:E9)-MIN(C9:E9)</f>
        <v>0.10000000000000142</v>
      </c>
      <c r="G9" s="17">
        <f>Data!Z33</f>
        <v>8.1999999999999993</v>
      </c>
      <c r="H9" s="17">
        <f>Data!Z43</f>
        <v>8.1</v>
      </c>
      <c r="I9" s="17">
        <f>Data!Z53</f>
        <v>8.1999999999999993</v>
      </c>
      <c r="J9" s="18">
        <f t="shared" ref="J9:J17" si="4">MAX(G9:I9)-MIN(G9:I9)</f>
        <v>9.9999999999999645E-2</v>
      </c>
      <c r="K9" s="17">
        <f>Data!Z63</f>
        <v>8.3000000000000007</v>
      </c>
      <c r="L9" s="17">
        <f>Data!Z73</f>
        <v>7.9</v>
      </c>
      <c r="M9" s="17">
        <f>Data!Z83</f>
        <v>8.4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Data!Z4</f>
        <v>11.8</v>
      </c>
      <c r="D10" s="17">
        <f>Data!Z14</f>
        <v>11.7</v>
      </c>
      <c r="E10" s="17">
        <f>Data!Z24</f>
        <v>11.1</v>
      </c>
      <c r="F10" s="18">
        <f t="shared" si="3"/>
        <v>0.70000000000000107</v>
      </c>
      <c r="G10" s="17">
        <f>Data!Z34</f>
        <v>11.6</v>
      </c>
      <c r="H10" s="17">
        <f>Data!Z44</f>
        <v>11.6</v>
      </c>
      <c r="I10" s="17">
        <f>Data!Z54</f>
        <v>10.9</v>
      </c>
      <c r="J10" s="18">
        <f t="shared" si="4"/>
        <v>0.69999999999999929</v>
      </c>
      <c r="K10" s="17">
        <f>Data!Z64</f>
        <v>11.8</v>
      </c>
      <c r="L10" s="17">
        <f>Data!Z74</f>
        <v>11.6</v>
      </c>
      <c r="M10" s="17">
        <f>Data!Z84</f>
        <v>10.9</v>
      </c>
      <c r="N10" s="73">
        <f t="shared" si="1"/>
        <v>0.90000000000000036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Data!Z5</f>
        <v>12.3</v>
      </c>
      <c r="D11" s="17">
        <f>Data!Z15</f>
        <v>12.1</v>
      </c>
      <c r="E11" s="17">
        <f>Data!Z25</f>
        <v>11.7</v>
      </c>
      <c r="F11" s="18">
        <f t="shared" si="3"/>
        <v>0.60000000000000142</v>
      </c>
      <c r="G11" s="17">
        <f>Data!Z35</f>
        <v>12.1</v>
      </c>
      <c r="H11" s="17">
        <f>Data!Z45</f>
        <v>12</v>
      </c>
      <c r="I11" s="17">
        <f>Data!Z55</f>
        <v>11.7</v>
      </c>
      <c r="J11" s="18">
        <f t="shared" si="4"/>
        <v>0.40000000000000036</v>
      </c>
      <c r="K11" s="17">
        <f>Data!Z65</f>
        <v>12.1</v>
      </c>
      <c r="L11" s="17">
        <f>Data!Z75</f>
        <v>11.9</v>
      </c>
      <c r="M11" s="17">
        <f>Data!Z85</f>
        <v>11.9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Data!Z6</f>
        <v>11.4</v>
      </c>
      <c r="D12" s="17">
        <f>Data!Z16</f>
        <v>11</v>
      </c>
      <c r="E12" s="17">
        <f>Data!Z26</f>
        <v>11.2</v>
      </c>
      <c r="F12" s="18">
        <f t="shared" si="3"/>
        <v>0.40000000000000036</v>
      </c>
      <c r="G12" s="17">
        <f>Data!Z36</f>
        <v>11.4</v>
      </c>
      <c r="H12" s="17">
        <f>Data!Z46</f>
        <v>11.3</v>
      </c>
      <c r="I12" s="17">
        <f>Data!Z56</f>
        <v>11.1</v>
      </c>
      <c r="J12" s="18">
        <f t="shared" si="4"/>
        <v>0.30000000000000071</v>
      </c>
      <c r="K12" s="17">
        <f>Data!Z66</f>
        <v>10.9</v>
      </c>
      <c r="L12" s="17">
        <f>Data!Z76</f>
        <v>11.1</v>
      </c>
      <c r="M12" s="17">
        <f>Data!Z86</f>
        <v>11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Data!Z7</f>
        <v>11.6</v>
      </c>
      <c r="D13" s="17">
        <f>Data!Z17</f>
        <v>11.5</v>
      </c>
      <c r="E13" s="17">
        <f>Data!Z27</f>
        <v>11.2</v>
      </c>
      <c r="F13" s="18">
        <f t="shared" si="3"/>
        <v>0.40000000000000036</v>
      </c>
      <c r="G13" s="17">
        <f>Data!Z37</f>
        <v>11.2</v>
      </c>
      <c r="H13" s="17">
        <f>Data!Z47</f>
        <v>11.3</v>
      </c>
      <c r="I13" s="17">
        <f>Data!Z57</f>
        <v>11.1</v>
      </c>
      <c r="J13" s="18">
        <f t="shared" si="4"/>
        <v>0.20000000000000107</v>
      </c>
      <c r="K13" s="17">
        <f>Data!Z67</f>
        <v>11.5</v>
      </c>
      <c r="L13" s="17">
        <f>Data!Z77</f>
        <v>10.7</v>
      </c>
      <c r="M13" s="17">
        <f>Data!Z87</f>
        <v>11.1</v>
      </c>
      <c r="N13" s="73">
        <f t="shared" si="1"/>
        <v>0.80000000000000071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Data!Z8</f>
        <v>12.5</v>
      </c>
      <c r="D14" s="17">
        <f>Data!Z18</f>
        <v>12.1</v>
      </c>
      <c r="E14" s="17">
        <f>Data!Z28</f>
        <v>12.1</v>
      </c>
      <c r="F14" s="18">
        <f t="shared" si="3"/>
        <v>0.40000000000000036</v>
      </c>
      <c r="G14" s="17">
        <f>Data!Z38</f>
        <v>12</v>
      </c>
      <c r="H14" s="17">
        <f>Data!Z48</f>
        <v>11.7</v>
      </c>
      <c r="I14" s="17">
        <f>Data!Z58</f>
        <v>11.9</v>
      </c>
      <c r="J14" s="18">
        <f t="shared" si="4"/>
        <v>0.30000000000000071</v>
      </c>
      <c r="K14" s="17">
        <f>Data!Z68</f>
        <v>11.8</v>
      </c>
      <c r="L14" s="17">
        <f>Data!Z78</f>
        <v>12</v>
      </c>
      <c r="M14" s="17">
        <f>Data!Z88</f>
        <v>11.9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Data!Z9</f>
        <v>11.8</v>
      </c>
      <c r="D15" s="17">
        <f>Data!Z19</f>
        <v>11.6</v>
      </c>
      <c r="E15" s="17">
        <f>Data!Z29</f>
        <v>11.2</v>
      </c>
      <c r="F15" s="18">
        <f t="shared" si="3"/>
        <v>0.60000000000000142</v>
      </c>
      <c r="G15" s="17">
        <f>Data!Z39</f>
        <v>11.3</v>
      </c>
      <c r="H15" s="17">
        <f>Data!Z49</f>
        <v>11.3</v>
      </c>
      <c r="I15" s="17">
        <f>Data!Z59</f>
        <v>11.5</v>
      </c>
      <c r="J15" s="18">
        <f t="shared" si="4"/>
        <v>0.19999999999999929</v>
      </c>
      <c r="K15" s="17">
        <f>Data!Z69</f>
        <v>11.4</v>
      </c>
      <c r="L15" s="17">
        <f>Data!Z79</f>
        <v>11.2</v>
      </c>
      <c r="M15" s="17">
        <f>Data!Z89</f>
        <v>11.3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Data!Z10</f>
        <v>10.8</v>
      </c>
      <c r="D16" s="17">
        <f>Data!Z20</f>
        <v>10.6</v>
      </c>
      <c r="E16" s="17">
        <f>Data!Z30</f>
        <v>10.5</v>
      </c>
      <c r="F16" s="18">
        <f t="shared" si="3"/>
        <v>0.30000000000000071</v>
      </c>
      <c r="G16" s="17">
        <f>Data!Z40</f>
        <v>10.7</v>
      </c>
      <c r="H16" s="17">
        <f>Data!Z50</f>
        <v>10.5</v>
      </c>
      <c r="I16" s="17">
        <f>Data!Z60</f>
        <v>10.5</v>
      </c>
      <c r="J16" s="18">
        <f t="shared" si="4"/>
        <v>0.19999999999999929</v>
      </c>
      <c r="K16" s="17">
        <f>Data!Z70</f>
        <v>10.7</v>
      </c>
      <c r="L16" s="17">
        <f>Data!Z80</f>
        <v>10.4</v>
      </c>
      <c r="M16" s="17">
        <f>Data!Z90</f>
        <v>10.5</v>
      </c>
      <c r="N16" s="73">
        <f t="shared" si="1"/>
        <v>0.29999999999999893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Data!Z11</f>
        <v>11.3</v>
      </c>
      <c r="D17" s="17">
        <f>Data!Z21</f>
        <v>11.2</v>
      </c>
      <c r="E17" s="17">
        <f>Data!Z31</f>
        <v>10.4</v>
      </c>
      <c r="F17" s="18">
        <f t="shared" si="3"/>
        <v>0.90000000000000036</v>
      </c>
      <c r="G17" s="17">
        <f>Data!Z41</f>
        <v>11.3</v>
      </c>
      <c r="H17" s="17">
        <f>Data!Z51</f>
        <v>11.1</v>
      </c>
      <c r="I17" s="17">
        <f>Data!Z61</f>
        <v>10.4</v>
      </c>
      <c r="J17" s="18">
        <f t="shared" si="4"/>
        <v>0.90000000000000036</v>
      </c>
      <c r="K17" s="17">
        <f>Data!Z71</f>
        <v>11.1</v>
      </c>
      <c r="L17" s="17">
        <f>Data!Z81</f>
        <v>11</v>
      </c>
      <c r="M17" s="17">
        <f>Data!Z91</f>
        <v>10.8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6.6942311478636454E-2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11.02</v>
      </c>
      <c r="F28" s="30">
        <f>AVERAGE(F8:F27)</f>
        <v>0.50000000000000067</v>
      </c>
      <c r="G28" s="31"/>
      <c r="H28" s="32" t="s">
        <v>111</v>
      </c>
      <c r="I28" s="79">
        <f>AVERAGE(G8:I27)</f>
        <v>10.906666666666668</v>
      </c>
      <c r="J28" s="30">
        <f>AVERAGE(J8:J27)</f>
        <v>0.35</v>
      </c>
      <c r="K28" s="80"/>
      <c r="L28" s="81" t="s">
        <v>111</v>
      </c>
      <c r="M28" s="82">
        <f>AVERAGE(K8:M27)</f>
        <v>10.883333333333333</v>
      </c>
      <c r="N28" s="83">
        <f>AVERAGE(N8:N27)</f>
        <v>0.38999999999999968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1.2606666666666668</v>
      </c>
      <c r="E30" s="3"/>
      <c r="F30" s="33"/>
      <c r="G30" s="36" t="s">
        <v>113</v>
      </c>
      <c r="H30" s="35">
        <f>IF(J2=2,SQRT(ABS(((P33*P42)^2)-((D30^2)/(J4*J3)))),(SQRT(ABS(((P33*P43)^2)-((D30^2)/(J4*J3))))))</f>
        <v>0.28841807361048871</v>
      </c>
      <c r="I30" s="2"/>
      <c r="J30" s="33"/>
      <c r="K30" s="34" t="s">
        <v>114</v>
      </c>
      <c r="L30" s="35">
        <f>SQRT(D30^2+H30^2)</f>
        <v>1.2932383498913222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0.24478964401294501</v>
      </c>
      <c r="E31" s="3"/>
      <c r="F31" s="37"/>
      <c r="G31" s="40" t="s">
        <v>117</v>
      </c>
      <c r="H31" s="41">
        <f>H30/5.15</f>
        <v>5.6003509438929844E-2</v>
      </c>
      <c r="I31" s="2"/>
      <c r="J31" s="37"/>
      <c r="K31" s="38" t="s">
        <v>118</v>
      </c>
      <c r="L31" s="84">
        <f>L30/5.15</f>
        <v>0.25111424269734411</v>
      </c>
      <c r="M31" s="2"/>
      <c r="N31" s="85"/>
      <c r="O31" s="36" t="s">
        <v>119</v>
      </c>
      <c r="P31" s="86">
        <f>IF(J2=2,(F28+J28)/2,(F28+J28+N28)/3)</f>
        <v>0.41333333333333339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14.007407407407408</v>
      </c>
      <c r="E32" s="3"/>
      <c r="F32" s="42"/>
      <c r="G32" s="45" t="s">
        <v>121</v>
      </c>
      <c r="H32" s="44">
        <f>100*H30/G4</f>
        <v>3.2046452623387633</v>
      </c>
      <c r="I32" s="2"/>
      <c r="J32" s="42"/>
      <c r="K32" s="87" t="s">
        <v>122</v>
      </c>
      <c r="L32" s="44">
        <f>100*L30/(G2-G3)</f>
        <v>14.369314998792468</v>
      </c>
      <c r="M32" s="2"/>
      <c r="N32" s="88"/>
      <c r="O32" s="89" t="s">
        <v>123</v>
      </c>
      <c r="P32" s="90">
        <f>IF(J3=2,P31*N42,P31*N43)</f>
        <v>1.0664000000000002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0.13666666666666671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-2.3333333333335204E-2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0.19999999999999929</v>
      </c>
      <c r="F66" s="112">
        <f t="shared" ref="F66:F75" si="8">N8</f>
        <v>0.29999999999999893</v>
      </c>
      <c r="G66" s="113">
        <f t="shared" ref="G66:G75" si="9">$P$32</f>
        <v>1.0664000000000002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10.366666666666665</v>
      </c>
      <c r="M66" s="120">
        <f t="shared" ref="M66:M75" si="12">AVERAGE(G8:I8)</f>
        <v>10.4</v>
      </c>
      <c r="N66" s="121">
        <f t="shared" ref="N66:N75" si="13">AVERAGE(K8:M8)</f>
        <v>10.433333333333334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0.10000000000000142</v>
      </c>
      <c r="E67" s="114">
        <f t="shared" si="7"/>
        <v>9.9999999999999645E-2</v>
      </c>
      <c r="F67" s="115">
        <f t="shared" si="8"/>
        <v>0.5</v>
      </c>
      <c r="G67" s="113">
        <f t="shared" si="9"/>
        <v>1.0664000000000002</v>
      </c>
      <c r="H67" s="2"/>
      <c r="I67" s="2"/>
      <c r="J67" s="2"/>
      <c r="K67" s="119">
        <f t="shared" si="10"/>
        <v>2</v>
      </c>
      <c r="L67" s="122">
        <f t="shared" si="11"/>
        <v>8.2666666666666675</v>
      </c>
      <c r="M67" s="122">
        <f t="shared" si="12"/>
        <v>8.1666666666666661</v>
      </c>
      <c r="N67" s="113">
        <f t="shared" si="13"/>
        <v>8.2000000000000011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0.69999999999999929</v>
      </c>
      <c r="F68" s="115">
        <f t="shared" si="8"/>
        <v>0.90000000000000036</v>
      </c>
      <c r="G68" s="113">
        <f t="shared" si="9"/>
        <v>1.0664000000000002</v>
      </c>
      <c r="H68" s="2"/>
      <c r="I68" s="2"/>
      <c r="J68" s="2"/>
      <c r="K68" s="119">
        <f t="shared" si="10"/>
        <v>3</v>
      </c>
      <c r="L68" s="122">
        <f t="shared" si="11"/>
        <v>11.533333333333333</v>
      </c>
      <c r="M68" s="122">
        <f t="shared" si="12"/>
        <v>11.366666666666667</v>
      </c>
      <c r="N68" s="113">
        <f t="shared" si="13"/>
        <v>11.433333333333332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0.60000000000000142</v>
      </c>
      <c r="E69" s="114">
        <f t="shared" si="7"/>
        <v>0.40000000000000036</v>
      </c>
      <c r="F69" s="115">
        <f t="shared" si="8"/>
        <v>0.19999999999999929</v>
      </c>
      <c r="G69" s="113">
        <f t="shared" si="9"/>
        <v>1.0664000000000002</v>
      </c>
      <c r="H69" s="2"/>
      <c r="I69" s="2"/>
      <c r="J69" s="2"/>
      <c r="K69" s="119">
        <f t="shared" si="10"/>
        <v>4</v>
      </c>
      <c r="L69" s="122">
        <f t="shared" si="11"/>
        <v>12.033333333333331</v>
      </c>
      <c r="M69" s="122">
        <f t="shared" si="12"/>
        <v>11.933333333333332</v>
      </c>
      <c r="N69" s="113">
        <f t="shared" si="13"/>
        <v>11.966666666666667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0.40000000000000036</v>
      </c>
      <c r="E70" s="114">
        <f t="shared" si="7"/>
        <v>0.30000000000000071</v>
      </c>
      <c r="F70" s="115">
        <f t="shared" si="8"/>
        <v>0.19999999999999929</v>
      </c>
      <c r="G70" s="113">
        <f t="shared" si="9"/>
        <v>1.0664000000000002</v>
      </c>
      <c r="H70" s="2"/>
      <c r="I70" s="2"/>
      <c r="J70" s="2"/>
      <c r="K70" s="119">
        <f t="shared" si="10"/>
        <v>5</v>
      </c>
      <c r="L70" s="122">
        <f t="shared" si="11"/>
        <v>11.199999999999998</v>
      </c>
      <c r="M70" s="122">
        <f t="shared" si="12"/>
        <v>11.266666666666667</v>
      </c>
      <c r="N70" s="113">
        <f t="shared" si="13"/>
        <v>11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0.20000000000000107</v>
      </c>
      <c r="F71" s="115">
        <f t="shared" si="8"/>
        <v>0.80000000000000071</v>
      </c>
      <c r="G71" s="113">
        <f t="shared" si="9"/>
        <v>1.0664000000000002</v>
      </c>
      <c r="H71" s="2"/>
      <c r="I71" s="2"/>
      <c r="J71" s="2"/>
      <c r="K71" s="119">
        <f t="shared" si="10"/>
        <v>6</v>
      </c>
      <c r="L71" s="122">
        <f t="shared" si="11"/>
        <v>11.433333333333332</v>
      </c>
      <c r="M71" s="122">
        <f t="shared" si="12"/>
        <v>11.200000000000001</v>
      </c>
      <c r="N71" s="113">
        <f t="shared" si="13"/>
        <v>11.1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0.30000000000000071</v>
      </c>
      <c r="F72" s="115">
        <f t="shared" si="8"/>
        <v>0.19999999999999929</v>
      </c>
      <c r="G72" s="113">
        <f t="shared" si="9"/>
        <v>1.0664000000000002</v>
      </c>
      <c r="H72" s="2"/>
      <c r="I72" s="2"/>
      <c r="J72" s="2"/>
      <c r="K72" s="119">
        <f t="shared" si="10"/>
        <v>7</v>
      </c>
      <c r="L72" s="122">
        <f t="shared" si="11"/>
        <v>12.233333333333334</v>
      </c>
      <c r="M72" s="122">
        <f t="shared" si="12"/>
        <v>11.866666666666667</v>
      </c>
      <c r="N72" s="113">
        <f t="shared" si="13"/>
        <v>11.9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0.60000000000000142</v>
      </c>
      <c r="E73" s="114">
        <f t="shared" si="7"/>
        <v>0.19999999999999929</v>
      </c>
      <c r="F73" s="115">
        <f t="shared" si="8"/>
        <v>0.20000000000000107</v>
      </c>
      <c r="G73" s="113">
        <f t="shared" si="9"/>
        <v>1.0664000000000002</v>
      </c>
      <c r="H73" s="2"/>
      <c r="I73" s="2"/>
      <c r="J73" s="2"/>
      <c r="K73" s="119">
        <f t="shared" si="10"/>
        <v>8</v>
      </c>
      <c r="L73" s="122">
        <f t="shared" si="11"/>
        <v>11.533333333333331</v>
      </c>
      <c r="M73" s="122">
        <f t="shared" si="12"/>
        <v>11.366666666666667</v>
      </c>
      <c r="N73" s="113">
        <f t="shared" si="13"/>
        <v>11.300000000000002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0.19999999999999929</v>
      </c>
      <c r="F74" s="115">
        <f t="shared" si="8"/>
        <v>0.29999999999999893</v>
      </c>
      <c r="G74" s="113">
        <f t="shared" si="9"/>
        <v>1.0664000000000002</v>
      </c>
      <c r="H74" s="2"/>
      <c r="I74" s="2"/>
      <c r="J74" s="2"/>
      <c r="K74" s="119">
        <f t="shared" si="10"/>
        <v>9</v>
      </c>
      <c r="L74" s="122">
        <f t="shared" si="11"/>
        <v>10.633333333333333</v>
      </c>
      <c r="M74" s="122">
        <f t="shared" si="12"/>
        <v>10.566666666666666</v>
      </c>
      <c r="N74" s="113">
        <f t="shared" si="13"/>
        <v>10.533333333333333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0.90000000000000036</v>
      </c>
      <c r="E75" s="114">
        <f t="shared" si="7"/>
        <v>0.90000000000000036</v>
      </c>
      <c r="F75" s="115">
        <f t="shared" si="8"/>
        <v>0.29999999999999893</v>
      </c>
      <c r="G75" s="118">
        <f t="shared" si="9"/>
        <v>1.0664000000000002</v>
      </c>
      <c r="H75" s="2"/>
      <c r="I75" s="2"/>
      <c r="J75" s="2"/>
      <c r="K75" s="123">
        <f t="shared" si="10"/>
        <v>10</v>
      </c>
      <c r="L75" s="122">
        <f t="shared" si="11"/>
        <v>10.966666666666667</v>
      </c>
      <c r="M75" s="122">
        <f t="shared" si="12"/>
        <v>10.933333333333332</v>
      </c>
      <c r="N75" s="113">
        <f t="shared" si="13"/>
        <v>10.966666666666669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GRR!B35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GRR!A35</f>
        <v>D 25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Data!AA2</f>
        <v>9.6999999999999993</v>
      </c>
      <c r="D8" s="17">
        <f>Data!AA12</f>
        <v>9.6999999999999993</v>
      </c>
      <c r="E8" s="17">
        <f>Data!AA22</f>
        <v>9.5</v>
      </c>
      <c r="F8" s="18">
        <f>MAX(C8:E8)-MIN(C8:E8)</f>
        <v>0.19999999999999929</v>
      </c>
      <c r="G8" s="17">
        <f>Data!AA32</f>
        <v>9.6999999999999993</v>
      </c>
      <c r="H8" s="17">
        <f>Data!AA42</f>
        <v>9.6</v>
      </c>
      <c r="I8" s="17">
        <f>Data!AA52</f>
        <v>9.5</v>
      </c>
      <c r="J8" s="18">
        <f t="shared" ref="J8" si="0">MAX(G8:I8)-MIN(G8:I8)</f>
        <v>0.19999999999999929</v>
      </c>
      <c r="K8" s="17">
        <f>Data!AA62</f>
        <v>9.6999999999999993</v>
      </c>
      <c r="L8" s="17">
        <f>Data!AA72</f>
        <v>9.4</v>
      </c>
      <c r="M8" s="17">
        <f>Data!AA82</f>
        <v>9.5</v>
      </c>
      <c r="N8" s="71">
        <f t="shared" ref="N8:N17" si="1">MAX(K8:M8)-MIN(K8:M8)</f>
        <v>0.29999999999999893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Data!AA3</f>
        <v>9.8000000000000007</v>
      </c>
      <c r="D9" s="17">
        <f>Data!AA13</f>
        <v>10.7</v>
      </c>
      <c r="E9" s="17">
        <f>Data!AA23</f>
        <v>10.7</v>
      </c>
      <c r="F9" s="18">
        <f t="shared" ref="F9:F17" si="3">MAX(C9:E9)-MIN(C9:E9)</f>
        <v>0.89999999999999858</v>
      </c>
      <c r="G9" s="17">
        <f>Data!AA33</f>
        <v>10.199999999999999</v>
      </c>
      <c r="H9" s="17">
        <f>Data!AA43</f>
        <v>10.3</v>
      </c>
      <c r="I9" s="17">
        <f>Data!AA53</f>
        <v>10.6</v>
      </c>
      <c r="J9" s="18">
        <f t="shared" ref="J9:J17" si="4">MAX(G9:I9)-MIN(G9:I9)</f>
        <v>0.40000000000000036</v>
      </c>
      <c r="K9" s="17">
        <f>Data!AA63</f>
        <v>10.6</v>
      </c>
      <c r="L9" s="17">
        <f>Data!AA73</f>
        <v>10.6</v>
      </c>
      <c r="M9" s="17">
        <f>Data!AA83</f>
        <v>10.3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Data!AA4</f>
        <v>10.3</v>
      </c>
      <c r="D10" s="17">
        <f>Data!AA14</f>
        <v>10.1</v>
      </c>
      <c r="E10" s="17">
        <f>Data!AA24</f>
        <v>9.6</v>
      </c>
      <c r="F10" s="18">
        <f t="shared" si="3"/>
        <v>0.70000000000000107</v>
      </c>
      <c r="G10" s="17">
        <f>Data!AA34</f>
        <v>10.3</v>
      </c>
      <c r="H10" s="17">
        <f>Data!AA44</f>
        <v>10</v>
      </c>
      <c r="I10" s="17">
        <f>Data!AA54</f>
        <v>9.6999999999999993</v>
      </c>
      <c r="J10" s="18">
        <f t="shared" si="4"/>
        <v>0.60000000000000142</v>
      </c>
      <c r="K10" s="17">
        <f>Data!AA64</f>
        <v>9.8000000000000007</v>
      </c>
      <c r="L10" s="17">
        <f>Data!AA74</f>
        <v>9.6999999999999993</v>
      </c>
      <c r="M10" s="17">
        <f>Data!AA84</f>
        <v>9.6</v>
      </c>
      <c r="N10" s="73">
        <f t="shared" si="1"/>
        <v>0.20000000000000107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Data!AA5</f>
        <v>10.9</v>
      </c>
      <c r="D11" s="17">
        <f>Data!AA15</f>
        <v>10.7</v>
      </c>
      <c r="E11" s="17">
        <f>Data!AA25</f>
        <v>10.4</v>
      </c>
      <c r="F11" s="18">
        <f t="shared" si="3"/>
        <v>0.5</v>
      </c>
      <c r="G11" s="17">
        <f>Data!AA35</f>
        <v>10.8</v>
      </c>
      <c r="H11" s="17">
        <f>Data!AA45</f>
        <v>10.6</v>
      </c>
      <c r="I11" s="17">
        <f>Data!AA55</f>
        <v>10.4</v>
      </c>
      <c r="J11" s="18">
        <f t="shared" si="4"/>
        <v>0.40000000000000036</v>
      </c>
      <c r="K11" s="17">
        <f>Data!AA65</f>
        <v>10.8</v>
      </c>
      <c r="L11" s="17">
        <f>Data!AA75</f>
        <v>10.5</v>
      </c>
      <c r="M11" s="17">
        <f>Data!AA85</f>
        <v>10.6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Data!AA6</f>
        <v>10.8</v>
      </c>
      <c r="D12" s="17">
        <f>Data!AA16</f>
        <v>10.5</v>
      </c>
      <c r="E12" s="17">
        <f>Data!AA26</f>
        <v>10.4</v>
      </c>
      <c r="F12" s="18">
        <f t="shared" si="3"/>
        <v>0.40000000000000036</v>
      </c>
      <c r="G12" s="17">
        <f>Data!AA36</f>
        <v>10.7</v>
      </c>
      <c r="H12" s="17">
        <f>Data!AA46</f>
        <v>10.5</v>
      </c>
      <c r="I12" s="17">
        <f>Data!AA56</f>
        <v>10</v>
      </c>
      <c r="J12" s="18">
        <f t="shared" si="4"/>
        <v>0.69999999999999929</v>
      </c>
      <c r="K12" s="17">
        <f>Data!AA66</f>
        <v>10.6</v>
      </c>
      <c r="L12" s="17">
        <f>Data!AA76</f>
        <v>10.4</v>
      </c>
      <c r="M12" s="17">
        <f>Data!AA86</f>
        <v>10.3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Data!AA7</f>
        <v>10.6</v>
      </c>
      <c r="D13" s="17">
        <f>Data!AA17</f>
        <v>10.5</v>
      </c>
      <c r="E13" s="17">
        <f>Data!AA27</f>
        <v>10.3</v>
      </c>
      <c r="F13" s="18">
        <f t="shared" si="3"/>
        <v>0.29999999999999893</v>
      </c>
      <c r="G13" s="17">
        <f>Data!AA37</f>
        <v>10.3</v>
      </c>
      <c r="H13" s="17">
        <f>Data!AA47</f>
        <v>10.3</v>
      </c>
      <c r="I13" s="17">
        <f>Data!AA57</f>
        <v>10</v>
      </c>
      <c r="J13" s="18">
        <f t="shared" si="4"/>
        <v>0.30000000000000071</v>
      </c>
      <c r="K13" s="17">
        <f>Data!AA67</f>
        <v>10.6</v>
      </c>
      <c r="L13" s="17">
        <f>Data!AA77</f>
        <v>9.9</v>
      </c>
      <c r="M13" s="17">
        <f>Data!AA87</f>
        <v>10.199999999999999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Data!AA8</f>
        <v>12.1</v>
      </c>
      <c r="D14" s="17">
        <f>Data!AA18</f>
        <v>11.6</v>
      </c>
      <c r="E14" s="17">
        <f>Data!AA28</f>
        <v>11.7</v>
      </c>
      <c r="F14" s="18">
        <f t="shared" si="3"/>
        <v>0.5</v>
      </c>
      <c r="G14" s="17">
        <f>Data!AA38</f>
        <v>11.9</v>
      </c>
      <c r="H14" s="17">
        <f>Data!AA48</f>
        <v>11.6</v>
      </c>
      <c r="I14" s="17">
        <f>Data!AA58</f>
        <v>11.6</v>
      </c>
      <c r="J14" s="18">
        <f t="shared" si="4"/>
        <v>0.30000000000000071</v>
      </c>
      <c r="K14" s="17">
        <f>Data!AA68</f>
        <v>11.8</v>
      </c>
      <c r="L14" s="17">
        <f>Data!AA78</f>
        <v>11.5</v>
      </c>
      <c r="M14" s="17">
        <f>Data!AA88</f>
        <v>11.2</v>
      </c>
      <c r="N14" s="73">
        <f t="shared" si="1"/>
        <v>0.60000000000000142</v>
      </c>
      <c r="O14" s="2"/>
      <c r="P14" s="2"/>
      <c r="Q14" s="2"/>
    </row>
    <row r="15" spans="1:19" ht="13.5" customHeight="1">
      <c r="A15" s="2"/>
      <c r="B15" s="19">
        <v>8</v>
      </c>
      <c r="C15" s="17">
        <f>Data!AA9</f>
        <v>10.7</v>
      </c>
      <c r="D15" s="17">
        <f>Data!AA19</f>
        <v>10.1</v>
      </c>
      <c r="E15" s="17">
        <f>Data!AA29</f>
        <v>10.4</v>
      </c>
      <c r="F15" s="18">
        <f t="shared" si="3"/>
        <v>0.59999999999999964</v>
      </c>
      <c r="G15" s="17">
        <f>Data!AA39</f>
        <v>10.7</v>
      </c>
      <c r="H15" s="17">
        <f>Data!AA49</f>
        <v>10.3</v>
      </c>
      <c r="I15" s="17">
        <f>Data!AA59</f>
        <v>10.4</v>
      </c>
      <c r="J15" s="18">
        <f t="shared" si="4"/>
        <v>0.39999999999999858</v>
      </c>
      <c r="K15" s="17">
        <f>Data!AA69</f>
        <v>10.3</v>
      </c>
      <c r="L15" s="17">
        <f>Data!AA79</f>
        <v>10.4</v>
      </c>
      <c r="M15" s="17">
        <f>Data!AA89</f>
        <v>10.199999999999999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Data!AA10</f>
        <v>9.6999999999999993</v>
      </c>
      <c r="D16" s="17">
        <f>Data!AA20</f>
        <v>9.5</v>
      </c>
      <c r="E16" s="17">
        <f>Data!AA30</f>
        <v>9.3000000000000007</v>
      </c>
      <c r="F16" s="18">
        <f t="shared" si="3"/>
        <v>0.39999999999999858</v>
      </c>
      <c r="G16" s="17">
        <f>Data!AA40</f>
        <v>9.6</v>
      </c>
      <c r="H16" s="17">
        <f>Data!AA50</f>
        <v>9.5</v>
      </c>
      <c r="I16" s="17">
        <f>Data!AA60</f>
        <v>9.5</v>
      </c>
      <c r="J16" s="18">
        <f t="shared" si="4"/>
        <v>9.9999999999999645E-2</v>
      </c>
      <c r="K16" s="17">
        <f>Data!AA70</f>
        <v>9.6</v>
      </c>
      <c r="L16" s="17">
        <f>Data!AA80</f>
        <v>9.5</v>
      </c>
      <c r="M16" s="17">
        <f>Data!AA90</f>
        <v>9.4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Data!AA11</f>
        <v>10.8</v>
      </c>
      <c r="D17" s="17">
        <f>Data!AA21</f>
        <v>10.7</v>
      </c>
      <c r="E17" s="17">
        <f>Data!AA31</f>
        <v>10.4</v>
      </c>
      <c r="F17" s="18">
        <f t="shared" si="3"/>
        <v>0.40000000000000036</v>
      </c>
      <c r="G17" s="17">
        <f>Data!AA41</f>
        <v>10.8</v>
      </c>
      <c r="H17" s="17">
        <f>Data!AA51</f>
        <v>10.6</v>
      </c>
      <c r="I17" s="17">
        <f>Data!AA61</f>
        <v>10.4</v>
      </c>
      <c r="J17" s="18">
        <f t="shared" si="4"/>
        <v>0.40000000000000036</v>
      </c>
      <c r="K17" s="17">
        <f>Data!AA71</f>
        <v>10.7</v>
      </c>
      <c r="L17" s="17">
        <f>Data!AA81</f>
        <v>10.5</v>
      </c>
      <c r="M17" s="17">
        <f>Data!AA91</f>
        <v>10.3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3.5440047253395585E-2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10.406666666666666</v>
      </c>
      <c r="F28" s="30">
        <f>AVERAGE(F8:F27)</f>
        <v>0.48999999999999966</v>
      </c>
      <c r="G28" s="31"/>
      <c r="H28" s="32" t="s">
        <v>111</v>
      </c>
      <c r="I28" s="79">
        <f>AVERAGE(G8:I27)</f>
        <v>10.346666666666668</v>
      </c>
      <c r="J28" s="30">
        <f>AVERAGE(J8:J27)</f>
        <v>0.38000000000000006</v>
      </c>
      <c r="K28" s="80"/>
      <c r="L28" s="81" t="s">
        <v>111</v>
      </c>
      <c r="M28" s="82">
        <f>AVERAGE(K8:M27)</f>
        <v>10.283333333333333</v>
      </c>
      <c r="N28" s="83">
        <f>AVERAGE(N8:N27)</f>
        <v>0.34999999999999981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1.2403333333333328</v>
      </c>
      <c r="E30" s="3"/>
      <c r="F30" s="33"/>
      <c r="G30" s="36" t="s">
        <v>113</v>
      </c>
      <c r="H30" s="35">
        <f>IF(J2=2,SQRT(ABS(((P33*P42)^2)-((D30^2)/(J4*J3)))),(SQRT(ABS(((P33*P43)^2)-((D30^2)/(J4*J3))))))</f>
        <v>0.24414771636738072</v>
      </c>
      <c r="I30" s="2"/>
      <c r="J30" s="33"/>
      <c r="K30" s="34" t="s">
        <v>114</v>
      </c>
      <c r="L30" s="35">
        <f>SQRT(D30^2+H30^2)</f>
        <v>1.2641340455763319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0.24084142394821995</v>
      </c>
      <c r="E31" s="3"/>
      <c r="F31" s="37"/>
      <c r="G31" s="40" t="s">
        <v>117</v>
      </c>
      <c r="H31" s="41">
        <f>H30/5.15</f>
        <v>4.7407323566481689E-2</v>
      </c>
      <c r="I31" s="2"/>
      <c r="J31" s="37"/>
      <c r="K31" s="38" t="s">
        <v>118</v>
      </c>
      <c r="L31" s="84">
        <f>L30/5.15</f>
        <v>0.24546292147113238</v>
      </c>
      <c r="M31" s="2"/>
      <c r="N31" s="85"/>
      <c r="O31" s="36" t="s">
        <v>119</v>
      </c>
      <c r="P31" s="86">
        <f>IF(J2=2,(F28+J28)/2,(F28+J28+N28)/3)</f>
        <v>0.40666666666666651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13.781481481481476</v>
      </c>
      <c r="E32" s="3"/>
      <c r="F32" s="42"/>
      <c r="G32" s="45" t="s">
        <v>121</v>
      </c>
      <c r="H32" s="44">
        <f>100*H30/G4</f>
        <v>2.7127524040820084</v>
      </c>
      <c r="I32" s="2"/>
      <c r="J32" s="42"/>
      <c r="K32" s="87" t="s">
        <v>122</v>
      </c>
      <c r="L32" s="44">
        <f>100*L30/(G2-G3)</f>
        <v>14.045933839737021</v>
      </c>
      <c r="M32" s="2"/>
      <c r="N32" s="88"/>
      <c r="O32" s="89" t="s">
        <v>123</v>
      </c>
      <c r="P32" s="90">
        <f>IF(J3=2,P31*N42,P31*N43)</f>
        <v>1.0491999999999997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0.12333333333333307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-6.3333333333334352E-2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0.19999999999999929</v>
      </c>
      <c r="F66" s="112">
        <f t="shared" ref="F66:F75" si="8">N8</f>
        <v>0.29999999999999893</v>
      </c>
      <c r="G66" s="113">
        <f t="shared" ref="G66:G75" si="9">$P$32</f>
        <v>1.0491999999999997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9.6333333333333329</v>
      </c>
      <c r="M66" s="120">
        <f t="shared" ref="M66:M75" si="12">AVERAGE(G8:I8)</f>
        <v>9.6</v>
      </c>
      <c r="N66" s="121">
        <f t="shared" ref="N66:N75" si="13">AVERAGE(K8:M8)</f>
        <v>9.5333333333333332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0.89999999999999858</v>
      </c>
      <c r="E67" s="114">
        <f t="shared" si="7"/>
        <v>0.40000000000000036</v>
      </c>
      <c r="F67" s="115">
        <f t="shared" si="8"/>
        <v>0.29999999999999893</v>
      </c>
      <c r="G67" s="113">
        <f t="shared" si="9"/>
        <v>1.0491999999999997</v>
      </c>
      <c r="H67" s="2"/>
      <c r="I67" s="2"/>
      <c r="J67" s="2"/>
      <c r="K67" s="119">
        <f t="shared" si="10"/>
        <v>2</v>
      </c>
      <c r="L67" s="122">
        <f t="shared" si="11"/>
        <v>10.4</v>
      </c>
      <c r="M67" s="122">
        <f t="shared" si="12"/>
        <v>10.366666666666667</v>
      </c>
      <c r="N67" s="113">
        <f t="shared" si="13"/>
        <v>10.5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0.60000000000000142</v>
      </c>
      <c r="F68" s="115">
        <f t="shared" si="8"/>
        <v>0.20000000000000107</v>
      </c>
      <c r="G68" s="113">
        <f t="shared" si="9"/>
        <v>1.0491999999999997</v>
      </c>
      <c r="H68" s="2"/>
      <c r="I68" s="2"/>
      <c r="J68" s="2"/>
      <c r="K68" s="119">
        <f t="shared" si="10"/>
        <v>3</v>
      </c>
      <c r="L68" s="122">
        <f t="shared" si="11"/>
        <v>10</v>
      </c>
      <c r="M68" s="122">
        <f t="shared" si="12"/>
        <v>10</v>
      </c>
      <c r="N68" s="113">
        <f t="shared" si="13"/>
        <v>9.7000000000000011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0.40000000000000036</v>
      </c>
      <c r="F69" s="115">
        <f t="shared" si="8"/>
        <v>0.30000000000000071</v>
      </c>
      <c r="G69" s="113">
        <f t="shared" si="9"/>
        <v>1.0491999999999997</v>
      </c>
      <c r="H69" s="2"/>
      <c r="I69" s="2"/>
      <c r="J69" s="2"/>
      <c r="K69" s="119">
        <f t="shared" si="10"/>
        <v>4</v>
      </c>
      <c r="L69" s="122">
        <f t="shared" si="11"/>
        <v>10.666666666666666</v>
      </c>
      <c r="M69" s="122">
        <f t="shared" si="12"/>
        <v>10.6</v>
      </c>
      <c r="N69" s="113">
        <f t="shared" si="13"/>
        <v>10.633333333333333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0.40000000000000036</v>
      </c>
      <c r="E70" s="114">
        <f t="shared" si="7"/>
        <v>0.69999999999999929</v>
      </c>
      <c r="F70" s="115">
        <f t="shared" si="8"/>
        <v>0.29999999999999893</v>
      </c>
      <c r="G70" s="113">
        <f t="shared" si="9"/>
        <v>1.0491999999999997</v>
      </c>
      <c r="H70" s="2"/>
      <c r="I70" s="2"/>
      <c r="J70" s="2"/>
      <c r="K70" s="119">
        <f t="shared" si="10"/>
        <v>5</v>
      </c>
      <c r="L70" s="122">
        <f t="shared" si="11"/>
        <v>10.566666666666668</v>
      </c>
      <c r="M70" s="122">
        <f t="shared" si="12"/>
        <v>10.4</v>
      </c>
      <c r="N70" s="113">
        <f t="shared" si="13"/>
        <v>10.433333333333334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0.30000000000000071</v>
      </c>
      <c r="F71" s="115">
        <f t="shared" si="8"/>
        <v>0.69999999999999929</v>
      </c>
      <c r="G71" s="113">
        <f t="shared" si="9"/>
        <v>1.0491999999999997</v>
      </c>
      <c r="H71" s="2"/>
      <c r="I71" s="2"/>
      <c r="J71" s="2"/>
      <c r="K71" s="119">
        <f t="shared" si="10"/>
        <v>6</v>
      </c>
      <c r="L71" s="122">
        <f t="shared" si="11"/>
        <v>10.466666666666667</v>
      </c>
      <c r="M71" s="122">
        <f t="shared" si="12"/>
        <v>10.200000000000001</v>
      </c>
      <c r="N71" s="113">
        <f t="shared" si="13"/>
        <v>10.233333333333333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0.30000000000000071</v>
      </c>
      <c r="F72" s="115">
        <f t="shared" si="8"/>
        <v>0.60000000000000142</v>
      </c>
      <c r="G72" s="113">
        <f t="shared" si="9"/>
        <v>1.0491999999999997</v>
      </c>
      <c r="H72" s="2"/>
      <c r="I72" s="2"/>
      <c r="J72" s="2"/>
      <c r="K72" s="119">
        <f t="shared" si="10"/>
        <v>7</v>
      </c>
      <c r="L72" s="122">
        <f t="shared" si="11"/>
        <v>11.799999999999999</v>
      </c>
      <c r="M72" s="122">
        <f t="shared" si="12"/>
        <v>11.700000000000001</v>
      </c>
      <c r="N72" s="113">
        <f t="shared" si="13"/>
        <v>11.5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0.59999999999999964</v>
      </c>
      <c r="E73" s="114">
        <f t="shared" si="7"/>
        <v>0.39999999999999858</v>
      </c>
      <c r="F73" s="115">
        <f t="shared" si="8"/>
        <v>0.20000000000000107</v>
      </c>
      <c r="G73" s="113">
        <f t="shared" si="9"/>
        <v>1.0491999999999997</v>
      </c>
      <c r="H73" s="2"/>
      <c r="I73" s="2"/>
      <c r="J73" s="2"/>
      <c r="K73" s="119">
        <f t="shared" si="10"/>
        <v>8</v>
      </c>
      <c r="L73" s="122">
        <f t="shared" si="11"/>
        <v>10.399999999999999</v>
      </c>
      <c r="M73" s="122">
        <f t="shared" si="12"/>
        <v>10.466666666666667</v>
      </c>
      <c r="N73" s="113">
        <f t="shared" si="13"/>
        <v>10.3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0.39999999999999858</v>
      </c>
      <c r="E74" s="114">
        <f t="shared" si="7"/>
        <v>9.9999999999999645E-2</v>
      </c>
      <c r="F74" s="115">
        <f t="shared" si="8"/>
        <v>0.19999999999999929</v>
      </c>
      <c r="G74" s="113">
        <f t="shared" si="9"/>
        <v>1.0491999999999997</v>
      </c>
      <c r="H74" s="2"/>
      <c r="I74" s="2"/>
      <c r="J74" s="2"/>
      <c r="K74" s="119">
        <f t="shared" si="10"/>
        <v>9</v>
      </c>
      <c r="L74" s="122">
        <f t="shared" si="11"/>
        <v>9.5</v>
      </c>
      <c r="M74" s="122">
        <f t="shared" si="12"/>
        <v>9.5333333333333332</v>
      </c>
      <c r="N74" s="113">
        <f t="shared" si="13"/>
        <v>9.5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0.40000000000000036</v>
      </c>
      <c r="F75" s="115">
        <f t="shared" si="8"/>
        <v>0.39999999999999858</v>
      </c>
      <c r="G75" s="118">
        <f t="shared" si="9"/>
        <v>1.0491999999999997</v>
      </c>
      <c r="H75" s="2"/>
      <c r="I75" s="2"/>
      <c r="J75" s="2"/>
      <c r="K75" s="123">
        <f t="shared" si="10"/>
        <v>10</v>
      </c>
      <c r="L75" s="122">
        <f t="shared" si="11"/>
        <v>10.633333333333333</v>
      </c>
      <c r="M75" s="122">
        <f t="shared" si="12"/>
        <v>10.6</v>
      </c>
      <c r="N75" s="113">
        <f t="shared" si="13"/>
        <v>10.5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77"/>
  <sheetViews>
    <sheetView showGridLines="0" workbookViewId="0">
      <selection activeCell="D8" sqref="D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GRR!B36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GRR!A36</f>
        <v>D 26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Data!AB2</f>
        <v>9.8000000000000007</v>
      </c>
      <c r="D8" s="17">
        <f>Data!AB12</f>
        <v>9.8000000000000007</v>
      </c>
      <c r="E8" s="17">
        <f>Data!AB22</f>
        <v>9.6</v>
      </c>
      <c r="F8" s="18">
        <f>MAX(C8:E8)-MIN(C8:E8)</f>
        <v>0.20000000000000107</v>
      </c>
      <c r="G8" s="17">
        <f>Data!AB32</f>
        <v>9.8000000000000007</v>
      </c>
      <c r="H8" s="17">
        <f>Data!AB42</f>
        <v>9.8000000000000007</v>
      </c>
      <c r="I8" s="17">
        <f>Data!AB52</f>
        <v>9.6</v>
      </c>
      <c r="J8" s="18">
        <f t="shared" ref="J8" si="0">MAX(G8:I8)-MIN(G8:I8)</f>
        <v>0.20000000000000107</v>
      </c>
      <c r="K8" s="17">
        <f>Data!AB62</f>
        <v>9.8000000000000007</v>
      </c>
      <c r="L8" s="17">
        <f>Data!AB72</f>
        <v>9.4</v>
      </c>
      <c r="M8" s="17">
        <f>Data!AB82</f>
        <v>9.6</v>
      </c>
      <c r="N8" s="71">
        <f t="shared" ref="N8:N17" si="1">MAX(K8:M8)-MIN(K8:M8)</f>
        <v>0.40000000000000036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Data!AB3</f>
        <v>10.5</v>
      </c>
      <c r="D9" s="17">
        <f>Data!AB13</f>
        <v>11.2</v>
      </c>
      <c r="E9" s="17">
        <f>Data!AB23</f>
        <v>10.6</v>
      </c>
      <c r="F9" s="18">
        <f t="shared" ref="F9:F17" si="3">MAX(C9:E9)-MIN(C9:E9)</f>
        <v>0.69999999999999929</v>
      </c>
      <c r="G9" s="17">
        <f>Data!AB33</f>
        <v>10.9</v>
      </c>
      <c r="H9" s="17">
        <f>Data!AB43</f>
        <v>10.3</v>
      </c>
      <c r="I9" s="17">
        <f>Data!AB53</f>
        <v>10.5</v>
      </c>
      <c r="J9" s="18">
        <f t="shared" ref="J9:J17" si="4">MAX(G9:I9)-MIN(G9:I9)</f>
        <v>0.59999999999999964</v>
      </c>
      <c r="K9" s="17">
        <f>Data!AB63</f>
        <v>11.2</v>
      </c>
      <c r="L9" s="17">
        <f>Data!AB73</f>
        <v>10.4</v>
      </c>
      <c r="M9" s="17">
        <f>Data!AB83</f>
        <v>10.7</v>
      </c>
      <c r="N9" s="73">
        <f t="shared" si="1"/>
        <v>0.79999999999999893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Data!AB4</f>
        <v>10.6</v>
      </c>
      <c r="D10" s="17">
        <f>Data!AB14</f>
        <v>10.5</v>
      </c>
      <c r="E10" s="17">
        <f>Data!AB24</f>
        <v>9.9</v>
      </c>
      <c r="F10" s="18">
        <f t="shared" si="3"/>
        <v>0.69999999999999929</v>
      </c>
      <c r="G10" s="17">
        <f>Data!AB34</f>
        <v>10.8</v>
      </c>
      <c r="H10" s="17">
        <f>Data!AB44</f>
        <v>10.199999999999999</v>
      </c>
      <c r="I10" s="17">
        <f>Data!AB54</f>
        <v>10.199999999999999</v>
      </c>
      <c r="J10" s="18">
        <f t="shared" si="4"/>
        <v>0.60000000000000142</v>
      </c>
      <c r="K10" s="17">
        <f>Data!AB64</f>
        <v>10.6</v>
      </c>
      <c r="L10" s="17">
        <f>Data!AB74</f>
        <v>10.4</v>
      </c>
      <c r="M10" s="17">
        <f>Data!AB84</f>
        <v>10.199999999999999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Data!AB5</f>
        <v>10.6</v>
      </c>
      <c r="D11" s="17">
        <f>Data!AB15</f>
        <v>10.4</v>
      </c>
      <c r="E11" s="17">
        <f>Data!AB25</f>
        <v>10.3</v>
      </c>
      <c r="F11" s="18">
        <f t="shared" si="3"/>
        <v>0.29999999999999893</v>
      </c>
      <c r="G11" s="17">
        <f>Data!AB35</f>
        <v>10.4</v>
      </c>
      <c r="H11" s="17">
        <f>Data!AB45</f>
        <v>10.3</v>
      </c>
      <c r="I11" s="17">
        <f>Data!AB55</f>
        <v>10.3</v>
      </c>
      <c r="J11" s="18">
        <f t="shared" si="4"/>
        <v>9.9999999999999645E-2</v>
      </c>
      <c r="K11" s="17">
        <f>Data!AB65</f>
        <v>10.4</v>
      </c>
      <c r="L11" s="17">
        <f>Data!AB75</f>
        <v>10.3</v>
      </c>
      <c r="M11" s="17">
        <f>Data!AB85</f>
        <v>10.5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Data!AB6</f>
        <v>11.2</v>
      </c>
      <c r="D12" s="17">
        <f>Data!AB16</f>
        <v>10.9</v>
      </c>
      <c r="E12" s="17">
        <f>Data!AB26</f>
        <v>10.7</v>
      </c>
      <c r="F12" s="18">
        <f t="shared" si="3"/>
        <v>0.5</v>
      </c>
      <c r="G12" s="17">
        <f>Data!AB36</f>
        <v>11.1</v>
      </c>
      <c r="H12" s="17">
        <f>Data!AB46</f>
        <v>11</v>
      </c>
      <c r="I12" s="17">
        <f>Data!AB56</f>
        <v>10.9</v>
      </c>
      <c r="J12" s="18">
        <f t="shared" si="4"/>
        <v>0.19999999999999929</v>
      </c>
      <c r="K12" s="17">
        <f>Data!AB66</f>
        <v>11.1</v>
      </c>
      <c r="L12" s="17">
        <f>Data!AB76</f>
        <v>10.9</v>
      </c>
      <c r="M12" s="17">
        <f>Data!AB86</f>
        <v>10.9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Data!AB7</f>
        <v>11</v>
      </c>
      <c r="D13" s="17">
        <f>Data!AB17</f>
        <v>11</v>
      </c>
      <c r="E13" s="17">
        <f>Data!AB27</f>
        <v>10.7</v>
      </c>
      <c r="F13" s="18">
        <f t="shared" si="3"/>
        <v>0.30000000000000071</v>
      </c>
      <c r="G13" s="17">
        <f>Data!AB37</f>
        <v>11</v>
      </c>
      <c r="H13" s="17">
        <f>Data!AB47</f>
        <v>10.7</v>
      </c>
      <c r="I13" s="17">
        <f>Data!AB57</f>
        <v>10.199999999999999</v>
      </c>
      <c r="J13" s="18">
        <f t="shared" si="4"/>
        <v>0.80000000000000071</v>
      </c>
      <c r="K13" s="17">
        <f>Data!AB67</f>
        <v>11</v>
      </c>
      <c r="L13" s="17">
        <f>Data!AB77</f>
        <v>10.3</v>
      </c>
      <c r="M13" s="17">
        <f>Data!AB87</f>
        <v>10.7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Data!AB8</f>
        <v>11.1</v>
      </c>
      <c r="D14" s="17">
        <f>Data!AB18</f>
        <v>10.8</v>
      </c>
      <c r="E14" s="17">
        <f>Data!AB28</f>
        <v>10.7</v>
      </c>
      <c r="F14" s="18">
        <f t="shared" si="3"/>
        <v>0.40000000000000036</v>
      </c>
      <c r="G14" s="17">
        <f>Data!AB38</f>
        <v>11</v>
      </c>
      <c r="H14" s="17">
        <f>Data!AB48</f>
        <v>10.8</v>
      </c>
      <c r="I14" s="17">
        <f>Data!AB58</f>
        <v>10.7</v>
      </c>
      <c r="J14" s="18">
        <f t="shared" si="4"/>
        <v>0.30000000000000071</v>
      </c>
      <c r="K14" s="17">
        <f>Data!AB68</f>
        <v>10.8</v>
      </c>
      <c r="L14" s="17">
        <f>Data!AB78</f>
        <v>10.4</v>
      </c>
      <c r="M14" s="17">
        <f>Data!AB88</f>
        <v>10.6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Data!AB9</f>
        <v>10.6</v>
      </c>
      <c r="D15" s="17">
        <f>Data!AB19</f>
        <v>10.1</v>
      </c>
      <c r="E15" s="17">
        <f>Data!AB29</f>
        <v>10.3</v>
      </c>
      <c r="F15" s="18">
        <f t="shared" si="3"/>
        <v>0.5</v>
      </c>
      <c r="G15" s="17">
        <f>Data!AB39</f>
        <v>10.5</v>
      </c>
      <c r="H15" s="17">
        <f>Data!AB49</f>
        <v>10.3</v>
      </c>
      <c r="I15" s="17">
        <f>Data!AB59</f>
        <v>10.4</v>
      </c>
      <c r="J15" s="18">
        <f t="shared" si="4"/>
        <v>0.19999999999999929</v>
      </c>
      <c r="K15" s="17">
        <f>Data!AB69</f>
        <v>10.3</v>
      </c>
      <c r="L15" s="17">
        <f>Data!AB79</f>
        <v>10.3</v>
      </c>
      <c r="M15" s="17">
        <f>Data!AB89</f>
        <v>10.3</v>
      </c>
      <c r="N15" s="73">
        <f t="shared" si="1"/>
        <v>0</v>
      </c>
      <c r="O15" s="2"/>
      <c r="P15" s="2"/>
      <c r="Q15" s="2"/>
    </row>
    <row r="16" spans="1:19" ht="13.5" customHeight="1">
      <c r="A16" s="2"/>
      <c r="B16" s="19">
        <v>9</v>
      </c>
      <c r="C16" s="17">
        <f>Data!AB10</f>
        <v>9.8000000000000007</v>
      </c>
      <c r="D16" s="17">
        <f>Data!AB20</f>
        <v>9.6</v>
      </c>
      <c r="E16" s="17">
        <f>Data!AB30</f>
        <v>9.1</v>
      </c>
      <c r="F16" s="18">
        <f t="shared" si="3"/>
        <v>0.70000000000000107</v>
      </c>
      <c r="G16" s="17">
        <f>Data!AB40</f>
        <v>9.6999999999999993</v>
      </c>
      <c r="H16" s="17">
        <f>Data!AB50</f>
        <v>9</v>
      </c>
      <c r="I16" s="17">
        <f>Data!AB60</f>
        <v>9.4</v>
      </c>
      <c r="J16" s="18">
        <f t="shared" si="4"/>
        <v>0.69999999999999929</v>
      </c>
      <c r="K16" s="17">
        <f>Data!AB70</f>
        <v>9.6999999999999993</v>
      </c>
      <c r="L16" s="17">
        <f>Data!AB80</f>
        <v>9.6</v>
      </c>
      <c r="M16" s="17">
        <f>Data!AB90</f>
        <v>9.5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Data!AB11</f>
        <v>10.3</v>
      </c>
      <c r="D17" s="17">
        <f>Data!AB21</f>
        <v>10.199999999999999</v>
      </c>
      <c r="E17" s="17">
        <f>Data!AB31</f>
        <v>10.1</v>
      </c>
      <c r="F17" s="18">
        <f t="shared" si="3"/>
        <v>0.20000000000000107</v>
      </c>
      <c r="G17" s="17">
        <f>Data!AB41</f>
        <v>10.3</v>
      </c>
      <c r="H17" s="17">
        <f>Data!AB51</f>
        <v>10.199999999999999</v>
      </c>
      <c r="I17" s="17">
        <f>Data!AB61</f>
        <v>9.8000000000000007</v>
      </c>
      <c r="J17" s="18">
        <f t="shared" si="4"/>
        <v>0.5</v>
      </c>
      <c r="K17" s="17">
        <f>Data!AB71</f>
        <v>10.3</v>
      </c>
      <c r="L17" s="17">
        <f>Data!AB81</f>
        <v>10</v>
      </c>
      <c r="M17" s="17">
        <f>Data!AB91</f>
        <v>10.1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3.740893876747451E-2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10.400000000000002</v>
      </c>
      <c r="F28" s="30">
        <f>AVERAGE(F8:F27)</f>
        <v>0.45000000000000018</v>
      </c>
      <c r="G28" s="31"/>
      <c r="H28" s="32" t="s">
        <v>111</v>
      </c>
      <c r="I28" s="79">
        <f>AVERAGE(G8:I27)</f>
        <v>10.336666666666668</v>
      </c>
      <c r="J28" s="30">
        <f>AVERAGE(J8:J27)</f>
        <v>0.4200000000000001</v>
      </c>
      <c r="K28" s="80"/>
      <c r="L28" s="81" t="s">
        <v>111</v>
      </c>
      <c r="M28" s="82">
        <f>AVERAGE(K8:M27)</f>
        <v>10.343333333333337</v>
      </c>
      <c r="N28" s="83">
        <f>AVERAGE(N8:N27)</f>
        <v>0.35999999999999976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1.2504999999999999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0.15127461232253211</v>
      </c>
      <c r="I30" s="2"/>
      <c r="J30" s="33"/>
      <c r="K30" s="34" t="s">
        <v>114</v>
      </c>
      <c r="L30" s="35">
        <f>SQRT(D30^2+H30^2)</f>
        <v>1.2596167108820573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0.2428155339805825</v>
      </c>
      <c r="E31" s="3"/>
      <c r="F31" s="37"/>
      <c r="G31" s="40" t="s">
        <v>117</v>
      </c>
      <c r="H31" s="41">
        <f>H30/5.15</f>
        <v>2.9373711130588759E-2</v>
      </c>
      <c r="I31" s="2"/>
      <c r="J31" s="37"/>
      <c r="K31" s="38" t="s">
        <v>118</v>
      </c>
      <c r="L31" s="84">
        <f>L30/5.15</f>
        <v>0.24458576910331209</v>
      </c>
      <c r="M31" s="2"/>
      <c r="N31" s="85"/>
      <c r="O31" s="36" t="s">
        <v>119</v>
      </c>
      <c r="P31" s="86">
        <f>IF(J2=2,(F28+J28)/2,(F28+J28+N28)/3)</f>
        <v>0.41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10.420833333333333</v>
      </c>
      <c r="E32" s="3"/>
      <c r="F32" s="42"/>
      <c r="G32" s="45" t="s">
        <v>121</v>
      </c>
      <c r="H32" s="44">
        <f>100*H30/G4</f>
        <v>1.2606217693544342</v>
      </c>
      <c r="I32" s="2"/>
      <c r="J32" s="42"/>
      <c r="K32" s="87" t="s">
        <v>122</v>
      </c>
      <c r="L32" s="44">
        <f>100*L30/(G2-G3)</f>
        <v>10.496805924017144</v>
      </c>
      <c r="M32" s="2"/>
      <c r="N32" s="88"/>
      <c r="O32" s="89" t="s">
        <v>123</v>
      </c>
      <c r="P32" s="90">
        <f>IF(J3=2,P31*N42,P31*N43)</f>
        <v>1.0578000000000001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6.3333333333334352E-2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6.6666666666694852E-3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0.20000000000000107</v>
      </c>
      <c r="F66" s="112">
        <f t="shared" ref="F66:F75" si="8">N8</f>
        <v>0.40000000000000036</v>
      </c>
      <c r="G66" s="113">
        <f t="shared" ref="G66:G75" si="9">$P$32</f>
        <v>1.0578000000000001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9.7333333333333343</v>
      </c>
      <c r="M66" s="120">
        <f t="shared" ref="M66:M75" si="12">AVERAGE(G8:I8)</f>
        <v>9.7333333333333343</v>
      </c>
      <c r="N66" s="121">
        <f t="shared" ref="N66:N75" si="13">AVERAGE(K8:M8)</f>
        <v>9.6000000000000014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0.69999999999999929</v>
      </c>
      <c r="E67" s="114">
        <f t="shared" si="7"/>
        <v>0.59999999999999964</v>
      </c>
      <c r="F67" s="115">
        <f t="shared" si="8"/>
        <v>0.79999999999999893</v>
      </c>
      <c r="G67" s="113">
        <f t="shared" si="9"/>
        <v>1.0578000000000001</v>
      </c>
      <c r="H67" s="2"/>
      <c r="I67" s="2"/>
      <c r="J67" s="2"/>
      <c r="K67" s="119">
        <f t="shared" si="10"/>
        <v>2</v>
      </c>
      <c r="L67" s="122">
        <f t="shared" si="11"/>
        <v>10.766666666666666</v>
      </c>
      <c r="M67" s="122">
        <f t="shared" si="12"/>
        <v>10.566666666666668</v>
      </c>
      <c r="N67" s="113">
        <f t="shared" si="13"/>
        <v>10.766666666666666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0.60000000000000142</v>
      </c>
      <c r="F68" s="115">
        <f t="shared" si="8"/>
        <v>0.40000000000000036</v>
      </c>
      <c r="G68" s="113">
        <f t="shared" si="9"/>
        <v>1.0578000000000001</v>
      </c>
      <c r="H68" s="2"/>
      <c r="I68" s="2"/>
      <c r="J68" s="2"/>
      <c r="K68" s="119">
        <f t="shared" si="10"/>
        <v>3</v>
      </c>
      <c r="L68" s="122">
        <f t="shared" si="11"/>
        <v>10.333333333333334</v>
      </c>
      <c r="M68" s="122">
        <f t="shared" si="12"/>
        <v>10.4</v>
      </c>
      <c r="N68" s="113">
        <f t="shared" si="13"/>
        <v>10.4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0.29999999999999893</v>
      </c>
      <c r="E69" s="114">
        <f t="shared" si="7"/>
        <v>9.9999999999999645E-2</v>
      </c>
      <c r="F69" s="115">
        <f t="shared" si="8"/>
        <v>0.19999999999999929</v>
      </c>
      <c r="G69" s="113">
        <f t="shared" si="9"/>
        <v>1.0578000000000001</v>
      </c>
      <c r="H69" s="2"/>
      <c r="I69" s="2"/>
      <c r="J69" s="2"/>
      <c r="K69" s="119">
        <f t="shared" si="10"/>
        <v>4</v>
      </c>
      <c r="L69" s="122">
        <f t="shared" si="11"/>
        <v>10.433333333333334</v>
      </c>
      <c r="M69" s="122">
        <f t="shared" si="12"/>
        <v>10.333333333333334</v>
      </c>
      <c r="N69" s="113">
        <f t="shared" si="13"/>
        <v>10.4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</v>
      </c>
      <c r="E70" s="114">
        <f t="shared" si="7"/>
        <v>0.19999999999999929</v>
      </c>
      <c r="F70" s="115">
        <f t="shared" si="8"/>
        <v>0.19999999999999929</v>
      </c>
      <c r="G70" s="113">
        <f t="shared" si="9"/>
        <v>1.0578000000000001</v>
      </c>
      <c r="H70" s="2"/>
      <c r="I70" s="2"/>
      <c r="J70" s="2"/>
      <c r="K70" s="119">
        <f t="shared" si="10"/>
        <v>5</v>
      </c>
      <c r="L70" s="122">
        <f t="shared" si="11"/>
        <v>10.933333333333332</v>
      </c>
      <c r="M70" s="122">
        <f t="shared" si="12"/>
        <v>11</v>
      </c>
      <c r="N70" s="113">
        <f t="shared" si="13"/>
        <v>10.966666666666667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0.80000000000000071</v>
      </c>
      <c r="F71" s="115">
        <f t="shared" si="8"/>
        <v>0.69999999999999929</v>
      </c>
      <c r="G71" s="113">
        <f t="shared" si="9"/>
        <v>1.0578000000000001</v>
      </c>
      <c r="H71" s="2"/>
      <c r="I71" s="2"/>
      <c r="J71" s="2"/>
      <c r="K71" s="119">
        <f t="shared" si="10"/>
        <v>6</v>
      </c>
      <c r="L71" s="122">
        <f t="shared" si="11"/>
        <v>10.9</v>
      </c>
      <c r="M71" s="122">
        <f t="shared" si="12"/>
        <v>10.633333333333333</v>
      </c>
      <c r="N71" s="113">
        <f t="shared" si="13"/>
        <v>10.666666666666666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0.30000000000000071</v>
      </c>
      <c r="F72" s="115">
        <f t="shared" si="8"/>
        <v>0.40000000000000036</v>
      </c>
      <c r="G72" s="113">
        <f t="shared" si="9"/>
        <v>1.0578000000000001</v>
      </c>
      <c r="H72" s="2"/>
      <c r="I72" s="2"/>
      <c r="J72" s="2"/>
      <c r="K72" s="119">
        <f t="shared" si="10"/>
        <v>7</v>
      </c>
      <c r="L72" s="122">
        <f t="shared" si="11"/>
        <v>10.866666666666665</v>
      </c>
      <c r="M72" s="122">
        <f t="shared" si="12"/>
        <v>10.833333333333334</v>
      </c>
      <c r="N72" s="113">
        <f t="shared" si="13"/>
        <v>10.600000000000001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0.19999999999999929</v>
      </c>
      <c r="F73" s="115">
        <f t="shared" si="8"/>
        <v>0</v>
      </c>
      <c r="G73" s="113">
        <f t="shared" si="9"/>
        <v>1.0578000000000001</v>
      </c>
      <c r="H73" s="2"/>
      <c r="I73" s="2"/>
      <c r="J73" s="2"/>
      <c r="K73" s="119">
        <f t="shared" si="10"/>
        <v>8</v>
      </c>
      <c r="L73" s="122">
        <f t="shared" si="11"/>
        <v>10.333333333333334</v>
      </c>
      <c r="M73" s="122">
        <f t="shared" si="12"/>
        <v>10.4</v>
      </c>
      <c r="N73" s="113">
        <f t="shared" si="13"/>
        <v>10.3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0.70000000000000107</v>
      </c>
      <c r="E74" s="114">
        <f t="shared" si="7"/>
        <v>0.69999999999999929</v>
      </c>
      <c r="F74" s="115">
        <f t="shared" si="8"/>
        <v>0.19999999999999929</v>
      </c>
      <c r="G74" s="113">
        <f t="shared" si="9"/>
        <v>1.0578000000000001</v>
      </c>
      <c r="H74" s="2"/>
      <c r="I74" s="2"/>
      <c r="J74" s="2"/>
      <c r="K74" s="119">
        <f t="shared" si="10"/>
        <v>9</v>
      </c>
      <c r="L74" s="122">
        <f t="shared" si="11"/>
        <v>9.5</v>
      </c>
      <c r="M74" s="122">
        <f t="shared" si="12"/>
        <v>9.3666666666666671</v>
      </c>
      <c r="N74" s="113">
        <f t="shared" si="13"/>
        <v>9.6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0.20000000000000107</v>
      </c>
      <c r="E75" s="114">
        <f t="shared" si="7"/>
        <v>0.5</v>
      </c>
      <c r="F75" s="115">
        <f t="shared" si="8"/>
        <v>0.30000000000000071</v>
      </c>
      <c r="G75" s="118">
        <f t="shared" si="9"/>
        <v>1.0578000000000001</v>
      </c>
      <c r="H75" s="2"/>
      <c r="I75" s="2"/>
      <c r="J75" s="2"/>
      <c r="K75" s="123">
        <f t="shared" si="10"/>
        <v>10</v>
      </c>
      <c r="L75" s="122">
        <f t="shared" si="11"/>
        <v>10.200000000000001</v>
      </c>
      <c r="M75" s="122">
        <f t="shared" si="12"/>
        <v>10.1</v>
      </c>
      <c r="N75" s="113">
        <f t="shared" si="13"/>
        <v>10.133333333333333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GRR!B37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GRR!A37</f>
        <v>D 27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Data!AC2</f>
        <v>11.9</v>
      </c>
      <c r="D8" s="17">
        <f>Data!AC12</f>
        <v>12.1</v>
      </c>
      <c r="E8" s="17">
        <f>Data!AC22</f>
        <v>12.1</v>
      </c>
      <c r="F8" s="18">
        <f>MAX(C8:E8)-MIN(C8:E8)</f>
        <v>0.19999999999999929</v>
      </c>
      <c r="G8" s="17">
        <f>Data!AC32</f>
        <v>12.3</v>
      </c>
      <c r="H8" s="17">
        <f>Data!AC42</f>
        <v>12.2</v>
      </c>
      <c r="I8" s="17">
        <f>Data!AC52</f>
        <v>11.7</v>
      </c>
      <c r="J8" s="18">
        <f t="shared" ref="J8" si="0">MAX(G8:I8)-MIN(G8:I8)</f>
        <v>0.60000000000000142</v>
      </c>
      <c r="K8" s="17">
        <f>Data!AC62</f>
        <v>12.3</v>
      </c>
      <c r="L8" s="17">
        <f>Data!AC72</f>
        <v>12.1</v>
      </c>
      <c r="M8" s="17">
        <f>Data!AC82</f>
        <v>11.6</v>
      </c>
      <c r="N8" s="71">
        <f t="shared" ref="N8:N17" si="1">MAX(K8:M8)-MIN(K8:M8)</f>
        <v>0.70000000000000107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Data!AC3</f>
        <v>12.4</v>
      </c>
      <c r="D9" s="17">
        <f>Data!AC13</f>
        <v>12.7</v>
      </c>
      <c r="E9" s="17">
        <f>Data!AC23</f>
        <v>12.6</v>
      </c>
      <c r="F9" s="18">
        <f t="shared" ref="F9:F17" si="3">MAX(C9:E9)-MIN(C9:E9)</f>
        <v>0.29999999999999893</v>
      </c>
      <c r="G9" s="17">
        <f>Data!AC33</f>
        <v>12.5</v>
      </c>
      <c r="H9" s="17">
        <f>Data!AC43</f>
        <v>12.7</v>
      </c>
      <c r="I9" s="17">
        <f>Data!AC53</f>
        <v>12.7</v>
      </c>
      <c r="J9" s="18">
        <f t="shared" ref="J9:J17" si="4">MAX(G9:I9)-MIN(G9:I9)</f>
        <v>0.19999999999999929</v>
      </c>
      <c r="K9" s="17">
        <f>Data!AC63</f>
        <v>12.4</v>
      </c>
      <c r="L9" s="17">
        <f>Data!AC73</f>
        <v>12.5</v>
      </c>
      <c r="M9" s="17">
        <f>Data!AC83</f>
        <v>12.9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Data!AC4</f>
        <v>14.8</v>
      </c>
      <c r="D10" s="17">
        <f>Data!AC14</f>
        <v>14.7</v>
      </c>
      <c r="E10" s="17">
        <f>Data!AC24</f>
        <v>14.4</v>
      </c>
      <c r="F10" s="18">
        <f t="shared" si="3"/>
        <v>0.40000000000000036</v>
      </c>
      <c r="G10" s="17">
        <f>Data!AC34</f>
        <v>14.7</v>
      </c>
      <c r="H10" s="17">
        <f>Data!AC44</f>
        <v>14.6</v>
      </c>
      <c r="I10" s="17">
        <f>Data!AC54</f>
        <v>14.6</v>
      </c>
      <c r="J10" s="18">
        <f t="shared" si="4"/>
        <v>9.9999999999999645E-2</v>
      </c>
      <c r="K10" s="17">
        <f>Data!AC64</f>
        <v>14.7</v>
      </c>
      <c r="L10" s="17">
        <f>Data!AC74</f>
        <v>14.5</v>
      </c>
      <c r="M10" s="17">
        <f>Data!AC84</f>
        <v>14.7</v>
      </c>
      <c r="N10" s="73">
        <f t="shared" si="1"/>
        <v>0.19999999999999929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Data!AC5</f>
        <v>12.9</v>
      </c>
      <c r="D11" s="17">
        <f>Data!AC15</f>
        <v>12.7</v>
      </c>
      <c r="E11" s="17">
        <f>Data!AC25</f>
        <v>12.5</v>
      </c>
      <c r="F11" s="18">
        <f t="shared" si="3"/>
        <v>0.40000000000000036</v>
      </c>
      <c r="G11" s="17">
        <f>Data!AC35</f>
        <v>12.9</v>
      </c>
      <c r="H11" s="17">
        <f>Data!AC45</f>
        <v>12.8</v>
      </c>
      <c r="I11" s="17">
        <f>Data!AC55</f>
        <v>12.6</v>
      </c>
      <c r="J11" s="18">
        <f t="shared" si="4"/>
        <v>0.30000000000000071</v>
      </c>
      <c r="K11" s="17">
        <f>Data!AC65</f>
        <v>12.9</v>
      </c>
      <c r="L11" s="17">
        <f>Data!AC75</f>
        <v>12.7</v>
      </c>
      <c r="M11" s="17">
        <f>Data!AC85</f>
        <v>12.7</v>
      </c>
      <c r="N11" s="73">
        <f t="shared" si="1"/>
        <v>0.20000000000000107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Data!AC6</f>
        <v>14.1</v>
      </c>
      <c r="D12" s="17">
        <f>Data!AC16</f>
        <v>14</v>
      </c>
      <c r="E12" s="17">
        <f>Data!AC26</f>
        <v>13.6</v>
      </c>
      <c r="F12" s="18">
        <f t="shared" si="3"/>
        <v>0.5</v>
      </c>
      <c r="G12" s="17">
        <f>Data!AC36</f>
        <v>14.1</v>
      </c>
      <c r="H12" s="17">
        <f>Data!AC46</f>
        <v>14</v>
      </c>
      <c r="I12" s="17">
        <f>Data!AC56</f>
        <v>13.9</v>
      </c>
      <c r="J12" s="18">
        <f t="shared" si="4"/>
        <v>0.19999999999999929</v>
      </c>
      <c r="K12" s="17">
        <f>Data!AC66</f>
        <v>13.9</v>
      </c>
      <c r="L12" s="17">
        <f>Data!AC76</f>
        <v>13.9</v>
      </c>
      <c r="M12" s="17">
        <f>Data!AC86</f>
        <v>13.9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Data!AC7</f>
        <v>13.6</v>
      </c>
      <c r="D13" s="17">
        <f>Data!AC17</f>
        <v>13.4</v>
      </c>
      <c r="E13" s="17">
        <f>Data!AC27</f>
        <v>13.3</v>
      </c>
      <c r="F13" s="18">
        <f t="shared" si="3"/>
        <v>0.29999999999999893</v>
      </c>
      <c r="G13" s="17">
        <f>Data!AC37</f>
        <v>13.6</v>
      </c>
      <c r="H13" s="17">
        <f>Data!AC47</f>
        <v>13.2</v>
      </c>
      <c r="I13" s="17">
        <f>Data!AC57</f>
        <v>13.3</v>
      </c>
      <c r="J13" s="18">
        <f t="shared" si="4"/>
        <v>0.40000000000000036</v>
      </c>
      <c r="K13" s="17">
        <f>Data!AC67</f>
        <v>13.5</v>
      </c>
      <c r="L13" s="17">
        <f>Data!AC77</f>
        <v>13.3</v>
      </c>
      <c r="M13" s="17">
        <f>Data!AC87</f>
        <v>13.2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Data!AC8</f>
        <v>14.1</v>
      </c>
      <c r="D14" s="17">
        <f>Data!AC18</f>
        <v>14</v>
      </c>
      <c r="E14" s="17">
        <f>Data!AC28</f>
        <v>13.9</v>
      </c>
      <c r="F14" s="18">
        <f t="shared" si="3"/>
        <v>0.19999999999999929</v>
      </c>
      <c r="G14" s="17">
        <f>Data!AC38</f>
        <v>14</v>
      </c>
      <c r="H14" s="17">
        <f>Data!AC48</f>
        <v>13.8</v>
      </c>
      <c r="I14" s="17">
        <f>Data!AC58</f>
        <v>13.9</v>
      </c>
      <c r="J14" s="18">
        <f t="shared" si="4"/>
        <v>0.19999999999999929</v>
      </c>
      <c r="K14" s="17">
        <f>Data!AC68</f>
        <v>14</v>
      </c>
      <c r="L14" s="17">
        <f>Data!AC78</f>
        <v>13.9</v>
      </c>
      <c r="M14" s="17">
        <f>Data!AC88</f>
        <v>13.7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Data!AC9</f>
        <v>13.6</v>
      </c>
      <c r="D15" s="17">
        <f>Data!AC19</f>
        <v>13.3</v>
      </c>
      <c r="E15" s="17">
        <f>Data!AC29</f>
        <v>13.3</v>
      </c>
      <c r="F15" s="18">
        <f t="shared" si="3"/>
        <v>0.29999999999999893</v>
      </c>
      <c r="G15" s="17">
        <f>Data!AC39</f>
        <v>13.5</v>
      </c>
      <c r="H15" s="17">
        <f>Data!AC49</f>
        <v>13.3</v>
      </c>
      <c r="I15" s="17">
        <f>Data!AC59</f>
        <v>13.3</v>
      </c>
      <c r="J15" s="18">
        <f t="shared" si="4"/>
        <v>0.19999999999999929</v>
      </c>
      <c r="K15" s="17">
        <f>Data!AC69</f>
        <v>13.2</v>
      </c>
      <c r="L15" s="17">
        <f>Data!AC79</f>
        <v>13.3</v>
      </c>
      <c r="M15" s="17">
        <f>Data!AC89</f>
        <v>12.9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Data!AC10</f>
        <v>12.6</v>
      </c>
      <c r="D16" s="17">
        <f>Data!AC20</f>
        <v>12.3</v>
      </c>
      <c r="E16" s="17">
        <f>Data!AC30</f>
        <v>12</v>
      </c>
      <c r="F16" s="18">
        <f t="shared" si="3"/>
        <v>0.59999999999999964</v>
      </c>
      <c r="G16" s="17">
        <f>Data!AC40</f>
        <v>12.5</v>
      </c>
      <c r="H16" s="17">
        <f>Data!AC50</f>
        <v>12.3</v>
      </c>
      <c r="I16" s="17">
        <f>Data!AC60</f>
        <v>12.4</v>
      </c>
      <c r="J16" s="18">
        <f t="shared" si="4"/>
        <v>0.19999999999999929</v>
      </c>
      <c r="K16" s="17">
        <f>Data!AC70</f>
        <v>12.5</v>
      </c>
      <c r="L16" s="17">
        <f>Data!AC80</f>
        <v>12.4</v>
      </c>
      <c r="M16" s="17">
        <f>Data!AC90</f>
        <v>12.3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Data!AC11</f>
        <v>13.7</v>
      </c>
      <c r="D17" s="17">
        <f>Data!AC21</f>
        <v>13.3</v>
      </c>
      <c r="E17" s="17">
        <f>Data!AC31</f>
        <v>13.4</v>
      </c>
      <c r="F17" s="18">
        <f t="shared" si="3"/>
        <v>0.39999999999999858</v>
      </c>
      <c r="G17" s="17">
        <f>Data!AC41</f>
        <v>13.7</v>
      </c>
      <c r="H17" s="17">
        <f>Data!AC51</f>
        <v>13.6</v>
      </c>
      <c r="I17" s="17">
        <f>Data!AC61</f>
        <v>13</v>
      </c>
      <c r="J17" s="18">
        <f t="shared" si="4"/>
        <v>0.69999999999999929</v>
      </c>
      <c r="K17" s="17">
        <f>Data!AC71</f>
        <v>13.7</v>
      </c>
      <c r="L17" s="17">
        <f>Data!AC81</f>
        <v>13.5</v>
      </c>
      <c r="M17" s="17">
        <f>Data!AC91</f>
        <v>13.3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-7.8755660563094299E-3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13.243333333333334</v>
      </c>
      <c r="F28" s="30">
        <f>AVERAGE(F8:F27)</f>
        <v>0.35999999999999943</v>
      </c>
      <c r="G28" s="31"/>
      <c r="H28" s="32" t="s">
        <v>111</v>
      </c>
      <c r="I28" s="79">
        <f>AVERAGE(G8:I27)</f>
        <v>13.256666666666666</v>
      </c>
      <c r="J28" s="30">
        <f>AVERAGE(J8:J27)</f>
        <v>0.30999999999999978</v>
      </c>
      <c r="K28" s="80"/>
      <c r="L28" s="81" t="s">
        <v>111</v>
      </c>
      <c r="M28" s="82">
        <f>AVERAGE(K8:M27)</f>
        <v>13.213333333333331</v>
      </c>
      <c r="N28" s="83">
        <f>AVERAGE(N8:N27)</f>
        <v>0.32000000000000012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1.0064999999999993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0.14170065278607233</v>
      </c>
      <c r="I30" s="2"/>
      <c r="J30" s="33"/>
      <c r="K30" s="34" t="s">
        <v>114</v>
      </c>
      <c r="L30" s="35">
        <f>SQRT(D30^2+H30^2)</f>
        <v>1.0164257597089901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0.19543689320388336</v>
      </c>
      <c r="E31" s="3"/>
      <c r="F31" s="37"/>
      <c r="G31" s="40" t="s">
        <v>117</v>
      </c>
      <c r="H31" s="41">
        <f>H30/5.15</f>
        <v>2.7514689861373266E-2</v>
      </c>
      <c r="I31" s="2"/>
      <c r="J31" s="37"/>
      <c r="K31" s="38" t="s">
        <v>118</v>
      </c>
      <c r="L31" s="84">
        <f>L30/5.15</f>
        <v>0.19736422518621166</v>
      </c>
      <c r="M31" s="2"/>
      <c r="N31" s="85"/>
      <c r="O31" s="36" t="s">
        <v>119</v>
      </c>
      <c r="P31" s="86">
        <f>IF(J2=2,(F28+J28)/2,(F28+J28+N28)/3)</f>
        <v>0.32999999999999979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8.387499999999994</v>
      </c>
      <c r="E32" s="3"/>
      <c r="F32" s="42"/>
      <c r="G32" s="45" t="s">
        <v>121</v>
      </c>
      <c r="H32" s="44">
        <f>100*H30/G4</f>
        <v>1.1808387732172694</v>
      </c>
      <c r="I32" s="2"/>
      <c r="J32" s="42"/>
      <c r="K32" s="87" t="s">
        <v>122</v>
      </c>
      <c r="L32" s="44">
        <f>100*L30/(G2-G3)</f>
        <v>8.470214664241583</v>
      </c>
      <c r="M32" s="2"/>
      <c r="N32" s="88"/>
      <c r="O32" s="89" t="s">
        <v>123</v>
      </c>
      <c r="P32" s="90">
        <f>IF(J3=2,P31*N42,P31*N43)</f>
        <v>0.85139999999999949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4.3333333333334778E-2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-4.3333333333334778E-2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0.60000000000000142</v>
      </c>
      <c r="F66" s="112">
        <f t="shared" ref="F66:F75" si="8">N8</f>
        <v>0.70000000000000107</v>
      </c>
      <c r="G66" s="113">
        <f t="shared" ref="G66:G75" si="9">$P$32</f>
        <v>0.85139999999999949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12.033333333333333</v>
      </c>
      <c r="M66" s="120">
        <f t="shared" ref="M66:M75" si="12">AVERAGE(G8:I8)</f>
        <v>12.066666666666668</v>
      </c>
      <c r="N66" s="121">
        <f t="shared" ref="N66:N75" si="13">AVERAGE(K8:M8)</f>
        <v>12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0.29999999999999893</v>
      </c>
      <c r="E67" s="114">
        <f t="shared" si="7"/>
        <v>0.19999999999999929</v>
      </c>
      <c r="F67" s="115">
        <f t="shared" si="8"/>
        <v>0.5</v>
      </c>
      <c r="G67" s="113">
        <f t="shared" si="9"/>
        <v>0.85139999999999949</v>
      </c>
      <c r="H67" s="2"/>
      <c r="I67" s="2"/>
      <c r="J67" s="2"/>
      <c r="K67" s="119">
        <f t="shared" si="10"/>
        <v>2</v>
      </c>
      <c r="L67" s="122">
        <f t="shared" si="11"/>
        <v>12.566666666666668</v>
      </c>
      <c r="M67" s="122">
        <f t="shared" si="12"/>
        <v>12.633333333333333</v>
      </c>
      <c r="N67" s="113">
        <f t="shared" si="13"/>
        <v>12.6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9.9999999999999645E-2</v>
      </c>
      <c r="F68" s="115">
        <f t="shared" si="8"/>
        <v>0.19999999999999929</v>
      </c>
      <c r="G68" s="113">
        <f t="shared" si="9"/>
        <v>0.85139999999999949</v>
      </c>
      <c r="H68" s="2"/>
      <c r="I68" s="2"/>
      <c r="J68" s="2"/>
      <c r="K68" s="119">
        <f t="shared" si="10"/>
        <v>3</v>
      </c>
      <c r="L68" s="122">
        <f t="shared" si="11"/>
        <v>14.633333333333333</v>
      </c>
      <c r="M68" s="122">
        <f t="shared" si="12"/>
        <v>14.633333333333333</v>
      </c>
      <c r="N68" s="113">
        <f t="shared" si="13"/>
        <v>14.633333333333333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0.30000000000000071</v>
      </c>
      <c r="F69" s="115">
        <f t="shared" si="8"/>
        <v>0.20000000000000107</v>
      </c>
      <c r="G69" s="113">
        <f t="shared" si="9"/>
        <v>0.85139999999999949</v>
      </c>
      <c r="H69" s="2"/>
      <c r="I69" s="2"/>
      <c r="J69" s="2"/>
      <c r="K69" s="119">
        <f t="shared" si="10"/>
        <v>4</v>
      </c>
      <c r="L69" s="122">
        <f t="shared" si="11"/>
        <v>12.700000000000001</v>
      </c>
      <c r="M69" s="122">
        <f t="shared" si="12"/>
        <v>12.766666666666667</v>
      </c>
      <c r="N69" s="113">
        <f t="shared" si="13"/>
        <v>12.766666666666666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</v>
      </c>
      <c r="E70" s="114">
        <f t="shared" si="7"/>
        <v>0.19999999999999929</v>
      </c>
      <c r="F70" s="115">
        <f t="shared" si="8"/>
        <v>0</v>
      </c>
      <c r="G70" s="113">
        <f t="shared" si="9"/>
        <v>0.85139999999999949</v>
      </c>
      <c r="H70" s="2"/>
      <c r="I70" s="2"/>
      <c r="J70" s="2"/>
      <c r="K70" s="119">
        <f t="shared" si="10"/>
        <v>5</v>
      </c>
      <c r="L70" s="122">
        <f t="shared" si="11"/>
        <v>13.9</v>
      </c>
      <c r="M70" s="122">
        <f t="shared" si="12"/>
        <v>14</v>
      </c>
      <c r="N70" s="113">
        <f t="shared" si="13"/>
        <v>13.9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0.40000000000000036</v>
      </c>
      <c r="F71" s="115">
        <f t="shared" si="8"/>
        <v>0.30000000000000071</v>
      </c>
      <c r="G71" s="113">
        <f t="shared" si="9"/>
        <v>0.85139999999999949</v>
      </c>
      <c r="H71" s="2"/>
      <c r="I71" s="2"/>
      <c r="J71" s="2"/>
      <c r="K71" s="119">
        <f t="shared" si="10"/>
        <v>6</v>
      </c>
      <c r="L71" s="122">
        <f t="shared" si="11"/>
        <v>13.433333333333332</v>
      </c>
      <c r="M71" s="122">
        <f t="shared" si="12"/>
        <v>13.366666666666665</v>
      </c>
      <c r="N71" s="113">
        <f t="shared" si="13"/>
        <v>13.333333333333334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0.19999999999999929</v>
      </c>
      <c r="F72" s="115">
        <f t="shared" si="8"/>
        <v>0.30000000000000071</v>
      </c>
      <c r="G72" s="113">
        <f t="shared" si="9"/>
        <v>0.85139999999999949</v>
      </c>
      <c r="H72" s="2"/>
      <c r="I72" s="2"/>
      <c r="J72" s="2"/>
      <c r="K72" s="119">
        <f t="shared" si="10"/>
        <v>7</v>
      </c>
      <c r="L72" s="122">
        <f t="shared" si="11"/>
        <v>14</v>
      </c>
      <c r="M72" s="122">
        <f t="shared" si="12"/>
        <v>13.9</v>
      </c>
      <c r="N72" s="113">
        <f t="shared" si="13"/>
        <v>13.866666666666665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0.19999999999999929</v>
      </c>
      <c r="F73" s="115">
        <f t="shared" si="8"/>
        <v>0.40000000000000036</v>
      </c>
      <c r="G73" s="113">
        <f t="shared" si="9"/>
        <v>0.85139999999999949</v>
      </c>
      <c r="H73" s="2"/>
      <c r="I73" s="2"/>
      <c r="J73" s="2"/>
      <c r="K73" s="119">
        <f t="shared" si="10"/>
        <v>8</v>
      </c>
      <c r="L73" s="122">
        <f t="shared" si="11"/>
        <v>13.4</v>
      </c>
      <c r="M73" s="122">
        <f t="shared" si="12"/>
        <v>13.366666666666667</v>
      </c>
      <c r="N73" s="113">
        <f t="shared" si="13"/>
        <v>13.133333333333333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0.19999999999999929</v>
      </c>
      <c r="F74" s="115">
        <f t="shared" si="8"/>
        <v>0.19999999999999929</v>
      </c>
      <c r="G74" s="113">
        <f t="shared" si="9"/>
        <v>0.85139999999999949</v>
      </c>
      <c r="H74" s="2"/>
      <c r="I74" s="2"/>
      <c r="J74" s="2"/>
      <c r="K74" s="119">
        <f t="shared" si="10"/>
        <v>9</v>
      </c>
      <c r="L74" s="122">
        <f t="shared" si="11"/>
        <v>12.299999999999999</v>
      </c>
      <c r="M74" s="122">
        <f t="shared" si="12"/>
        <v>12.4</v>
      </c>
      <c r="N74" s="113">
        <f t="shared" si="13"/>
        <v>12.4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0.39999999999999858</v>
      </c>
      <c r="E75" s="114">
        <f t="shared" si="7"/>
        <v>0.69999999999999929</v>
      </c>
      <c r="F75" s="115">
        <f t="shared" si="8"/>
        <v>0.39999999999999858</v>
      </c>
      <c r="G75" s="118">
        <f t="shared" si="9"/>
        <v>0.85139999999999949</v>
      </c>
      <c r="H75" s="2"/>
      <c r="I75" s="2"/>
      <c r="J75" s="2"/>
      <c r="K75" s="123">
        <f t="shared" si="10"/>
        <v>10</v>
      </c>
      <c r="L75" s="122">
        <f t="shared" si="11"/>
        <v>13.466666666666667</v>
      </c>
      <c r="M75" s="122">
        <f t="shared" si="12"/>
        <v>13.433333333333332</v>
      </c>
      <c r="N75" s="113">
        <f t="shared" si="13"/>
        <v>13.5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7"/>
  <sheetViews>
    <sheetView showGridLines="0" zoomScale="110" zoomScaleNormal="11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2" width="8.88671875" customWidth="1"/>
    <col min="13" max="13" width="11.109375" customWidth="1"/>
    <col min="14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GRR!B11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GRR!A11</f>
        <v>D1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Data!C2</f>
        <v>10.7</v>
      </c>
      <c r="D8" s="17">
        <f>Data!C12</f>
        <v>10.7</v>
      </c>
      <c r="E8" s="17">
        <f>Data!C22</f>
        <v>10.5</v>
      </c>
      <c r="F8" s="18">
        <f>MAX(C8:E8)-MIN(C8:E8)</f>
        <v>0.19999999999999929</v>
      </c>
      <c r="G8" s="17">
        <f>Data!C32</f>
        <v>10.6</v>
      </c>
      <c r="H8" s="17">
        <f>Data!C42</f>
        <v>10.6</v>
      </c>
      <c r="I8" s="17">
        <f>Data!C52</f>
        <v>10.4</v>
      </c>
      <c r="J8" s="18">
        <f t="shared" ref="J8:J17" si="0">MAX(G8:I8)-MIN(G8:I8)</f>
        <v>0.19999999999999929</v>
      </c>
      <c r="K8" s="17">
        <f>Data!C62</f>
        <v>10.5</v>
      </c>
      <c r="L8" s="17">
        <f>Data!C72</f>
        <v>10.5</v>
      </c>
      <c r="M8" s="17">
        <f>Data!C82</f>
        <v>10.5</v>
      </c>
      <c r="N8" s="71">
        <f t="shared" ref="N8:N17" si="1">MAX(K8:M8)-MIN(K8:M8)</f>
        <v>0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Data!C3</f>
        <v>11.4</v>
      </c>
      <c r="D9" s="17">
        <f>Data!C13</f>
        <v>11.7</v>
      </c>
      <c r="E9" s="17">
        <f>Data!C23</f>
        <v>11.4</v>
      </c>
      <c r="F9" s="131">
        <f t="shared" ref="F9:F17" si="3">MAX(C9:E9)-MIN(C9:E9)</f>
        <v>0.29999999999999893</v>
      </c>
      <c r="G9" s="17">
        <f>Data!C33</f>
        <v>11.4</v>
      </c>
      <c r="H9" s="17">
        <f>Data!C43</f>
        <v>11.5</v>
      </c>
      <c r="I9" s="17">
        <f>Data!C53</f>
        <v>11.6</v>
      </c>
      <c r="J9" s="131">
        <f t="shared" si="0"/>
        <v>0.19999999999999929</v>
      </c>
      <c r="K9" s="17">
        <f>Data!C63</f>
        <v>11.6</v>
      </c>
      <c r="L9" s="17">
        <f>Data!C73</f>
        <v>11.4</v>
      </c>
      <c r="M9" s="17">
        <f>Data!C83</f>
        <v>11.6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Data!C4</f>
        <v>11</v>
      </c>
      <c r="D10" s="17">
        <f>Data!C14</f>
        <v>10.9</v>
      </c>
      <c r="E10" s="17">
        <f>Data!C24</f>
        <v>10.5</v>
      </c>
      <c r="F10" s="131">
        <f t="shared" si="3"/>
        <v>0.5</v>
      </c>
      <c r="G10" s="17">
        <f>Data!C34</f>
        <v>11.1</v>
      </c>
      <c r="H10" s="17">
        <f>Data!C44</f>
        <v>10.9</v>
      </c>
      <c r="I10" s="17">
        <f>Data!C54</f>
        <v>10.5</v>
      </c>
      <c r="J10" s="131">
        <f t="shared" si="0"/>
        <v>0.59999999999999964</v>
      </c>
      <c r="K10" s="17">
        <f>Data!C64</f>
        <v>10.9</v>
      </c>
      <c r="L10" s="17">
        <f>Data!C74</f>
        <v>10.7</v>
      </c>
      <c r="M10" s="17">
        <f>Data!C84</f>
        <v>10.6</v>
      </c>
      <c r="N10" s="73">
        <f t="shared" si="1"/>
        <v>0.30000000000000071</v>
      </c>
      <c r="O10" s="72" t="str">
        <f t="shared" si="2"/>
        <v>UCL Range Violation - B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Data!C5</f>
        <v>9.9</v>
      </c>
      <c r="D11" s="17">
        <f>Data!C15</f>
        <v>9.8000000000000007</v>
      </c>
      <c r="E11" s="17">
        <f>Data!C25</f>
        <v>9.6</v>
      </c>
      <c r="F11" s="131">
        <f t="shared" si="3"/>
        <v>0.30000000000000071</v>
      </c>
      <c r="G11" s="17">
        <f>Data!C35</f>
        <v>9.9</v>
      </c>
      <c r="H11" s="17">
        <f>Data!C45</f>
        <v>9.8000000000000007</v>
      </c>
      <c r="I11" s="17">
        <f>Data!C55</f>
        <v>9.6</v>
      </c>
      <c r="J11" s="131">
        <f t="shared" si="0"/>
        <v>0.30000000000000071</v>
      </c>
      <c r="K11" s="17">
        <f>Data!C65</f>
        <v>9.8000000000000007</v>
      </c>
      <c r="L11" s="17">
        <f>Data!C75</f>
        <v>9.6999999999999993</v>
      </c>
      <c r="M11" s="17">
        <f>Data!C85</f>
        <v>9.6999999999999993</v>
      </c>
      <c r="N11" s="73">
        <f t="shared" si="1"/>
        <v>0.10000000000000142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Data!C6</f>
        <v>11.8</v>
      </c>
      <c r="D12" s="17">
        <f>Data!C16</f>
        <v>11.5</v>
      </c>
      <c r="E12" s="17">
        <f>Data!C26</f>
        <v>11.5</v>
      </c>
      <c r="F12" s="131">
        <f t="shared" si="3"/>
        <v>0.30000000000000071</v>
      </c>
      <c r="G12" s="17">
        <f>Data!C36</f>
        <v>11.8</v>
      </c>
      <c r="H12" s="17">
        <f>Data!C46</f>
        <v>11.7</v>
      </c>
      <c r="I12" s="17">
        <f>Data!C56</f>
        <v>11.6</v>
      </c>
      <c r="J12" s="131">
        <f t="shared" si="0"/>
        <v>0.20000000000000107</v>
      </c>
      <c r="K12" s="17">
        <f>Data!C66</f>
        <v>11.7</v>
      </c>
      <c r="L12" s="17">
        <f>Data!C76</f>
        <v>11.6</v>
      </c>
      <c r="M12" s="17">
        <f>Data!C86</f>
        <v>11.6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Data!C7</f>
        <v>10.7</v>
      </c>
      <c r="D13" s="17">
        <f>Data!C17</f>
        <v>10.6</v>
      </c>
      <c r="E13" s="17">
        <f>Data!C27</f>
        <v>10.4</v>
      </c>
      <c r="F13" s="131">
        <f t="shared" si="3"/>
        <v>0.29999999999999893</v>
      </c>
      <c r="G13" s="17">
        <f>Data!C37</f>
        <v>10.6</v>
      </c>
      <c r="H13" s="17">
        <f>Data!C47</f>
        <v>10.5</v>
      </c>
      <c r="I13" s="17">
        <f>Data!C57</f>
        <v>10.4</v>
      </c>
      <c r="J13" s="131">
        <f t="shared" si="0"/>
        <v>0.19999999999999929</v>
      </c>
      <c r="K13" s="17">
        <f>Data!C67</f>
        <v>10.7</v>
      </c>
      <c r="L13" s="17">
        <f>Data!C77</f>
        <v>10.4</v>
      </c>
      <c r="M13" s="17">
        <f>Data!C87</f>
        <v>10.4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Data!C8</f>
        <v>11</v>
      </c>
      <c r="D14" s="17">
        <f>Data!C18</f>
        <v>10.9</v>
      </c>
      <c r="E14" s="17">
        <f>Data!C28</f>
        <v>10.8</v>
      </c>
      <c r="F14" s="131">
        <f t="shared" si="3"/>
        <v>0.19999999999999929</v>
      </c>
      <c r="G14" s="17">
        <f>Data!C38</f>
        <v>10.8</v>
      </c>
      <c r="H14" s="17">
        <f>Data!C48</f>
        <v>10.8</v>
      </c>
      <c r="I14" s="17">
        <f>Data!C58</f>
        <v>10.8</v>
      </c>
      <c r="J14" s="131">
        <f t="shared" si="0"/>
        <v>0</v>
      </c>
      <c r="K14" s="17">
        <f>Data!C68</f>
        <v>10.9</v>
      </c>
      <c r="L14" s="17">
        <f>Data!C78</f>
        <v>10.8</v>
      </c>
      <c r="M14" s="17">
        <f>Data!C88</f>
        <v>10.7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Data!C9</f>
        <v>10.8</v>
      </c>
      <c r="D15" s="17">
        <f>Data!C19</f>
        <v>10.6</v>
      </c>
      <c r="E15" s="17">
        <f>Data!C29</f>
        <v>10.5</v>
      </c>
      <c r="F15" s="131">
        <f t="shared" si="3"/>
        <v>0.30000000000000071</v>
      </c>
      <c r="G15" s="17">
        <f>Data!C39</f>
        <v>10.6</v>
      </c>
      <c r="H15" s="17">
        <f>Data!C49</f>
        <v>10.5</v>
      </c>
      <c r="I15" s="17">
        <f>Data!C59</f>
        <v>10.5</v>
      </c>
      <c r="J15" s="131">
        <f t="shared" si="0"/>
        <v>9.9999999999999645E-2</v>
      </c>
      <c r="K15" s="17">
        <f>Data!C69</f>
        <v>10.5</v>
      </c>
      <c r="L15" s="17">
        <f>Data!C79</f>
        <v>10.5</v>
      </c>
      <c r="M15" s="17">
        <f>Data!C89</f>
        <v>10.4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Data!C10</f>
        <v>10.8</v>
      </c>
      <c r="D16" s="17">
        <f>Data!C20</f>
        <v>10.6</v>
      </c>
      <c r="E16" s="17">
        <f>Data!C30</f>
        <v>10.7</v>
      </c>
      <c r="F16" s="131">
        <f t="shared" si="3"/>
        <v>0.20000000000000107</v>
      </c>
      <c r="G16" s="17">
        <f>Data!C40</f>
        <v>10.8</v>
      </c>
      <c r="H16" s="17">
        <f>Data!C50</f>
        <v>10.6</v>
      </c>
      <c r="I16" s="17">
        <f>Data!C60</f>
        <v>10.6</v>
      </c>
      <c r="J16" s="131">
        <f t="shared" si="0"/>
        <v>0.20000000000000107</v>
      </c>
      <c r="K16" s="17">
        <f>Data!C70</f>
        <v>10.7</v>
      </c>
      <c r="L16" s="17">
        <f>Data!C80</f>
        <v>10.7</v>
      </c>
      <c r="M16" s="17">
        <f>Data!C90</f>
        <v>10.6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Data!C11</f>
        <v>11.9</v>
      </c>
      <c r="D17" s="17">
        <f>Data!C21</f>
        <v>11.7</v>
      </c>
      <c r="E17" s="17">
        <f>Data!C31</f>
        <v>11.5</v>
      </c>
      <c r="F17" s="131">
        <f t="shared" si="3"/>
        <v>0.40000000000000036</v>
      </c>
      <c r="G17" s="17">
        <f>Data!C41</f>
        <v>11.7</v>
      </c>
      <c r="H17" s="17">
        <f>Data!C51</f>
        <v>11.6</v>
      </c>
      <c r="I17" s="17">
        <f>Data!C61</f>
        <v>11.5</v>
      </c>
      <c r="J17" s="131">
        <f t="shared" si="0"/>
        <v>0.19999999999999929</v>
      </c>
      <c r="K17" s="17">
        <f>Data!C71</f>
        <v>11.7</v>
      </c>
      <c r="L17" s="17">
        <f>Data!C81</f>
        <v>11.5</v>
      </c>
      <c r="M17" s="17">
        <f>Data!C91</f>
        <v>11.5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17"/>
      <c r="D18" s="17"/>
      <c r="E18" s="17"/>
      <c r="F18" s="131"/>
      <c r="G18" s="17"/>
      <c r="H18" s="17"/>
      <c r="I18" s="17"/>
      <c r="J18" s="131"/>
      <c r="K18" s="17"/>
      <c r="L18" s="17"/>
      <c r="M18" s="17"/>
      <c r="N18" s="73"/>
      <c r="O18" s="2"/>
      <c r="P18" s="2"/>
      <c r="Q18" s="2"/>
    </row>
    <row r="19" spans="1:17" ht="13.5" customHeight="1">
      <c r="A19" s="2"/>
      <c r="B19" s="19">
        <v>12</v>
      </c>
      <c r="C19" s="17"/>
      <c r="D19" s="17"/>
      <c r="E19" s="17"/>
      <c r="F19" s="131"/>
      <c r="G19" s="17"/>
      <c r="H19" s="17"/>
      <c r="I19" s="17"/>
      <c r="J19" s="131"/>
      <c r="K19" s="17"/>
      <c r="L19" s="17"/>
      <c r="M19" s="17"/>
      <c r="N19" s="73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2.1657806654852504E-2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10.88</v>
      </c>
      <c r="F28" s="30">
        <f>AVERAGE(F8:F27)</f>
        <v>0.3</v>
      </c>
      <c r="G28" s="31"/>
      <c r="H28" s="32" t="s">
        <v>111</v>
      </c>
      <c r="I28" s="79">
        <f>AVERAGE(G8:I27)</f>
        <v>10.843333333333335</v>
      </c>
      <c r="J28" s="30">
        <f>AVERAGE(J8:J27)</f>
        <v>0.21999999999999992</v>
      </c>
      <c r="K28" s="80"/>
      <c r="L28" s="81" t="s">
        <v>111</v>
      </c>
      <c r="M28" s="82">
        <f>AVERAGE(K8:M27)</f>
        <v>10.813333333333333</v>
      </c>
      <c r="N28" s="83">
        <f>AVERAGE(N8:N27)</f>
        <v>0.15999999999999998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0.69133333333333324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0.12833007210864064</v>
      </c>
      <c r="I30" s="2"/>
      <c r="J30" s="33"/>
      <c r="K30" s="34" t="s">
        <v>114</v>
      </c>
      <c r="L30" s="35">
        <f>SQRT(D30^2+H30^2)</f>
        <v>0.70314321811789282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0.13423948220064721</v>
      </c>
      <c r="E31" s="3"/>
      <c r="F31" s="37"/>
      <c r="G31" s="40" t="s">
        <v>117</v>
      </c>
      <c r="H31" s="41">
        <f>H30/5.15</f>
        <v>2.491846060361954E-2</v>
      </c>
      <c r="I31" s="2"/>
      <c r="J31" s="37"/>
      <c r="K31" s="38" t="s">
        <v>118</v>
      </c>
      <c r="L31" s="84">
        <f>L30/5.15</f>
        <v>0.13653266371221218</v>
      </c>
      <c r="M31" s="2"/>
      <c r="N31" s="85"/>
      <c r="O31" s="36" t="s">
        <v>119</v>
      </c>
      <c r="P31" s="86">
        <f>IF(J2=2,(F28+J28)/2,(F28+J28+N28)/3)</f>
        <v>0.22666666666666666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5.7611111111111102</v>
      </c>
      <c r="E32" s="3"/>
      <c r="F32" s="42"/>
      <c r="G32" s="45" t="s">
        <v>121</v>
      </c>
      <c r="H32" s="44">
        <f>100*H30/G4</f>
        <v>1.0694172675720053</v>
      </c>
      <c r="I32" s="2"/>
      <c r="J32" s="42"/>
      <c r="K32" s="87" t="s">
        <v>122</v>
      </c>
      <c r="L32" s="44">
        <f>100*L30/(G2-G3)</f>
        <v>5.8595268176491073</v>
      </c>
      <c r="M32" s="2"/>
      <c r="N32" s="88"/>
      <c r="O32" s="89" t="s">
        <v>123</v>
      </c>
      <c r="P32" s="90">
        <f>IF(J3=2,P31*N42,P31*N43)</f>
        <v>0.58479999999999999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6.6666666666668206E-2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-3.0000000000002913E-2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0.19999999999999929</v>
      </c>
      <c r="E66" s="111">
        <f t="shared" ref="E66:E75" si="6">J8</f>
        <v>0.19999999999999929</v>
      </c>
      <c r="F66" s="112">
        <f t="shared" ref="F66:F75" si="7">N8</f>
        <v>0</v>
      </c>
      <c r="G66" s="113">
        <f t="shared" ref="G66:G75" si="8">$P$32</f>
        <v>0.58479999999999999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10.633333333333333</v>
      </c>
      <c r="M66" s="120">
        <f t="shared" ref="M66:M75" si="11">AVERAGE(G8:I8)</f>
        <v>10.533333333333333</v>
      </c>
      <c r="N66" s="121">
        <f t="shared" ref="N66:N75" si="12">AVERAGE(K8:M8)</f>
        <v>10.5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0.29999999999999893</v>
      </c>
      <c r="E67" s="114">
        <f t="shared" si="6"/>
        <v>0.19999999999999929</v>
      </c>
      <c r="F67" s="115">
        <f t="shared" si="7"/>
        <v>0.19999999999999929</v>
      </c>
      <c r="G67" s="113">
        <f t="shared" si="8"/>
        <v>0.58479999999999999</v>
      </c>
      <c r="H67" s="2"/>
      <c r="I67" s="2"/>
      <c r="J67" s="2"/>
      <c r="K67" s="119">
        <f t="shared" si="9"/>
        <v>2</v>
      </c>
      <c r="L67" s="122">
        <f t="shared" si="10"/>
        <v>11.5</v>
      </c>
      <c r="M67" s="122">
        <f t="shared" si="11"/>
        <v>11.5</v>
      </c>
      <c r="N67" s="113">
        <f t="shared" si="12"/>
        <v>11.533333333333333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</v>
      </c>
      <c r="E68" s="114">
        <f t="shared" si="6"/>
        <v>0.59999999999999964</v>
      </c>
      <c r="F68" s="115">
        <f t="shared" si="7"/>
        <v>0.30000000000000071</v>
      </c>
      <c r="G68" s="113">
        <f t="shared" si="8"/>
        <v>0.58479999999999999</v>
      </c>
      <c r="H68" s="2"/>
      <c r="I68" s="2"/>
      <c r="J68" s="2"/>
      <c r="K68" s="119">
        <f t="shared" si="9"/>
        <v>3</v>
      </c>
      <c r="L68" s="122">
        <f t="shared" si="10"/>
        <v>10.799999999999999</v>
      </c>
      <c r="M68" s="122">
        <f t="shared" si="11"/>
        <v>10.833333333333334</v>
      </c>
      <c r="N68" s="113">
        <f t="shared" si="12"/>
        <v>10.733333333333334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0.30000000000000071</v>
      </c>
      <c r="E69" s="114">
        <f t="shared" si="6"/>
        <v>0.30000000000000071</v>
      </c>
      <c r="F69" s="115">
        <f t="shared" si="7"/>
        <v>0.10000000000000142</v>
      </c>
      <c r="G69" s="113">
        <f t="shared" si="8"/>
        <v>0.58479999999999999</v>
      </c>
      <c r="H69" s="2"/>
      <c r="I69" s="2"/>
      <c r="J69" s="2"/>
      <c r="K69" s="119">
        <f t="shared" si="9"/>
        <v>4</v>
      </c>
      <c r="L69" s="122">
        <f t="shared" si="10"/>
        <v>9.7666666666666675</v>
      </c>
      <c r="M69" s="122">
        <f t="shared" si="11"/>
        <v>9.7666666666666675</v>
      </c>
      <c r="N69" s="113">
        <f t="shared" si="12"/>
        <v>9.7333333333333325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0.30000000000000071</v>
      </c>
      <c r="E70" s="114">
        <f t="shared" si="6"/>
        <v>0.20000000000000107</v>
      </c>
      <c r="F70" s="115">
        <f t="shared" si="7"/>
        <v>9.9999999999999645E-2</v>
      </c>
      <c r="G70" s="113">
        <f t="shared" si="8"/>
        <v>0.58479999999999999</v>
      </c>
      <c r="H70" s="2"/>
      <c r="I70" s="2"/>
      <c r="J70" s="2"/>
      <c r="K70" s="119">
        <f t="shared" si="9"/>
        <v>5</v>
      </c>
      <c r="L70" s="122">
        <f t="shared" si="10"/>
        <v>11.6</v>
      </c>
      <c r="M70" s="122">
        <f t="shared" si="11"/>
        <v>11.700000000000001</v>
      </c>
      <c r="N70" s="113">
        <f t="shared" si="12"/>
        <v>11.633333333333333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0.29999999999999893</v>
      </c>
      <c r="E71" s="114">
        <f t="shared" si="6"/>
        <v>0.19999999999999929</v>
      </c>
      <c r="F71" s="115">
        <f t="shared" si="7"/>
        <v>0.29999999999999893</v>
      </c>
      <c r="G71" s="113">
        <f t="shared" si="8"/>
        <v>0.58479999999999999</v>
      </c>
      <c r="H71" s="2"/>
      <c r="I71" s="2"/>
      <c r="J71" s="2"/>
      <c r="K71" s="119">
        <f t="shared" si="9"/>
        <v>6</v>
      </c>
      <c r="L71" s="122">
        <f t="shared" si="10"/>
        <v>10.566666666666665</v>
      </c>
      <c r="M71" s="122">
        <f t="shared" si="11"/>
        <v>10.5</v>
      </c>
      <c r="N71" s="113">
        <f t="shared" si="12"/>
        <v>10.5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0.19999999999999929</v>
      </c>
      <c r="E72" s="114">
        <f t="shared" si="6"/>
        <v>0</v>
      </c>
      <c r="F72" s="115">
        <f t="shared" si="7"/>
        <v>0.20000000000000107</v>
      </c>
      <c r="G72" s="113">
        <f t="shared" si="8"/>
        <v>0.58479999999999999</v>
      </c>
      <c r="H72" s="2"/>
      <c r="I72" s="2"/>
      <c r="J72" s="2"/>
      <c r="K72" s="119">
        <f t="shared" si="9"/>
        <v>7</v>
      </c>
      <c r="L72" s="122">
        <f t="shared" si="10"/>
        <v>10.9</v>
      </c>
      <c r="M72" s="122">
        <f t="shared" si="11"/>
        <v>10.800000000000002</v>
      </c>
      <c r="N72" s="113">
        <f t="shared" si="12"/>
        <v>10.800000000000002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0.30000000000000071</v>
      </c>
      <c r="E73" s="114">
        <f t="shared" si="6"/>
        <v>9.9999999999999645E-2</v>
      </c>
      <c r="F73" s="115">
        <f t="shared" si="7"/>
        <v>9.9999999999999645E-2</v>
      </c>
      <c r="G73" s="113">
        <f t="shared" si="8"/>
        <v>0.58479999999999999</v>
      </c>
      <c r="H73" s="2"/>
      <c r="I73" s="2"/>
      <c r="J73" s="2"/>
      <c r="K73" s="119">
        <f t="shared" si="9"/>
        <v>8</v>
      </c>
      <c r="L73" s="122">
        <f t="shared" si="10"/>
        <v>10.633333333333333</v>
      </c>
      <c r="M73" s="122">
        <f t="shared" si="11"/>
        <v>10.533333333333333</v>
      </c>
      <c r="N73" s="113">
        <f t="shared" si="12"/>
        <v>10.466666666666667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0.20000000000000107</v>
      </c>
      <c r="E74" s="114">
        <f t="shared" si="6"/>
        <v>0.20000000000000107</v>
      </c>
      <c r="F74" s="115">
        <f t="shared" si="7"/>
        <v>9.9999999999999645E-2</v>
      </c>
      <c r="G74" s="113">
        <f t="shared" si="8"/>
        <v>0.58479999999999999</v>
      </c>
      <c r="H74" s="2"/>
      <c r="I74" s="2"/>
      <c r="J74" s="2"/>
      <c r="K74" s="119">
        <f t="shared" si="9"/>
        <v>9</v>
      </c>
      <c r="L74" s="122">
        <f t="shared" si="10"/>
        <v>10.699999999999998</v>
      </c>
      <c r="M74" s="122">
        <f t="shared" si="11"/>
        <v>10.666666666666666</v>
      </c>
      <c r="N74" s="113">
        <f t="shared" si="12"/>
        <v>10.666666666666666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0.19999999999999929</v>
      </c>
      <c r="F75" s="115">
        <f t="shared" si="7"/>
        <v>0.19999999999999929</v>
      </c>
      <c r="G75" s="118">
        <f t="shared" si="8"/>
        <v>0.58479999999999999</v>
      </c>
      <c r="H75" s="2"/>
      <c r="I75" s="2"/>
      <c r="J75" s="2"/>
      <c r="K75" s="123">
        <f t="shared" si="9"/>
        <v>10</v>
      </c>
      <c r="L75" s="122">
        <f t="shared" si="10"/>
        <v>11.700000000000001</v>
      </c>
      <c r="M75" s="122">
        <f t="shared" si="11"/>
        <v>11.6</v>
      </c>
      <c r="N75" s="113">
        <f t="shared" si="12"/>
        <v>11.566666666666668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GRR!B38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GRR!A38</f>
        <v>D 28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Data!AD2</f>
        <v>10.199999999999999</v>
      </c>
      <c r="D8" s="17">
        <f>Data!AD12</f>
        <v>10</v>
      </c>
      <c r="E8" s="17">
        <f>Data!AD22</f>
        <v>9.9</v>
      </c>
      <c r="F8" s="18">
        <f>MAX(C8:E8)-MIN(C8:E8)</f>
        <v>0.29999999999999893</v>
      </c>
      <c r="G8" s="17">
        <f>Data!AD32</f>
        <v>10.1</v>
      </c>
      <c r="H8" s="17">
        <f>Data!AD42</f>
        <v>10</v>
      </c>
      <c r="I8" s="17">
        <f>Data!AD52</f>
        <v>9.9</v>
      </c>
      <c r="J8" s="18">
        <f t="shared" ref="J8" si="0">MAX(G8:I8)-MIN(G8:I8)</f>
        <v>0.19999999999999929</v>
      </c>
      <c r="K8" s="17">
        <f>Data!AD62</f>
        <v>10</v>
      </c>
      <c r="L8" s="17">
        <f>Data!AD72</f>
        <v>9.9</v>
      </c>
      <c r="M8" s="17">
        <f>Data!AD82</f>
        <v>9.5</v>
      </c>
      <c r="N8" s="71">
        <f t="shared" ref="N8:N17" si="1">MAX(K8:M8)-MIN(K8:M8)</f>
        <v>0.5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Data!AD3</f>
        <v>10.7</v>
      </c>
      <c r="D9" s="17">
        <f>Data!AD13</f>
        <v>10.8</v>
      </c>
      <c r="E9" s="17">
        <f>Data!AD23</f>
        <v>11.1</v>
      </c>
      <c r="F9" s="18">
        <f t="shared" ref="F9:F17" si="3">MAX(C9:E9)-MIN(C9:E9)</f>
        <v>0.40000000000000036</v>
      </c>
      <c r="G9" s="17">
        <f>Data!AD33</f>
        <v>10.8</v>
      </c>
      <c r="H9" s="17">
        <f>Data!AD43</f>
        <v>10.8</v>
      </c>
      <c r="I9" s="17">
        <f>Data!AD53</f>
        <v>10.9</v>
      </c>
      <c r="J9" s="18">
        <f t="shared" ref="J9:J17" si="4">MAX(G9:I9)-MIN(G9:I9)</f>
        <v>9.9999999999999645E-2</v>
      </c>
      <c r="K9" s="17">
        <f>Data!AD63</f>
        <v>11</v>
      </c>
      <c r="L9" s="17">
        <f>Data!AD73</f>
        <v>10.8</v>
      </c>
      <c r="M9" s="17">
        <f>Data!AD83</f>
        <v>11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Data!AD4</f>
        <v>11</v>
      </c>
      <c r="D10" s="17">
        <f>Data!AD14</f>
        <v>10.8</v>
      </c>
      <c r="E10" s="17">
        <f>Data!AD24</f>
        <v>10.6</v>
      </c>
      <c r="F10" s="18">
        <f t="shared" si="3"/>
        <v>0.40000000000000036</v>
      </c>
      <c r="G10" s="17">
        <f>Data!AD34</f>
        <v>11</v>
      </c>
      <c r="H10" s="17">
        <f>Data!AD44</f>
        <v>10.5</v>
      </c>
      <c r="I10" s="17">
        <f>Data!AD54</f>
        <v>10.1</v>
      </c>
      <c r="J10" s="18">
        <f t="shared" si="4"/>
        <v>0.90000000000000036</v>
      </c>
      <c r="K10" s="17">
        <f>Data!AD64</f>
        <v>10.8</v>
      </c>
      <c r="L10" s="17">
        <f>Data!AD74</f>
        <v>10.6</v>
      </c>
      <c r="M10" s="17">
        <f>Data!AD84</f>
        <v>10.1</v>
      </c>
      <c r="N10" s="73">
        <f t="shared" si="1"/>
        <v>0.70000000000000107</v>
      </c>
      <c r="O10" s="72" t="str">
        <f t="shared" si="2"/>
        <v>UCL Range Violation - B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Data!AD5</f>
        <v>10.199999999999999</v>
      </c>
      <c r="D11" s="17">
        <f>Data!AD15</f>
        <v>10.1</v>
      </c>
      <c r="E11" s="17">
        <f>Data!AD25</f>
        <v>9.9</v>
      </c>
      <c r="F11" s="18">
        <f t="shared" si="3"/>
        <v>0.29999999999999893</v>
      </c>
      <c r="G11" s="17">
        <f>Data!AD35</f>
        <v>10.199999999999999</v>
      </c>
      <c r="H11" s="17">
        <f>Data!AD45</f>
        <v>10.1</v>
      </c>
      <c r="I11" s="17">
        <f>Data!AD55</f>
        <v>9.9</v>
      </c>
      <c r="J11" s="18">
        <f t="shared" si="4"/>
        <v>0.29999999999999893</v>
      </c>
      <c r="K11" s="17">
        <f>Data!AD65</f>
        <v>10.199999999999999</v>
      </c>
      <c r="L11" s="17">
        <f>Data!AD75</f>
        <v>10</v>
      </c>
      <c r="M11" s="17">
        <f>Data!AD85</f>
        <v>9.9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Data!AD6</f>
        <v>10.4</v>
      </c>
      <c r="D12" s="17">
        <f>Data!AD16</f>
        <v>10.3</v>
      </c>
      <c r="E12" s="17">
        <f>Data!AD26</f>
        <v>10.1</v>
      </c>
      <c r="F12" s="18">
        <f t="shared" si="3"/>
        <v>0.30000000000000071</v>
      </c>
      <c r="G12" s="17">
        <f>Data!AD36</f>
        <v>10.4</v>
      </c>
      <c r="H12" s="17">
        <f>Data!AD46</f>
        <v>10.3</v>
      </c>
      <c r="I12" s="17">
        <f>Data!AD56</f>
        <v>10.1</v>
      </c>
      <c r="J12" s="18">
        <f t="shared" si="4"/>
        <v>0.30000000000000071</v>
      </c>
      <c r="K12" s="17">
        <f>Data!AD66</f>
        <v>10.3</v>
      </c>
      <c r="L12" s="17">
        <f>Data!AD76</f>
        <v>10.199999999999999</v>
      </c>
      <c r="M12" s="17">
        <f>Data!AD86</f>
        <v>10.1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Data!AD7</f>
        <v>10.3</v>
      </c>
      <c r="D13" s="17">
        <f>Data!AD17</f>
        <v>10.3</v>
      </c>
      <c r="E13" s="17">
        <f>Data!AD27</f>
        <v>10.1</v>
      </c>
      <c r="F13" s="18">
        <f t="shared" si="3"/>
        <v>0.20000000000000107</v>
      </c>
      <c r="G13" s="17">
        <f>Data!AD37</f>
        <v>10.199999999999999</v>
      </c>
      <c r="H13" s="17">
        <f>Data!AD47</f>
        <v>10.1</v>
      </c>
      <c r="I13" s="17">
        <f>Data!AD57</f>
        <v>10</v>
      </c>
      <c r="J13" s="18">
        <f t="shared" si="4"/>
        <v>0.19999999999999929</v>
      </c>
      <c r="K13" s="17">
        <f>Data!AD67</f>
        <v>10.3</v>
      </c>
      <c r="L13" s="17">
        <f>Data!AD77</f>
        <v>10</v>
      </c>
      <c r="M13" s="17">
        <f>Data!AD87</f>
        <v>9.9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Data!AD8</f>
        <v>11.6</v>
      </c>
      <c r="D14" s="17">
        <f>Data!AD18</f>
        <v>11.2</v>
      </c>
      <c r="E14" s="17">
        <f>Data!AD28</f>
        <v>11.1</v>
      </c>
      <c r="F14" s="18">
        <f t="shared" si="3"/>
        <v>0.5</v>
      </c>
      <c r="G14" s="17">
        <f>Data!AD38</f>
        <v>11.4</v>
      </c>
      <c r="H14" s="17">
        <f>Data!AD48</f>
        <v>11.2</v>
      </c>
      <c r="I14" s="17">
        <f>Data!AD58</f>
        <v>11.2</v>
      </c>
      <c r="J14" s="18">
        <f t="shared" si="4"/>
        <v>0.20000000000000107</v>
      </c>
      <c r="K14" s="17">
        <f>Data!AD68</f>
        <v>11.4</v>
      </c>
      <c r="L14" s="17">
        <f>Data!AD78</f>
        <v>11.1</v>
      </c>
      <c r="M14" s="17">
        <f>Data!AD88</f>
        <v>11.1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Data!AD9</f>
        <v>10.1</v>
      </c>
      <c r="D15" s="17">
        <f>Data!AD19</f>
        <v>9.6</v>
      </c>
      <c r="E15" s="17">
        <f>Data!AD29</f>
        <v>9.9</v>
      </c>
      <c r="F15" s="18">
        <f t="shared" si="3"/>
        <v>0.5</v>
      </c>
      <c r="G15" s="17">
        <f>Data!AD39</f>
        <v>10.1</v>
      </c>
      <c r="H15" s="17">
        <f>Data!AD49</f>
        <v>9.9</v>
      </c>
      <c r="I15" s="17">
        <f>Data!AD59</f>
        <v>10</v>
      </c>
      <c r="J15" s="18">
        <f t="shared" si="4"/>
        <v>0.19999999999999929</v>
      </c>
      <c r="K15" s="17">
        <f>Data!AD69</f>
        <v>9.9</v>
      </c>
      <c r="L15" s="17">
        <f>Data!AD79</f>
        <v>9.9</v>
      </c>
      <c r="M15" s="17">
        <f>Data!AD89</f>
        <v>9.8000000000000007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Data!AD10</f>
        <v>9.3000000000000007</v>
      </c>
      <c r="D16" s="17">
        <f>Data!AD20</f>
        <v>9.1</v>
      </c>
      <c r="E16" s="17">
        <f>Data!AD30</f>
        <v>8.6999999999999993</v>
      </c>
      <c r="F16" s="18">
        <f t="shared" si="3"/>
        <v>0.60000000000000142</v>
      </c>
      <c r="G16" s="17">
        <f>Data!AD40</f>
        <v>9.1999999999999993</v>
      </c>
      <c r="H16" s="17">
        <f>Data!AD50</f>
        <v>9.1</v>
      </c>
      <c r="I16" s="17">
        <f>Data!AD60</f>
        <v>9.1</v>
      </c>
      <c r="J16" s="18">
        <f t="shared" si="4"/>
        <v>9.9999999999999645E-2</v>
      </c>
      <c r="K16" s="17">
        <f>Data!AD70</f>
        <v>9.1999999999999993</v>
      </c>
      <c r="L16" s="17">
        <f>Data!AD80</f>
        <v>9.1</v>
      </c>
      <c r="M16" s="17">
        <f>Data!AD90</f>
        <v>9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Data!AD11</f>
        <v>10.3</v>
      </c>
      <c r="D17" s="17">
        <f>Data!AD21</f>
        <v>10.199999999999999</v>
      </c>
      <c r="E17" s="17">
        <f>Data!AD31</f>
        <v>10</v>
      </c>
      <c r="F17" s="18">
        <f t="shared" si="3"/>
        <v>0.30000000000000071</v>
      </c>
      <c r="G17" s="17">
        <f>Data!AD41</f>
        <v>10.3</v>
      </c>
      <c r="H17" s="17">
        <f>Data!AD51</f>
        <v>10.199999999999999</v>
      </c>
      <c r="I17" s="17">
        <f>Data!AD61</f>
        <v>9.9</v>
      </c>
      <c r="J17" s="18">
        <f t="shared" si="4"/>
        <v>0.40000000000000036</v>
      </c>
      <c r="K17" s="17">
        <f>Data!AD71</f>
        <v>10.3</v>
      </c>
      <c r="L17" s="17">
        <f>Data!AD81</f>
        <v>10</v>
      </c>
      <c r="M17" s="17">
        <f>Data!AD91</f>
        <v>9.9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1.7720023626697792E-2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10.263333333333332</v>
      </c>
      <c r="F28" s="30">
        <f>AVERAGE(F8:F27)</f>
        <v>0.38000000000000023</v>
      </c>
      <c r="G28" s="31"/>
      <c r="H28" s="32" t="s">
        <v>111</v>
      </c>
      <c r="I28" s="79">
        <f>AVERAGE(G8:I27)</f>
        <v>10.233333333333333</v>
      </c>
      <c r="J28" s="30">
        <f>AVERAGE(J8:J27)</f>
        <v>0.28999999999999987</v>
      </c>
      <c r="K28" s="80"/>
      <c r="L28" s="81" t="s">
        <v>111</v>
      </c>
      <c r="M28" s="82">
        <f>AVERAGE(K8:M27)</f>
        <v>10.176666666666668</v>
      </c>
      <c r="N28" s="83">
        <f>AVERAGE(N8:N27)</f>
        <v>0.33000000000000007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1.0166666666666668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0.14248612668008492</v>
      </c>
      <c r="I30" s="2"/>
      <c r="J30" s="33"/>
      <c r="K30" s="34" t="s">
        <v>114</v>
      </c>
      <c r="L30" s="35">
        <f>SQRT(D30^2+H30^2)</f>
        <v>1.0266028479443279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0.19741100323624597</v>
      </c>
      <c r="E31" s="3"/>
      <c r="F31" s="37"/>
      <c r="G31" s="40" t="s">
        <v>117</v>
      </c>
      <c r="H31" s="41">
        <f>H30/5.15</f>
        <v>2.7667209064094159E-2</v>
      </c>
      <c r="I31" s="2"/>
      <c r="J31" s="37"/>
      <c r="K31" s="38" t="s">
        <v>118</v>
      </c>
      <c r="L31" s="84">
        <f>L30/5.15</f>
        <v>0.19934035882414133</v>
      </c>
      <c r="M31" s="2"/>
      <c r="N31" s="85"/>
      <c r="O31" s="36" t="s">
        <v>119</v>
      </c>
      <c r="P31" s="86">
        <f>IF(J2=2,(F28+J28)/2,(F28+J28+N28)/3)</f>
        <v>0.33333333333333343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11.296296296296298</v>
      </c>
      <c r="E32" s="3"/>
      <c r="F32" s="42"/>
      <c r="G32" s="45" t="s">
        <v>121</v>
      </c>
      <c r="H32" s="44">
        <f>100*H30/G4</f>
        <v>1.5831791853342769</v>
      </c>
      <c r="I32" s="2"/>
      <c r="J32" s="42"/>
      <c r="K32" s="87" t="s">
        <v>122</v>
      </c>
      <c r="L32" s="44">
        <f>100*L30/(G2-G3)</f>
        <v>11.406698310492532</v>
      </c>
      <c r="M32" s="2"/>
      <c r="N32" s="88"/>
      <c r="O32" s="89" t="s">
        <v>123</v>
      </c>
      <c r="P32" s="90">
        <f>IF(J3=2,P31*N42,P31*N43)</f>
        <v>0.86000000000000021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8.6666666666664227E-2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-5.6666666666664867E-2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0.19999999999999929</v>
      </c>
      <c r="F66" s="112">
        <f t="shared" ref="F66:F75" si="8">N8</f>
        <v>0.5</v>
      </c>
      <c r="G66" s="113">
        <f t="shared" ref="G66:G75" si="9">$P$32</f>
        <v>0.86000000000000021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10.033333333333333</v>
      </c>
      <c r="M66" s="120">
        <f t="shared" ref="M66:M75" si="12">AVERAGE(G8:I8)</f>
        <v>10</v>
      </c>
      <c r="N66" s="121">
        <f t="shared" ref="N66:N75" si="13">AVERAGE(K8:M8)</f>
        <v>9.7999999999999989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9.9999999999999645E-2</v>
      </c>
      <c r="F67" s="115">
        <f t="shared" si="8"/>
        <v>0.19999999999999929</v>
      </c>
      <c r="G67" s="113">
        <f t="shared" si="9"/>
        <v>0.86000000000000021</v>
      </c>
      <c r="H67" s="2"/>
      <c r="I67" s="2"/>
      <c r="J67" s="2"/>
      <c r="K67" s="119">
        <f t="shared" si="10"/>
        <v>2</v>
      </c>
      <c r="L67" s="122">
        <f t="shared" si="11"/>
        <v>10.866666666666667</v>
      </c>
      <c r="M67" s="122">
        <f t="shared" si="12"/>
        <v>10.833333333333334</v>
      </c>
      <c r="N67" s="113">
        <f t="shared" si="13"/>
        <v>10.933333333333332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0.90000000000000036</v>
      </c>
      <c r="F68" s="115">
        <f t="shared" si="8"/>
        <v>0.70000000000000107</v>
      </c>
      <c r="G68" s="113">
        <f t="shared" si="9"/>
        <v>0.86000000000000021</v>
      </c>
      <c r="H68" s="2"/>
      <c r="I68" s="2"/>
      <c r="J68" s="2"/>
      <c r="K68" s="119">
        <f t="shared" si="10"/>
        <v>3</v>
      </c>
      <c r="L68" s="122">
        <f t="shared" si="11"/>
        <v>10.799999999999999</v>
      </c>
      <c r="M68" s="122">
        <f t="shared" si="12"/>
        <v>10.533333333333333</v>
      </c>
      <c r="N68" s="113">
        <f t="shared" si="13"/>
        <v>10.5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0.29999999999999893</v>
      </c>
      <c r="E69" s="114">
        <f t="shared" si="7"/>
        <v>0.29999999999999893</v>
      </c>
      <c r="F69" s="115">
        <f t="shared" si="8"/>
        <v>0.29999999999999893</v>
      </c>
      <c r="G69" s="113">
        <f t="shared" si="9"/>
        <v>0.86000000000000021</v>
      </c>
      <c r="H69" s="2"/>
      <c r="I69" s="2"/>
      <c r="J69" s="2"/>
      <c r="K69" s="119">
        <f t="shared" si="10"/>
        <v>4</v>
      </c>
      <c r="L69" s="122">
        <f t="shared" si="11"/>
        <v>10.066666666666665</v>
      </c>
      <c r="M69" s="122">
        <f t="shared" si="12"/>
        <v>10.066666666666665</v>
      </c>
      <c r="N69" s="113">
        <f t="shared" si="13"/>
        <v>10.033333333333333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0.30000000000000071</v>
      </c>
      <c r="E70" s="114">
        <f t="shared" si="7"/>
        <v>0.30000000000000071</v>
      </c>
      <c r="F70" s="115">
        <f t="shared" si="8"/>
        <v>0.20000000000000107</v>
      </c>
      <c r="G70" s="113">
        <f t="shared" si="9"/>
        <v>0.86000000000000021</v>
      </c>
      <c r="H70" s="2"/>
      <c r="I70" s="2"/>
      <c r="J70" s="2"/>
      <c r="K70" s="119">
        <f t="shared" si="10"/>
        <v>5</v>
      </c>
      <c r="L70" s="122">
        <f t="shared" si="11"/>
        <v>10.266666666666667</v>
      </c>
      <c r="M70" s="122">
        <f t="shared" si="12"/>
        <v>10.266666666666667</v>
      </c>
      <c r="N70" s="113">
        <f t="shared" si="13"/>
        <v>10.200000000000001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0.20000000000000107</v>
      </c>
      <c r="E71" s="114">
        <f t="shared" si="7"/>
        <v>0.19999999999999929</v>
      </c>
      <c r="F71" s="115">
        <f t="shared" si="8"/>
        <v>0.40000000000000036</v>
      </c>
      <c r="G71" s="113">
        <f t="shared" si="9"/>
        <v>0.86000000000000021</v>
      </c>
      <c r="H71" s="2"/>
      <c r="I71" s="2"/>
      <c r="J71" s="2"/>
      <c r="K71" s="119">
        <f t="shared" si="10"/>
        <v>6</v>
      </c>
      <c r="L71" s="122">
        <f t="shared" si="11"/>
        <v>10.233333333333334</v>
      </c>
      <c r="M71" s="122">
        <f t="shared" si="12"/>
        <v>10.1</v>
      </c>
      <c r="N71" s="113">
        <f t="shared" si="13"/>
        <v>10.066666666666668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0.20000000000000107</v>
      </c>
      <c r="F72" s="115">
        <f t="shared" si="8"/>
        <v>0.30000000000000071</v>
      </c>
      <c r="G72" s="113">
        <f t="shared" si="9"/>
        <v>0.86000000000000021</v>
      </c>
      <c r="H72" s="2"/>
      <c r="I72" s="2"/>
      <c r="J72" s="2"/>
      <c r="K72" s="119">
        <f t="shared" si="10"/>
        <v>7</v>
      </c>
      <c r="L72" s="122">
        <f t="shared" si="11"/>
        <v>11.299999999999999</v>
      </c>
      <c r="M72" s="122">
        <f t="shared" si="12"/>
        <v>11.266666666666666</v>
      </c>
      <c r="N72" s="113">
        <f t="shared" si="13"/>
        <v>11.200000000000001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0.19999999999999929</v>
      </c>
      <c r="F73" s="115">
        <f t="shared" si="8"/>
        <v>9.9999999999999645E-2</v>
      </c>
      <c r="G73" s="113">
        <f t="shared" si="9"/>
        <v>0.86000000000000021</v>
      </c>
      <c r="H73" s="2"/>
      <c r="I73" s="2"/>
      <c r="J73" s="2"/>
      <c r="K73" s="119">
        <f t="shared" si="10"/>
        <v>8</v>
      </c>
      <c r="L73" s="122">
        <f t="shared" si="11"/>
        <v>9.8666666666666671</v>
      </c>
      <c r="M73" s="122">
        <f t="shared" si="12"/>
        <v>10</v>
      </c>
      <c r="N73" s="113">
        <f t="shared" si="13"/>
        <v>9.8666666666666671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0.60000000000000142</v>
      </c>
      <c r="E74" s="114">
        <f t="shared" si="7"/>
        <v>9.9999999999999645E-2</v>
      </c>
      <c r="F74" s="115">
        <f t="shared" si="8"/>
        <v>0.19999999999999929</v>
      </c>
      <c r="G74" s="113">
        <f t="shared" si="9"/>
        <v>0.86000000000000021</v>
      </c>
      <c r="H74" s="2"/>
      <c r="I74" s="2"/>
      <c r="J74" s="2"/>
      <c r="K74" s="119">
        <f t="shared" si="10"/>
        <v>9</v>
      </c>
      <c r="L74" s="122">
        <f t="shared" si="11"/>
        <v>9.0333333333333332</v>
      </c>
      <c r="M74" s="122">
        <f t="shared" si="12"/>
        <v>9.1333333333333329</v>
      </c>
      <c r="N74" s="113">
        <f t="shared" si="13"/>
        <v>9.1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0.40000000000000036</v>
      </c>
      <c r="F75" s="115">
        <f t="shared" si="8"/>
        <v>0.40000000000000036</v>
      </c>
      <c r="G75" s="118">
        <f t="shared" si="9"/>
        <v>0.86000000000000021</v>
      </c>
      <c r="H75" s="2"/>
      <c r="I75" s="2"/>
      <c r="J75" s="2"/>
      <c r="K75" s="123">
        <f t="shared" si="10"/>
        <v>10</v>
      </c>
      <c r="L75" s="122">
        <f t="shared" si="11"/>
        <v>10.166666666666666</v>
      </c>
      <c r="M75" s="122">
        <f t="shared" si="12"/>
        <v>10.133333333333333</v>
      </c>
      <c r="N75" s="113">
        <f t="shared" si="13"/>
        <v>10.066666666666668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GRR!B39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GRR!C39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GRR!A39</f>
        <v>D 29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Data!AE2</f>
        <v>10.9</v>
      </c>
      <c r="D8" s="17">
        <f>Data!AE12</f>
        <v>10.8</v>
      </c>
      <c r="E8" s="17">
        <f>Data!AE22</f>
        <v>10.7</v>
      </c>
      <c r="F8" s="18">
        <f>MAX(C8:E8)-MIN(C8:E8)</f>
        <v>0.20000000000000107</v>
      </c>
      <c r="G8" s="17">
        <f>Data!AE32</f>
        <v>10.7</v>
      </c>
      <c r="H8" s="17">
        <f>Data!AE42</f>
        <v>10.6</v>
      </c>
      <c r="I8" s="17">
        <f>Data!AE52</f>
        <v>10.7</v>
      </c>
      <c r="J8" s="18">
        <f t="shared" ref="J8" si="0">MAX(G8:I8)-MIN(G8:I8)</f>
        <v>9.9999999999999645E-2</v>
      </c>
      <c r="K8" s="17">
        <f>Data!AE62</f>
        <v>10.7</v>
      </c>
      <c r="L8" s="17">
        <f>Data!AE72</f>
        <v>10.199999999999999</v>
      </c>
      <c r="M8" s="17">
        <f>Data!AE82</f>
        <v>10.7</v>
      </c>
      <c r="N8" s="71">
        <f t="shared" ref="N8:N17" si="1">MAX(K8:M8)-MIN(K8:M8)</f>
        <v>0.5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Data!AE3</f>
        <v>11.5</v>
      </c>
      <c r="D9" s="17">
        <f>Data!AE13</f>
        <v>12</v>
      </c>
      <c r="E9" s="17">
        <f>Data!AE23</f>
        <v>11.8</v>
      </c>
      <c r="F9" s="18">
        <f t="shared" ref="F9:F17" si="3">MAX(C9:E9)-MIN(C9:E9)</f>
        <v>0.5</v>
      </c>
      <c r="G9" s="17">
        <f>Data!AE33</f>
        <v>11.4</v>
      </c>
      <c r="H9" s="17">
        <f>Data!AE43</f>
        <v>11.7</v>
      </c>
      <c r="I9" s="17">
        <f>Data!AE53</f>
        <v>12</v>
      </c>
      <c r="J9" s="18">
        <f t="shared" ref="J9:J17" si="4">MAX(G9:I9)-MIN(G9:I9)</f>
        <v>0.59999999999999964</v>
      </c>
      <c r="K9" s="17">
        <f>Data!AE63</f>
        <v>11.6</v>
      </c>
      <c r="L9" s="17">
        <f>Data!AE73</f>
        <v>11.7</v>
      </c>
      <c r="M9" s="17">
        <f>Data!AE83</f>
        <v>11.9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Data!AE4</f>
        <v>12.4</v>
      </c>
      <c r="D10" s="17">
        <f>Data!AE14</f>
        <v>12.2</v>
      </c>
      <c r="E10" s="17">
        <f>Data!AE24</f>
        <v>11.9</v>
      </c>
      <c r="F10" s="18">
        <f t="shared" si="3"/>
        <v>0.5</v>
      </c>
      <c r="G10" s="17">
        <f>Data!AE34</f>
        <v>12.4</v>
      </c>
      <c r="H10" s="17">
        <f>Data!AE44</f>
        <v>11.9</v>
      </c>
      <c r="I10" s="17">
        <f>Data!AE54</f>
        <v>11.8</v>
      </c>
      <c r="J10" s="18">
        <f t="shared" si="4"/>
        <v>0.59999999999999964</v>
      </c>
      <c r="K10" s="17">
        <f>Data!AE64</f>
        <v>12</v>
      </c>
      <c r="L10" s="17">
        <f>Data!AE74</f>
        <v>12</v>
      </c>
      <c r="M10" s="17">
        <f>Data!AE84</f>
        <v>11.6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Data!AE5</f>
        <v>11.9</v>
      </c>
      <c r="D11" s="17">
        <f>Data!AE15</f>
        <v>11.7</v>
      </c>
      <c r="E11" s="17">
        <f>Data!AE25</f>
        <v>11.5</v>
      </c>
      <c r="F11" s="18">
        <f t="shared" si="3"/>
        <v>0.40000000000000036</v>
      </c>
      <c r="G11" s="17">
        <f>Data!AE35</f>
        <v>11.8</v>
      </c>
      <c r="H11" s="17">
        <f>Data!AE45</f>
        <v>11.7</v>
      </c>
      <c r="I11" s="17">
        <f>Data!AE55</f>
        <v>11.2</v>
      </c>
      <c r="J11" s="18">
        <f t="shared" si="4"/>
        <v>0.60000000000000142</v>
      </c>
      <c r="K11" s="17">
        <f>Data!AE65</f>
        <v>11.7</v>
      </c>
      <c r="L11" s="17">
        <f>Data!AE75</f>
        <v>11.7</v>
      </c>
      <c r="M11" s="17">
        <f>Data!AE85</f>
        <v>11.6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Data!AE6</f>
        <v>11.8</v>
      </c>
      <c r="D12" s="17">
        <f>Data!AE16</f>
        <v>11.7</v>
      </c>
      <c r="E12" s="17">
        <f>Data!AE26</f>
        <v>11.7</v>
      </c>
      <c r="F12" s="18">
        <f t="shared" si="3"/>
        <v>0.10000000000000142</v>
      </c>
      <c r="G12" s="17">
        <f>Data!AE36</f>
        <v>11.8</v>
      </c>
      <c r="H12" s="17">
        <f>Data!AE46</f>
        <v>11.8</v>
      </c>
      <c r="I12" s="17">
        <f>Data!AE56</f>
        <v>11.4</v>
      </c>
      <c r="J12" s="18">
        <f t="shared" si="4"/>
        <v>0.40000000000000036</v>
      </c>
      <c r="K12" s="17">
        <f>Data!AE66</f>
        <v>11.8</v>
      </c>
      <c r="L12" s="17">
        <f>Data!AE76</f>
        <v>11.7</v>
      </c>
      <c r="M12" s="17">
        <f>Data!AE86</f>
        <v>11.8</v>
      </c>
      <c r="N12" s="73">
        <f t="shared" si="1"/>
        <v>0.10000000000000142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Data!AE7</f>
        <v>12.6</v>
      </c>
      <c r="D13" s="17">
        <f>Data!AE17</f>
        <v>12.6</v>
      </c>
      <c r="E13" s="17">
        <f>Data!AE27</f>
        <v>12.4</v>
      </c>
      <c r="F13" s="18">
        <f t="shared" si="3"/>
        <v>0.19999999999999929</v>
      </c>
      <c r="G13" s="17">
        <f>Data!AE37</f>
        <v>12.6</v>
      </c>
      <c r="H13" s="17">
        <f>Data!AE47</f>
        <v>12.5</v>
      </c>
      <c r="I13" s="17">
        <f>Data!AE57</f>
        <v>12.4</v>
      </c>
      <c r="J13" s="18">
        <f t="shared" si="4"/>
        <v>0.19999999999999929</v>
      </c>
      <c r="K13" s="17">
        <f>Data!AE67</f>
        <v>12.6</v>
      </c>
      <c r="L13" s="17">
        <f>Data!AE77</f>
        <v>12.4</v>
      </c>
      <c r="M13" s="17">
        <f>Data!AE87</f>
        <v>11.9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Data!AE8</f>
        <v>11.2</v>
      </c>
      <c r="D14" s="17">
        <f>Data!AE18</f>
        <v>11.1</v>
      </c>
      <c r="E14" s="17">
        <f>Data!AE28</f>
        <v>10.6</v>
      </c>
      <c r="F14" s="18">
        <f t="shared" si="3"/>
        <v>0.59999999999999964</v>
      </c>
      <c r="G14" s="17">
        <f>Data!AE38</f>
        <v>11.1</v>
      </c>
      <c r="H14" s="17">
        <f>Data!AE48</f>
        <v>11.1</v>
      </c>
      <c r="I14" s="17">
        <f>Data!AE58</f>
        <v>11.1</v>
      </c>
      <c r="J14" s="18">
        <f t="shared" si="4"/>
        <v>0</v>
      </c>
      <c r="K14" s="17">
        <f>Data!AE68</f>
        <v>11.1</v>
      </c>
      <c r="L14" s="17">
        <f>Data!AE78</f>
        <v>11.1</v>
      </c>
      <c r="M14" s="17">
        <f>Data!AE88</f>
        <v>10.9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Data!AE9</f>
        <v>13.1</v>
      </c>
      <c r="D15" s="17">
        <f>Data!AE19</f>
        <v>12.8</v>
      </c>
      <c r="E15" s="17">
        <f>Data!AE29</f>
        <v>12.8</v>
      </c>
      <c r="F15" s="18">
        <f t="shared" si="3"/>
        <v>0.29999999999999893</v>
      </c>
      <c r="G15" s="17">
        <f>Data!AE39</f>
        <v>12.9</v>
      </c>
      <c r="H15" s="17">
        <f>Data!AE49</f>
        <v>12.8</v>
      </c>
      <c r="I15" s="17">
        <f>Data!AE59</f>
        <v>12.7</v>
      </c>
      <c r="J15" s="18">
        <f t="shared" si="4"/>
        <v>0.20000000000000107</v>
      </c>
      <c r="K15" s="17">
        <f>Data!AE69</f>
        <v>12.7</v>
      </c>
      <c r="L15" s="17">
        <f>Data!AE79</f>
        <v>12.8</v>
      </c>
      <c r="M15" s="17">
        <f>Data!AE89</f>
        <v>12.8</v>
      </c>
      <c r="N15" s="73">
        <f t="shared" si="1"/>
        <v>0.10000000000000142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Data!AE10</f>
        <v>11.1</v>
      </c>
      <c r="D16" s="17">
        <f>Data!AE20</f>
        <v>11</v>
      </c>
      <c r="E16" s="17">
        <f>Data!AE30</f>
        <v>10.8</v>
      </c>
      <c r="F16" s="18">
        <f t="shared" si="3"/>
        <v>0.29999999999999893</v>
      </c>
      <c r="G16" s="17">
        <f>Data!AE40</f>
        <v>11.1</v>
      </c>
      <c r="H16" s="17">
        <f>Data!AE50</f>
        <v>11</v>
      </c>
      <c r="I16" s="17">
        <f>Data!AE60</f>
        <v>11</v>
      </c>
      <c r="J16" s="18">
        <f t="shared" si="4"/>
        <v>9.9999999999999645E-2</v>
      </c>
      <c r="K16" s="17">
        <f>Data!AE70</f>
        <v>11.1</v>
      </c>
      <c r="L16" s="17">
        <f>Data!AE80</f>
        <v>11.1</v>
      </c>
      <c r="M16" s="17">
        <f>Data!AE90</f>
        <v>11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Data!AE11</f>
        <v>12.6</v>
      </c>
      <c r="D17" s="17">
        <f>Data!AE21</f>
        <v>12.5</v>
      </c>
      <c r="E17" s="17">
        <f>Data!AE31</f>
        <v>12.4</v>
      </c>
      <c r="F17" s="18">
        <f t="shared" si="3"/>
        <v>0.19999999999999929</v>
      </c>
      <c r="G17" s="17">
        <f>Data!AE41</f>
        <v>12.5</v>
      </c>
      <c r="H17" s="17">
        <f>Data!AE51</f>
        <v>12.5</v>
      </c>
      <c r="I17" s="17">
        <f>Data!AE61</f>
        <v>12.1</v>
      </c>
      <c r="J17" s="18">
        <f t="shared" si="4"/>
        <v>0.40000000000000036</v>
      </c>
      <c r="K17" s="17">
        <f>Data!AE71</f>
        <v>12.5</v>
      </c>
      <c r="L17" s="17">
        <f>Data!AE81</f>
        <v>12.4</v>
      </c>
      <c r="M17" s="17">
        <f>Data!AE91</f>
        <v>12.3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3.5440047253395585E-2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11.803333333333335</v>
      </c>
      <c r="F28" s="30">
        <f>AVERAGE(F8:F27)</f>
        <v>0.3299999999999999</v>
      </c>
      <c r="G28" s="31"/>
      <c r="H28" s="32" t="s">
        <v>111</v>
      </c>
      <c r="I28" s="79">
        <f>AVERAGE(G8:I27)</f>
        <v>11.743333333333336</v>
      </c>
      <c r="J28" s="30">
        <f>AVERAGE(J8:J27)</f>
        <v>0.32000000000000012</v>
      </c>
      <c r="K28" s="80"/>
      <c r="L28" s="81" t="s">
        <v>111</v>
      </c>
      <c r="M28" s="82">
        <f>AVERAGE(K8:M27)</f>
        <v>11.713333333333335</v>
      </c>
      <c r="N28" s="83">
        <f>AVERAGE(N8:N27)</f>
        <v>0.27000000000000013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0.93533333333333335</v>
      </c>
      <c r="E30" s="3"/>
      <c r="F30" s="33"/>
      <c r="G30" s="36" t="s">
        <v>113</v>
      </c>
      <c r="H30" s="35">
        <f>IF(J2=2,SQRT(ABS(((P33*P42)^2)-((D30^2)/(J4*J3)))),(SQRT(ABS(((P33*P43)^2)-((D30^2)/(J4*J3))))))</f>
        <v>0.17287968413085733</v>
      </c>
      <c r="I30" s="2"/>
      <c r="J30" s="33"/>
      <c r="K30" s="34" t="s">
        <v>114</v>
      </c>
      <c r="L30" s="35">
        <f>SQRT(D30^2+H30^2)</f>
        <v>0.95117602452418315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0.18161812297734628</v>
      </c>
      <c r="E31" s="3"/>
      <c r="F31" s="37"/>
      <c r="G31" s="40" t="s">
        <v>117</v>
      </c>
      <c r="H31" s="41">
        <f>H30/5.15</f>
        <v>3.3568870705020841E-2</v>
      </c>
      <c r="I31" s="2"/>
      <c r="J31" s="37"/>
      <c r="K31" s="38" t="s">
        <v>118</v>
      </c>
      <c r="L31" s="84">
        <f>L30/5.15</f>
        <v>0.18469437369401615</v>
      </c>
      <c r="M31" s="2"/>
      <c r="N31" s="85"/>
      <c r="O31" s="36" t="s">
        <v>119</v>
      </c>
      <c r="P31" s="86">
        <f>IF(J2=2,(F28+J28)/2,(F28+J28+N28)/3)</f>
        <v>0.3066666666666667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7.7944444444444443</v>
      </c>
      <c r="E32" s="3"/>
      <c r="F32" s="42"/>
      <c r="G32" s="45" t="s">
        <v>121</v>
      </c>
      <c r="H32" s="44">
        <f>100*H30/G4</f>
        <v>1.4406640344238111</v>
      </c>
      <c r="I32" s="2"/>
      <c r="J32" s="42"/>
      <c r="K32" s="87" t="s">
        <v>122</v>
      </c>
      <c r="L32" s="44">
        <f>100*L30/(G2-G3)</f>
        <v>7.9264668710348589</v>
      </c>
      <c r="M32" s="2"/>
      <c r="N32" s="88"/>
      <c r="O32" s="89" t="s">
        <v>123</v>
      </c>
      <c r="P32" s="90">
        <f>IF(J3=2,P31*N42,P31*N43)</f>
        <v>0.79120000000000013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8.9999999999999858E-2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-3.0000000000001137E-2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9.9999999999999645E-2</v>
      </c>
      <c r="F66" s="112">
        <f t="shared" ref="F66:F75" si="8">N8</f>
        <v>0.5</v>
      </c>
      <c r="G66" s="113">
        <f t="shared" ref="G66:G75" si="9">$P$32</f>
        <v>0.79120000000000013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10.800000000000002</v>
      </c>
      <c r="M66" s="120">
        <f t="shared" ref="M66:M75" si="12">AVERAGE(G8:I8)</f>
        <v>10.666666666666666</v>
      </c>
      <c r="N66" s="121">
        <f t="shared" ref="N66:N75" si="13">AVERAGE(K8:M8)</f>
        <v>10.533333333333333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0.59999999999999964</v>
      </c>
      <c r="F67" s="115">
        <f t="shared" si="8"/>
        <v>0.30000000000000071</v>
      </c>
      <c r="G67" s="113">
        <f t="shared" si="9"/>
        <v>0.79120000000000013</v>
      </c>
      <c r="H67" s="2"/>
      <c r="I67" s="2"/>
      <c r="J67" s="2"/>
      <c r="K67" s="119">
        <f t="shared" si="10"/>
        <v>2</v>
      </c>
      <c r="L67" s="122">
        <f t="shared" si="11"/>
        <v>11.766666666666666</v>
      </c>
      <c r="M67" s="122">
        <f t="shared" si="12"/>
        <v>11.700000000000001</v>
      </c>
      <c r="N67" s="113">
        <f t="shared" si="13"/>
        <v>11.733333333333333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</v>
      </c>
      <c r="E68" s="114">
        <f t="shared" si="7"/>
        <v>0.59999999999999964</v>
      </c>
      <c r="F68" s="115">
        <f t="shared" si="8"/>
        <v>0.40000000000000036</v>
      </c>
      <c r="G68" s="113">
        <f t="shared" si="9"/>
        <v>0.79120000000000013</v>
      </c>
      <c r="H68" s="2"/>
      <c r="I68" s="2"/>
      <c r="J68" s="2"/>
      <c r="K68" s="119">
        <f t="shared" si="10"/>
        <v>3</v>
      </c>
      <c r="L68" s="122">
        <f t="shared" si="11"/>
        <v>12.166666666666666</v>
      </c>
      <c r="M68" s="122">
        <f t="shared" si="12"/>
        <v>12.033333333333333</v>
      </c>
      <c r="N68" s="113">
        <f t="shared" si="13"/>
        <v>11.866666666666667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0.60000000000000142</v>
      </c>
      <c r="F69" s="115">
        <f t="shared" si="8"/>
        <v>9.9999999999999645E-2</v>
      </c>
      <c r="G69" s="113">
        <f t="shared" si="9"/>
        <v>0.79120000000000013</v>
      </c>
      <c r="H69" s="2"/>
      <c r="I69" s="2"/>
      <c r="J69" s="2"/>
      <c r="K69" s="119">
        <f t="shared" si="10"/>
        <v>4</v>
      </c>
      <c r="L69" s="122">
        <f t="shared" si="11"/>
        <v>11.700000000000001</v>
      </c>
      <c r="M69" s="122">
        <f t="shared" si="12"/>
        <v>11.566666666666668</v>
      </c>
      <c r="N69" s="113">
        <f t="shared" si="13"/>
        <v>11.666666666666666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0.10000000000000142</v>
      </c>
      <c r="E70" s="114">
        <f t="shared" si="7"/>
        <v>0.40000000000000036</v>
      </c>
      <c r="F70" s="115">
        <f t="shared" si="8"/>
        <v>0.10000000000000142</v>
      </c>
      <c r="G70" s="113">
        <f t="shared" si="9"/>
        <v>0.79120000000000013</v>
      </c>
      <c r="H70" s="2"/>
      <c r="I70" s="2"/>
      <c r="J70" s="2"/>
      <c r="K70" s="119">
        <f t="shared" si="10"/>
        <v>5</v>
      </c>
      <c r="L70" s="122">
        <f t="shared" si="11"/>
        <v>11.733333333333334</v>
      </c>
      <c r="M70" s="122">
        <f t="shared" si="12"/>
        <v>11.666666666666666</v>
      </c>
      <c r="N70" s="113">
        <f t="shared" si="13"/>
        <v>11.766666666666666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0.19999999999999929</v>
      </c>
      <c r="F71" s="115">
        <f t="shared" si="8"/>
        <v>0.69999999999999929</v>
      </c>
      <c r="G71" s="113">
        <f t="shared" si="9"/>
        <v>0.79120000000000013</v>
      </c>
      <c r="H71" s="2"/>
      <c r="I71" s="2"/>
      <c r="J71" s="2"/>
      <c r="K71" s="119">
        <f t="shared" si="10"/>
        <v>6</v>
      </c>
      <c r="L71" s="122">
        <f t="shared" si="11"/>
        <v>12.533333333333333</v>
      </c>
      <c r="M71" s="122">
        <f t="shared" si="12"/>
        <v>12.5</v>
      </c>
      <c r="N71" s="113">
        <f t="shared" si="13"/>
        <v>12.299999999999999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0.59999999999999964</v>
      </c>
      <c r="E72" s="114">
        <f t="shared" si="7"/>
        <v>0</v>
      </c>
      <c r="F72" s="115">
        <f t="shared" si="8"/>
        <v>0.19999999999999929</v>
      </c>
      <c r="G72" s="113">
        <f t="shared" si="9"/>
        <v>0.79120000000000013</v>
      </c>
      <c r="H72" s="2"/>
      <c r="I72" s="2"/>
      <c r="J72" s="2"/>
      <c r="K72" s="119">
        <f t="shared" si="10"/>
        <v>7</v>
      </c>
      <c r="L72" s="122">
        <f t="shared" si="11"/>
        <v>10.966666666666667</v>
      </c>
      <c r="M72" s="122">
        <f t="shared" si="12"/>
        <v>11.1</v>
      </c>
      <c r="N72" s="113">
        <f t="shared" si="13"/>
        <v>11.033333333333333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0.20000000000000107</v>
      </c>
      <c r="F73" s="115">
        <f t="shared" si="8"/>
        <v>0.10000000000000142</v>
      </c>
      <c r="G73" s="113">
        <f t="shared" si="9"/>
        <v>0.79120000000000013</v>
      </c>
      <c r="H73" s="2"/>
      <c r="I73" s="2"/>
      <c r="J73" s="2"/>
      <c r="K73" s="119">
        <f t="shared" si="10"/>
        <v>8</v>
      </c>
      <c r="L73" s="122">
        <f t="shared" si="11"/>
        <v>12.9</v>
      </c>
      <c r="M73" s="122">
        <f t="shared" si="12"/>
        <v>12.800000000000002</v>
      </c>
      <c r="N73" s="113">
        <f t="shared" si="13"/>
        <v>12.766666666666666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0.29999999999999893</v>
      </c>
      <c r="E74" s="114">
        <f t="shared" si="7"/>
        <v>9.9999999999999645E-2</v>
      </c>
      <c r="F74" s="115">
        <f t="shared" si="8"/>
        <v>9.9999999999999645E-2</v>
      </c>
      <c r="G74" s="113">
        <f t="shared" si="9"/>
        <v>0.79120000000000013</v>
      </c>
      <c r="H74" s="2"/>
      <c r="I74" s="2"/>
      <c r="J74" s="2"/>
      <c r="K74" s="119">
        <f t="shared" si="10"/>
        <v>9</v>
      </c>
      <c r="L74" s="122">
        <f t="shared" si="11"/>
        <v>10.966666666666669</v>
      </c>
      <c r="M74" s="122">
        <f t="shared" si="12"/>
        <v>11.033333333333333</v>
      </c>
      <c r="N74" s="113">
        <f t="shared" si="13"/>
        <v>11.066666666666668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0.40000000000000036</v>
      </c>
      <c r="F75" s="115">
        <f t="shared" si="8"/>
        <v>0.19999999999999929</v>
      </c>
      <c r="G75" s="118">
        <f t="shared" si="9"/>
        <v>0.79120000000000013</v>
      </c>
      <c r="H75" s="2"/>
      <c r="I75" s="2"/>
      <c r="J75" s="2"/>
      <c r="K75" s="123">
        <f t="shared" si="10"/>
        <v>10</v>
      </c>
      <c r="L75" s="122">
        <f t="shared" si="11"/>
        <v>12.5</v>
      </c>
      <c r="M75" s="122">
        <f t="shared" si="12"/>
        <v>12.366666666666667</v>
      </c>
      <c r="N75" s="113">
        <f t="shared" si="13"/>
        <v>12.4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GRR!A40</f>
        <v>D 30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Data!AF2</f>
        <v>8.6</v>
      </c>
      <c r="D8" s="17">
        <f>Data!AF12</f>
        <v>8.4</v>
      </c>
      <c r="E8" s="17">
        <f>Data!AF22</f>
        <v>8</v>
      </c>
      <c r="F8" s="18">
        <f>MAX(C8:E8)-MIN(C8:E8)</f>
        <v>0.59999999999999964</v>
      </c>
      <c r="G8" s="17">
        <f>Data!AF32</f>
        <v>8.5</v>
      </c>
      <c r="H8" s="17">
        <f>Data!AF42</f>
        <v>8.4</v>
      </c>
      <c r="I8" s="17">
        <f>Data!AF52</f>
        <v>8.4</v>
      </c>
      <c r="J8" s="18">
        <f t="shared" ref="J8" si="0">MAX(G8:I8)-MIN(G8:I8)</f>
        <v>9.9999999999999645E-2</v>
      </c>
      <c r="K8" s="17">
        <f>Data!AF62</f>
        <v>8.5</v>
      </c>
      <c r="L8" s="17">
        <f>Data!AF72</f>
        <v>8.4</v>
      </c>
      <c r="M8" s="17">
        <f>Data!AF82</f>
        <v>8.4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Data!AF3</f>
        <v>8.9</v>
      </c>
      <c r="D9" s="17">
        <f>Data!AF13</f>
        <v>9.3000000000000007</v>
      </c>
      <c r="E9" s="17">
        <f>Data!AF23</f>
        <v>9.3000000000000007</v>
      </c>
      <c r="F9" s="18">
        <f t="shared" ref="F9:F17" si="3">MAX(C9:E9)-MIN(C9:E9)</f>
        <v>0.40000000000000036</v>
      </c>
      <c r="G9" s="17">
        <f>Data!AF33</f>
        <v>9.1</v>
      </c>
      <c r="H9" s="17">
        <f>Data!AF43</f>
        <v>9</v>
      </c>
      <c r="I9" s="17">
        <f>Data!AF53</f>
        <v>9.1999999999999993</v>
      </c>
      <c r="J9" s="18">
        <f t="shared" ref="J9:J17" si="4">MAX(G9:I9)-MIN(G9:I9)</f>
        <v>0.19999999999999929</v>
      </c>
      <c r="K9" s="17">
        <f>Data!AF63</f>
        <v>9.1999999999999993</v>
      </c>
      <c r="L9" s="17">
        <f>Data!AF73</f>
        <v>9</v>
      </c>
      <c r="M9" s="17">
        <f>Data!AF83</f>
        <v>9.4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Data!AF4</f>
        <v>9.9</v>
      </c>
      <c r="D10" s="17">
        <f>Data!AF14</f>
        <v>9.6999999999999993</v>
      </c>
      <c r="E10" s="17">
        <f>Data!AF24</f>
        <v>9.1999999999999993</v>
      </c>
      <c r="F10" s="18">
        <f t="shared" si="3"/>
        <v>0.70000000000000107</v>
      </c>
      <c r="G10" s="17">
        <f>Data!AF34</f>
        <v>9.9</v>
      </c>
      <c r="H10" s="17">
        <f>Data!AF44</f>
        <v>9.6</v>
      </c>
      <c r="I10" s="17">
        <f>Data!AF54</f>
        <v>9.1</v>
      </c>
      <c r="J10" s="18">
        <f t="shared" si="4"/>
        <v>0.80000000000000071</v>
      </c>
      <c r="K10" s="17">
        <f>Data!AF64</f>
        <v>9.6999999999999993</v>
      </c>
      <c r="L10" s="17">
        <f>Data!AF74</f>
        <v>9.1</v>
      </c>
      <c r="M10" s="17">
        <f>Data!AF84</f>
        <v>9.1999999999999993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Data!AF5</f>
        <v>9.4</v>
      </c>
      <c r="D11" s="17">
        <f>Data!AF15</f>
        <v>9.1</v>
      </c>
      <c r="E11" s="17">
        <f>Data!AF25</f>
        <v>8.8000000000000007</v>
      </c>
      <c r="F11" s="18">
        <f t="shared" si="3"/>
        <v>0.59999999999999964</v>
      </c>
      <c r="G11" s="17">
        <f>Data!AF35</f>
        <v>9.1999999999999993</v>
      </c>
      <c r="H11" s="17">
        <f>Data!AF45</f>
        <v>9</v>
      </c>
      <c r="I11" s="17">
        <f>Data!AF55</f>
        <v>8.6</v>
      </c>
      <c r="J11" s="18">
        <f t="shared" si="4"/>
        <v>0.59999999999999964</v>
      </c>
      <c r="K11" s="17">
        <f>Data!AF65</f>
        <v>9.1</v>
      </c>
      <c r="L11" s="17">
        <f>Data!AF75</f>
        <v>8.9</v>
      </c>
      <c r="M11" s="17">
        <f>Data!AF85</f>
        <v>8.6999999999999993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Data!AF6</f>
        <v>9.5</v>
      </c>
      <c r="D12" s="17">
        <f>Data!AF16</f>
        <v>8.8000000000000007</v>
      </c>
      <c r="E12" s="17">
        <f>Data!AF26</f>
        <v>9.1999999999999993</v>
      </c>
      <c r="F12" s="18">
        <f t="shared" si="3"/>
        <v>0.69999999999999929</v>
      </c>
      <c r="G12" s="17">
        <f>Data!AF36</f>
        <v>9.4</v>
      </c>
      <c r="H12" s="17">
        <f>Data!AF46</f>
        <v>9.3000000000000007</v>
      </c>
      <c r="I12" s="17">
        <f>Data!AF56</f>
        <v>9.1</v>
      </c>
      <c r="J12" s="18">
        <f t="shared" si="4"/>
        <v>0.30000000000000071</v>
      </c>
      <c r="K12" s="17">
        <f>Data!AF66</f>
        <v>9.4</v>
      </c>
      <c r="L12" s="17">
        <f>Data!AF76</f>
        <v>9.1999999999999993</v>
      </c>
      <c r="M12" s="17">
        <f>Data!AF86</f>
        <v>9.1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Data!AF7</f>
        <v>10.3</v>
      </c>
      <c r="D13" s="17">
        <f>Data!AF17</f>
        <v>10.199999999999999</v>
      </c>
      <c r="E13" s="17">
        <f>Data!AF27</f>
        <v>10</v>
      </c>
      <c r="F13" s="18">
        <f t="shared" si="3"/>
        <v>0.30000000000000071</v>
      </c>
      <c r="G13" s="17">
        <f>Data!AF37</f>
        <v>10.3</v>
      </c>
      <c r="H13" s="17">
        <f>Data!AF47</f>
        <v>10</v>
      </c>
      <c r="I13" s="17">
        <f>Data!AF57</f>
        <v>9.9</v>
      </c>
      <c r="J13" s="18">
        <f t="shared" si="4"/>
        <v>0.40000000000000036</v>
      </c>
      <c r="K13" s="17">
        <f>Data!AF67</f>
        <v>10.3</v>
      </c>
      <c r="L13" s="17">
        <f>Data!AF77</f>
        <v>10</v>
      </c>
      <c r="M13" s="17">
        <f>Data!AF87</f>
        <v>9.9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Data!AF8</f>
        <v>10.5</v>
      </c>
      <c r="D14" s="17">
        <f>Data!AF18</f>
        <v>10.199999999999999</v>
      </c>
      <c r="E14" s="17">
        <f>Data!AF28</f>
        <v>10.199999999999999</v>
      </c>
      <c r="F14" s="18">
        <f t="shared" si="3"/>
        <v>0.30000000000000071</v>
      </c>
      <c r="G14" s="17">
        <f>Data!AF38</f>
        <v>10.3</v>
      </c>
      <c r="H14" s="17">
        <f>Data!AF48</f>
        <v>10.1</v>
      </c>
      <c r="I14" s="17">
        <f>Data!AF58</f>
        <v>10.1</v>
      </c>
      <c r="J14" s="18">
        <f t="shared" si="4"/>
        <v>0.20000000000000107</v>
      </c>
      <c r="K14" s="17">
        <f>Data!AF68</f>
        <v>10.3</v>
      </c>
      <c r="L14" s="17">
        <f>Data!AF78</f>
        <v>10.199999999999999</v>
      </c>
      <c r="M14" s="17">
        <f>Data!AF88</f>
        <v>9.9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Data!AF9</f>
        <v>9.5</v>
      </c>
      <c r="D15" s="17">
        <f>Data!AF19</f>
        <v>8.8000000000000007</v>
      </c>
      <c r="E15" s="17">
        <f>Data!AF29</f>
        <v>9.3000000000000007</v>
      </c>
      <c r="F15" s="18">
        <f t="shared" si="3"/>
        <v>0.69999999999999929</v>
      </c>
      <c r="G15" s="17">
        <f>Data!AF39</f>
        <v>9.4</v>
      </c>
      <c r="H15" s="17">
        <f>Data!AF49</f>
        <v>9.1999999999999993</v>
      </c>
      <c r="I15" s="17">
        <f>Data!AF59</f>
        <v>9.3000000000000007</v>
      </c>
      <c r="J15" s="18">
        <f t="shared" si="4"/>
        <v>0.20000000000000107</v>
      </c>
      <c r="K15" s="17">
        <f>Data!AF69</f>
        <v>9.1</v>
      </c>
      <c r="L15" s="17">
        <f>Data!AF79</f>
        <v>9.3000000000000007</v>
      </c>
      <c r="M15" s="17">
        <f>Data!AF89</f>
        <v>9.1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Data!AF10</f>
        <v>8.6</v>
      </c>
      <c r="D16" s="17">
        <f>Data!AF20</f>
        <v>8.4</v>
      </c>
      <c r="E16" s="17">
        <f>Data!AF30</f>
        <v>8.4</v>
      </c>
      <c r="F16" s="18">
        <f t="shared" si="3"/>
        <v>0.19999999999999929</v>
      </c>
      <c r="G16" s="17">
        <f>Data!AF40</f>
        <v>8.5</v>
      </c>
      <c r="H16" s="17">
        <f>Data!AF50</f>
        <v>8.4</v>
      </c>
      <c r="I16" s="17">
        <f>Data!AF60</f>
        <v>7.9</v>
      </c>
      <c r="J16" s="18">
        <f t="shared" si="4"/>
        <v>0.59999999999999964</v>
      </c>
      <c r="K16" s="17">
        <f>Data!AF70</f>
        <v>8.5</v>
      </c>
      <c r="L16" s="17">
        <f>Data!AF80</f>
        <v>8.1</v>
      </c>
      <c r="M16" s="17">
        <f>Data!AF90</f>
        <v>8.1</v>
      </c>
      <c r="N16" s="73">
        <f t="shared" si="1"/>
        <v>0.40000000000000036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Data!AF11</f>
        <v>9.5</v>
      </c>
      <c r="D17" s="17">
        <f>Data!AF21</f>
        <v>9.8000000000000007</v>
      </c>
      <c r="E17" s="17">
        <f>Data!AF31</f>
        <v>9.6</v>
      </c>
      <c r="F17" s="18">
        <f t="shared" si="3"/>
        <v>0.30000000000000071</v>
      </c>
      <c r="G17" s="17">
        <f>Data!AF41</f>
        <v>9.6</v>
      </c>
      <c r="H17" s="17">
        <f>Data!AF51</f>
        <v>9.6999999999999993</v>
      </c>
      <c r="I17" s="17">
        <f>Data!AF61</f>
        <v>9.6</v>
      </c>
      <c r="J17" s="18">
        <f t="shared" si="4"/>
        <v>9.9999999999999645E-2</v>
      </c>
      <c r="K17" s="17">
        <f>Data!AF71</f>
        <v>9.8000000000000007</v>
      </c>
      <c r="L17" s="17">
        <f>Data!AF81</f>
        <v>9.6</v>
      </c>
      <c r="M17" s="17">
        <f>Data!AF91</f>
        <v>9.6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2.559558968300827E-2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9.3133333333333344</v>
      </c>
      <c r="F28" s="30">
        <f>AVERAGE(F8:F27)</f>
        <v>0.48000000000000009</v>
      </c>
      <c r="G28" s="31"/>
      <c r="H28" s="32" t="s">
        <v>111</v>
      </c>
      <c r="I28" s="79">
        <f>AVERAGE(G8:I27)</f>
        <v>9.2700000000000014</v>
      </c>
      <c r="J28" s="30">
        <f>AVERAGE(J8:J27)</f>
        <v>0.3500000000000002</v>
      </c>
      <c r="K28" s="80"/>
      <c r="L28" s="81" t="s">
        <v>111</v>
      </c>
      <c r="M28" s="82">
        <f>AVERAGE(K8:M27)</f>
        <v>9.2366666666666699</v>
      </c>
      <c r="N28" s="83">
        <f>AVERAGE(N8:N27)</f>
        <v>0.34000000000000041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1.1895000000000009</v>
      </c>
      <c r="E30" s="3"/>
      <c r="F30" s="33"/>
      <c r="G30" s="36" t="s">
        <v>113</v>
      </c>
      <c r="H30" s="35">
        <f>IF(J2=2,SQRT(ABS(((P33*P42)^2)-((D30^2)/(J4*J3)))),(SQRT(ABS(((P33*P43)^2)-((D30^2)/(J4*J3))))))</f>
        <v>6.5686185762324156E-2</v>
      </c>
      <c r="I30" s="2"/>
      <c r="J30" s="33"/>
      <c r="K30" s="34" t="s">
        <v>114</v>
      </c>
      <c r="L30" s="35">
        <f>SQRT(D30^2+H30^2)</f>
        <v>1.1913122701458274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0.23097087378640793</v>
      </c>
      <c r="E31" s="3"/>
      <c r="F31" s="37"/>
      <c r="G31" s="40" t="s">
        <v>117</v>
      </c>
      <c r="H31" s="41">
        <f>H30/5.15</f>
        <v>1.2754599177150321E-2</v>
      </c>
      <c r="I31" s="2"/>
      <c r="J31" s="37"/>
      <c r="K31" s="38" t="s">
        <v>118</v>
      </c>
      <c r="L31" s="84">
        <f>L30/5.15</f>
        <v>0.2313227709021024</v>
      </c>
      <c r="M31" s="2"/>
      <c r="N31" s="85"/>
      <c r="O31" s="36" t="s">
        <v>119</v>
      </c>
      <c r="P31" s="86">
        <f>IF(J2=2,(F28+J28)/2,(F28+J28+N28)/3)</f>
        <v>0.39000000000000029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13.216666666666676</v>
      </c>
      <c r="E32" s="3"/>
      <c r="F32" s="42"/>
      <c r="G32" s="45" t="s">
        <v>121</v>
      </c>
      <c r="H32" s="44">
        <f>100*H30/G4</f>
        <v>0.72984650847026833</v>
      </c>
      <c r="I32" s="2"/>
      <c r="J32" s="42"/>
      <c r="K32" s="87" t="s">
        <v>122</v>
      </c>
      <c r="L32" s="44">
        <f>100*L30/(G2-G3)</f>
        <v>13.236803001620306</v>
      </c>
      <c r="M32" s="2"/>
      <c r="N32" s="88"/>
      <c r="O32" s="89" t="s">
        <v>123</v>
      </c>
      <c r="P32" s="90">
        <f>IF(J3=2,P31*N42,P31*N43)</f>
        <v>1.0062000000000009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7.666666666666444E-2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-3.3333333333331439E-2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9.9999999999999645E-2</v>
      </c>
      <c r="F66" s="112">
        <f t="shared" ref="F66:F75" si="8">N8</f>
        <v>9.9999999999999645E-2</v>
      </c>
      <c r="G66" s="113">
        <f t="shared" ref="G66:G75" si="9">$P$32</f>
        <v>1.0062000000000009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8.3333333333333339</v>
      </c>
      <c r="M66" s="120">
        <f t="shared" ref="M66:M75" si="12">AVERAGE(G8:I8)</f>
        <v>8.4333333333333318</v>
      </c>
      <c r="N66" s="121">
        <f t="shared" ref="N66:N75" si="13">AVERAGE(K8:M8)</f>
        <v>8.4333333333333318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0.19999999999999929</v>
      </c>
      <c r="F67" s="115">
        <f t="shared" si="8"/>
        <v>0.40000000000000036</v>
      </c>
      <c r="G67" s="113">
        <f t="shared" si="9"/>
        <v>1.0062000000000009</v>
      </c>
      <c r="H67" s="2"/>
      <c r="I67" s="2"/>
      <c r="J67" s="2"/>
      <c r="K67" s="119">
        <f t="shared" si="10"/>
        <v>2</v>
      </c>
      <c r="L67" s="122">
        <f t="shared" si="11"/>
        <v>9.1666666666666679</v>
      </c>
      <c r="M67" s="122">
        <f t="shared" si="12"/>
        <v>9.1</v>
      </c>
      <c r="N67" s="113">
        <f t="shared" si="13"/>
        <v>9.2000000000000011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0.80000000000000071</v>
      </c>
      <c r="F68" s="115">
        <f t="shared" si="8"/>
        <v>0.59999999999999964</v>
      </c>
      <c r="G68" s="113">
        <f t="shared" si="9"/>
        <v>1.0062000000000009</v>
      </c>
      <c r="H68" s="2"/>
      <c r="I68" s="2"/>
      <c r="J68" s="2"/>
      <c r="K68" s="119">
        <f t="shared" si="10"/>
        <v>3</v>
      </c>
      <c r="L68" s="122">
        <f t="shared" si="11"/>
        <v>9.6</v>
      </c>
      <c r="M68" s="122">
        <f t="shared" si="12"/>
        <v>9.5333333333333332</v>
      </c>
      <c r="N68" s="113">
        <f t="shared" si="13"/>
        <v>9.3333333333333321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0.59999999999999964</v>
      </c>
      <c r="F69" s="115">
        <f t="shared" si="8"/>
        <v>0.40000000000000036</v>
      </c>
      <c r="G69" s="113">
        <f t="shared" si="9"/>
        <v>1.0062000000000009</v>
      </c>
      <c r="H69" s="2"/>
      <c r="I69" s="2"/>
      <c r="J69" s="2"/>
      <c r="K69" s="119">
        <f t="shared" si="10"/>
        <v>4</v>
      </c>
      <c r="L69" s="122">
        <f t="shared" si="11"/>
        <v>9.1</v>
      </c>
      <c r="M69" s="122">
        <f t="shared" si="12"/>
        <v>8.9333333333333318</v>
      </c>
      <c r="N69" s="113">
        <f t="shared" si="13"/>
        <v>8.9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0.69999999999999929</v>
      </c>
      <c r="E70" s="114">
        <f t="shared" si="7"/>
        <v>0.30000000000000071</v>
      </c>
      <c r="F70" s="115">
        <f t="shared" si="8"/>
        <v>0.30000000000000071</v>
      </c>
      <c r="G70" s="113">
        <f t="shared" si="9"/>
        <v>1.0062000000000009</v>
      </c>
      <c r="H70" s="2"/>
      <c r="I70" s="2"/>
      <c r="J70" s="2"/>
      <c r="K70" s="119">
        <f t="shared" si="10"/>
        <v>5</v>
      </c>
      <c r="L70" s="122">
        <f t="shared" si="11"/>
        <v>9.1666666666666661</v>
      </c>
      <c r="M70" s="122">
        <f t="shared" si="12"/>
        <v>9.2666666666666675</v>
      </c>
      <c r="N70" s="113">
        <f t="shared" si="13"/>
        <v>9.2333333333333343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0.40000000000000036</v>
      </c>
      <c r="F71" s="115">
        <f t="shared" si="8"/>
        <v>0.40000000000000036</v>
      </c>
      <c r="G71" s="113">
        <f t="shared" si="9"/>
        <v>1.0062000000000009</v>
      </c>
      <c r="H71" s="2"/>
      <c r="I71" s="2"/>
      <c r="J71" s="2"/>
      <c r="K71" s="119">
        <f t="shared" si="10"/>
        <v>6</v>
      </c>
      <c r="L71" s="122">
        <f t="shared" si="11"/>
        <v>10.166666666666666</v>
      </c>
      <c r="M71" s="122">
        <f t="shared" si="12"/>
        <v>10.066666666666668</v>
      </c>
      <c r="N71" s="113">
        <f t="shared" si="13"/>
        <v>10.066666666666668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0.20000000000000107</v>
      </c>
      <c r="F72" s="115">
        <f t="shared" si="8"/>
        <v>0.40000000000000036</v>
      </c>
      <c r="G72" s="113">
        <f t="shared" si="9"/>
        <v>1.0062000000000009</v>
      </c>
      <c r="H72" s="2"/>
      <c r="I72" s="2"/>
      <c r="J72" s="2"/>
      <c r="K72" s="119">
        <f t="shared" si="10"/>
        <v>7</v>
      </c>
      <c r="L72" s="122">
        <f t="shared" si="11"/>
        <v>10.299999999999999</v>
      </c>
      <c r="M72" s="122">
        <f t="shared" si="12"/>
        <v>10.166666666666666</v>
      </c>
      <c r="N72" s="113">
        <f t="shared" si="13"/>
        <v>10.133333333333333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0.69999999999999929</v>
      </c>
      <c r="E73" s="114">
        <f t="shared" si="7"/>
        <v>0.20000000000000107</v>
      </c>
      <c r="F73" s="115">
        <f t="shared" si="8"/>
        <v>0.20000000000000107</v>
      </c>
      <c r="G73" s="113">
        <f t="shared" si="9"/>
        <v>1.0062000000000009</v>
      </c>
      <c r="H73" s="2"/>
      <c r="I73" s="2"/>
      <c r="J73" s="2"/>
      <c r="K73" s="119">
        <f t="shared" si="10"/>
        <v>8</v>
      </c>
      <c r="L73" s="122">
        <f t="shared" si="11"/>
        <v>9.2000000000000011</v>
      </c>
      <c r="M73" s="122">
        <f t="shared" si="12"/>
        <v>9.3000000000000007</v>
      </c>
      <c r="N73" s="113">
        <f t="shared" si="13"/>
        <v>9.1666666666666661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0.59999999999999964</v>
      </c>
      <c r="F74" s="115">
        <f t="shared" si="8"/>
        <v>0.40000000000000036</v>
      </c>
      <c r="G74" s="113">
        <f t="shared" si="9"/>
        <v>1.0062000000000009</v>
      </c>
      <c r="H74" s="2"/>
      <c r="I74" s="2"/>
      <c r="J74" s="2"/>
      <c r="K74" s="119">
        <f t="shared" si="10"/>
        <v>9</v>
      </c>
      <c r="L74" s="122">
        <f t="shared" si="11"/>
        <v>8.4666666666666668</v>
      </c>
      <c r="M74" s="122">
        <f t="shared" si="12"/>
        <v>8.2666666666666657</v>
      </c>
      <c r="N74" s="113">
        <f t="shared" si="13"/>
        <v>8.2333333333333343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9.9999999999999645E-2</v>
      </c>
      <c r="F75" s="115">
        <f t="shared" si="8"/>
        <v>0.20000000000000107</v>
      </c>
      <c r="G75" s="118">
        <f t="shared" si="9"/>
        <v>1.0062000000000009</v>
      </c>
      <c r="H75" s="2"/>
      <c r="I75" s="2"/>
      <c r="J75" s="2"/>
      <c r="K75" s="123">
        <f t="shared" si="10"/>
        <v>10</v>
      </c>
      <c r="L75" s="122">
        <f t="shared" si="11"/>
        <v>9.6333333333333329</v>
      </c>
      <c r="M75" s="122">
        <f t="shared" si="12"/>
        <v>9.6333333333333329</v>
      </c>
      <c r="N75" s="113">
        <f t="shared" si="13"/>
        <v>9.6666666666666661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GRR!B41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GRR!A41</f>
        <v>D 31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Data!AG2</f>
        <v>10</v>
      </c>
      <c r="D8" s="17">
        <f>Data!AG12</f>
        <v>9.9</v>
      </c>
      <c r="E8" s="17">
        <f>Data!AG22</f>
        <v>9.6999999999999993</v>
      </c>
      <c r="F8" s="18">
        <f>MAX(C8:E8)-MIN(C8:E8)</f>
        <v>0.30000000000000071</v>
      </c>
      <c r="G8" s="17">
        <f>Data!AG32</f>
        <v>9.9</v>
      </c>
      <c r="H8" s="17">
        <f>Data!AG42</f>
        <v>9.6999999999999993</v>
      </c>
      <c r="I8" s="17">
        <f>Data!AG52</f>
        <v>9.6999999999999993</v>
      </c>
      <c r="J8" s="18">
        <f t="shared" ref="J8" si="0">MAX(G8:I8)-MIN(G8:I8)</f>
        <v>0.20000000000000107</v>
      </c>
      <c r="K8" s="17">
        <f>Data!AG62</f>
        <v>9.8000000000000007</v>
      </c>
      <c r="L8" s="17">
        <f>Data!AG72</f>
        <v>9.6999999999999993</v>
      </c>
      <c r="M8" s="17">
        <f>Data!AG82</f>
        <v>9.6999999999999993</v>
      </c>
      <c r="N8" s="71">
        <f t="shared" ref="N8:N17" si="1">MAX(K8:M8)-MIN(K8:M8)</f>
        <v>0.10000000000000142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Data!AG3</f>
        <v>9</v>
      </c>
      <c r="D9" s="17">
        <f>Data!AG13</f>
        <v>9.1999999999999993</v>
      </c>
      <c r="E9" s="17">
        <f>Data!AG23</f>
        <v>9.1999999999999993</v>
      </c>
      <c r="F9" s="18">
        <f t="shared" ref="F9:F17" si="3">MAX(C9:E9)-MIN(C9:E9)</f>
        <v>0.19999999999999929</v>
      </c>
      <c r="G9" s="17">
        <f>Data!AG33</f>
        <v>9</v>
      </c>
      <c r="H9" s="17">
        <f>Data!AG43</f>
        <v>9.8000000000000007</v>
      </c>
      <c r="I9" s="17">
        <f>Data!AG53</f>
        <v>9.4</v>
      </c>
      <c r="J9" s="18">
        <f t="shared" ref="J9:J17" si="4">MAX(G9:I9)-MIN(G9:I9)</f>
        <v>0.80000000000000071</v>
      </c>
      <c r="K9" s="17">
        <f>Data!AG63</f>
        <v>8.9</v>
      </c>
      <c r="L9" s="17">
        <f>Data!AG73</f>
        <v>9.1999999999999993</v>
      </c>
      <c r="M9" s="17">
        <f>Data!AG83</f>
        <v>9.5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Data!AG4</f>
        <v>11</v>
      </c>
      <c r="D10" s="17">
        <f>Data!AG14</f>
        <v>11.4</v>
      </c>
      <c r="E10" s="17">
        <f>Data!AG24</f>
        <v>10.7</v>
      </c>
      <c r="F10" s="18">
        <f t="shared" si="3"/>
        <v>0.70000000000000107</v>
      </c>
      <c r="G10" s="17">
        <f>Data!AG34</f>
        <v>11.5</v>
      </c>
      <c r="H10" s="17">
        <f>Data!AG44</f>
        <v>11.3</v>
      </c>
      <c r="I10" s="17">
        <f>Data!AG54</f>
        <v>10.6</v>
      </c>
      <c r="J10" s="18">
        <f t="shared" si="4"/>
        <v>0.90000000000000036</v>
      </c>
      <c r="K10" s="17">
        <f>Data!AG64</f>
        <v>11.4</v>
      </c>
      <c r="L10" s="17">
        <f>Data!AG74</f>
        <v>11.1</v>
      </c>
      <c r="M10" s="17">
        <f>Data!AG84</f>
        <v>10.7</v>
      </c>
      <c r="N10" s="73">
        <f t="shared" si="1"/>
        <v>0.70000000000000107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Data!AG5</f>
        <v>9.6999999999999993</v>
      </c>
      <c r="D11" s="17">
        <f>Data!AG15</f>
        <v>9.9</v>
      </c>
      <c r="E11" s="17">
        <f>Data!AG25</f>
        <v>9.5</v>
      </c>
      <c r="F11" s="18">
        <f t="shared" si="3"/>
        <v>0.40000000000000036</v>
      </c>
      <c r="G11" s="17">
        <f>Data!AG35</f>
        <v>10</v>
      </c>
      <c r="H11" s="17">
        <f>Data!AG45</f>
        <v>9.6999999999999993</v>
      </c>
      <c r="I11" s="17">
        <f>Data!AG55</f>
        <v>9.5</v>
      </c>
      <c r="J11" s="18">
        <f t="shared" si="4"/>
        <v>0.5</v>
      </c>
      <c r="K11" s="17">
        <f>Data!AG65</f>
        <v>9.9</v>
      </c>
      <c r="L11" s="17">
        <f>Data!AG75</f>
        <v>9.3000000000000007</v>
      </c>
      <c r="M11" s="17">
        <f>Data!AG85</f>
        <v>9.6</v>
      </c>
      <c r="N11" s="73">
        <f t="shared" si="1"/>
        <v>0.59999999999999964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Data!AG6</f>
        <v>10.7</v>
      </c>
      <c r="D12" s="17">
        <f>Data!AG16</f>
        <v>10.7</v>
      </c>
      <c r="E12" s="17">
        <f>Data!AG26</f>
        <v>10.3</v>
      </c>
      <c r="F12" s="18">
        <f t="shared" si="3"/>
        <v>0.39999999999999858</v>
      </c>
      <c r="G12" s="17">
        <f>Data!AG36</f>
        <v>10.7</v>
      </c>
      <c r="H12" s="17">
        <f>Data!AG46</f>
        <v>10.6</v>
      </c>
      <c r="I12" s="17">
        <f>Data!AG56</f>
        <v>10.5</v>
      </c>
      <c r="J12" s="18">
        <f t="shared" si="4"/>
        <v>0.19999999999999929</v>
      </c>
      <c r="K12" s="17">
        <f>Data!AG66</f>
        <v>10.8</v>
      </c>
      <c r="L12" s="17">
        <f>Data!AG76</f>
        <v>10.6</v>
      </c>
      <c r="M12" s="17">
        <f>Data!AG86</f>
        <v>10.6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Data!AG7</f>
        <v>12.2</v>
      </c>
      <c r="D13" s="17">
        <f>Data!AG17</f>
        <v>12.3</v>
      </c>
      <c r="E13" s="17">
        <f>Data!AG27</f>
        <v>12.1</v>
      </c>
      <c r="F13" s="18">
        <f t="shared" si="3"/>
        <v>0.20000000000000107</v>
      </c>
      <c r="G13" s="17">
        <f>Data!AG37</f>
        <v>12.2</v>
      </c>
      <c r="H13" s="17">
        <f>Data!AG47</f>
        <v>11.9</v>
      </c>
      <c r="I13" s="17">
        <f>Data!AG57</f>
        <v>12</v>
      </c>
      <c r="J13" s="18">
        <f t="shared" si="4"/>
        <v>0.29999999999999893</v>
      </c>
      <c r="K13" s="17">
        <f>Data!AG67</f>
        <v>12</v>
      </c>
      <c r="L13" s="17">
        <f>Data!AG77</f>
        <v>12.1</v>
      </c>
      <c r="M13" s="17">
        <f>Data!AG87</f>
        <v>11.6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Data!AG8</f>
        <v>12.1</v>
      </c>
      <c r="D14" s="17">
        <f>Data!AG18</f>
        <v>11.9</v>
      </c>
      <c r="E14" s="17">
        <f>Data!AG28</f>
        <v>11.7</v>
      </c>
      <c r="F14" s="18">
        <f t="shared" si="3"/>
        <v>0.40000000000000036</v>
      </c>
      <c r="G14" s="17">
        <f>Data!AG38</f>
        <v>11.9</v>
      </c>
      <c r="H14" s="17">
        <f>Data!AG48</f>
        <v>11.8</v>
      </c>
      <c r="I14" s="17">
        <f>Data!AG58</f>
        <v>11.8</v>
      </c>
      <c r="J14" s="18">
        <f t="shared" si="4"/>
        <v>9.9999999999999645E-2</v>
      </c>
      <c r="K14" s="17">
        <f>Data!AG68</f>
        <v>11.9</v>
      </c>
      <c r="L14" s="17">
        <f>Data!AG78</f>
        <v>11.6</v>
      </c>
      <c r="M14" s="17">
        <f>Data!AG88</f>
        <v>11.3</v>
      </c>
      <c r="N14" s="73">
        <f t="shared" si="1"/>
        <v>0.59999999999999964</v>
      </c>
      <c r="O14" s="2"/>
      <c r="P14" s="2"/>
      <c r="Q14" s="2"/>
    </row>
    <row r="15" spans="1:19" ht="13.5" customHeight="1">
      <c r="A15" s="2"/>
      <c r="B15" s="19">
        <v>8</v>
      </c>
      <c r="C15" s="17">
        <f>Data!AG9</f>
        <v>11.1</v>
      </c>
      <c r="D15" s="17">
        <f>Data!AG19</f>
        <v>11</v>
      </c>
      <c r="E15" s="17">
        <f>Data!AG29</f>
        <v>10.9</v>
      </c>
      <c r="F15" s="18">
        <f t="shared" si="3"/>
        <v>0.19999999999999929</v>
      </c>
      <c r="G15" s="17">
        <f>Data!AG39</f>
        <v>11</v>
      </c>
      <c r="H15" s="17">
        <f>Data!AG49</f>
        <v>11</v>
      </c>
      <c r="I15" s="17">
        <f>Data!AG59</f>
        <v>11</v>
      </c>
      <c r="J15" s="18">
        <f t="shared" si="4"/>
        <v>0</v>
      </c>
      <c r="K15" s="17">
        <f>Data!AG69</f>
        <v>10.9</v>
      </c>
      <c r="L15" s="17">
        <f>Data!AG79</f>
        <v>10.9</v>
      </c>
      <c r="M15" s="17">
        <f>Data!AG89</f>
        <v>10.8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Data!AG10</f>
        <v>10.1</v>
      </c>
      <c r="D16" s="17">
        <f>Data!AG20</f>
        <v>10</v>
      </c>
      <c r="E16" s="17">
        <f>Data!AG30</f>
        <v>9.4</v>
      </c>
      <c r="F16" s="18">
        <f t="shared" si="3"/>
        <v>0.69999999999999929</v>
      </c>
      <c r="G16" s="17">
        <f>Data!AG40</f>
        <v>10.1</v>
      </c>
      <c r="H16" s="17">
        <f>Data!AG50</f>
        <v>10</v>
      </c>
      <c r="I16" s="17">
        <f>Data!AG60</f>
        <v>9.8000000000000007</v>
      </c>
      <c r="J16" s="18">
        <f t="shared" si="4"/>
        <v>0.29999999999999893</v>
      </c>
      <c r="K16" s="17">
        <f>Data!AG70</f>
        <v>10</v>
      </c>
      <c r="L16" s="17">
        <f>Data!AG80</f>
        <v>9.4</v>
      </c>
      <c r="M16" s="17">
        <f>Data!AG90</f>
        <v>9.4</v>
      </c>
      <c r="N16" s="73">
        <f t="shared" si="1"/>
        <v>0.59999999999999964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Data!AG11</f>
        <v>12.3</v>
      </c>
      <c r="D17" s="17">
        <f>Data!AG21</f>
        <v>11.9</v>
      </c>
      <c r="E17" s="17">
        <f>Data!AG31</f>
        <v>11.9</v>
      </c>
      <c r="F17" s="18">
        <f t="shared" si="3"/>
        <v>0.40000000000000036</v>
      </c>
      <c r="G17" s="17">
        <f>Data!AG41</f>
        <v>11.7</v>
      </c>
      <c r="H17" s="17">
        <f>Data!AG51</f>
        <v>11.5</v>
      </c>
      <c r="I17" s="17">
        <f>Data!AG61</f>
        <v>11.9</v>
      </c>
      <c r="J17" s="18">
        <f t="shared" si="4"/>
        <v>0.40000000000000036</v>
      </c>
      <c r="K17" s="17">
        <f>Data!AG71</f>
        <v>12.1</v>
      </c>
      <c r="L17" s="17">
        <f>Data!AG81</f>
        <v>12</v>
      </c>
      <c r="M17" s="17">
        <f>Data!AG91</f>
        <v>11.9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5.9066745422315476E-3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10.726666666666665</v>
      </c>
      <c r="F28" s="30">
        <f>AVERAGE(F8:F27)</f>
        <v>0.39</v>
      </c>
      <c r="G28" s="31"/>
      <c r="H28" s="32" t="s">
        <v>111</v>
      </c>
      <c r="I28" s="79">
        <f>AVERAGE(G8:I27)</f>
        <v>10.716666666666667</v>
      </c>
      <c r="J28" s="30">
        <f>AVERAGE(J8:J27)</f>
        <v>0.36999999999999994</v>
      </c>
      <c r="K28" s="80"/>
      <c r="L28" s="81" t="s">
        <v>111</v>
      </c>
      <c r="M28" s="82">
        <f>AVERAGE(K8:M27)</f>
        <v>10.623333333333331</v>
      </c>
      <c r="N28" s="83">
        <f>AVERAGE(N8:N27)</f>
        <v>0.4200000000000001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1.1996666666666667</v>
      </c>
      <c r="E30" s="3"/>
      <c r="F30" s="33"/>
      <c r="G30" s="36" t="s">
        <v>113</v>
      </c>
      <c r="H30" s="35">
        <f>IF(J2=2,SQRT(ABS(((P33*P42)^2)-((D30^2)/(J4*J3)))),(SQRT(ABS(((P33*P43)^2)-((D30^2)/(J4*J3))))))</f>
        <v>0.172822634405807</v>
      </c>
      <c r="I30" s="2"/>
      <c r="J30" s="33"/>
      <c r="K30" s="34" t="s">
        <v>114</v>
      </c>
      <c r="L30" s="35">
        <f>SQRT(D30^2+H30^2)</f>
        <v>1.2120510608361657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0.23294498381877021</v>
      </c>
      <c r="E31" s="3"/>
      <c r="F31" s="37"/>
      <c r="G31" s="40" t="s">
        <v>117</v>
      </c>
      <c r="H31" s="41">
        <f>H30/5.15</f>
        <v>3.3557793088506212E-2</v>
      </c>
      <c r="I31" s="2"/>
      <c r="J31" s="37"/>
      <c r="K31" s="38" t="s">
        <v>118</v>
      </c>
      <c r="L31" s="84">
        <f>L30/5.15</f>
        <v>0.23534972055071177</v>
      </c>
      <c r="M31" s="2"/>
      <c r="N31" s="85"/>
      <c r="O31" s="36" t="s">
        <v>119</v>
      </c>
      <c r="P31" s="86">
        <f>IF(J2=2,(F28+J28)/2,(F28+J28+N28)/3)</f>
        <v>0.39333333333333337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13.329629629629629</v>
      </c>
      <c r="E32" s="3"/>
      <c r="F32" s="42"/>
      <c r="G32" s="45" t="s">
        <v>121</v>
      </c>
      <c r="H32" s="44">
        <f>100*H30/G4</f>
        <v>1.9202514933978554</v>
      </c>
      <c r="I32" s="2"/>
      <c r="J32" s="42"/>
      <c r="K32" s="87" t="s">
        <v>122</v>
      </c>
      <c r="L32" s="44">
        <f>100*L30/(G2-G3)</f>
        <v>13.467234009290729</v>
      </c>
      <c r="M32" s="2"/>
      <c r="N32" s="88"/>
      <c r="O32" s="89" t="s">
        <v>123</v>
      </c>
      <c r="P32" s="90">
        <f>IF(J3=2,P31*N42,P31*N43)</f>
        <v>1.0148000000000001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0.1033333333333335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-9.3333333333335489E-2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0.30000000000000071</v>
      </c>
      <c r="E66" s="111">
        <f t="shared" ref="E66:E75" si="7">J8</f>
        <v>0.20000000000000107</v>
      </c>
      <c r="F66" s="112">
        <f t="shared" ref="F66:F75" si="8">N8</f>
        <v>0.10000000000000142</v>
      </c>
      <c r="G66" s="113">
        <f t="shared" ref="G66:G75" si="9">$P$32</f>
        <v>1.0148000000000001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9.8666666666666654</v>
      </c>
      <c r="M66" s="120">
        <f t="shared" ref="M66:M75" si="12">AVERAGE(G8:I8)</f>
        <v>9.7666666666666675</v>
      </c>
      <c r="N66" s="121">
        <f t="shared" ref="N66:N75" si="13">AVERAGE(K8:M8)</f>
        <v>9.7333333333333325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0.80000000000000071</v>
      </c>
      <c r="F67" s="115">
        <f t="shared" si="8"/>
        <v>0.59999999999999964</v>
      </c>
      <c r="G67" s="113">
        <f t="shared" si="9"/>
        <v>1.0148000000000001</v>
      </c>
      <c r="H67" s="2"/>
      <c r="I67" s="2"/>
      <c r="J67" s="2"/>
      <c r="K67" s="119">
        <f t="shared" si="10"/>
        <v>2</v>
      </c>
      <c r="L67" s="122">
        <f t="shared" si="11"/>
        <v>9.1333333333333329</v>
      </c>
      <c r="M67" s="122">
        <f t="shared" si="12"/>
        <v>9.4</v>
      </c>
      <c r="N67" s="113">
        <f t="shared" si="13"/>
        <v>9.2000000000000011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0.90000000000000036</v>
      </c>
      <c r="F68" s="115">
        <f t="shared" si="8"/>
        <v>0.70000000000000107</v>
      </c>
      <c r="G68" s="113">
        <f t="shared" si="9"/>
        <v>1.0148000000000001</v>
      </c>
      <c r="H68" s="2"/>
      <c r="I68" s="2"/>
      <c r="J68" s="2"/>
      <c r="K68" s="119">
        <f t="shared" si="10"/>
        <v>3</v>
      </c>
      <c r="L68" s="122">
        <f t="shared" si="11"/>
        <v>11.033333333333331</v>
      </c>
      <c r="M68" s="122">
        <f t="shared" si="12"/>
        <v>11.133333333333333</v>
      </c>
      <c r="N68" s="113">
        <f t="shared" si="13"/>
        <v>11.066666666666668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0.5</v>
      </c>
      <c r="F69" s="115">
        <f t="shared" si="8"/>
        <v>0.59999999999999964</v>
      </c>
      <c r="G69" s="113">
        <f t="shared" si="9"/>
        <v>1.0148000000000001</v>
      </c>
      <c r="H69" s="2"/>
      <c r="I69" s="2"/>
      <c r="J69" s="2"/>
      <c r="K69" s="119">
        <f t="shared" si="10"/>
        <v>4</v>
      </c>
      <c r="L69" s="122">
        <f t="shared" si="11"/>
        <v>9.7000000000000011</v>
      </c>
      <c r="M69" s="122">
        <f t="shared" si="12"/>
        <v>9.7333333333333325</v>
      </c>
      <c r="N69" s="113">
        <f t="shared" si="13"/>
        <v>9.6000000000000014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0.39999999999999858</v>
      </c>
      <c r="E70" s="114">
        <f t="shared" si="7"/>
        <v>0.19999999999999929</v>
      </c>
      <c r="F70" s="115">
        <f t="shared" si="8"/>
        <v>0.20000000000000107</v>
      </c>
      <c r="G70" s="113">
        <f t="shared" si="9"/>
        <v>1.0148000000000001</v>
      </c>
      <c r="H70" s="2"/>
      <c r="I70" s="2"/>
      <c r="J70" s="2"/>
      <c r="K70" s="119">
        <f t="shared" si="10"/>
        <v>5</v>
      </c>
      <c r="L70" s="122">
        <f t="shared" si="11"/>
        <v>10.566666666666666</v>
      </c>
      <c r="M70" s="122">
        <f t="shared" si="12"/>
        <v>10.6</v>
      </c>
      <c r="N70" s="113">
        <f t="shared" si="13"/>
        <v>10.666666666666666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0.20000000000000107</v>
      </c>
      <c r="E71" s="114">
        <f t="shared" si="7"/>
        <v>0.29999999999999893</v>
      </c>
      <c r="F71" s="115">
        <f t="shared" si="8"/>
        <v>0.5</v>
      </c>
      <c r="G71" s="113">
        <f t="shared" si="9"/>
        <v>1.0148000000000001</v>
      </c>
      <c r="H71" s="2"/>
      <c r="I71" s="2"/>
      <c r="J71" s="2"/>
      <c r="K71" s="119">
        <f t="shared" si="10"/>
        <v>6</v>
      </c>
      <c r="L71" s="122">
        <f t="shared" si="11"/>
        <v>12.200000000000001</v>
      </c>
      <c r="M71" s="122">
        <f t="shared" si="12"/>
        <v>12.033333333333333</v>
      </c>
      <c r="N71" s="113">
        <f t="shared" si="13"/>
        <v>11.9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9.9999999999999645E-2</v>
      </c>
      <c r="F72" s="115">
        <f t="shared" si="8"/>
        <v>0.59999999999999964</v>
      </c>
      <c r="G72" s="113">
        <f t="shared" si="9"/>
        <v>1.0148000000000001</v>
      </c>
      <c r="H72" s="2"/>
      <c r="I72" s="2"/>
      <c r="J72" s="2"/>
      <c r="K72" s="119">
        <f t="shared" si="10"/>
        <v>7</v>
      </c>
      <c r="L72" s="122">
        <f t="shared" si="11"/>
        <v>11.9</v>
      </c>
      <c r="M72" s="122">
        <f t="shared" si="12"/>
        <v>11.833333333333334</v>
      </c>
      <c r="N72" s="113">
        <f t="shared" si="13"/>
        <v>11.6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</v>
      </c>
      <c r="F73" s="115">
        <f t="shared" si="8"/>
        <v>9.9999999999999645E-2</v>
      </c>
      <c r="G73" s="113">
        <f t="shared" si="9"/>
        <v>1.0148000000000001</v>
      </c>
      <c r="H73" s="2"/>
      <c r="I73" s="2"/>
      <c r="J73" s="2"/>
      <c r="K73" s="119">
        <f t="shared" si="10"/>
        <v>8</v>
      </c>
      <c r="L73" s="122">
        <f t="shared" si="11"/>
        <v>11</v>
      </c>
      <c r="M73" s="122">
        <f t="shared" si="12"/>
        <v>11</v>
      </c>
      <c r="N73" s="113">
        <f t="shared" si="13"/>
        <v>10.866666666666667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0.69999999999999929</v>
      </c>
      <c r="E74" s="114">
        <f t="shared" si="7"/>
        <v>0.29999999999999893</v>
      </c>
      <c r="F74" s="115">
        <f t="shared" si="8"/>
        <v>0.59999999999999964</v>
      </c>
      <c r="G74" s="113">
        <f t="shared" si="9"/>
        <v>1.0148000000000001</v>
      </c>
      <c r="H74" s="2"/>
      <c r="I74" s="2"/>
      <c r="J74" s="2"/>
      <c r="K74" s="119">
        <f t="shared" si="10"/>
        <v>9</v>
      </c>
      <c r="L74" s="122">
        <f t="shared" si="11"/>
        <v>9.8333333333333339</v>
      </c>
      <c r="M74" s="122">
        <f t="shared" si="12"/>
        <v>9.9666666666666668</v>
      </c>
      <c r="N74" s="113">
        <f t="shared" si="13"/>
        <v>9.6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0.40000000000000036</v>
      </c>
      <c r="F75" s="115">
        <f t="shared" si="8"/>
        <v>0.19999999999999929</v>
      </c>
      <c r="G75" s="118">
        <f t="shared" si="9"/>
        <v>1.0148000000000001</v>
      </c>
      <c r="H75" s="2"/>
      <c r="I75" s="2"/>
      <c r="J75" s="2"/>
      <c r="K75" s="123">
        <f t="shared" si="10"/>
        <v>10</v>
      </c>
      <c r="L75" s="122">
        <f t="shared" si="11"/>
        <v>12.033333333333333</v>
      </c>
      <c r="M75" s="122">
        <f t="shared" si="12"/>
        <v>11.700000000000001</v>
      </c>
      <c r="N75" s="113">
        <f t="shared" si="13"/>
        <v>12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77"/>
  <sheetViews>
    <sheetView showGridLines="0" workbookViewId="0">
      <selection activeCell="G3" sqref="G3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GRR!B42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7">
        <f>GRR!C42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GRR!A42</f>
        <v>D 32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Data!AH2</f>
        <v>10.7</v>
      </c>
      <c r="D8" s="17">
        <f>Data!AH12</f>
        <v>10.4</v>
      </c>
      <c r="E8" s="17">
        <f>Data!AH22</f>
        <v>10.5</v>
      </c>
      <c r="F8" s="18">
        <f>MAX(C8:E8)-MIN(C8:E8)</f>
        <v>0.29999999999999893</v>
      </c>
      <c r="G8" s="17">
        <f>Data!AH32</f>
        <v>10.4</v>
      </c>
      <c r="H8" s="17">
        <f>Data!AH42</f>
        <v>10.4</v>
      </c>
      <c r="I8" s="17">
        <f>Data!AH52</f>
        <v>10.4</v>
      </c>
      <c r="J8" s="18">
        <f t="shared" ref="J8" si="0">MAX(G8:I8)-MIN(G8:I8)</f>
        <v>0</v>
      </c>
      <c r="K8" s="17">
        <f>Data!AH62</f>
        <v>10.5</v>
      </c>
      <c r="L8" s="17">
        <f>Data!AH72</f>
        <v>10</v>
      </c>
      <c r="M8" s="17">
        <f>Data!AH82</f>
        <v>10.5</v>
      </c>
      <c r="N8" s="71">
        <f t="shared" ref="N8:N17" si="1">MAX(K8:M8)-MIN(K8:M8)</f>
        <v>0.5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Data!AH3</f>
        <v>8.8000000000000007</v>
      </c>
      <c r="D9" s="17">
        <f>Data!AH13</f>
        <v>8.6</v>
      </c>
      <c r="E9" s="17">
        <f>Data!AH23</f>
        <v>8.9</v>
      </c>
      <c r="F9" s="18">
        <f t="shared" ref="F9:F17" si="3">MAX(C9:E9)-MIN(C9:E9)</f>
        <v>0.30000000000000071</v>
      </c>
      <c r="G9" s="17">
        <f>Data!AH33</f>
        <v>8.8000000000000007</v>
      </c>
      <c r="H9" s="17">
        <f>Data!AH43</f>
        <v>8.8000000000000007</v>
      </c>
      <c r="I9" s="17">
        <f>Data!AH53</f>
        <v>8.4</v>
      </c>
      <c r="J9" s="18">
        <f t="shared" ref="J9:J17" si="4">MAX(G9:I9)-MIN(G9:I9)</f>
        <v>0.40000000000000036</v>
      </c>
      <c r="K9" s="17">
        <f>Data!AH63</f>
        <v>8.5</v>
      </c>
      <c r="L9" s="17">
        <f>Data!AH73</f>
        <v>8.4</v>
      </c>
      <c r="M9" s="17">
        <f>Data!AH83</f>
        <v>9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Data!AH4</f>
        <v>12.2</v>
      </c>
      <c r="D10" s="17">
        <f>Data!AH14</f>
        <v>12</v>
      </c>
      <c r="E10" s="17">
        <f>Data!AH24</f>
        <v>11.5</v>
      </c>
      <c r="F10" s="18">
        <f t="shared" si="3"/>
        <v>0.69999999999999929</v>
      </c>
      <c r="G10" s="17">
        <f>Data!AH34</f>
        <v>12.2</v>
      </c>
      <c r="H10" s="17">
        <f>Data!AH44</f>
        <v>11.7</v>
      </c>
      <c r="I10" s="17">
        <f>Data!AH54</f>
        <v>11.3</v>
      </c>
      <c r="J10" s="18">
        <f t="shared" si="4"/>
        <v>0.89999999999999858</v>
      </c>
      <c r="K10" s="17">
        <f>Data!AH64</f>
        <v>12</v>
      </c>
      <c r="L10" s="17">
        <f>Data!AH74</f>
        <v>11.7</v>
      </c>
      <c r="M10" s="17">
        <f>Data!AH84</f>
        <v>11.3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Data!AH5</f>
        <v>11.5</v>
      </c>
      <c r="D11" s="17">
        <f>Data!AH15</f>
        <v>11.3</v>
      </c>
      <c r="E11" s="17">
        <f>Data!AH25</f>
        <v>10.8</v>
      </c>
      <c r="F11" s="18">
        <f t="shared" si="3"/>
        <v>0.69999999999999929</v>
      </c>
      <c r="G11" s="17">
        <f>Data!AH35</f>
        <v>11.4</v>
      </c>
      <c r="H11" s="17">
        <f>Data!AH45</f>
        <v>11.2</v>
      </c>
      <c r="I11" s="17">
        <f>Data!AH55</f>
        <v>11</v>
      </c>
      <c r="J11" s="18">
        <f t="shared" si="4"/>
        <v>0.40000000000000036</v>
      </c>
      <c r="K11" s="17">
        <f>Data!AH65</f>
        <v>11.3</v>
      </c>
      <c r="L11" s="17">
        <f>Data!AH75</f>
        <v>10.6</v>
      </c>
      <c r="M11" s="17">
        <f>Data!AH85</f>
        <v>10.9</v>
      </c>
      <c r="N11" s="73">
        <f t="shared" si="1"/>
        <v>0.70000000000000107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Data!AH6</f>
        <v>11.6</v>
      </c>
      <c r="D12" s="17">
        <f>Data!AH16</f>
        <v>11.5</v>
      </c>
      <c r="E12" s="17">
        <f>Data!AH26</f>
        <v>11.4</v>
      </c>
      <c r="F12" s="18">
        <f t="shared" si="3"/>
        <v>0.19999999999999929</v>
      </c>
      <c r="G12" s="17">
        <f>Data!AH36</f>
        <v>11.6</v>
      </c>
      <c r="H12" s="17">
        <f>Data!AH46</f>
        <v>11.4</v>
      </c>
      <c r="I12" s="17">
        <f>Data!AH56</f>
        <v>11.3</v>
      </c>
      <c r="J12" s="18">
        <f t="shared" si="4"/>
        <v>0.29999999999999893</v>
      </c>
      <c r="K12" s="17">
        <f>Data!AH66</f>
        <v>11.6</v>
      </c>
      <c r="L12" s="17">
        <f>Data!AH76</f>
        <v>11.4</v>
      </c>
      <c r="M12" s="17">
        <f>Data!AH86</f>
        <v>11.4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Data!AH7</f>
        <v>11.6</v>
      </c>
      <c r="D13" s="17">
        <f>Data!AH17</f>
        <v>11.7</v>
      </c>
      <c r="E13" s="17">
        <f>Data!AH27</f>
        <v>11.5</v>
      </c>
      <c r="F13" s="18">
        <f t="shared" si="3"/>
        <v>0.19999999999999929</v>
      </c>
      <c r="G13" s="17">
        <f>Data!AH37</f>
        <v>11.6</v>
      </c>
      <c r="H13" s="17">
        <f>Data!AH47</f>
        <v>11.5</v>
      </c>
      <c r="I13" s="17">
        <f>Data!AH57</f>
        <v>11.1</v>
      </c>
      <c r="J13" s="18">
        <f t="shared" si="4"/>
        <v>0.5</v>
      </c>
      <c r="K13" s="17">
        <f>Data!AH67</f>
        <v>11.7</v>
      </c>
      <c r="L13" s="17">
        <f>Data!AH77</f>
        <v>11.4</v>
      </c>
      <c r="M13" s="17">
        <f>Data!AH87</f>
        <v>11.4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Data!AH8</f>
        <v>12.3</v>
      </c>
      <c r="D14" s="17">
        <f>Data!AH18</f>
        <v>12.1</v>
      </c>
      <c r="E14" s="17">
        <f>Data!AH28</f>
        <v>12</v>
      </c>
      <c r="F14" s="18">
        <f t="shared" si="3"/>
        <v>0.30000000000000071</v>
      </c>
      <c r="G14" s="17">
        <f>Data!AH38</f>
        <v>12.1</v>
      </c>
      <c r="H14" s="17">
        <f>Data!AH48</f>
        <v>11.9</v>
      </c>
      <c r="I14" s="17">
        <f>Data!AH58</f>
        <v>12</v>
      </c>
      <c r="J14" s="18">
        <f t="shared" si="4"/>
        <v>0.19999999999999929</v>
      </c>
      <c r="K14" s="17">
        <f>Data!AH68</f>
        <v>12.1</v>
      </c>
      <c r="L14" s="17">
        <f>Data!AH78</f>
        <v>11.6</v>
      </c>
      <c r="M14" s="17">
        <f>Data!AH88</f>
        <v>11.7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Data!AH9</f>
        <v>11.5</v>
      </c>
      <c r="D15" s="17">
        <f>Data!AH19</f>
        <v>11.3</v>
      </c>
      <c r="E15" s="17">
        <f>Data!AH29</f>
        <v>11.2</v>
      </c>
      <c r="F15" s="18">
        <f t="shared" si="3"/>
        <v>0.30000000000000071</v>
      </c>
      <c r="G15" s="17">
        <f>Data!AH39</f>
        <v>11.3</v>
      </c>
      <c r="H15" s="17">
        <f>Data!AH49</f>
        <v>11.2</v>
      </c>
      <c r="I15" s="17">
        <f>Data!AH59</f>
        <v>11.2</v>
      </c>
      <c r="J15" s="18">
        <f t="shared" si="4"/>
        <v>0.10000000000000142</v>
      </c>
      <c r="K15" s="17">
        <f>Data!AH69</f>
        <v>10.7</v>
      </c>
      <c r="L15" s="17">
        <f>Data!AH79</f>
        <v>11.2</v>
      </c>
      <c r="M15" s="17">
        <f>Data!AH89</f>
        <v>11.1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Data!AH10</f>
        <v>10.5</v>
      </c>
      <c r="D16" s="17">
        <f>Data!AH20</f>
        <v>10.3</v>
      </c>
      <c r="E16" s="17">
        <f>Data!AH30</f>
        <v>9.9</v>
      </c>
      <c r="F16" s="18">
        <f t="shared" si="3"/>
        <v>0.59999999999999964</v>
      </c>
      <c r="G16" s="17">
        <f>Data!AH40</f>
        <v>10.4</v>
      </c>
      <c r="H16" s="17">
        <f>Data!AH50</f>
        <v>9.8000000000000007</v>
      </c>
      <c r="I16" s="17">
        <f>Data!AH60</f>
        <v>9.8000000000000007</v>
      </c>
      <c r="J16" s="18">
        <f t="shared" si="4"/>
        <v>0.59999999999999964</v>
      </c>
      <c r="K16" s="17">
        <f>Data!AH70</f>
        <v>10.4</v>
      </c>
      <c r="L16" s="17">
        <f>Data!AH80</f>
        <v>10.1</v>
      </c>
      <c r="M16" s="17">
        <f>Data!AH90</f>
        <v>10.3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Data!AH11</f>
        <v>11.5</v>
      </c>
      <c r="D17" s="17">
        <f>Data!AH21</f>
        <v>11.3</v>
      </c>
      <c r="E17" s="17">
        <f>Data!AH31</f>
        <v>11.1</v>
      </c>
      <c r="F17" s="18">
        <f t="shared" si="3"/>
        <v>0.40000000000000036</v>
      </c>
      <c r="G17" s="17">
        <f>Data!AH41</f>
        <v>11.2</v>
      </c>
      <c r="H17" s="17">
        <f>Data!AH51</f>
        <v>10.8</v>
      </c>
      <c r="I17" s="17">
        <f>Data!AH61</f>
        <v>11.1</v>
      </c>
      <c r="J17" s="18">
        <f t="shared" si="4"/>
        <v>0.39999999999999858</v>
      </c>
      <c r="K17" s="17">
        <f>Data!AH71</f>
        <v>11.4</v>
      </c>
      <c r="L17" s="17">
        <f>Data!AH81</f>
        <v>11.2</v>
      </c>
      <c r="M17" s="17">
        <f>Data!AH91</f>
        <v>11.1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8.2693443591259505E-2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11.050000000000002</v>
      </c>
      <c r="F28" s="30">
        <f>AVERAGE(F8:F27)</f>
        <v>0.3999999999999998</v>
      </c>
      <c r="G28" s="31"/>
      <c r="H28" s="32" t="s">
        <v>111</v>
      </c>
      <c r="I28" s="79">
        <f>AVERAGE(G8:I27)</f>
        <v>10.91</v>
      </c>
      <c r="J28" s="30">
        <f>AVERAGE(J8:J27)</f>
        <v>0.37999999999999973</v>
      </c>
      <c r="K28" s="80"/>
      <c r="L28" s="81" t="s">
        <v>111</v>
      </c>
      <c r="M28" s="82">
        <f>AVERAGE(K8:M27)</f>
        <v>10.883333333333333</v>
      </c>
      <c r="N28" s="83">
        <f>AVERAGE(N8:N27)</f>
        <v>0.45999999999999996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1.2606666666666662</v>
      </c>
      <c r="E30" s="3"/>
      <c r="F30" s="33"/>
      <c r="G30" s="36" t="s">
        <v>113</v>
      </c>
      <c r="H30" s="35">
        <f>IF(J2=2,SQRT(ABS(((P33*P42)^2)-((D30^2)/(J4*J3)))),(SQRT(ABS(((P33*P43)^2)-((D30^2)/(J4*J3))))))</f>
        <v>0.38668331381789989</v>
      </c>
      <c r="I30" s="2"/>
      <c r="J30" s="33"/>
      <c r="K30" s="34" t="s">
        <v>114</v>
      </c>
      <c r="L30" s="35">
        <f>SQRT(D30^2+H30^2)</f>
        <v>1.3186373381751464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0.24478964401294487</v>
      </c>
      <c r="E31" s="3"/>
      <c r="F31" s="37"/>
      <c r="G31" s="40" t="s">
        <v>117</v>
      </c>
      <c r="H31" s="41">
        <f>H30/5.15</f>
        <v>7.5084138605417447E-2</v>
      </c>
      <c r="I31" s="2"/>
      <c r="J31" s="37"/>
      <c r="K31" s="38" t="s">
        <v>118</v>
      </c>
      <c r="L31" s="84">
        <f>L30/5.15</f>
        <v>0.25604608508255267</v>
      </c>
      <c r="M31" s="2"/>
      <c r="N31" s="85"/>
      <c r="O31" s="36" t="s">
        <v>119</v>
      </c>
      <c r="P31" s="86">
        <f>IF(J2=2,(F28+J28)/2,(F28+J28+N28)/3)</f>
        <v>0.41333333333333316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14.007407407407403</v>
      </c>
      <c r="E32" s="3"/>
      <c r="F32" s="42"/>
      <c r="G32" s="45" t="s">
        <v>121</v>
      </c>
      <c r="H32" s="44">
        <f>100*H30/G4</f>
        <v>4.2964812646433321</v>
      </c>
      <c r="I32" s="2"/>
      <c r="J32" s="42"/>
      <c r="K32" s="87" t="s">
        <v>122</v>
      </c>
      <c r="L32" s="44">
        <f>100*L30/(G2-G3)</f>
        <v>14.651525979723848</v>
      </c>
      <c r="M32" s="2"/>
      <c r="N32" s="88"/>
      <c r="O32" s="89" t="s">
        <v>123</v>
      </c>
      <c r="P32" s="90">
        <f>IF(J3=2,P31*N42,P31*N43)</f>
        <v>1.0663999999999996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0.16666666666666963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-2.6666666666667282E-2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</v>
      </c>
      <c r="F66" s="112">
        <f t="shared" ref="F66:F75" si="8">N8</f>
        <v>0.5</v>
      </c>
      <c r="G66" s="113">
        <f t="shared" ref="G66:G75" si="9">$P$32</f>
        <v>1.0663999999999996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10.533333333333333</v>
      </c>
      <c r="M66" s="120">
        <f t="shared" ref="M66:M75" si="12">AVERAGE(G8:I8)</f>
        <v>10.4</v>
      </c>
      <c r="N66" s="121">
        <f t="shared" ref="N66:N75" si="13">AVERAGE(K8:M8)</f>
        <v>10.333333333333334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0.40000000000000036</v>
      </c>
      <c r="F67" s="115">
        <f t="shared" si="8"/>
        <v>0.59999999999999964</v>
      </c>
      <c r="G67" s="113">
        <f t="shared" si="9"/>
        <v>1.0663999999999996</v>
      </c>
      <c r="H67" s="2"/>
      <c r="I67" s="2"/>
      <c r="J67" s="2"/>
      <c r="K67" s="119">
        <f t="shared" si="10"/>
        <v>2</v>
      </c>
      <c r="L67" s="122">
        <f t="shared" si="11"/>
        <v>8.7666666666666657</v>
      </c>
      <c r="M67" s="122">
        <f t="shared" si="12"/>
        <v>8.6666666666666661</v>
      </c>
      <c r="N67" s="113">
        <f t="shared" si="13"/>
        <v>8.6333333333333329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0.89999999999999858</v>
      </c>
      <c r="F68" s="115">
        <f t="shared" si="8"/>
        <v>0.69999999999999929</v>
      </c>
      <c r="G68" s="113">
        <f t="shared" si="9"/>
        <v>1.0663999999999996</v>
      </c>
      <c r="H68" s="2"/>
      <c r="I68" s="2"/>
      <c r="J68" s="2"/>
      <c r="K68" s="119">
        <f t="shared" si="10"/>
        <v>3</v>
      </c>
      <c r="L68" s="122">
        <f t="shared" si="11"/>
        <v>11.9</v>
      </c>
      <c r="M68" s="122">
        <f t="shared" si="12"/>
        <v>11.733333333333334</v>
      </c>
      <c r="N68" s="113">
        <f t="shared" si="13"/>
        <v>11.666666666666666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0.69999999999999929</v>
      </c>
      <c r="E69" s="114">
        <f t="shared" si="7"/>
        <v>0.40000000000000036</v>
      </c>
      <c r="F69" s="115">
        <f t="shared" si="8"/>
        <v>0.70000000000000107</v>
      </c>
      <c r="G69" s="113">
        <f t="shared" si="9"/>
        <v>1.0663999999999996</v>
      </c>
      <c r="H69" s="2"/>
      <c r="I69" s="2"/>
      <c r="J69" s="2"/>
      <c r="K69" s="119">
        <f t="shared" si="10"/>
        <v>4</v>
      </c>
      <c r="L69" s="122">
        <f t="shared" si="11"/>
        <v>11.200000000000001</v>
      </c>
      <c r="M69" s="122">
        <f t="shared" si="12"/>
        <v>11.200000000000001</v>
      </c>
      <c r="N69" s="113">
        <f t="shared" si="13"/>
        <v>10.933333333333332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0.29999999999999893</v>
      </c>
      <c r="F70" s="115">
        <f t="shared" si="8"/>
        <v>0.19999999999999929</v>
      </c>
      <c r="G70" s="113">
        <f t="shared" si="9"/>
        <v>1.0663999999999996</v>
      </c>
      <c r="H70" s="2"/>
      <c r="I70" s="2"/>
      <c r="J70" s="2"/>
      <c r="K70" s="119">
        <f t="shared" si="10"/>
        <v>5</v>
      </c>
      <c r="L70" s="122">
        <f t="shared" si="11"/>
        <v>11.5</v>
      </c>
      <c r="M70" s="122">
        <f t="shared" si="12"/>
        <v>11.433333333333332</v>
      </c>
      <c r="N70" s="113">
        <f t="shared" si="13"/>
        <v>11.466666666666667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0.5</v>
      </c>
      <c r="F71" s="115">
        <f t="shared" si="8"/>
        <v>0.29999999999999893</v>
      </c>
      <c r="G71" s="113">
        <f t="shared" si="9"/>
        <v>1.0663999999999996</v>
      </c>
      <c r="H71" s="2"/>
      <c r="I71" s="2"/>
      <c r="J71" s="2"/>
      <c r="K71" s="119">
        <f t="shared" si="10"/>
        <v>6</v>
      </c>
      <c r="L71" s="122">
        <f t="shared" si="11"/>
        <v>11.6</v>
      </c>
      <c r="M71" s="122">
        <f t="shared" si="12"/>
        <v>11.4</v>
      </c>
      <c r="N71" s="113">
        <f t="shared" si="13"/>
        <v>11.5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0.19999999999999929</v>
      </c>
      <c r="F72" s="115">
        <f t="shared" si="8"/>
        <v>0.5</v>
      </c>
      <c r="G72" s="113">
        <f t="shared" si="9"/>
        <v>1.0663999999999996</v>
      </c>
      <c r="H72" s="2"/>
      <c r="I72" s="2"/>
      <c r="J72" s="2"/>
      <c r="K72" s="119">
        <f t="shared" si="10"/>
        <v>7</v>
      </c>
      <c r="L72" s="122">
        <f t="shared" si="11"/>
        <v>12.133333333333333</v>
      </c>
      <c r="M72" s="122">
        <f t="shared" si="12"/>
        <v>12</v>
      </c>
      <c r="N72" s="113">
        <f t="shared" si="13"/>
        <v>11.799999999999999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0.10000000000000142</v>
      </c>
      <c r="F73" s="115">
        <f t="shared" si="8"/>
        <v>0.5</v>
      </c>
      <c r="G73" s="113">
        <f t="shared" si="9"/>
        <v>1.0663999999999996</v>
      </c>
      <c r="H73" s="2"/>
      <c r="I73" s="2"/>
      <c r="J73" s="2"/>
      <c r="K73" s="119">
        <f t="shared" si="10"/>
        <v>8</v>
      </c>
      <c r="L73" s="122">
        <f t="shared" si="11"/>
        <v>11.333333333333334</v>
      </c>
      <c r="M73" s="122">
        <f t="shared" si="12"/>
        <v>11.233333333333334</v>
      </c>
      <c r="N73" s="113">
        <f t="shared" si="13"/>
        <v>11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0.59999999999999964</v>
      </c>
      <c r="F74" s="115">
        <f t="shared" si="8"/>
        <v>0.30000000000000071</v>
      </c>
      <c r="G74" s="113">
        <f t="shared" si="9"/>
        <v>1.0663999999999996</v>
      </c>
      <c r="H74" s="2"/>
      <c r="I74" s="2"/>
      <c r="J74" s="2"/>
      <c r="K74" s="119">
        <f t="shared" si="10"/>
        <v>9</v>
      </c>
      <c r="L74" s="122">
        <f t="shared" si="11"/>
        <v>10.233333333333334</v>
      </c>
      <c r="M74" s="122">
        <f t="shared" si="12"/>
        <v>10.000000000000002</v>
      </c>
      <c r="N74" s="113">
        <f t="shared" si="13"/>
        <v>10.266666666666667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0.39999999999999858</v>
      </c>
      <c r="F75" s="115">
        <f t="shared" si="8"/>
        <v>0.30000000000000071</v>
      </c>
      <c r="G75" s="118">
        <f t="shared" si="9"/>
        <v>1.0663999999999996</v>
      </c>
      <c r="H75" s="2"/>
      <c r="I75" s="2"/>
      <c r="J75" s="2"/>
      <c r="K75" s="123">
        <f t="shared" si="10"/>
        <v>10</v>
      </c>
      <c r="L75" s="122">
        <f t="shared" si="11"/>
        <v>11.299999999999999</v>
      </c>
      <c r="M75" s="122">
        <f t="shared" si="12"/>
        <v>11.033333333333333</v>
      </c>
      <c r="N75" s="113">
        <f t="shared" si="13"/>
        <v>11.233333333333334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GRR!A43</f>
        <v>D 33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Data!AI2</f>
        <v>8.8000000000000007</v>
      </c>
      <c r="D8" s="17">
        <f>Data!AI12</f>
        <v>8.8000000000000007</v>
      </c>
      <c r="E8" s="17">
        <f>Data!AI22</f>
        <v>8.6</v>
      </c>
      <c r="F8" s="18">
        <f>MAX(C8:E8)-MIN(C8:E8)</f>
        <v>0.20000000000000107</v>
      </c>
      <c r="G8" s="17">
        <f>Data!AI32</f>
        <v>8.8000000000000007</v>
      </c>
      <c r="H8" s="17">
        <f>Data!AI42</f>
        <v>8.6999999999999993</v>
      </c>
      <c r="I8" s="17">
        <f>Data!AI52</f>
        <v>8.4</v>
      </c>
      <c r="J8" s="18">
        <f t="shared" ref="J8" si="0">MAX(G8:I8)-MIN(G8:I8)</f>
        <v>0.40000000000000036</v>
      </c>
      <c r="K8" s="17">
        <f>Data!AI62</f>
        <v>8.8000000000000007</v>
      </c>
      <c r="L8" s="17">
        <f>Data!AI72</f>
        <v>8.6</v>
      </c>
      <c r="M8" s="17">
        <f>Data!AI82</f>
        <v>8.5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Data!AI3</f>
        <v>9.1999999999999993</v>
      </c>
      <c r="D9" s="17">
        <f>Data!AI13</f>
        <v>9.5</v>
      </c>
      <c r="E9" s="17">
        <f>Data!AI23</f>
        <v>9.1999999999999993</v>
      </c>
      <c r="F9" s="18">
        <f t="shared" ref="F9:F17" si="3">MAX(C9:E9)-MIN(C9:E9)</f>
        <v>0.30000000000000071</v>
      </c>
      <c r="G9" s="17">
        <f>Data!AI33</f>
        <v>9.3000000000000007</v>
      </c>
      <c r="H9" s="17">
        <f>Data!AI43</f>
        <v>9.3000000000000007</v>
      </c>
      <c r="I9" s="17">
        <f>Data!AI53</f>
        <v>9.4</v>
      </c>
      <c r="J9" s="18">
        <f t="shared" ref="J9:J17" si="4">MAX(G9:I9)-MIN(G9:I9)</f>
        <v>9.9999999999999645E-2</v>
      </c>
      <c r="K9" s="17">
        <f>Data!AI63</f>
        <v>9.5</v>
      </c>
      <c r="L9" s="17">
        <f>Data!AI73</f>
        <v>8.8000000000000007</v>
      </c>
      <c r="M9" s="17">
        <f>Data!AI83</f>
        <v>9.6999999999999993</v>
      </c>
      <c r="N9" s="73">
        <f t="shared" si="1"/>
        <v>0.89999999999999858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Data!AI4</f>
        <v>9.3000000000000007</v>
      </c>
      <c r="D10" s="17">
        <f>Data!AI14</f>
        <v>9.3000000000000007</v>
      </c>
      <c r="E10" s="17">
        <f>Data!AI24</f>
        <v>9.1</v>
      </c>
      <c r="F10" s="18">
        <f t="shared" si="3"/>
        <v>0.20000000000000107</v>
      </c>
      <c r="G10" s="17">
        <f>Data!AI34</f>
        <v>9.3000000000000007</v>
      </c>
      <c r="H10" s="17">
        <f>Data!AI44</f>
        <v>9.5</v>
      </c>
      <c r="I10" s="17">
        <f>Data!AI54</f>
        <v>9.1</v>
      </c>
      <c r="J10" s="18">
        <f t="shared" si="4"/>
        <v>0.40000000000000036</v>
      </c>
      <c r="K10" s="17">
        <f>Data!AI64</f>
        <v>9.6</v>
      </c>
      <c r="L10" s="17">
        <f>Data!AI74</f>
        <v>9.3000000000000007</v>
      </c>
      <c r="M10" s="17">
        <f>Data!AI84</f>
        <v>8.8000000000000007</v>
      </c>
      <c r="N10" s="73">
        <f t="shared" si="1"/>
        <v>0.79999999999999893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Data!AI5</f>
        <v>9.6999999999999993</v>
      </c>
      <c r="D11" s="17">
        <f>Data!AI15</f>
        <v>9.5</v>
      </c>
      <c r="E11" s="17">
        <f>Data!AI25</f>
        <v>8.9</v>
      </c>
      <c r="F11" s="18">
        <f t="shared" si="3"/>
        <v>0.79999999999999893</v>
      </c>
      <c r="G11" s="17">
        <f>Data!AI35</f>
        <v>9.6</v>
      </c>
      <c r="H11" s="17">
        <f>Data!AI45</f>
        <v>9.5</v>
      </c>
      <c r="I11" s="17">
        <f>Data!AI55</f>
        <v>9.1999999999999993</v>
      </c>
      <c r="J11" s="18">
        <f t="shared" si="4"/>
        <v>0.40000000000000036</v>
      </c>
      <c r="K11" s="17">
        <f>Data!AI65</f>
        <v>9.6</v>
      </c>
      <c r="L11" s="17">
        <f>Data!AI75</f>
        <v>9.4</v>
      </c>
      <c r="M11" s="17">
        <f>Data!AI85</f>
        <v>9.3000000000000007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Data!AI6</f>
        <v>9.3000000000000007</v>
      </c>
      <c r="D12" s="17">
        <f>Data!AI16</f>
        <v>9.4</v>
      </c>
      <c r="E12" s="17">
        <f>Data!AI26</f>
        <v>9.3000000000000007</v>
      </c>
      <c r="F12" s="18">
        <f t="shared" si="3"/>
        <v>9.9999999999999645E-2</v>
      </c>
      <c r="G12" s="17">
        <f>Data!AI36</f>
        <v>9.5</v>
      </c>
      <c r="H12" s="17">
        <f>Data!AI46</f>
        <v>9.4</v>
      </c>
      <c r="I12" s="17">
        <f>Data!AI56</f>
        <v>8.6999999999999993</v>
      </c>
      <c r="J12" s="18">
        <f t="shared" si="4"/>
        <v>0.80000000000000071</v>
      </c>
      <c r="K12" s="17">
        <f>Data!AI66</f>
        <v>9.4</v>
      </c>
      <c r="L12" s="17">
        <f>Data!AI76</f>
        <v>9.4</v>
      </c>
      <c r="M12" s="17">
        <f>Data!AI86</f>
        <v>9.3000000000000007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Data!AI7</f>
        <v>9.5</v>
      </c>
      <c r="D13" s="17">
        <f>Data!AI17</f>
        <v>9.8000000000000007</v>
      </c>
      <c r="E13" s="17">
        <f>Data!AI27</f>
        <v>9.5</v>
      </c>
      <c r="F13" s="18">
        <f t="shared" si="3"/>
        <v>0.30000000000000071</v>
      </c>
      <c r="G13" s="17">
        <f>Data!AI37</f>
        <v>9.8000000000000007</v>
      </c>
      <c r="H13" s="17">
        <f>Data!AI47</f>
        <v>9.1</v>
      </c>
      <c r="I13" s="17">
        <f>Data!AI57</f>
        <v>9.5</v>
      </c>
      <c r="J13" s="18">
        <f t="shared" si="4"/>
        <v>0.70000000000000107</v>
      </c>
      <c r="K13" s="17">
        <f>Data!AI67</f>
        <v>9.6999999999999993</v>
      </c>
      <c r="L13" s="17">
        <f>Data!AI77</f>
        <v>9.5</v>
      </c>
      <c r="M13" s="17">
        <f>Data!AI87</f>
        <v>9.5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Data!AI8</f>
        <v>10.5</v>
      </c>
      <c r="D14" s="17">
        <f>Data!AI18</f>
        <v>10.199999999999999</v>
      </c>
      <c r="E14" s="17">
        <f>Data!AI28</f>
        <v>10.1</v>
      </c>
      <c r="F14" s="18">
        <f t="shared" si="3"/>
        <v>0.40000000000000036</v>
      </c>
      <c r="G14" s="17">
        <f>Data!AI38</f>
        <v>10.3</v>
      </c>
      <c r="H14" s="17">
        <f>Data!AI48</f>
        <v>10.1</v>
      </c>
      <c r="I14" s="17">
        <f>Data!AI58</f>
        <v>10.1</v>
      </c>
      <c r="J14" s="18">
        <f t="shared" si="4"/>
        <v>0.20000000000000107</v>
      </c>
      <c r="K14" s="17">
        <f>Data!AI68</f>
        <v>10.3</v>
      </c>
      <c r="L14" s="17">
        <f>Data!AI78</f>
        <v>10.1</v>
      </c>
      <c r="M14" s="17">
        <f>Data!AI88</f>
        <v>9.9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Data!AI9</f>
        <v>9.3000000000000007</v>
      </c>
      <c r="D15" s="17">
        <f>Data!AI19</f>
        <v>8.6999999999999993</v>
      </c>
      <c r="E15" s="17">
        <f>Data!AI29</f>
        <v>8.8000000000000007</v>
      </c>
      <c r="F15" s="18">
        <f t="shared" si="3"/>
        <v>0.60000000000000142</v>
      </c>
      <c r="G15" s="17">
        <f>Data!AI39</f>
        <v>9.3000000000000007</v>
      </c>
      <c r="H15" s="17">
        <f>Data!AI49</f>
        <v>9</v>
      </c>
      <c r="I15" s="17">
        <f>Data!AI59</f>
        <v>9.1999999999999993</v>
      </c>
      <c r="J15" s="18">
        <f t="shared" si="4"/>
        <v>0.30000000000000071</v>
      </c>
      <c r="K15" s="17">
        <f>Data!AI69</f>
        <v>9.1</v>
      </c>
      <c r="L15" s="17">
        <f>Data!AI79</f>
        <v>8.8000000000000007</v>
      </c>
      <c r="M15" s="17">
        <f>Data!AI89</f>
        <v>9</v>
      </c>
      <c r="N15" s="73">
        <f t="shared" si="1"/>
        <v>0.29999999999999893</v>
      </c>
      <c r="O15" s="2"/>
      <c r="P15" s="2"/>
      <c r="Q15" s="2"/>
    </row>
    <row r="16" spans="1:19" ht="13.5" customHeight="1">
      <c r="A16" s="2"/>
      <c r="B16" s="19">
        <v>9</v>
      </c>
      <c r="C16" s="17">
        <f>Data!AI10</f>
        <v>8.5</v>
      </c>
      <c r="D16" s="17">
        <f>Data!AI20</f>
        <v>8.4</v>
      </c>
      <c r="E16" s="17">
        <f>Data!AI30</f>
        <v>7.9</v>
      </c>
      <c r="F16" s="18">
        <f t="shared" si="3"/>
        <v>0.59999999999999964</v>
      </c>
      <c r="G16" s="17">
        <f>Data!AI40</f>
        <v>8.1999999999999993</v>
      </c>
      <c r="H16" s="17">
        <f>Data!AI50</f>
        <v>8.3000000000000007</v>
      </c>
      <c r="I16" s="17">
        <f>Data!AI60</f>
        <v>8.4</v>
      </c>
      <c r="J16" s="18">
        <f t="shared" si="4"/>
        <v>0.20000000000000107</v>
      </c>
      <c r="K16" s="17">
        <f>Data!AI70</f>
        <v>8.4</v>
      </c>
      <c r="L16" s="17">
        <f>Data!AI80</f>
        <v>8.4</v>
      </c>
      <c r="M16" s="17">
        <f>Data!AI90</f>
        <v>8.3000000000000007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Data!AI11</f>
        <v>10</v>
      </c>
      <c r="D17" s="17">
        <f>Data!AI21</f>
        <v>9.5</v>
      </c>
      <c r="E17" s="17">
        <f>Data!AI31</f>
        <v>9.6</v>
      </c>
      <c r="F17" s="18">
        <f t="shared" si="3"/>
        <v>0.5</v>
      </c>
      <c r="G17" s="17">
        <f>Data!AI41</f>
        <v>9.9</v>
      </c>
      <c r="H17" s="17">
        <f>Data!AI51</f>
        <v>9.8000000000000007</v>
      </c>
      <c r="I17" s="17">
        <f>Data!AI61</f>
        <v>9.6</v>
      </c>
      <c r="J17" s="18">
        <f t="shared" si="4"/>
        <v>0.30000000000000071</v>
      </c>
      <c r="K17" s="17">
        <f>Data!AI71</f>
        <v>9.9</v>
      </c>
      <c r="L17" s="17">
        <f>Data!AI81</f>
        <v>9.6999999999999993</v>
      </c>
      <c r="M17" s="17">
        <f>Data!AI91</f>
        <v>9.5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-1.9688915140768327E-3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9.2733333333333352</v>
      </c>
      <c r="F28" s="30">
        <f>AVERAGE(F8:F27)</f>
        <v>0.40000000000000036</v>
      </c>
      <c r="G28" s="31"/>
      <c r="H28" s="32" t="s">
        <v>111</v>
      </c>
      <c r="I28" s="79">
        <f>AVERAGE(G8:I27)</f>
        <v>9.2766666666666673</v>
      </c>
      <c r="J28" s="30">
        <f>AVERAGE(J8:J27)</f>
        <v>0.38000000000000062</v>
      </c>
      <c r="K28" s="80"/>
      <c r="L28" s="81" t="s">
        <v>111</v>
      </c>
      <c r="M28" s="82">
        <f>AVERAGE(K8:M27)</f>
        <v>9.2700000000000014</v>
      </c>
      <c r="N28" s="83">
        <f>AVERAGE(N8:N27)</f>
        <v>0.37999999999999956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1.179333333333334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0.21456212085012544</v>
      </c>
      <c r="I30" s="2"/>
      <c r="J30" s="33"/>
      <c r="K30" s="34" t="s">
        <v>114</v>
      </c>
      <c r="L30" s="35">
        <f>SQRT(D30^2+H30^2)</f>
        <v>1.1986926273297991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0.22899676375404543</v>
      </c>
      <c r="E31" s="3"/>
      <c r="F31" s="37"/>
      <c r="G31" s="40" t="s">
        <v>117</v>
      </c>
      <c r="H31" s="41">
        <f>H30/5.15</f>
        <v>4.1662547737888432E-2</v>
      </c>
      <c r="I31" s="2"/>
      <c r="J31" s="37"/>
      <c r="K31" s="38" t="s">
        <v>118</v>
      </c>
      <c r="L31" s="84">
        <f>L30/5.15</f>
        <v>0.23275584996695126</v>
      </c>
      <c r="M31" s="2"/>
      <c r="N31" s="85"/>
      <c r="O31" s="36" t="s">
        <v>119</v>
      </c>
      <c r="P31" s="86">
        <f>IF(J2=2,(F28+J28)/2,(F28+J28+N28)/3)</f>
        <v>0.38666666666666688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13.10370370370371</v>
      </c>
      <c r="E32" s="3"/>
      <c r="F32" s="42"/>
      <c r="G32" s="45" t="s">
        <v>121</v>
      </c>
      <c r="H32" s="44">
        <f>100*H30/G4</f>
        <v>2.3840235650013941</v>
      </c>
      <c r="I32" s="2"/>
      <c r="J32" s="42"/>
      <c r="K32" s="87" t="s">
        <v>122</v>
      </c>
      <c r="L32" s="44">
        <f>100*L30/(G2-G3)</f>
        <v>13.318806970331101</v>
      </c>
      <c r="M32" s="2"/>
      <c r="N32" s="88"/>
      <c r="O32" s="89" t="s">
        <v>123</v>
      </c>
      <c r="P32" s="90">
        <f>IF(J3=2,P31*N42,P31*N43)</f>
        <v>0.9976000000000006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6.6666666666659324E-3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-6.6666666666659324E-3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0.40000000000000036</v>
      </c>
      <c r="F66" s="112">
        <f t="shared" ref="F66:F75" si="8">N8</f>
        <v>0.30000000000000071</v>
      </c>
      <c r="G66" s="113">
        <f t="shared" ref="G66:G75" si="9">$P$32</f>
        <v>0.9976000000000006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8.7333333333333343</v>
      </c>
      <c r="M66" s="120">
        <f t="shared" ref="M66:M75" si="12">AVERAGE(G8:I8)</f>
        <v>8.6333333333333329</v>
      </c>
      <c r="N66" s="121">
        <f t="shared" ref="N66:N75" si="13">AVERAGE(K8:M8)</f>
        <v>8.6333333333333329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9.9999999999999645E-2</v>
      </c>
      <c r="F67" s="115">
        <f t="shared" si="8"/>
        <v>0.89999999999999858</v>
      </c>
      <c r="G67" s="113">
        <f t="shared" si="9"/>
        <v>0.9976000000000006</v>
      </c>
      <c r="H67" s="2"/>
      <c r="I67" s="2"/>
      <c r="J67" s="2"/>
      <c r="K67" s="119">
        <f t="shared" si="10"/>
        <v>2</v>
      </c>
      <c r="L67" s="122">
        <f t="shared" si="11"/>
        <v>9.2999999999999989</v>
      </c>
      <c r="M67" s="122">
        <f t="shared" si="12"/>
        <v>9.3333333333333339</v>
      </c>
      <c r="N67" s="113">
        <f t="shared" si="13"/>
        <v>9.3333333333333339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0.20000000000000107</v>
      </c>
      <c r="E68" s="114">
        <f t="shared" si="7"/>
        <v>0.40000000000000036</v>
      </c>
      <c r="F68" s="115">
        <f t="shared" si="8"/>
        <v>0.79999999999999893</v>
      </c>
      <c r="G68" s="113">
        <f t="shared" si="9"/>
        <v>0.9976000000000006</v>
      </c>
      <c r="H68" s="2"/>
      <c r="I68" s="2"/>
      <c r="J68" s="2"/>
      <c r="K68" s="119">
        <f t="shared" si="10"/>
        <v>3</v>
      </c>
      <c r="L68" s="122">
        <f t="shared" si="11"/>
        <v>9.2333333333333343</v>
      </c>
      <c r="M68" s="122">
        <f t="shared" si="12"/>
        <v>9.2999999999999989</v>
      </c>
      <c r="N68" s="113">
        <f t="shared" si="13"/>
        <v>9.2333333333333325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0.79999999999999893</v>
      </c>
      <c r="E69" s="114">
        <f t="shared" si="7"/>
        <v>0.40000000000000036</v>
      </c>
      <c r="F69" s="115">
        <f t="shared" si="8"/>
        <v>0.29999999999999893</v>
      </c>
      <c r="G69" s="113">
        <f t="shared" si="9"/>
        <v>0.9976000000000006</v>
      </c>
      <c r="H69" s="2"/>
      <c r="I69" s="2"/>
      <c r="J69" s="2"/>
      <c r="K69" s="119">
        <f t="shared" si="10"/>
        <v>4</v>
      </c>
      <c r="L69" s="122">
        <f t="shared" si="11"/>
        <v>9.3666666666666671</v>
      </c>
      <c r="M69" s="122">
        <f t="shared" si="12"/>
        <v>9.4333333333333336</v>
      </c>
      <c r="N69" s="113">
        <f t="shared" si="13"/>
        <v>9.4333333333333336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0.80000000000000071</v>
      </c>
      <c r="F70" s="115">
        <f t="shared" si="8"/>
        <v>9.9999999999999645E-2</v>
      </c>
      <c r="G70" s="113">
        <f t="shared" si="9"/>
        <v>0.9976000000000006</v>
      </c>
      <c r="H70" s="2"/>
      <c r="I70" s="2"/>
      <c r="J70" s="2"/>
      <c r="K70" s="119">
        <f t="shared" si="10"/>
        <v>5</v>
      </c>
      <c r="L70" s="122">
        <f t="shared" si="11"/>
        <v>9.3333333333333339</v>
      </c>
      <c r="M70" s="122">
        <f t="shared" si="12"/>
        <v>9.1999999999999993</v>
      </c>
      <c r="N70" s="113">
        <f t="shared" si="13"/>
        <v>9.3666666666666671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0.70000000000000107</v>
      </c>
      <c r="F71" s="115">
        <f t="shared" si="8"/>
        <v>0.19999999999999929</v>
      </c>
      <c r="G71" s="113">
        <f t="shared" si="9"/>
        <v>0.9976000000000006</v>
      </c>
      <c r="H71" s="2"/>
      <c r="I71" s="2"/>
      <c r="J71" s="2"/>
      <c r="K71" s="119">
        <f t="shared" si="10"/>
        <v>6</v>
      </c>
      <c r="L71" s="122">
        <f t="shared" si="11"/>
        <v>9.6</v>
      </c>
      <c r="M71" s="122">
        <f t="shared" si="12"/>
        <v>9.4666666666666668</v>
      </c>
      <c r="N71" s="113">
        <f t="shared" si="13"/>
        <v>9.5666666666666664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0.20000000000000107</v>
      </c>
      <c r="F72" s="115">
        <f t="shared" si="8"/>
        <v>0.40000000000000036</v>
      </c>
      <c r="G72" s="113">
        <f t="shared" si="9"/>
        <v>0.9976000000000006</v>
      </c>
      <c r="H72" s="2"/>
      <c r="I72" s="2"/>
      <c r="J72" s="2"/>
      <c r="K72" s="119">
        <f t="shared" si="10"/>
        <v>7</v>
      </c>
      <c r="L72" s="122">
        <f t="shared" si="11"/>
        <v>10.266666666666666</v>
      </c>
      <c r="M72" s="122">
        <f t="shared" si="12"/>
        <v>10.166666666666666</v>
      </c>
      <c r="N72" s="113">
        <f t="shared" si="13"/>
        <v>10.1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0.60000000000000142</v>
      </c>
      <c r="E73" s="114">
        <f t="shared" si="7"/>
        <v>0.30000000000000071</v>
      </c>
      <c r="F73" s="115">
        <f t="shared" si="8"/>
        <v>0.29999999999999893</v>
      </c>
      <c r="G73" s="113">
        <f t="shared" si="9"/>
        <v>0.9976000000000006</v>
      </c>
      <c r="H73" s="2"/>
      <c r="I73" s="2"/>
      <c r="J73" s="2"/>
      <c r="K73" s="119">
        <f t="shared" si="10"/>
        <v>8</v>
      </c>
      <c r="L73" s="122">
        <f t="shared" si="11"/>
        <v>8.9333333333333336</v>
      </c>
      <c r="M73" s="122">
        <f t="shared" si="12"/>
        <v>9.1666666666666661</v>
      </c>
      <c r="N73" s="113">
        <f t="shared" si="13"/>
        <v>8.9666666666666668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0.20000000000000107</v>
      </c>
      <c r="F74" s="115">
        <f t="shared" si="8"/>
        <v>9.9999999999999645E-2</v>
      </c>
      <c r="G74" s="113">
        <f t="shared" si="9"/>
        <v>0.9976000000000006</v>
      </c>
      <c r="H74" s="2"/>
      <c r="I74" s="2"/>
      <c r="J74" s="2"/>
      <c r="K74" s="119">
        <f t="shared" si="10"/>
        <v>9</v>
      </c>
      <c r="L74" s="122">
        <f t="shared" si="11"/>
        <v>8.2666666666666657</v>
      </c>
      <c r="M74" s="122">
        <f t="shared" si="12"/>
        <v>8.2999999999999989</v>
      </c>
      <c r="N74" s="113">
        <f t="shared" si="13"/>
        <v>8.3666666666666671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0.30000000000000071</v>
      </c>
      <c r="F75" s="115">
        <f t="shared" si="8"/>
        <v>0.40000000000000036</v>
      </c>
      <c r="G75" s="118">
        <f t="shared" si="9"/>
        <v>0.9976000000000006</v>
      </c>
      <c r="H75" s="2"/>
      <c r="I75" s="2"/>
      <c r="J75" s="2"/>
      <c r="K75" s="123">
        <f t="shared" si="10"/>
        <v>10</v>
      </c>
      <c r="L75" s="122">
        <f t="shared" si="11"/>
        <v>9.7000000000000011</v>
      </c>
      <c r="M75" s="122">
        <f t="shared" si="12"/>
        <v>9.7666666666666675</v>
      </c>
      <c r="N75" s="113">
        <f t="shared" si="13"/>
        <v>9.7000000000000011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77"/>
  <sheetViews>
    <sheetView showGridLines="0" workbookViewId="0">
      <selection activeCell="D20" sqref="D20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GRR!B44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GRR!A44</f>
        <v>D 34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Data!AJ2</f>
        <v>8.6</v>
      </c>
      <c r="D8" s="17">
        <f>Data!AJ12</f>
        <v>8.6</v>
      </c>
      <c r="E8" s="17">
        <f>Data!AJ22</f>
        <v>8.6</v>
      </c>
      <c r="F8" s="18">
        <f>MAX(C8:E8)-MIN(C8:E8)</f>
        <v>0</v>
      </c>
      <c r="G8" s="17">
        <f>Data!AJ32</f>
        <v>8.8000000000000007</v>
      </c>
      <c r="H8" s="17">
        <f>Data!AJ42</f>
        <v>8.6999999999999993</v>
      </c>
      <c r="I8" s="17">
        <f>Data!AJ52</f>
        <v>8.6</v>
      </c>
      <c r="J8" s="18">
        <f t="shared" ref="J8" si="0">MAX(G8:I8)-MIN(G8:I8)</f>
        <v>0.20000000000000107</v>
      </c>
      <c r="K8" s="17">
        <f>Data!AJ62</f>
        <v>8.8000000000000007</v>
      </c>
      <c r="L8" s="17">
        <f>Data!AJ72</f>
        <v>8.6</v>
      </c>
      <c r="M8" s="17">
        <f>Data!AJ82</f>
        <v>8</v>
      </c>
      <c r="N8" s="71">
        <f t="shared" ref="N8:N17" si="1">MAX(K8:M8)-MIN(K8:M8)</f>
        <v>0.80000000000000071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Data!AJ3</f>
        <v>9.3000000000000007</v>
      </c>
      <c r="D9" s="17">
        <f>Data!AJ13</f>
        <v>9.4</v>
      </c>
      <c r="E9" s="17">
        <f>Data!AJ23</f>
        <v>9.6999999999999993</v>
      </c>
      <c r="F9" s="18">
        <f t="shared" ref="F9:F17" si="3">MAX(C9:E9)-MIN(C9:E9)</f>
        <v>0.39999999999999858</v>
      </c>
      <c r="G9" s="17">
        <f>Data!AJ33</f>
        <v>9.3000000000000007</v>
      </c>
      <c r="H9" s="17">
        <f>Data!AJ43</f>
        <v>9.1999999999999993</v>
      </c>
      <c r="I9" s="17">
        <f>Data!AJ53</f>
        <v>9.4</v>
      </c>
      <c r="J9" s="18">
        <f t="shared" ref="J9:J17" si="4">MAX(G9:I9)-MIN(G9:I9)</f>
        <v>0.20000000000000107</v>
      </c>
      <c r="K9" s="17">
        <f>Data!AJ63</f>
        <v>9.5</v>
      </c>
      <c r="L9" s="17">
        <f>Data!AJ73</f>
        <v>9.1999999999999993</v>
      </c>
      <c r="M9" s="17">
        <f>Data!AJ83</f>
        <v>10</v>
      </c>
      <c r="N9" s="73">
        <f t="shared" si="1"/>
        <v>0.80000000000000071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Data!AJ4</f>
        <v>9.9</v>
      </c>
      <c r="D10" s="17">
        <f>Data!AJ14</f>
        <v>10</v>
      </c>
      <c r="E10" s="17">
        <f>Data!AJ24</f>
        <v>9.6</v>
      </c>
      <c r="F10" s="18">
        <f t="shared" si="3"/>
        <v>0.40000000000000036</v>
      </c>
      <c r="G10" s="17">
        <f>Data!AJ34</f>
        <v>9.8000000000000007</v>
      </c>
      <c r="H10" s="17">
        <f>Data!AJ44</f>
        <v>9.6999999999999993</v>
      </c>
      <c r="I10" s="17">
        <f>Data!AJ54</f>
        <v>9.6</v>
      </c>
      <c r="J10" s="18">
        <f t="shared" si="4"/>
        <v>0.20000000000000107</v>
      </c>
      <c r="K10" s="17">
        <f>Data!AJ64</f>
        <v>10</v>
      </c>
      <c r="L10" s="17">
        <f>Data!AJ74</f>
        <v>9.8000000000000007</v>
      </c>
      <c r="M10" s="17">
        <f>Data!AJ84</f>
        <v>9.5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Data!AJ5</f>
        <v>10.1</v>
      </c>
      <c r="D11" s="17">
        <f>Data!AJ15</f>
        <v>9.9</v>
      </c>
      <c r="E11" s="17">
        <f>Data!AJ25</f>
        <v>9.4</v>
      </c>
      <c r="F11" s="18">
        <f t="shared" si="3"/>
        <v>0.69999999999999929</v>
      </c>
      <c r="G11" s="17">
        <f>Data!AJ35</f>
        <v>10</v>
      </c>
      <c r="H11" s="17">
        <f>Data!AJ45</f>
        <v>9.9</v>
      </c>
      <c r="I11" s="17">
        <f>Data!AJ55</f>
        <v>9.6</v>
      </c>
      <c r="J11" s="18">
        <f t="shared" si="4"/>
        <v>0.40000000000000036</v>
      </c>
      <c r="K11" s="17">
        <f>Data!AJ65</f>
        <v>9.8000000000000007</v>
      </c>
      <c r="L11" s="17">
        <f>Data!AJ75</f>
        <v>9.6999999999999993</v>
      </c>
      <c r="M11" s="17">
        <f>Data!AJ85</f>
        <v>9.6999999999999993</v>
      </c>
      <c r="N11" s="73">
        <f t="shared" si="1"/>
        <v>0.10000000000000142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Data!AJ6</f>
        <v>10.199999999999999</v>
      </c>
      <c r="D12" s="17">
        <f>Data!AJ16</f>
        <v>10.1</v>
      </c>
      <c r="E12" s="17">
        <f>Data!AJ26</f>
        <v>10</v>
      </c>
      <c r="F12" s="18">
        <f t="shared" si="3"/>
        <v>0.19999999999999929</v>
      </c>
      <c r="G12" s="17">
        <f>Data!AJ36</f>
        <v>10.199999999999999</v>
      </c>
      <c r="H12" s="17">
        <f>Data!AJ46</f>
        <v>10.1</v>
      </c>
      <c r="I12" s="17">
        <f>Data!AJ56</f>
        <v>9.9</v>
      </c>
      <c r="J12" s="18">
        <f t="shared" si="4"/>
        <v>0.29999999999999893</v>
      </c>
      <c r="K12" s="17">
        <f>Data!AJ66</f>
        <v>9.8000000000000007</v>
      </c>
      <c r="L12" s="17">
        <f>Data!AJ76</f>
        <v>10</v>
      </c>
      <c r="M12" s="17">
        <f>Data!AJ86</f>
        <v>9.9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Data!AJ7</f>
        <v>9.3000000000000007</v>
      </c>
      <c r="D13" s="17">
        <f>Data!AJ17</f>
        <v>9.4</v>
      </c>
      <c r="E13" s="17">
        <f>Data!AJ27</f>
        <v>9.1</v>
      </c>
      <c r="F13" s="18">
        <f t="shared" si="3"/>
        <v>0.30000000000000071</v>
      </c>
      <c r="G13" s="17">
        <f>Data!AJ37</f>
        <v>9.6999999999999993</v>
      </c>
      <c r="H13" s="17">
        <f>Data!AJ47</f>
        <v>9.6</v>
      </c>
      <c r="I13" s="17">
        <f>Data!AJ57</f>
        <v>9.4</v>
      </c>
      <c r="J13" s="18">
        <f t="shared" si="4"/>
        <v>0.29999999999999893</v>
      </c>
      <c r="K13" s="17">
        <f>Data!AJ67</f>
        <v>9.6</v>
      </c>
      <c r="L13" s="17">
        <f>Data!AJ77</f>
        <v>9.4</v>
      </c>
      <c r="M13" s="17">
        <f>Data!AJ87</f>
        <v>9.4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Data!AJ8</f>
        <v>10.8</v>
      </c>
      <c r="D14" s="17">
        <f>Data!AJ18</f>
        <v>10.6</v>
      </c>
      <c r="E14" s="17">
        <f>Data!AJ28</f>
        <v>10.5</v>
      </c>
      <c r="F14" s="18">
        <f t="shared" si="3"/>
        <v>0.30000000000000071</v>
      </c>
      <c r="G14" s="17">
        <f>Data!AJ38</f>
        <v>10.199999999999999</v>
      </c>
      <c r="H14" s="17">
        <f>Data!AJ48</f>
        <v>10.5</v>
      </c>
      <c r="I14" s="17">
        <f>Data!AJ58</f>
        <v>10.5</v>
      </c>
      <c r="J14" s="18">
        <f t="shared" si="4"/>
        <v>0.30000000000000071</v>
      </c>
      <c r="K14" s="17">
        <f>Data!AJ68</f>
        <v>10.7</v>
      </c>
      <c r="L14" s="17">
        <f>Data!AJ78</f>
        <v>10.5</v>
      </c>
      <c r="M14" s="17">
        <f>Data!AJ88</f>
        <v>10.199999999999999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Data!AJ9</f>
        <v>9.3000000000000007</v>
      </c>
      <c r="D15" s="17">
        <f>Data!AJ19</f>
        <v>9</v>
      </c>
      <c r="E15" s="17">
        <f>Data!AJ29</f>
        <v>9.4</v>
      </c>
      <c r="F15" s="18">
        <f t="shared" si="3"/>
        <v>0.40000000000000036</v>
      </c>
      <c r="G15" s="17">
        <f>Data!AJ39</f>
        <v>9.6</v>
      </c>
      <c r="H15" s="17">
        <f>Data!AJ49</f>
        <v>9.3000000000000007</v>
      </c>
      <c r="I15" s="17">
        <f>Data!AJ59</f>
        <v>9.5</v>
      </c>
      <c r="J15" s="18">
        <f t="shared" si="4"/>
        <v>0.29999999999999893</v>
      </c>
      <c r="K15" s="17">
        <f>Data!AJ69</f>
        <v>9.4</v>
      </c>
      <c r="L15" s="17">
        <f>Data!AJ79</f>
        <v>9.4</v>
      </c>
      <c r="M15" s="17">
        <f>Data!AJ89</f>
        <v>9.1999999999999993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Data!AJ10</f>
        <v>8.5</v>
      </c>
      <c r="D16" s="17">
        <f>Data!AJ20</f>
        <v>8.6</v>
      </c>
      <c r="E16" s="17">
        <f>Data!AJ30</f>
        <v>8.1999999999999993</v>
      </c>
      <c r="F16" s="18">
        <f t="shared" si="3"/>
        <v>0.40000000000000036</v>
      </c>
      <c r="G16" s="17">
        <f>Data!AJ40</f>
        <v>8.6999999999999993</v>
      </c>
      <c r="H16" s="17">
        <f>Data!AJ50</f>
        <v>8.6</v>
      </c>
      <c r="I16" s="17">
        <f>Data!AJ60</f>
        <v>8</v>
      </c>
      <c r="J16" s="18">
        <f t="shared" si="4"/>
        <v>0.69999999999999929</v>
      </c>
      <c r="K16" s="17">
        <f>Data!AJ70</f>
        <v>8.6999999999999993</v>
      </c>
      <c r="L16" s="17">
        <f>Data!AJ80</f>
        <v>8.6</v>
      </c>
      <c r="M16" s="17">
        <f>Data!AJ90</f>
        <v>8.6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Data!AJ11</f>
        <v>9.9</v>
      </c>
      <c r="D17" s="17">
        <f>Data!AJ21</f>
        <v>9.3000000000000007</v>
      </c>
      <c r="E17" s="17">
        <f>Data!AJ31</f>
        <v>9.4</v>
      </c>
      <c r="F17" s="18">
        <f t="shared" si="3"/>
        <v>0.59999999999999964</v>
      </c>
      <c r="G17" s="17">
        <f>Data!AJ41</f>
        <v>9.6999999999999993</v>
      </c>
      <c r="H17" s="17">
        <f>Data!AJ51</f>
        <v>9.6</v>
      </c>
      <c r="I17" s="17">
        <f>Data!AJ61</f>
        <v>9.4</v>
      </c>
      <c r="J17" s="18">
        <f t="shared" si="4"/>
        <v>0.29999999999999893</v>
      </c>
      <c r="K17" s="17">
        <f>Data!AJ71</f>
        <v>9.6999999999999993</v>
      </c>
      <c r="L17" s="17">
        <f>Data!AJ81</f>
        <v>9.5</v>
      </c>
      <c r="M17" s="17">
        <f>Data!AJ91</f>
        <v>9.3000000000000007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-7.8755660563094299E-3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9.49</v>
      </c>
      <c r="F28" s="30">
        <f>AVERAGE(F8:F27)</f>
        <v>0.36999999999999994</v>
      </c>
      <c r="G28" s="31"/>
      <c r="H28" s="32" t="s">
        <v>111</v>
      </c>
      <c r="I28" s="79">
        <f>AVERAGE(G8:I27)</f>
        <v>9.5033333333333321</v>
      </c>
      <c r="J28" s="30">
        <f>AVERAGE(J8:J27)</f>
        <v>0.31999999999999995</v>
      </c>
      <c r="K28" s="80"/>
      <c r="L28" s="81" t="s">
        <v>111</v>
      </c>
      <c r="M28" s="82">
        <f>AVERAGE(K8:M27)</f>
        <v>9.4833333333333307</v>
      </c>
      <c r="N28" s="83">
        <f>AVERAGE(N8:N27)</f>
        <v>0.38000000000000006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1.0878333333333334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0.19112834789839517</v>
      </c>
      <c r="I30" s="2"/>
      <c r="J30" s="33"/>
      <c r="K30" s="34" t="s">
        <v>114</v>
      </c>
      <c r="L30" s="35">
        <f>SQRT(D30^2+H30^2)</f>
        <v>1.1044959965891599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0.21122977346278318</v>
      </c>
      <c r="E31" s="3"/>
      <c r="F31" s="37"/>
      <c r="G31" s="40" t="s">
        <v>117</v>
      </c>
      <c r="H31" s="41">
        <f>H30/5.15</f>
        <v>3.7112300562795172E-2</v>
      </c>
      <c r="I31" s="2"/>
      <c r="J31" s="37"/>
      <c r="K31" s="38" t="s">
        <v>118</v>
      </c>
      <c r="L31" s="84">
        <f>L30/5.15</f>
        <v>0.21446524205614753</v>
      </c>
      <c r="M31" s="2"/>
      <c r="N31" s="85"/>
      <c r="O31" s="36" t="s">
        <v>119</v>
      </c>
      <c r="P31" s="86">
        <f>IF(J2=2,(F28+J28)/2,(F28+J28+N28)/3)</f>
        <v>0.35666666666666669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12.087037037037039</v>
      </c>
      <c r="E32" s="3"/>
      <c r="F32" s="42"/>
      <c r="G32" s="45" t="s">
        <v>121</v>
      </c>
      <c r="H32" s="44">
        <f>100*H30/G4</f>
        <v>2.1236483099821686</v>
      </c>
      <c r="I32" s="2"/>
      <c r="J32" s="42"/>
      <c r="K32" s="87" t="s">
        <v>122</v>
      </c>
      <c r="L32" s="44">
        <f>100*L30/(G2-G3)</f>
        <v>12.272177739879554</v>
      </c>
      <c r="M32" s="2"/>
      <c r="N32" s="88"/>
      <c r="O32" s="89" t="s">
        <v>123</v>
      </c>
      <c r="P32" s="90">
        <f>IF(J3=2,P31*N42,P31*N43)</f>
        <v>0.92020000000000013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2.000000000000135E-2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-2.000000000000135E-2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</v>
      </c>
      <c r="E66" s="111">
        <f t="shared" ref="E66:E75" si="7">J8</f>
        <v>0.20000000000000107</v>
      </c>
      <c r="F66" s="112">
        <f t="shared" ref="F66:F75" si="8">N8</f>
        <v>0.80000000000000071</v>
      </c>
      <c r="G66" s="113">
        <f t="shared" ref="G66:G75" si="9">$P$32</f>
        <v>0.92020000000000013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8.6</v>
      </c>
      <c r="M66" s="120">
        <f t="shared" ref="M66:M75" si="12">AVERAGE(G8:I8)</f>
        <v>8.7000000000000011</v>
      </c>
      <c r="N66" s="121">
        <f t="shared" ref="N66:N75" si="13">AVERAGE(K8:M8)</f>
        <v>8.4666666666666668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0.39999999999999858</v>
      </c>
      <c r="E67" s="114">
        <f t="shared" si="7"/>
        <v>0.20000000000000107</v>
      </c>
      <c r="F67" s="115">
        <f t="shared" si="8"/>
        <v>0.80000000000000071</v>
      </c>
      <c r="G67" s="113">
        <f t="shared" si="9"/>
        <v>0.92020000000000013</v>
      </c>
      <c r="H67" s="2"/>
      <c r="I67" s="2"/>
      <c r="J67" s="2"/>
      <c r="K67" s="119">
        <f t="shared" si="10"/>
        <v>2</v>
      </c>
      <c r="L67" s="122">
        <f t="shared" si="11"/>
        <v>9.4666666666666668</v>
      </c>
      <c r="M67" s="122">
        <f t="shared" si="12"/>
        <v>9.2999999999999989</v>
      </c>
      <c r="N67" s="113">
        <f t="shared" si="13"/>
        <v>9.5666666666666664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0.20000000000000107</v>
      </c>
      <c r="F68" s="115">
        <f t="shared" si="8"/>
        <v>0.5</v>
      </c>
      <c r="G68" s="113">
        <f t="shared" si="9"/>
        <v>0.92020000000000013</v>
      </c>
      <c r="H68" s="2"/>
      <c r="I68" s="2"/>
      <c r="J68" s="2"/>
      <c r="K68" s="119">
        <f t="shared" si="10"/>
        <v>3</v>
      </c>
      <c r="L68" s="122">
        <f t="shared" si="11"/>
        <v>9.8333333333333339</v>
      </c>
      <c r="M68" s="122">
        <f t="shared" si="12"/>
        <v>9.7000000000000011</v>
      </c>
      <c r="N68" s="113">
        <f t="shared" si="13"/>
        <v>9.7666666666666675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0.69999999999999929</v>
      </c>
      <c r="E69" s="114">
        <f t="shared" si="7"/>
        <v>0.40000000000000036</v>
      </c>
      <c r="F69" s="115">
        <f t="shared" si="8"/>
        <v>0.10000000000000142</v>
      </c>
      <c r="G69" s="113">
        <f t="shared" si="9"/>
        <v>0.92020000000000013</v>
      </c>
      <c r="H69" s="2"/>
      <c r="I69" s="2"/>
      <c r="J69" s="2"/>
      <c r="K69" s="119">
        <f t="shared" si="10"/>
        <v>4</v>
      </c>
      <c r="L69" s="122">
        <f t="shared" si="11"/>
        <v>9.7999999999999989</v>
      </c>
      <c r="M69" s="122">
        <f t="shared" si="12"/>
        <v>9.8333333333333339</v>
      </c>
      <c r="N69" s="113">
        <f t="shared" si="13"/>
        <v>9.7333333333333325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0.29999999999999893</v>
      </c>
      <c r="F70" s="115">
        <f t="shared" si="8"/>
        <v>0.19999999999999929</v>
      </c>
      <c r="G70" s="113">
        <f t="shared" si="9"/>
        <v>0.92020000000000013</v>
      </c>
      <c r="H70" s="2"/>
      <c r="I70" s="2"/>
      <c r="J70" s="2"/>
      <c r="K70" s="119">
        <f t="shared" si="10"/>
        <v>5</v>
      </c>
      <c r="L70" s="122">
        <f t="shared" si="11"/>
        <v>10.1</v>
      </c>
      <c r="M70" s="122">
        <f t="shared" si="12"/>
        <v>10.066666666666665</v>
      </c>
      <c r="N70" s="113">
        <f t="shared" si="13"/>
        <v>9.9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0.29999999999999893</v>
      </c>
      <c r="F71" s="115">
        <f t="shared" si="8"/>
        <v>0.19999999999999929</v>
      </c>
      <c r="G71" s="113">
        <f t="shared" si="9"/>
        <v>0.92020000000000013</v>
      </c>
      <c r="H71" s="2"/>
      <c r="I71" s="2"/>
      <c r="J71" s="2"/>
      <c r="K71" s="119">
        <f t="shared" si="10"/>
        <v>6</v>
      </c>
      <c r="L71" s="122">
        <f t="shared" si="11"/>
        <v>9.2666666666666675</v>
      </c>
      <c r="M71" s="122">
        <f t="shared" si="12"/>
        <v>9.5666666666666647</v>
      </c>
      <c r="N71" s="113">
        <f t="shared" si="13"/>
        <v>9.4666666666666668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0.30000000000000071</v>
      </c>
      <c r="F72" s="115">
        <f t="shared" si="8"/>
        <v>0.5</v>
      </c>
      <c r="G72" s="113">
        <f t="shared" si="9"/>
        <v>0.92020000000000013</v>
      </c>
      <c r="H72" s="2"/>
      <c r="I72" s="2"/>
      <c r="J72" s="2"/>
      <c r="K72" s="119">
        <f t="shared" si="10"/>
        <v>7</v>
      </c>
      <c r="L72" s="122">
        <f t="shared" si="11"/>
        <v>10.633333333333333</v>
      </c>
      <c r="M72" s="122">
        <f t="shared" si="12"/>
        <v>10.4</v>
      </c>
      <c r="N72" s="113">
        <f t="shared" si="13"/>
        <v>10.466666666666667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0.29999999999999893</v>
      </c>
      <c r="F73" s="115">
        <f t="shared" si="8"/>
        <v>0.20000000000000107</v>
      </c>
      <c r="G73" s="113">
        <f t="shared" si="9"/>
        <v>0.92020000000000013</v>
      </c>
      <c r="H73" s="2"/>
      <c r="I73" s="2"/>
      <c r="J73" s="2"/>
      <c r="K73" s="119">
        <f t="shared" si="10"/>
        <v>8</v>
      </c>
      <c r="L73" s="122">
        <f t="shared" si="11"/>
        <v>9.2333333333333343</v>
      </c>
      <c r="M73" s="122">
        <f t="shared" si="12"/>
        <v>9.4666666666666668</v>
      </c>
      <c r="N73" s="113">
        <f t="shared" si="13"/>
        <v>9.3333333333333339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0.69999999999999929</v>
      </c>
      <c r="F74" s="115">
        <f t="shared" si="8"/>
        <v>9.9999999999999645E-2</v>
      </c>
      <c r="G74" s="113">
        <f t="shared" si="9"/>
        <v>0.92020000000000013</v>
      </c>
      <c r="H74" s="2"/>
      <c r="I74" s="2"/>
      <c r="J74" s="2"/>
      <c r="K74" s="119">
        <f t="shared" si="10"/>
        <v>9</v>
      </c>
      <c r="L74" s="122">
        <f t="shared" si="11"/>
        <v>8.4333333333333336</v>
      </c>
      <c r="M74" s="122">
        <f t="shared" si="12"/>
        <v>8.4333333333333318</v>
      </c>
      <c r="N74" s="113">
        <f t="shared" si="13"/>
        <v>8.6333333333333329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0.59999999999999964</v>
      </c>
      <c r="E75" s="114">
        <f t="shared" si="7"/>
        <v>0.29999999999999893</v>
      </c>
      <c r="F75" s="115">
        <f t="shared" si="8"/>
        <v>0.39999999999999858</v>
      </c>
      <c r="G75" s="118">
        <f t="shared" si="9"/>
        <v>0.92020000000000013</v>
      </c>
      <c r="H75" s="2"/>
      <c r="I75" s="2"/>
      <c r="J75" s="2"/>
      <c r="K75" s="123">
        <f t="shared" si="10"/>
        <v>10</v>
      </c>
      <c r="L75" s="122">
        <f t="shared" si="11"/>
        <v>9.5333333333333332</v>
      </c>
      <c r="M75" s="122">
        <f t="shared" si="12"/>
        <v>9.5666666666666647</v>
      </c>
      <c r="N75" s="113">
        <f t="shared" si="13"/>
        <v>9.5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GRR!B45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GRR!A45</f>
        <v>D 35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Data!AK2</f>
        <v>9.6999999999999993</v>
      </c>
      <c r="D8" s="17">
        <f>Data!AK12</f>
        <v>9.6</v>
      </c>
      <c r="E8" s="17">
        <f>Data!AK22</f>
        <v>9.5</v>
      </c>
      <c r="F8" s="18">
        <f>MAX(C8:E8)-MIN(C8:E8)</f>
        <v>0.19999999999999929</v>
      </c>
      <c r="G8" s="17">
        <f>Data!AK32</f>
        <v>9.6</v>
      </c>
      <c r="H8" s="17">
        <f>Data!AK42</f>
        <v>9.3000000000000007</v>
      </c>
      <c r="I8" s="17">
        <f>Data!AK52</f>
        <v>9.1</v>
      </c>
      <c r="J8" s="18">
        <f t="shared" ref="J8" si="0">MAX(G8:I8)-MIN(G8:I8)</f>
        <v>0.5</v>
      </c>
      <c r="K8" s="17">
        <f>Data!AK62</f>
        <v>9.4</v>
      </c>
      <c r="L8" s="17">
        <f>Data!AK72</f>
        <v>9.4</v>
      </c>
      <c r="M8" s="17">
        <f>Data!AK82</f>
        <v>9.4</v>
      </c>
      <c r="N8" s="71">
        <f t="shared" ref="N8:N17" si="1">MAX(K8:M8)-MIN(K8:M8)</f>
        <v>0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Data!AK3</f>
        <v>10</v>
      </c>
      <c r="D9" s="17">
        <f>Data!AK13</f>
        <v>10.5</v>
      </c>
      <c r="E9" s="17">
        <f>Data!AK23</f>
        <v>10.5</v>
      </c>
      <c r="F9" s="18">
        <f t="shared" ref="F9:F17" si="3">MAX(C9:E9)-MIN(C9:E9)</f>
        <v>0.5</v>
      </c>
      <c r="G9" s="17">
        <f>Data!AK33</f>
        <v>10.199999999999999</v>
      </c>
      <c r="H9" s="17">
        <f>Data!AK43</f>
        <v>10.3</v>
      </c>
      <c r="I9" s="17">
        <f>Data!AK53</f>
        <v>10.4</v>
      </c>
      <c r="J9" s="18">
        <f t="shared" ref="J9:J17" si="4">MAX(G9:I9)-MIN(G9:I9)</f>
        <v>0.20000000000000107</v>
      </c>
      <c r="K9" s="17">
        <f>Data!AK63</f>
        <v>10.5</v>
      </c>
      <c r="L9" s="17">
        <f>Data!AK73</f>
        <v>10.3</v>
      </c>
      <c r="M9" s="17">
        <f>Data!AK83</f>
        <v>10.3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Data!AK4</f>
        <v>10.199999999999999</v>
      </c>
      <c r="D10" s="17">
        <f>Data!AK14</f>
        <v>9.8000000000000007</v>
      </c>
      <c r="E10" s="17">
        <f>Data!AK24</f>
        <v>9.6</v>
      </c>
      <c r="F10" s="18">
        <f t="shared" si="3"/>
        <v>0.59999999999999964</v>
      </c>
      <c r="G10" s="17">
        <f>Data!AK34</f>
        <v>10.1</v>
      </c>
      <c r="H10" s="17">
        <f>Data!AK44</f>
        <v>9.9</v>
      </c>
      <c r="I10" s="17">
        <f>Data!AK54</f>
        <v>9.5</v>
      </c>
      <c r="J10" s="18">
        <f t="shared" si="4"/>
        <v>0.59999999999999964</v>
      </c>
      <c r="K10" s="17">
        <f>Data!AK64</f>
        <v>10</v>
      </c>
      <c r="L10" s="17">
        <f>Data!AK74</f>
        <v>9.6999999999999993</v>
      </c>
      <c r="M10" s="17">
        <f>Data!AK84</f>
        <v>9.6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Data!AK5</f>
        <v>10.5</v>
      </c>
      <c r="D11" s="17">
        <f>Data!AK15</f>
        <v>10.3</v>
      </c>
      <c r="E11" s="17">
        <f>Data!AK25</f>
        <v>10.1</v>
      </c>
      <c r="F11" s="18">
        <f t="shared" si="3"/>
        <v>0.40000000000000036</v>
      </c>
      <c r="G11" s="17">
        <f>Data!AK35</f>
        <v>10.4</v>
      </c>
      <c r="H11" s="17">
        <f>Data!AK45</f>
        <v>9.8000000000000007</v>
      </c>
      <c r="I11" s="17">
        <f>Data!AK55</f>
        <v>10.1</v>
      </c>
      <c r="J11" s="18">
        <f t="shared" si="4"/>
        <v>0.59999999999999964</v>
      </c>
      <c r="K11" s="17">
        <f>Data!AK65</f>
        <v>10.3</v>
      </c>
      <c r="L11" s="17">
        <f>Data!AK75</f>
        <v>10</v>
      </c>
      <c r="M11" s="17">
        <f>Data!AK85</f>
        <v>10.199999999999999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Data!AK6</f>
        <v>10.199999999999999</v>
      </c>
      <c r="D12" s="17">
        <f>Data!AK16</f>
        <v>10.3</v>
      </c>
      <c r="E12" s="17">
        <f>Data!AK26</f>
        <v>10.199999999999999</v>
      </c>
      <c r="F12" s="18">
        <f t="shared" si="3"/>
        <v>0.10000000000000142</v>
      </c>
      <c r="G12" s="17">
        <f>Data!AK36</f>
        <v>10.1</v>
      </c>
      <c r="H12" s="17">
        <f>Data!AK46</f>
        <v>10.3</v>
      </c>
      <c r="I12" s="17">
        <f>Data!AK56</f>
        <v>10.1</v>
      </c>
      <c r="J12" s="18">
        <f t="shared" si="4"/>
        <v>0.20000000000000107</v>
      </c>
      <c r="K12" s="17">
        <f>Data!AK66</f>
        <v>9.9</v>
      </c>
      <c r="L12" s="17">
        <f>Data!AK76</f>
        <v>10.1</v>
      </c>
      <c r="M12" s="17">
        <f>Data!AK86</f>
        <v>10.199999999999999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Data!AK7</f>
        <v>10.3</v>
      </c>
      <c r="D13" s="17">
        <f>Data!AK17</f>
        <v>10.199999999999999</v>
      </c>
      <c r="E13" s="17">
        <f>Data!AK27</f>
        <v>10.1</v>
      </c>
      <c r="F13" s="18">
        <f t="shared" si="3"/>
        <v>0.20000000000000107</v>
      </c>
      <c r="G13" s="17">
        <f>Data!AK37</f>
        <v>10.1</v>
      </c>
      <c r="H13" s="17">
        <f>Data!AK47</f>
        <v>10.199999999999999</v>
      </c>
      <c r="I13" s="17">
        <f>Data!AK57</f>
        <v>10.1</v>
      </c>
      <c r="J13" s="18">
        <f t="shared" si="4"/>
        <v>9.9999999999999645E-2</v>
      </c>
      <c r="K13" s="17">
        <f>Data!AK67</f>
        <v>10.4</v>
      </c>
      <c r="L13" s="17">
        <f>Data!AK77</f>
        <v>10.1</v>
      </c>
      <c r="M13" s="17">
        <f>Data!AK87</f>
        <v>10.1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Data!AK8</f>
        <v>10.7</v>
      </c>
      <c r="D14" s="17">
        <f>Data!AK18</f>
        <v>10.3</v>
      </c>
      <c r="E14" s="17">
        <f>Data!AK28</f>
        <v>10.4</v>
      </c>
      <c r="F14" s="18">
        <f t="shared" si="3"/>
        <v>0.39999999999999858</v>
      </c>
      <c r="G14" s="17">
        <f>Data!AK38</f>
        <v>10.199999999999999</v>
      </c>
      <c r="H14" s="17">
        <f>Data!AK48</f>
        <v>10.199999999999999</v>
      </c>
      <c r="I14" s="17">
        <f>Data!AK58</f>
        <v>10.1</v>
      </c>
      <c r="J14" s="18">
        <f t="shared" si="4"/>
        <v>9.9999999999999645E-2</v>
      </c>
      <c r="K14" s="17">
        <f>Data!AK68</f>
        <v>10.1</v>
      </c>
      <c r="L14" s="17">
        <f>Data!AK78</f>
        <v>10.199999999999999</v>
      </c>
      <c r="M14" s="17">
        <f>Data!AK88</f>
        <v>10.199999999999999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Data!AK9</f>
        <v>9.9</v>
      </c>
      <c r="D15" s="17">
        <f>Data!AK19</f>
        <v>10.1</v>
      </c>
      <c r="E15" s="17">
        <f>Data!AK29</f>
        <v>9.6999999999999993</v>
      </c>
      <c r="F15" s="18">
        <f t="shared" si="3"/>
        <v>0.40000000000000036</v>
      </c>
      <c r="G15" s="17">
        <f>Data!AK39</f>
        <v>10.199999999999999</v>
      </c>
      <c r="H15" s="17">
        <f>Data!AK49</f>
        <v>9.9</v>
      </c>
      <c r="I15" s="17">
        <f>Data!AK59</f>
        <v>9.8000000000000007</v>
      </c>
      <c r="J15" s="18">
        <f t="shared" si="4"/>
        <v>0.39999999999999858</v>
      </c>
      <c r="K15" s="17">
        <f>Data!AK69</f>
        <v>10</v>
      </c>
      <c r="L15" s="17">
        <f>Data!AK79</f>
        <v>9.6999999999999993</v>
      </c>
      <c r="M15" s="17">
        <f>Data!AK89</f>
        <v>9.9</v>
      </c>
      <c r="N15" s="73">
        <f t="shared" si="1"/>
        <v>0.30000000000000071</v>
      </c>
      <c r="O15" s="2"/>
      <c r="P15" s="2"/>
      <c r="Q15" s="2"/>
    </row>
    <row r="16" spans="1:19" ht="13.5" customHeight="1">
      <c r="A16" s="2"/>
      <c r="B16" s="19">
        <v>9</v>
      </c>
      <c r="C16" s="17">
        <f>Data!AK10</f>
        <v>9.1</v>
      </c>
      <c r="D16" s="17">
        <f>Data!AK20</f>
        <v>9.3000000000000007</v>
      </c>
      <c r="E16" s="17">
        <f>Data!AK30</f>
        <v>9.4</v>
      </c>
      <c r="F16" s="18">
        <f t="shared" si="3"/>
        <v>0.30000000000000071</v>
      </c>
      <c r="G16" s="17">
        <f>Data!AK40</f>
        <v>9.1999999999999993</v>
      </c>
      <c r="H16" s="17">
        <f>Data!AK50</f>
        <v>9.4</v>
      </c>
      <c r="I16" s="17">
        <f>Data!AK60</f>
        <v>9.4</v>
      </c>
      <c r="J16" s="18">
        <f t="shared" si="4"/>
        <v>0.20000000000000107</v>
      </c>
      <c r="K16" s="17">
        <f>Data!AK70</f>
        <v>9.3000000000000007</v>
      </c>
      <c r="L16" s="17">
        <f>Data!AK80</f>
        <v>9.4</v>
      </c>
      <c r="M16" s="17">
        <f>Data!AK90</f>
        <v>9.4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Data!AK11</f>
        <v>10.5</v>
      </c>
      <c r="D17" s="17">
        <f>Data!AK21</f>
        <v>9.9</v>
      </c>
      <c r="E17" s="17">
        <f>Data!AK31</f>
        <v>9.8000000000000007</v>
      </c>
      <c r="F17" s="18">
        <f t="shared" si="3"/>
        <v>0.69999999999999929</v>
      </c>
      <c r="G17" s="17">
        <f>Data!AK41</f>
        <v>10.4</v>
      </c>
      <c r="H17" s="17">
        <f>Data!AK51</f>
        <v>10.199999999999999</v>
      </c>
      <c r="I17" s="17">
        <f>Data!AK61</f>
        <v>10.199999999999999</v>
      </c>
      <c r="J17" s="18">
        <f t="shared" si="4"/>
        <v>0.20000000000000107</v>
      </c>
      <c r="K17" s="17">
        <f>Data!AK71</f>
        <v>10.4</v>
      </c>
      <c r="L17" s="17">
        <f>Data!AK81</f>
        <v>10.199999999999999</v>
      </c>
      <c r="M17" s="17">
        <f>Data!AK91</f>
        <v>10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3.740893876747451E-2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10.023333333333332</v>
      </c>
      <c r="F28" s="30">
        <f>AVERAGE(F8:F27)</f>
        <v>0.38000000000000006</v>
      </c>
      <c r="G28" s="31"/>
      <c r="H28" s="32" t="s">
        <v>111</v>
      </c>
      <c r="I28" s="79">
        <f>AVERAGE(G8:I27)</f>
        <v>9.9599999999999973</v>
      </c>
      <c r="J28" s="30">
        <f>AVERAGE(J8:J27)</f>
        <v>0.31000000000000016</v>
      </c>
      <c r="K28" s="80"/>
      <c r="L28" s="81" t="s">
        <v>111</v>
      </c>
      <c r="M28" s="82">
        <f>AVERAGE(K8:M27)</f>
        <v>9.9566666666666617</v>
      </c>
      <c r="N28" s="83">
        <f>AVERAGE(N8:N27)</f>
        <v>0.24000000000000005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0.94550000000000012</v>
      </c>
      <c r="E30" s="3"/>
      <c r="F30" s="33"/>
      <c r="G30" s="36" t="s">
        <v>113</v>
      </c>
      <c r="H30" s="35">
        <f>IF(J2=2,SQRT(ABS(((P33*P42)^2)-((D30^2)/(J4*J3)))),(SQRT(ABS(((P33*P43)^2)-((D30^2)/(J4*J3))))))</f>
        <v>5.0999918300619722E-2</v>
      </c>
      <c r="I30" s="2"/>
      <c r="J30" s="33"/>
      <c r="K30" s="34" t="s">
        <v>114</v>
      </c>
      <c r="L30" s="35">
        <f>SQRT(D30^2+H30^2)</f>
        <v>0.94687445929577707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0.18359223300970876</v>
      </c>
      <c r="E31" s="3"/>
      <c r="F31" s="37"/>
      <c r="G31" s="40" t="s">
        <v>117</v>
      </c>
      <c r="H31" s="41">
        <f>H30/5.15</f>
        <v>9.9028967574018873E-3</v>
      </c>
      <c r="I31" s="2"/>
      <c r="J31" s="37"/>
      <c r="K31" s="38" t="s">
        <v>118</v>
      </c>
      <c r="L31" s="84">
        <f>L30/5.15</f>
        <v>0.18385911830985963</v>
      </c>
      <c r="M31" s="2"/>
      <c r="N31" s="85"/>
      <c r="O31" s="36" t="s">
        <v>119</v>
      </c>
      <c r="P31" s="86">
        <f>IF(J2=2,(F28+J28)/2,(F28+J28+N28)/3)</f>
        <v>0.31000000000000005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10.505555555555556</v>
      </c>
      <c r="E32" s="3"/>
      <c r="F32" s="42"/>
      <c r="G32" s="45" t="s">
        <v>121</v>
      </c>
      <c r="H32" s="44">
        <f>100*H30/G4</f>
        <v>0.56666575889577464</v>
      </c>
      <c r="I32" s="2"/>
      <c r="J32" s="42"/>
      <c r="K32" s="87" t="s">
        <v>122</v>
      </c>
      <c r="L32" s="44">
        <f>100*L30/(G2-G3)</f>
        <v>10.520827325508634</v>
      </c>
      <c r="M32" s="2"/>
      <c r="N32" s="88"/>
      <c r="O32" s="89" t="s">
        <v>123</v>
      </c>
      <c r="P32" s="90">
        <f>IF(J3=2,P31*N42,P31*N43)</f>
        <v>0.79980000000000018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6.6666666666669983E-2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-3.3333333333356308E-3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0.5</v>
      </c>
      <c r="F66" s="112">
        <f t="shared" ref="F66:F75" si="8">N8</f>
        <v>0</v>
      </c>
      <c r="G66" s="113">
        <f t="shared" ref="G66:G75" si="9">$P$32</f>
        <v>0.79980000000000018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</v>
      </c>
      <c r="M66" s="120">
        <f t="shared" ref="M66:M75" si="12">AVERAGE(G8:I8)</f>
        <v>9.3333333333333339</v>
      </c>
      <c r="N66" s="121">
        <f t="shared" ref="N66:N75" si="13">AVERAGE(K8:M8)</f>
        <v>9.4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0.20000000000000107</v>
      </c>
      <c r="F67" s="115">
        <f t="shared" si="8"/>
        <v>0.19999999999999929</v>
      </c>
      <c r="G67" s="113">
        <f t="shared" si="9"/>
        <v>0.79980000000000018</v>
      </c>
      <c r="H67" s="2"/>
      <c r="I67" s="2"/>
      <c r="J67" s="2"/>
      <c r="K67" s="119">
        <f t="shared" si="10"/>
        <v>2</v>
      </c>
      <c r="L67" s="122">
        <f t="shared" si="11"/>
        <v>10.333333333333334</v>
      </c>
      <c r="M67" s="122">
        <f t="shared" si="12"/>
        <v>10.299999999999999</v>
      </c>
      <c r="N67" s="113">
        <f t="shared" si="13"/>
        <v>10.366666666666667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0.59999999999999964</v>
      </c>
      <c r="F68" s="115">
        <f t="shared" si="8"/>
        <v>0.40000000000000036</v>
      </c>
      <c r="G68" s="113">
        <f t="shared" si="9"/>
        <v>0.79980000000000018</v>
      </c>
      <c r="H68" s="2"/>
      <c r="I68" s="2"/>
      <c r="J68" s="2"/>
      <c r="K68" s="119">
        <f t="shared" si="10"/>
        <v>3</v>
      </c>
      <c r="L68" s="122">
        <f t="shared" si="11"/>
        <v>9.8666666666666671</v>
      </c>
      <c r="M68" s="122">
        <f t="shared" si="12"/>
        <v>9.8333333333333339</v>
      </c>
      <c r="N68" s="113">
        <f t="shared" si="13"/>
        <v>9.7666666666666657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0.59999999999999964</v>
      </c>
      <c r="F69" s="115">
        <f t="shared" si="8"/>
        <v>0.30000000000000071</v>
      </c>
      <c r="G69" s="113">
        <f t="shared" si="9"/>
        <v>0.79980000000000018</v>
      </c>
      <c r="H69" s="2"/>
      <c r="I69" s="2"/>
      <c r="J69" s="2"/>
      <c r="K69" s="119">
        <f t="shared" si="10"/>
        <v>4</v>
      </c>
      <c r="L69" s="122">
        <f t="shared" si="11"/>
        <v>10.299999999999999</v>
      </c>
      <c r="M69" s="122">
        <f t="shared" si="12"/>
        <v>10.100000000000001</v>
      </c>
      <c r="N69" s="113">
        <f t="shared" si="13"/>
        <v>10.166666666666666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0.10000000000000142</v>
      </c>
      <c r="E70" s="114">
        <f t="shared" si="7"/>
        <v>0.20000000000000107</v>
      </c>
      <c r="F70" s="115">
        <f t="shared" si="8"/>
        <v>0.29999999999999893</v>
      </c>
      <c r="G70" s="113">
        <f t="shared" si="9"/>
        <v>0.79980000000000018</v>
      </c>
      <c r="H70" s="2"/>
      <c r="I70" s="2"/>
      <c r="J70" s="2"/>
      <c r="K70" s="119">
        <f t="shared" si="10"/>
        <v>5</v>
      </c>
      <c r="L70" s="122">
        <f t="shared" si="11"/>
        <v>10.233333333333333</v>
      </c>
      <c r="M70" s="122">
        <f t="shared" si="12"/>
        <v>10.166666666666666</v>
      </c>
      <c r="N70" s="113">
        <f t="shared" si="13"/>
        <v>10.066666666666666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0.20000000000000107</v>
      </c>
      <c r="E71" s="114">
        <f t="shared" si="7"/>
        <v>9.9999999999999645E-2</v>
      </c>
      <c r="F71" s="115">
        <f t="shared" si="8"/>
        <v>0.30000000000000071</v>
      </c>
      <c r="G71" s="113">
        <f t="shared" si="9"/>
        <v>0.79980000000000018</v>
      </c>
      <c r="H71" s="2"/>
      <c r="I71" s="2"/>
      <c r="J71" s="2"/>
      <c r="K71" s="119">
        <f t="shared" si="10"/>
        <v>6</v>
      </c>
      <c r="L71" s="122">
        <f t="shared" si="11"/>
        <v>10.200000000000001</v>
      </c>
      <c r="M71" s="122">
        <f t="shared" si="12"/>
        <v>10.133333333333333</v>
      </c>
      <c r="N71" s="113">
        <f t="shared" si="13"/>
        <v>10.200000000000001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0.39999999999999858</v>
      </c>
      <c r="E72" s="114">
        <f t="shared" si="7"/>
        <v>9.9999999999999645E-2</v>
      </c>
      <c r="F72" s="115">
        <f t="shared" si="8"/>
        <v>9.9999999999999645E-2</v>
      </c>
      <c r="G72" s="113">
        <f t="shared" si="9"/>
        <v>0.79980000000000018</v>
      </c>
      <c r="H72" s="2"/>
      <c r="I72" s="2"/>
      <c r="J72" s="2"/>
      <c r="K72" s="119">
        <f t="shared" si="10"/>
        <v>7</v>
      </c>
      <c r="L72" s="122">
        <f t="shared" si="11"/>
        <v>10.466666666666667</v>
      </c>
      <c r="M72" s="122">
        <f t="shared" si="12"/>
        <v>10.166666666666666</v>
      </c>
      <c r="N72" s="113">
        <f t="shared" si="13"/>
        <v>10.166666666666666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0.39999999999999858</v>
      </c>
      <c r="F73" s="115">
        <f t="shared" si="8"/>
        <v>0.30000000000000071</v>
      </c>
      <c r="G73" s="113">
        <f t="shared" si="9"/>
        <v>0.79980000000000018</v>
      </c>
      <c r="H73" s="2"/>
      <c r="I73" s="2"/>
      <c r="J73" s="2"/>
      <c r="K73" s="119">
        <f t="shared" si="10"/>
        <v>8</v>
      </c>
      <c r="L73" s="122">
        <f t="shared" si="11"/>
        <v>9.9</v>
      </c>
      <c r="M73" s="122">
        <f t="shared" si="12"/>
        <v>9.9666666666666668</v>
      </c>
      <c r="N73" s="113">
        <f t="shared" si="13"/>
        <v>9.8666666666666671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0.20000000000000107</v>
      </c>
      <c r="F74" s="115">
        <f t="shared" si="8"/>
        <v>9.9999999999999645E-2</v>
      </c>
      <c r="G74" s="113">
        <f t="shared" si="9"/>
        <v>0.79980000000000018</v>
      </c>
      <c r="H74" s="2"/>
      <c r="I74" s="2"/>
      <c r="J74" s="2"/>
      <c r="K74" s="119">
        <f t="shared" si="10"/>
        <v>9</v>
      </c>
      <c r="L74" s="122">
        <f t="shared" si="11"/>
        <v>9.2666666666666657</v>
      </c>
      <c r="M74" s="122">
        <f t="shared" si="12"/>
        <v>9.3333333333333339</v>
      </c>
      <c r="N74" s="113">
        <f t="shared" si="13"/>
        <v>9.3666666666666671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0.69999999999999929</v>
      </c>
      <c r="E75" s="114">
        <f t="shared" si="7"/>
        <v>0.20000000000000107</v>
      </c>
      <c r="F75" s="115">
        <f t="shared" si="8"/>
        <v>0.40000000000000036</v>
      </c>
      <c r="G75" s="118">
        <f t="shared" si="9"/>
        <v>0.79980000000000018</v>
      </c>
      <c r="H75" s="2"/>
      <c r="I75" s="2"/>
      <c r="J75" s="2"/>
      <c r="K75" s="123">
        <f t="shared" si="10"/>
        <v>10</v>
      </c>
      <c r="L75" s="122">
        <f t="shared" si="11"/>
        <v>10.066666666666666</v>
      </c>
      <c r="M75" s="122">
        <f t="shared" si="12"/>
        <v>10.266666666666667</v>
      </c>
      <c r="N75" s="113">
        <f t="shared" si="13"/>
        <v>10.200000000000001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77"/>
  <sheetViews>
    <sheetView showGridLines="0" workbookViewId="0">
      <selection activeCell="S20" sqref="S20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GRR!B46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GRR!A46</f>
        <v>D 36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Data!AL2</f>
        <v>10.3</v>
      </c>
      <c r="D8" s="17">
        <f>Data!AL12</f>
        <v>9.6</v>
      </c>
      <c r="E8" s="17">
        <f>Data!AL22</f>
        <v>9.9</v>
      </c>
      <c r="F8" s="18">
        <f>MAX(C8:E8)-MIN(C8:E8)</f>
        <v>0.70000000000000107</v>
      </c>
      <c r="G8" s="17">
        <f>Data!AL32</f>
        <v>10.199999999999999</v>
      </c>
      <c r="H8" s="17">
        <f>Data!AL42</f>
        <v>10.1</v>
      </c>
      <c r="I8" s="17">
        <f>Data!AL52</f>
        <v>9.6</v>
      </c>
      <c r="J8" s="18">
        <f t="shared" ref="J8" si="0">MAX(G8:I8)-MIN(G8:I8)</f>
        <v>0.59999999999999964</v>
      </c>
      <c r="K8" s="17">
        <f>Data!AL62</f>
        <v>10</v>
      </c>
      <c r="L8" s="17">
        <f>Data!AL72</f>
        <v>10</v>
      </c>
      <c r="M8" s="17">
        <f>Data!AL82</f>
        <v>9.9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Data!AL3</f>
        <v>9.6</v>
      </c>
      <c r="D9" s="17">
        <f>Data!AL13</f>
        <v>9.9</v>
      </c>
      <c r="E9" s="17">
        <f>Data!AL23</f>
        <v>9.4</v>
      </c>
      <c r="F9" s="18">
        <f t="shared" ref="F9:F17" si="3">MAX(C9:E9)-MIN(C9:E9)</f>
        <v>0.5</v>
      </c>
      <c r="G9" s="17">
        <f>Data!AL33</f>
        <v>9.8000000000000007</v>
      </c>
      <c r="H9" s="17">
        <f>Data!AL43</f>
        <v>9.9</v>
      </c>
      <c r="I9" s="17">
        <f>Data!AL53</f>
        <v>9.8000000000000007</v>
      </c>
      <c r="J9" s="18">
        <f t="shared" ref="J9:J17" si="4">MAX(G9:I9)-MIN(G9:I9)</f>
        <v>9.9999999999999645E-2</v>
      </c>
      <c r="K9" s="17">
        <f>Data!AL63</f>
        <v>9.8000000000000007</v>
      </c>
      <c r="L9" s="17">
        <f>Data!AL73</f>
        <v>10.1</v>
      </c>
      <c r="M9" s="17">
        <f>Data!AL83</f>
        <v>9.9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Data!AL4</f>
        <v>11.1</v>
      </c>
      <c r="D10" s="17">
        <f>Data!AL14</f>
        <v>11.4</v>
      </c>
      <c r="E10" s="17">
        <f>Data!AL24</f>
        <v>10.9</v>
      </c>
      <c r="F10" s="18">
        <f t="shared" si="3"/>
        <v>0.5</v>
      </c>
      <c r="G10" s="17">
        <f>Data!AL34</f>
        <v>11.6</v>
      </c>
      <c r="H10" s="17">
        <f>Data!AL44</f>
        <v>10.8</v>
      </c>
      <c r="I10" s="17">
        <f>Data!AL54</f>
        <v>10.8</v>
      </c>
      <c r="J10" s="18">
        <f t="shared" si="4"/>
        <v>0.79999999999999893</v>
      </c>
      <c r="K10" s="17">
        <f>Data!AL64</f>
        <v>11.4</v>
      </c>
      <c r="L10" s="17">
        <f>Data!AL74</f>
        <v>11</v>
      </c>
      <c r="M10" s="17">
        <f>Data!AL84</f>
        <v>10.9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Data!AL5</f>
        <v>11.5</v>
      </c>
      <c r="D11" s="17">
        <f>Data!AL15</f>
        <v>10.7</v>
      </c>
      <c r="E11" s="17">
        <f>Data!AL25</f>
        <v>10.8</v>
      </c>
      <c r="F11" s="18">
        <f t="shared" si="3"/>
        <v>0.80000000000000071</v>
      </c>
      <c r="G11" s="17">
        <f>Data!AL35</f>
        <v>11.3</v>
      </c>
      <c r="H11" s="17">
        <f>Data!AL45</f>
        <v>11.1</v>
      </c>
      <c r="I11" s="17">
        <f>Data!AL55</f>
        <v>10.8</v>
      </c>
      <c r="J11" s="18">
        <f t="shared" si="4"/>
        <v>0.5</v>
      </c>
      <c r="K11" s="17">
        <f>Data!AL65</f>
        <v>11.1</v>
      </c>
      <c r="L11" s="17">
        <f>Data!AL75</f>
        <v>11</v>
      </c>
      <c r="M11" s="17">
        <f>Data!AL85</f>
        <v>10.9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Data!AL6</f>
        <v>11.7</v>
      </c>
      <c r="D12" s="17">
        <f>Data!AL16</f>
        <v>11.5</v>
      </c>
      <c r="E12" s="17">
        <f>Data!AL26</f>
        <v>11.4</v>
      </c>
      <c r="F12" s="18">
        <f t="shared" si="3"/>
        <v>0.29999999999999893</v>
      </c>
      <c r="G12" s="17">
        <f>Data!AL36</f>
        <v>11.7</v>
      </c>
      <c r="H12" s="17">
        <f>Data!AL46</f>
        <v>11.5</v>
      </c>
      <c r="I12" s="17">
        <f>Data!AL56</f>
        <v>11.3</v>
      </c>
      <c r="J12" s="18">
        <f t="shared" si="4"/>
        <v>0.39999999999999858</v>
      </c>
      <c r="K12" s="17">
        <f>Data!AL66</f>
        <v>11.4</v>
      </c>
      <c r="L12" s="17">
        <f>Data!AL76</f>
        <v>11.2</v>
      </c>
      <c r="M12" s="17">
        <f>Data!AL86</f>
        <v>11.3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Data!AL7</f>
        <v>11.1</v>
      </c>
      <c r="D13" s="17">
        <f>Data!AL17</f>
        <v>11.5</v>
      </c>
      <c r="E13" s="17">
        <f>Data!AL27</f>
        <v>11.3</v>
      </c>
      <c r="F13" s="18">
        <f t="shared" si="3"/>
        <v>0.40000000000000036</v>
      </c>
      <c r="G13" s="17">
        <f>Data!AL37</f>
        <v>11.2</v>
      </c>
      <c r="H13" s="17">
        <f>Data!AL47</f>
        <v>11.4</v>
      </c>
      <c r="I13" s="17">
        <f>Data!AL57</f>
        <v>11.3</v>
      </c>
      <c r="J13" s="18">
        <f t="shared" si="4"/>
        <v>0.20000000000000107</v>
      </c>
      <c r="K13" s="17">
        <f>Data!AL67</f>
        <v>11.7</v>
      </c>
      <c r="L13" s="17">
        <f>Data!AL77</f>
        <v>11.2</v>
      </c>
      <c r="M13" s="17">
        <f>Data!AL87</f>
        <v>11.3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Data!AL8</f>
        <v>12.4</v>
      </c>
      <c r="D14" s="17">
        <f>Data!AL18</f>
        <v>11.8</v>
      </c>
      <c r="E14" s="17">
        <f>Data!AL28</f>
        <v>12</v>
      </c>
      <c r="F14" s="18">
        <f t="shared" si="3"/>
        <v>0.59999999999999964</v>
      </c>
      <c r="G14" s="17">
        <f>Data!AL38</f>
        <v>12.2</v>
      </c>
      <c r="H14" s="17">
        <f>Data!AL48</f>
        <v>11.9</v>
      </c>
      <c r="I14" s="17">
        <f>Data!AL58</f>
        <v>12</v>
      </c>
      <c r="J14" s="18">
        <f t="shared" si="4"/>
        <v>0.29999999999999893</v>
      </c>
      <c r="K14" s="17">
        <f>Data!AL68</f>
        <v>11.7</v>
      </c>
      <c r="L14" s="17">
        <f>Data!AL78</f>
        <v>11.9</v>
      </c>
      <c r="M14" s="17">
        <f>Data!AL88</f>
        <v>11.8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Data!AL9</f>
        <v>11.2</v>
      </c>
      <c r="D15" s="17">
        <f>Data!AL19</f>
        <v>11.2</v>
      </c>
      <c r="E15" s="17">
        <f>Data!AL29</f>
        <v>11.1</v>
      </c>
      <c r="F15" s="18">
        <f t="shared" si="3"/>
        <v>9.9999999999999645E-2</v>
      </c>
      <c r="G15" s="17">
        <f>Data!AL39</f>
        <v>11.1</v>
      </c>
      <c r="H15" s="17">
        <f>Data!AL49</f>
        <v>11.1</v>
      </c>
      <c r="I15" s="17">
        <f>Data!AL59</f>
        <v>11.2</v>
      </c>
      <c r="J15" s="18">
        <f t="shared" si="4"/>
        <v>9.9999999999999645E-2</v>
      </c>
      <c r="K15" s="17">
        <f>Data!AL69</f>
        <v>11.1</v>
      </c>
      <c r="L15" s="17">
        <f>Data!AL79</f>
        <v>11.1</v>
      </c>
      <c r="M15" s="17">
        <f>Data!AL89</f>
        <v>10.9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Data!AL10</f>
        <v>10.199999999999999</v>
      </c>
      <c r="D16" s="17">
        <f>Data!AL20</f>
        <v>10</v>
      </c>
      <c r="E16" s="17">
        <f>Data!AL30</f>
        <v>10</v>
      </c>
      <c r="F16" s="18">
        <f t="shared" si="3"/>
        <v>0.19999999999999929</v>
      </c>
      <c r="G16" s="17">
        <f>Data!AL40</f>
        <v>10</v>
      </c>
      <c r="H16" s="17">
        <f>Data!AL50</f>
        <v>10</v>
      </c>
      <c r="I16" s="17">
        <f>Data!AL60</f>
        <v>10</v>
      </c>
      <c r="J16" s="18">
        <f t="shared" si="4"/>
        <v>0</v>
      </c>
      <c r="K16" s="17">
        <f>Data!AL70</f>
        <v>10</v>
      </c>
      <c r="L16" s="17">
        <f>Data!AL80</f>
        <v>10</v>
      </c>
      <c r="M16" s="17">
        <f>Data!AL90</f>
        <v>10</v>
      </c>
      <c r="N16" s="73">
        <f t="shared" si="1"/>
        <v>0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Data!AL11</f>
        <v>11.7</v>
      </c>
      <c r="D17" s="17">
        <f>Data!AL21</f>
        <v>11.1</v>
      </c>
      <c r="E17" s="17">
        <f>Data!AL31</f>
        <v>11.2</v>
      </c>
      <c r="F17" s="18">
        <f t="shared" si="3"/>
        <v>0.59999999999999964</v>
      </c>
      <c r="G17" s="17">
        <f>Data!AL41</f>
        <v>11.6</v>
      </c>
      <c r="H17" s="17">
        <f>Data!AL51</f>
        <v>11.5</v>
      </c>
      <c r="I17" s="17">
        <f>Data!AL61</f>
        <v>11.2</v>
      </c>
      <c r="J17" s="18">
        <f t="shared" si="4"/>
        <v>0.40000000000000036</v>
      </c>
      <c r="K17" s="17">
        <f>Data!AL71</f>
        <v>11.2</v>
      </c>
      <c r="L17" s="17">
        <f>Data!AL81</f>
        <v>11.3</v>
      </c>
      <c r="M17" s="17">
        <f>Data!AL91</f>
        <v>11.1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-9.8444575703883607E-3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10.916666666666666</v>
      </c>
      <c r="F28" s="30">
        <f>AVERAGE(F8:F27)</f>
        <v>0.46999999999999992</v>
      </c>
      <c r="G28" s="31"/>
      <c r="H28" s="32" t="s">
        <v>111</v>
      </c>
      <c r="I28" s="79">
        <f>AVERAGE(G8:I27)</f>
        <v>10.933333333333334</v>
      </c>
      <c r="J28" s="30">
        <f>AVERAGE(J8:J27)</f>
        <v>0.33999999999999969</v>
      </c>
      <c r="K28" s="80"/>
      <c r="L28" s="81" t="s">
        <v>111</v>
      </c>
      <c r="M28" s="82">
        <f>AVERAGE(K8:M27)</f>
        <v>10.873333333333333</v>
      </c>
      <c r="N28" s="83">
        <f>AVERAGE(N8:N27)</f>
        <v>0.24000000000000005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1.0674999999999994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0.1083568564205</v>
      </c>
      <c r="I30" s="2"/>
      <c r="J30" s="33"/>
      <c r="K30" s="34" t="s">
        <v>114</v>
      </c>
      <c r="L30" s="35">
        <f>SQRT(D30^2+H30^2)</f>
        <v>1.0729853020117897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0.20728155339805812</v>
      </c>
      <c r="E31" s="3"/>
      <c r="F31" s="37"/>
      <c r="G31" s="40" t="s">
        <v>117</v>
      </c>
      <c r="H31" s="41">
        <f>H30/5.15</f>
        <v>2.1040166295242718E-2</v>
      </c>
      <c r="I31" s="2"/>
      <c r="J31" s="37"/>
      <c r="K31" s="38" t="s">
        <v>118</v>
      </c>
      <c r="L31" s="84">
        <f>L30/5.15</f>
        <v>0.20834666058481352</v>
      </c>
      <c r="M31" s="2"/>
      <c r="N31" s="85"/>
      <c r="O31" s="36" t="s">
        <v>119</v>
      </c>
      <c r="P31" s="86">
        <f>IF(J2=2,(F28+J28)/2,(F28+J28+N28)/3)</f>
        <v>0.34999999999999987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11.861111111111105</v>
      </c>
      <c r="E32" s="3"/>
      <c r="F32" s="42"/>
      <c r="G32" s="45" t="s">
        <v>121</v>
      </c>
      <c r="H32" s="44">
        <f>100*H30/G4</f>
        <v>1.203965071338889</v>
      </c>
      <c r="I32" s="2"/>
      <c r="J32" s="42"/>
      <c r="K32" s="87" t="s">
        <v>122</v>
      </c>
      <c r="L32" s="44">
        <f>100*L30/(G2-G3)</f>
        <v>11.922058911242107</v>
      </c>
      <c r="M32" s="2"/>
      <c r="N32" s="88"/>
      <c r="O32" s="89" t="s">
        <v>123</v>
      </c>
      <c r="P32" s="90">
        <f>IF(J3=2,P31*N42,P31*N43)</f>
        <v>0.90299999999999969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6.0000000000000497E-2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-6.0000000000000497E-2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0.70000000000000107</v>
      </c>
      <c r="E66" s="111">
        <f t="shared" ref="E66:E75" si="7">J8</f>
        <v>0.59999999999999964</v>
      </c>
      <c r="F66" s="112">
        <f t="shared" ref="F66:F75" si="8">N8</f>
        <v>9.9999999999999645E-2</v>
      </c>
      <c r="G66" s="113">
        <f t="shared" ref="G66:G75" si="9">$P$32</f>
        <v>0.90299999999999969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9.9333333333333318</v>
      </c>
      <c r="M66" s="120">
        <f t="shared" ref="M66:M75" si="12">AVERAGE(G8:I8)</f>
        <v>9.9666666666666668</v>
      </c>
      <c r="N66" s="121">
        <f t="shared" ref="N66:N75" si="13">AVERAGE(K8:M8)</f>
        <v>9.9666666666666668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9.9999999999999645E-2</v>
      </c>
      <c r="F67" s="115">
        <f t="shared" si="8"/>
        <v>0.29999999999999893</v>
      </c>
      <c r="G67" s="113">
        <f t="shared" si="9"/>
        <v>0.90299999999999969</v>
      </c>
      <c r="H67" s="2"/>
      <c r="I67" s="2"/>
      <c r="J67" s="2"/>
      <c r="K67" s="119">
        <f t="shared" si="10"/>
        <v>2</v>
      </c>
      <c r="L67" s="122">
        <f t="shared" si="11"/>
        <v>9.6333333333333329</v>
      </c>
      <c r="M67" s="122">
        <f t="shared" si="12"/>
        <v>9.8333333333333339</v>
      </c>
      <c r="N67" s="113">
        <f t="shared" si="13"/>
        <v>9.9333333333333318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</v>
      </c>
      <c r="E68" s="114">
        <f t="shared" si="7"/>
        <v>0.79999999999999893</v>
      </c>
      <c r="F68" s="115">
        <f t="shared" si="8"/>
        <v>0.5</v>
      </c>
      <c r="G68" s="113">
        <f t="shared" si="9"/>
        <v>0.90299999999999969</v>
      </c>
      <c r="H68" s="2"/>
      <c r="I68" s="2"/>
      <c r="J68" s="2"/>
      <c r="K68" s="119">
        <f t="shared" si="10"/>
        <v>3</v>
      </c>
      <c r="L68" s="122">
        <f t="shared" si="11"/>
        <v>11.133333333333333</v>
      </c>
      <c r="M68" s="122">
        <f t="shared" si="12"/>
        <v>11.066666666666668</v>
      </c>
      <c r="N68" s="113">
        <f t="shared" si="13"/>
        <v>11.1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0.80000000000000071</v>
      </c>
      <c r="E69" s="114">
        <f t="shared" si="7"/>
        <v>0.5</v>
      </c>
      <c r="F69" s="115">
        <f t="shared" si="8"/>
        <v>0.19999999999999929</v>
      </c>
      <c r="G69" s="113">
        <f t="shared" si="9"/>
        <v>0.90299999999999969</v>
      </c>
      <c r="H69" s="2"/>
      <c r="I69" s="2"/>
      <c r="J69" s="2"/>
      <c r="K69" s="119">
        <f t="shared" si="10"/>
        <v>4</v>
      </c>
      <c r="L69" s="122">
        <f t="shared" si="11"/>
        <v>11</v>
      </c>
      <c r="M69" s="122">
        <f t="shared" si="12"/>
        <v>11.066666666666668</v>
      </c>
      <c r="N69" s="113">
        <f t="shared" si="13"/>
        <v>11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0.29999999999999893</v>
      </c>
      <c r="E70" s="114">
        <f t="shared" si="7"/>
        <v>0.39999999999999858</v>
      </c>
      <c r="F70" s="115">
        <f t="shared" si="8"/>
        <v>0.20000000000000107</v>
      </c>
      <c r="G70" s="113">
        <f t="shared" si="9"/>
        <v>0.90299999999999969</v>
      </c>
      <c r="H70" s="2"/>
      <c r="I70" s="2"/>
      <c r="J70" s="2"/>
      <c r="K70" s="119">
        <f t="shared" si="10"/>
        <v>5</v>
      </c>
      <c r="L70" s="122">
        <f t="shared" si="11"/>
        <v>11.533333333333333</v>
      </c>
      <c r="M70" s="122">
        <f t="shared" si="12"/>
        <v>11.5</v>
      </c>
      <c r="N70" s="113">
        <f t="shared" si="13"/>
        <v>11.300000000000002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0.20000000000000107</v>
      </c>
      <c r="F71" s="115">
        <f t="shared" si="8"/>
        <v>0.5</v>
      </c>
      <c r="G71" s="113">
        <f t="shared" si="9"/>
        <v>0.90299999999999969</v>
      </c>
      <c r="H71" s="2"/>
      <c r="I71" s="2"/>
      <c r="J71" s="2"/>
      <c r="K71" s="119">
        <f t="shared" si="10"/>
        <v>6</v>
      </c>
      <c r="L71" s="122">
        <f t="shared" si="11"/>
        <v>11.300000000000002</v>
      </c>
      <c r="M71" s="122">
        <f t="shared" si="12"/>
        <v>11.300000000000002</v>
      </c>
      <c r="N71" s="113">
        <f t="shared" si="13"/>
        <v>11.4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0.59999999999999964</v>
      </c>
      <c r="E72" s="114">
        <f t="shared" si="7"/>
        <v>0.29999999999999893</v>
      </c>
      <c r="F72" s="115">
        <f t="shared" si="8"/>
        <v>0.20000000000000107</v>
      </c>
      <c r="G72" s="113">
        <f t="shared" si="9"/>
        <v>0.90299999999999969</v>
      </c>
      <c r="H72" s="2"/>
      <c r="I72" s="2"/>
      <c r="J72" s="2"/>
      <c r="K72" s="119">
        <f t="shared" si="10"/>
        <v>7</v>
      </c>
      <c r="L72" s="122">
        <f t="shared" si="11"/>
        <v>12.066666666666668</v>
      </c>
      <c r="M72" s="122">
        <f t="shared" si="12"/>
        <v>12.033333333333333</v>
      </c>
      <c r="N72" s="113">
        <f t="shared" si="13"/>
        <v>11.800000000000002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9.9999999999999645E-2</v>
      </c>
      <c r="E73" s="114">
        <f t="shared" si="7"/>
        <v>9.9999999999999645E-2</v>
      </c>
      <c r="F73" s="115">
        <f t="shared" si="8"/>
        <v>0.19999999999999929</v>
      </c>
      <c r="G73" s="113">
        <f t="shared" si="9"/>
        <v>0.90299999999999969</v>
      </c>
      <c r="H73" s="2"/>
      <c r="I73" s="2"/>
      <c r="J73" s="2"/>
      <c r="K73" s="119">
        <f t="shared" si="10"/>
        <v>8</v>
      </c>
      <c r="L73" s="122">
        <f t="shared" si="11"/>
        <v>11.166666666666666</v>
      </c>
      <c r="M73" s="122">
        <f t="shared" si="12"/>
        <v>11.133333333333333</v>
      </c>
      <c r="N73" s="113">
        <f t="shared" si="13"/>
        <v>11.033333333333333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</v>
      </c>
      <c r="F74" s="115">
        <f t="shared" si="8"/>
        <v>0</v>
      </c>
      <c r="G74" s="113">
        <f t="shared" si="9"/>
        <v>0.90299999999999969</v>
      </c>
      <c r="H74" s="2"/>
      <c r="I74" s="2"/>
      <c r="J74" s="2"/>
      <c r="K74" s="119">
        <f t="shared" si="10"/>
        <v>9</v>
      </c>
      <c r="L74" s="122">
        <f t="shared" si="11"/>
        <v>10.066666666666666</v>
      </c>
      <c r="M74" s="122">
        <f t="shared" si="12"/>
        <v>10</v>
      </c>
      <c r="N74" s="113">
        <f t="shared" si="13"/>
        <v>10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0.59999999999999964</v>
      </c>
      <c r="E75" s="114">
        <f t="shared" si="7"/>
        <v>0.40000000000000036</v>
      </c>
      <c r="F75" s="115">
        <f t="shared" si="8"/>
        <v>0.20000000000000107</v>
      </c>
      <c r="G75" s="118">
        <f t="shared" si="9"/>
        <v>0.90299999999999969</v>
      </c>
      <c r="H75" s="2"/>
      <c r="I75" s="2"/>
      <c r="J75" s="2"/>
      <c r="K75" s="123">
        <f t="shared" si="10"/>
        <v>10</v>
      </c>
      <c r="L75" s="122">
        <f t="shared" si="11"/>
        <v>11.333333333333334</v>
      </c>
      <c r="M75" s="122">
        <f t="shared" si="12"/>
        <v>11.433333333333332</v>
      </c>
      <c r="N75" s="113">
        <f t="shared" si="13"/>
        <v>11.200000000000001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GRR!B47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GRR!A47</f>
        <v>D 37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Data!AM2</f>
        <v>9</v>
      </c>
      <c r="D8" s="17">
        <f>Data!AM12</f>
        <v>9.1999999999999993</v>
      </c>
      <c r="E8" s="17">
        <f>Data!AM22</f>
        <v>8.8000000000000007</v>
      </c>
      <c r="F8" s="18">
        <f>MAX(C8:E8)-MIN(C8:E8)</f>
        <v>0.39999999999999858</v>
      </c>
      <c r="G8" s="17">
        <f>Data!AM32</f>
        <v>9.3000000000000007</v>
      </c>
      <c r="H8" s="17">
        <f>Data!AM42</f>
        <v>9.1</v>
      </c>
      <c r="I8" s="17">
        <f>Data!AM52</f>
        <v>9</v>
      </c>
      <c r="J8" s="18">
        <f t="shared" ref="J8" si="0">MAX(G8:I8)-MIN(G8:I8)</f>
        <v>0.30000000000000071</v>
      </c>
      <c r="K8" s="17">
        <f>Data!AM62</f>
        <v>9.3000000000000007</v>
      </c>
      <c r="L8" s="17">
        <f>Data!AM72</f>
        <v>8.6</v>
      </c>
      <c r="M8" s="17">
        <f>Data!AM82</f>
        <v>9.1</v>
      </c>
      <c r="N8" s="71">
        <f t="shared" ref="N8:N17" si="1">MAX(K8:M8)-MIN(K8:M8)</f>
        <v>0.70000000000000107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Data!AM3</f>
        <v>10.1</v>
      </c>
      <c r="D9" s="17">
        <f>Data!AM13</f>
        <v>9.5</v>
      </c>
      <c r="E9" s="17">
        <f>Data!AM23</f>
        <v>9.6</v>
      </c>
      <c r="F9" s="18">
        <f t="shared" ref="F9:F17" si="3">MAX(C9:E9)-MIN(C9:E9)</f>
        <v>0.59999999999999964</v>
      </c>
      <c r="G9" s="17">
        <f>Data!AM33</f>
        <v>9.6999999999999993</v>
      </c>
      <c r="H9" s="17">
        <f>Data!AM43</f>
        <v>9.4</v>
      </c>
      <c r="I9" s="17">
        <f>Data!AM53</f>
        <v>9.4</v>
      </c>
      <c r="J9" s="18">
        <f t="shared" ref="J9:J17" si="4">MAX(G9:I9)-MIN(G9:I9)</f>
        <v>0.29999999999999893</v>
      </c>
      <c r="K9" s="17">
        <f>Data!AM63</f>
        <v>9.8000000000000007</v>
      </c>
      <c r="L9" s="17">
        <f>Data!AM73</f>
        <v>9.6999999999999993</v>
      </c>
      <c r="M9" s="17">
        <f>Data!AM83</f>
        <v>9.9</v>
      </c>
      <c r="N9" s="73">
        <f t="shared" si="1"/>
        <v>0.20000000000000107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Data!AM4</f>
        <v>10.3</v>
      </c>
      <c r="D10" s="17">
        <f>Data!AM14</f>
        <v>10</v>
      </c>
      <c r="E10" s="17">
        <f>Data!AM24</f>
        <v>9.9</v>
      </c>
      <c r="F10" s="18">
        <f t="shared" si="3"/>
        <v>0.40000000000000036</v>
      </c>
      <c r="G10" s="17">
        <f>Data!AM34</f>
        <v>9.6999999999999993</v>
      </c>
      <c r="H10" s="17">
        <f>Data!AM44</f>
        <v>9.5</v>
      </c>
      <c r="I10" s="17">
        <f>Data!AM54</f>
        <v>9.8000000000000007</v>
      </c>
      <c r="J10" s="18">
        <f t="shared" si="4"/>
        <v>0.30000000000000071</v>
      </c>
      <c r="K10" s="17">
        <f>Data!AM64</f>
        <v>10.1</v>
      </c>
      <c r="L10" s="17">
        <f>Data!AM74</f>
        <v>9.8000000000000007</v>
      </c>
      <c r="M10" s="17">
        <f>Data!AM84</f>
        <v>9.8000000000000007</v>
      </c>
      <c r="N10" s="73">
        <f t="shared" si="1"/>
        <v>0.29999999999999893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Data!AM5</f>
        <v>9.9</v>
      </c>
      <c r="D11" s="17">
        <f>Data!AM15</f>
        <v>9.6999999999999993</v>
      </c>
      <c r="E11" s="17">
        <f>Data!AM25</f>
        <v>9.1999999999999993</v>
      </c>
      <c r="F11" s="18">
        <f t="shared" si="3"/>
        <v>0.70000000000000107</v>
      </c>
      <c r="G11" s="17">
        <f>Data!AM35</f>
        <v>9.8000000000000007</v>
      </c>
      <c r="H11" s="17">
        <f>Data!AM45</f>
        <v>9.6999999999999993</v>
      </c>
      <c r="I11" s="17">
        <f>Data!AM55</f>
        <v>9.5</v>
      </c>
      <c r="J11" s="18">
        <f t="shared" si="4"/>
        <v>0.30000000000000071</v>
      </c>
      <c r="K11" s="17">
        <f>Data!AM65</f>
        <v>9.3000000000000007</v>
      </c>
      <c r="L11" s="17">
        <f>Data!AM75</f>
        <v>9.6</v>
      </c>
      <c r="M11" s="17">
        <f>Data!AM85</f>
        <v>9.6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Data!AM6</f>
        <v>10</v>
      </c>
      <c r="D12" s="17">
        <f>Data!AM16</f>
        <v>10</v>
      </c>
      <c r="E12" s="17">
        <f>Data!AM26</f>
        <v>9.9</v>
      </c>
      <c r="F12" s="18">
        <f t="shared" si="3"/>
        <v>9.9999999999999645E-2</v>
      </c>
      <c r="G12" s="17">
        <f>Data!AM36</f>
        <v>10</v>
      </c>
      <c r="H12" s="17">
        <f>Data!AM46</f>
        <v>9.9</v>
      </c>
      <c r="I12" s="17">
        <f>Data!AM56</f>
        <v>9.8000000000000007</v>
      </c>
      <c r="J12" s="18">
        <f t="shared" si="4"/>
        <v>0.19999999999999929</v>
      </c>
      <c r="K12" s="17">
        <f>Data!AM66</f>
        <v>10</v>
      </c>
      <c r="L12" s="17">
        <f>Data!AM76</f>
        <v>9.9</v>
      </c>
      <c r="M12" s="17">
        <f>Data!AM86</f>
        <v>9.8000000000000007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Data!AM7</f>
        <v>10.1</v>
      </c>
      <c r="D13" s="17">
        <f>Data!AM17</f>
        <v>10.199999999999999</v>
      </c>
      <c r="E13" s="17">
        <f>Data!AM27</f>
        <v>9.9</v>
      </c>
      <c r="F13" s="18">
        <f t="shared" si="3"/>
        <v>0.29999999999999893</v>
      </c>
      <c r="G13" s="17">
        <f>Data!AM37</f>
        <v>10.1</v>
      </c>
      <c r="H13" s="17">
        <f>Data!AM47</f>
        <v>9.5</v>
      </c>
      <c r="I13" s="17">
        <f>Data!AM57</f>
        <v>9.8000000000000007</v>
      </c>
      <c r="J13" s="18">
        <f t="shared" si="4"/>
        <v>0.59999999999999964</v>
      </c>
      <c r="K13" s="17">
        <f>Data!AM67</f>
        <v>9.9</v>
      </c>
      <c r="L13" s="17">
        <f>Data!AM77</f>
        <v>9.9</v>
      </c>
      <c r="M13" s="17">
        <f>Data!AM87</f>
        <v>9.8000000000000007</v>
      </c>
      <c r="N13" s="73">
        <f t="shared" si="1"/>
        <v>9.9999999999999645E-2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Data!AM8</f>
        <v>11</v>
      </c>
      <c r="D14" s="17">
        <f>Data!AM18</f>
        <v>10.6</v>
      </c>
      <c r="E14" s="17">
        <f>Data!AM28</f>
        <v>10.5</v>
      </c>
      <c r="F14" s="18">
        <f t="shared" si="3"/>
        <v>0.5</v>
      </c>
      <c r="G14" s="17">
        <f>Data!AM38</f>
        <v>10.8</v>
      </c>
      <c r="H14" s="17">
        <f>Data!AM48</f>
        <v>10.6</v>
      </c>
      <c r="I14" s="17">
        <f>Data!AM58</f>
        <v>10.6</v>
      </c>
      <c r="J14" s="18">
        <f t="shared" si="4"/>
        <v>0.20000000000000107</v>
      </c>
      <c r="K14" s="17">
        <f>Data!AM68</f>
        <v>10.8</v>
      </c>
      <c r="L14" s="17">
        <f>Data!AM78</f>
        <v>10.5</v>
      </c>
      <c r="M14" s="17">
        <f>Data!AM88</f>
        <v>10.4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Data!AM9</f>
        <v>10.1</v>
      </c>
      <c r="D15" s="17">
        <f>Data!AM19</f>
        <v>10</v>
      </c>
      <c r="E15" s="17">
        <f>Data!AM29</f>
        <v>10</v>
      </c>
      <c r="F15" s="18">
        <f t="shared" si="3"/>
        <v>9.9999999999999645E-2</v>
      </c>
      <c r="G15" s="17">
        <f>Data!AM39</f>
        <v>10.1</v>
      </c>
      <c r="H15" s="17">
        <f>Data!AM49</f>
        <v>10</v>
      </c>
      <c r="I15" s="17">
        <f>Data!AM59</f>
        <v>10</v>
      </c>
      <c r="J15" s="18">
        <f t="shared" si="4"/>
        <v>9.9999999999999645E-2</v>
      </c>
      <c r="K15" s="17">
        <f>Data!AM69</f>
        <v>9.9</v>
      </c>
      <c r="L15" s="17">
        <f>Data!AM79</f>
        <v>10</v>
      </c>
      <c r="M15" s="17">
        <f>Data!AM89</f>
        <v>9.6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Data!AM10</f>
        <v>8.8000000000000007</v>
      </c>
      <c r="D16" s="17">
        <f>Data!AM20</f>
        <v>8.6999999999999993</v>
      </c>
      <c r="E16" s="17">
        <f>Data!AM30</f>
        <v>8.6999999999999993</v>
      </c>
      <c r="F16" s="18">
        <f t="shared" si="3"/>
        <v>0.10000000000000142</v>
      </c>
      <c r="G16" s="17">
        <f>Data!AM40</f>
        <v>8.9</v>
      </c>
      <c r="H16" s="17">
        <f>Data!AM50</f>
        <v>8.6999999999999993</v>
      </c>
      <c r="I16" s="17">
        <f>Data!AM60</f>
        <v>8.8000000000000007</v>
      </c>
      <c r="J16" s="18">
        <f t="shared" si="4"/>
        <v>0.20000000000000107</v>
      </c>
      <c r="K16" s="17">
        <f>Data!AM70</f>
        <v>8.5</v>
      </c>
      <c r="L16" s="17">
        <f>Data!AM80</f>
        <v>8.8000000000000007</v>
      </c>
      <c r="M16" s="17">
        <f>Data!AM90</f>
        <v>8.6999999999999993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Data!AM11</f>
        <v>10.3</v>
      </c>
      <c r="D17" s="17">
        <f>Data!AM21</f>
        <v>9.8000000000000007</v>
      </c>
      <c r="E17" s="17">
        <f>Data!AM31</f>
        <v>9.6999999999999993</v>
      </c>
      <c r="F17" s="18">
        <f t="shared" si="3"/>
        <v>0.60000000000000142</v>
      </c>
      <c r="G17" s="17">
        <f>Data!AM41</f>
        <v>10.199999999999999</v>
      </c>
      <c r="H17" s="17">
        <f>Data!AM51</f>
        <v>10.1</v>
      </c>
      <c r="I17" s="17">
        <f>Data!AM61</f>
        <v>10</v>
      </c>
      <c r="J17" s="18">
        <f t="shared" si="4"/>
        <v>0.19999999999999929</v>
      </c>
      <c r="K17" s="17">
        <f>Data!AM71</f>
        <v>10.199999999999999</v>
      </c>
      <c r="L17" s="17">
        <f>Data!AM81</f>
        <v>9.8000000000000007</v>
      </c>
      <c r="M17" s="17">
        <f>Data!AM91</f>
        <v>9.9</v>
      </c>
      <c r="N17" s="73">
        <f t="shared" si="1"/>
        <v>0.39999999999999858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3.3471155739318748E-2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9.7833333333333332</v>
      </c>
      <c r="F28" s="30">
        <f>AVERAGE(F8:F27)</f>
        <v>0.38000000000000006</v>
      </c>
      <c r="G28" s="31"/>
      <c r="H28" s="32" t="s">
        <v>111</v>
      </c>
      <c r="I28" s="79">
        <f>AVERAGE(G8:I27)</f>
        <v>9.7266666666666666</v>
      </c>
      <c r="J28" s="30">
        <f>AVERAGE(J8:J27)</f>
        <v>0.27000000000000013</v>
      </c>
      <c r="K28" s="80"/>
      <c r="L28" s="81" t="s">
        <v>111</v>
      </c>
      <c r="M28" s="82">
        <f>AVERAGE(K8:M27)</f>
        <v>9.6999999999999993</v>
      </c>
      <c r="N28" s="83">
        <f>AVERAGE(N8:N27)</f>
        <v>0.3299999999999999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0.99633333333333329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0.13242229027986072</v>
      </c>
      <c r="I30" s="2"/>
      <c r="J30" s="33"/>
      <c r="K30" s="34" t="s">
        <v>114</v>
      </c>
      <c r="L30" s="35">
        <f>SQRT(D30^2+H30^2)</f>
        <v>1.0050949079933071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0.19346278317152102</v>
      </c>
      <c r="E31" s="3"/>
      <c r="F31" s="37"/>
      <c r="G31" s="40" t="s">
        <v>117</v>
      </c>
      <c r="H31" s="41">
        <f>H30/5.15</f>
        <v>2.5713066073759359E-2</v>
      </c>
      <c r="I31" s="2"/>
      <c r="J31" s="37"/>
      <c r="K31" s="38" t="s">
        <v>118</v>
      </c>
      <c r="L31" s="84">
        <f>L30/5.15</f>
        <v>0.19516405980452564</v>
      </c>
      <c r="M31" s="2"/>
      <c r="N31" s="85"/>
      <c r="O31" s="36" t="s">
        <v>119</v>
      </c>
      <c r="P31" s="86">
        <f>IF(J2=2,(F28+J28)/2,(F28+J28+N28)/3)</f>
        <v>0.32666666666666666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11.07037037037037</v>
      </c>
      <c r="E32" s="3"/>
      <c r="F32" s="42"/>
      <c r="G32" s="45" t="s">
        <v>121</v>
      </c>
      <c r="H32" s="44">
        <f>100*H30/G4</f>
        <v>1.4713587808873414</v>
      </c>
      <c r="I32" s="2"/>
      <c r="J32" s="42"/>
      <c r="K32" s="87" t="s">
        <v>122</v>
      </c>
      <c r="L32" s="44">
        <f>100*L30/(G2-G3)</f>
        <v>11.167721199925635</v>
      </c>
      <c r="M32" s="2"/>
      <c r="N32" s="88"/>
      <c r="O32" s="89" t="s">
        <v>123</v>
      </c>
      <c r="P32" s="90">
        <f>IF(J3=2,P31*N42,P31*N43)</f>
        <v>0.84279999999999999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8.3333333333333925E-2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-2.6666666666667282E-2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0.39999999999999858</v>
      </c>
      <c r="E66" s="111">
        <f t="shared" ref="E66:E75" si="7">J8</f>
        <v>0.30000000000000071</v>
      </c>
      <c r="F66" s="112">
        <f t="shared" ref="F66:F75" si="8">N8</f>
        <v>0.70000000000000107</v>
      </c>
      <c r="G66" s="113">
        <f t="shared" ref="G66:G75" si="9">$P$32</f>
        <v>0.84279999999999999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</v>
      </c>
      <c r="M66" s="120">
        <f t="shared" ref="M66:M75" si="12">AVERAGE(G8:I8)</f>
        <v>9.1333333333333329</v>
      </c>
      <c r="N66" s="121">
        <f t="shared" ref="N66:N75" si="13">AVERAGE(K8:M8)</f>
        <v>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0.59999999999999964</v>
      </c>
      <c r="E67" s="114">
        <f t="shared" si="7"/>
        <v>0.29999999999999893</v>
      </c>
      <c r="F67" s="115">
        <f t="shared" si="8"/>
        <v>0.20000000000000107</v>
      </c>
      <c r="G67" s="113">
        <f t="shared" si="9"/>
        <v>0.84279999999999999</v>
      </c>
      <c r="H67" s="2"/>
      <c r="I67" s="2"/>
      <c r="J67" s="2"/>
      <c r="K67" s="119">
        <f t="shared" si="10"/>
        <v>2</v>
      </c>
      <c r="L67" s="122">
        <f t="shared" si="11"/>
        <v>9.7333333333333343</v>
      </c>
      <c r="M67" s="122">
        <f t="shared" si="12"/>
        <v>9.5</v>
      </c>
      <c r="N67" s="113">
        <f t="shared" si="13"/>
        <v>9.7999999999999989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0.30000000000000071</v>
      </c>
      <c r="F68" s="115">
        <f t="shared" si="8"/>
        <v>0.29999999999999893</v>
      </c>
      <c r="G68" s="113">
        <f t="shared" si="9"/>
        <v>0.84279999999999999</v>
      </c>
      <c r="H68" s="2"/>
      <c r="I68" s="2"/>
      <c r="J68" s="2"/>
      <c r="K68" s="119">
        <f t="shared" si="10"/>
        <v>3</v>
      </c>
      <c r="L68" s="122">
        <f t="shared" si="11"/>
        <v>10.066666666666668</v>
      </c>
      <c r="M68" s="122">
        <f t="shared" si="12"/>
        <v>9.6666666666666661</v>
      </c>
      <c r="N68" s="113">
        <f t="shared" si="13"/>
        <v>9.9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0.70000000000000107</v>
      </c>
      <c r="E69" s="114">
        <f t="shared" si="7"/>
        <v>0.30000000000000071</v>
      </c>
      <c r="F69" s="115">
        <f t="shared" si="8"/>
        <v>0.29999999999999893</v>
      </c>
      <c r="G69" s="113">
        <f t="shared" si="9"/>
        <v>0.84279999999999999</v>
      </c>
      <c r="H69" s="2"/>
      <c r="I69" s="2"/>
      <c r="J69" s="2"/>
      <c r="K69" s="119">
        <f t="shared" si="10"/>
        <v>4</v>
      </c>
      <c r="L69" s="122">
        <f t="shared" si="11"/>
        <v>9.6</v>
      </c>
      <c r="M69" s="122">
        <f t="shared" si="12"/>
        <v>9.6666666666666661</v>
      </c>
      <c r="N69" s="113">
        <f t="shared" si="13"/>
        <v>9.5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0.19999999999999929</v>
      </c>
      <c r="F70" s="115">
        <f t="shared" si="8"/>
        <v>0.19999999999999929</v>
      </c>
      <c r="G70" s="113">
        <f t="shared" si="9"/>
        <v>0.84279999999999999</v>
      </c>
      <c r="H70" s="2"/>
      <c r="I70" s="2"/>
      <c r="J70" s="2"/>
      <c r="K70" s="119">
        <f t="shared" si="10"/>
        <v>5</v>
      </c>
      <c r="L70" s="122">
        <f t="shared" si="11"/>
        <v>9.9666666666666668</v>
      </c>
      <c r="M70" s="122">
        <f t="shared" si="12"/>
        <v>9.9</v>
      </c>
      <c r="N70" s="113">
        <f t="shared" si="13"/>
        <v>9.9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0.59999999999999964</v>
      </c>
      <c r="F71" s="115">
        <f t="shared" si="8"/>
        <v>9.9999999999999645E-2</v>
      </c>
      <c r="G71" s="113">
        <f t="shared" si="9"/>
        <v>0.84279999999999999</v>
      </c>
      <c r="H71" s="2"/>
      <c r="I71" s="2"/>
      <c r="J71" s="2"/>
      <c r="K71" s="119">
        <f t="shared" si="10"/>
        <v>6</v>
      </c>
      <c r="L71" s="122">
        <f t="shared" si="11"/>
        <v>10.066666666666665</v>
      </c>
      <c r="M71" s="122">
        <f t="shared" si="12"/>
        <v>9.8000000000000007</v>
      </c>
      <c r="N71" s="113">
        <f t="shared" si="13"/>
        <v>9.8666666666666671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0.20000000000000107</v>
      </c>
      <c r="F72" s="115">
        <f t="shared" si="8"/>
        <v>0.40000000000000036</v>
      </c>
      <c r="G72" s="113">
        <f t="shared" si="9"/>
        <v>0.84279999999999999</v>
      </c>
      <c r="H72" s="2"/>
      <c r="I72" s="2"/>
      <c r="J72" s="2"/>
      <c r="K72" s="119">
        <f t="shared" si="10"/>
        <v>7</v>
      </c>
      <c r="L72" s="122">
        <f t="shared" si="11"/>
        <v>10.700000000000001</v>
      </c>
      <c r="M72" s="122">
        <f t="shared" si="12"/>
        <v>10.666666666666666</v>
      </c>
      <c r="N72" s="113">
        <f t="shared" si="13"/>
        <v>10.566666666666668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9.9999999999999645E-2</v>
      </c>
      <c r="E73" s="114">
        <f t="shared" si="7"/>
        <v>9.9999999999999645E-2</v>
      </c>
      <c r="F73" s="115">
        <f t="shared" si="8"/>
        <v>0.40000000000000036</v>
      </c>
      <c r="G73" s="113">
        <f t="shared" si="9"/>
        <v>0.84279999999999999</v>
      </c>
      <c r="H73" s="2"/>
      <c r="I73" s="2"/>
      <c r="J73" s="2"/>
      <c r="K73" s="119">
        <f t="shared" si="10"/>
        <v>8</v>
      </c>
      <c r="L73" s="122">
        <f t="shared" si="11"/>
        <v>10.033333333333333</v>
      </c>
      <c r="M73" s="122">
        <f t="shared" si="12"/>
        <v>10.033333333333333</v>
      </c>
      <c r="N73" s="113">
        <f t="shared" si="13"/>
        <v>9.8333333333333339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0.10000000000000142</v>
      </c>
      <c r="E74" s="114">
        <f t="shared" si="7"/>
        <v>0.20000000000000107</v>
      </c>
      <c r="F74" s="115">
        <f t="shared" si="8"/>
        <v>0.30000000000000071</v>
      </c>
      <c r="G74" s="113">
        <f t="shared" si="9"/>
        <v>0.84279999999999999</v>
      </c>
      <c r="H74" s="2"/>
      <c r="I74" s="2"/>
      <c r="J74" s="2"/>
      <c r="K74" s="119">
        <f t="shared" si="10"/>
        <v>9</v>
      </c>
      <c r="L74" s="122">
        <f t="shared" si="11"/>
        <v>8.7333333333333325</v>
      </c>
      <c r="M74" s="122">
        <f t="shared" si="12"/>
        <v>8.8000000000000007</v>
      </c>
      <c r="N74" s="113">
        <f t="shared" si="13"/>
        <v>8.6666666666666661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0.60000000000000142</v>
      </c>
      <c r="E75" s="114">
        <f t="shared" si="7"/>
        <v>0.19999999999999929</v>
      </c>
      <c r="F75" s="115">
        <f t="shared" si="8"/>
        <v>0.39999999999999858</v>
      </c>
      <c r="G75" s="118">
        <f t="shared" si="9"/>
        <v>0.84279999999999999</v>
      </c>
      <c r="H75" s="2"/>
      <c r="I75" s="2"/>
      <c r="J75" s="2"/>
      <c r="K75" s="123">
        <f t="shared" si="10"/>
        <v>10</v>
      </c>
      <c r="L75" s="122">
        <f t="shared" si="11"/>
        <v>9.9333333333333336</v>
      </c>
      <c r="M75" s="122">
        <f t="shared" si="12"/>
        <v>10.1</v>
      </c>
      <c r="N75" s="113">
        <f t="shared" si="13"/>
        <v>9.9666666666666668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GRR!B12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GRR!A12</f>
        <v>D2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Data!D2</f>
        <v>14.3</v>
      </c>
      <c r="D8" s="17">
        <f>Data!D12</f>
        <v>14.3</v>
      </c>
      <c r="E8" s="17">
        <f>Data!D22</f>
        <v>13.8</v>
      </c>
      <c r="F8" s="18">
        <f>MAX(C8:E8)-MIN(C8:E8)</f>
        <v>0.5</v>
      </c>
      <c r="G8" s="17">
        <f>Data!D32</f>
        <v>14.2</v>
      </c>
      <c r="H8" s="17">
        <f>Data!D42</f>
        <v>14.1</v>
      </c>
      <c r="I8" s="17">
        <f>Data!D52</f>
        <v>14.1</v>
      </c>
      <c r="J8" s="18">
        <f t="shared" ref="J8" si="0">MAX(G8:I8)-MIN(G8:I8)</f>
        <v>9.9999999999999645E-2</v>
      </c>
      <c r="K8" s="17">
        <f>Data!D62</f>
        <v>14.2</v>
      </c>
      <c r="L8" s="17">
        <f>Data!D72</f>
        <v>14.1</v>
      </c>
      <c r="M8" s="17">
        <f>Data!D82</f>
        <v>14.1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Data!D3</f>
        <v>13.5</v>
      </c>
      <c r="D9" s="17">
        <f>Data!D13</f>
        <v>14.2</v>
      </c>
      <c r="E9" s="17">
        <f>Data!D23</f>
        <v>14</v>
      </c>
      <c r="F9" s="18">
        <f t="shared" ref="F9:F17" si="3">MAX(C9:E9)-MIN(C9:E9)</f>
        <v>0.69999999999999929</v>
      </c>
      <c r="G9" s="17">
        <f>Data!D33</f>
        <v>13.6</v>
      </c>
      <c r="H9" s="17">
        <f>Data!D43</f>
        <v>14.3</v>
      </c>
      <c r="I9" s="17">
        <f>Data!D53</f>
        <v>13.9</v>
      </c>
      <c r="J9" s="18">
        <f t="shared" ref="J9:J17" si="4">MAX(G9:I9)-MIN(G9:I9)</f>
        <v>0.70000000000000107</v>
      </c>
      <c r="K9" s="17">
        <f>Data!D63</f>
        <v>13.9</v>
      </c>
      <c r="L9" s="17">
        <f>Data!D73</f>
        <v>14.2</v>
      </c>
      <c r="M9" s="17">
        <f>Data!D83</f>
        <v>14.1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Data!D4</f>
        <v>14.9</v>
      </c>
      <c r="D10" s="17">
        <f>Data!D14</f>
        <v>14.9</v>
      </c>
      <c r="E10" s="17">
        <f>Data!D24</f>
        <v>14.6</v>
      </c>
      <c r="F10" s="18">
        <f t="shared" si="3"/>
        <v>0.30000000000000071</v>
      </c>
      <c r="G10" s="17">
        <f>Data!D34</f>
        <v>15</v>
      </c>
      <c r="H10" s="17">
        <f>Data!D44</f>
        <v>14.8</v>
      </c>
      <c r="I10" s="17">
        <f>Data!D54</f>
        <v>14.2</v>
      </c>
      <c r="J10" s="18">
        <f t="shared" si="4"/>
        <v>0.80000000000000071</v>
      </c>
      <c r="K10" s="17">
        <f>Data!D64</f>
        <v>14.8</v>
      </c>
      <c r="L10" s="17">
        <f>Data!D74</f>
        <v>14.6</v>
      </c>
      <c r="M10" s="17">
        <f>Data!D84</f>
        <v>14.4</v>
      </c>
      <c r="N10" s="73">
        <f t="shared" si="1"/>
        <v>0.40000000000000036</v>
      </c>
      <c r="O10" s="72" t="str">
        <f t="shared" si="2"/>
        <v>UCL Range Violation - B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Data!D5</f>
        <v>14.9</v>
      </c>
      <c r="D11" s="17">
        <f>Data!D15</f>
        <v>14.8</v>
      </c>
      <c r="E11" s="17">
        <f>Data!D25</f>
        <v>14.6</v>
      </c>
      <c r="F11" s="18">
        <f t="shared" si="3"/>
        <v>0.30000000000000071</v>
      </c>
      <c r="G11" s="17">
        <f>Data!D35</f>
        <v>14.8</v>
      </c>
      <c r="H11" s="17">
        <f>Data!D45</f>
        <v>14.9</v>
      </c>
      <c r="I11" s="17">
        <f>Data!D55</f>
        <v>14.5</v>
      </c>
      <c r="J11" s="18">
        <f t="shared" si="4"/>
        <v>0.40000000000000036</v>
      </c>
      <c r="K11" s="17">
        <f>Data!D65</f>
        <v>14.8</v>
      </c>
      <c r="L11" s="17">
        <f>Data!D75</f>
        <v>14.4</v>
      </c>
      <c r="M11" s="17">
        <f>Data!D85</f>
        <v>14.5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Data!D6</f>
        <v>14.8</v>
      </c>
      <c r="D12" s="17">
        <f>Data!D16</f>
        <v>14.9</v>
      </c>
      <c r="E12" s="17">
        <f>Data!D26</f>
        <v>14.8</v>
      </c>
      <c r="F12" s="18">
        <f t="shared" si="3"/>
        <v>9.9999999999999645E-2</v>
      </c>
      <c r="G12" s="17">
        <f>Data!D36</f>
        <v>14.8</v>
      </c>
      <c r="H12" s="17">
        <f>Data!D46</f>
        <v>14.8</v>
      </c>
      <c r="I12" s="17">
        <f>Data!D56</f>
        <v>14.7</v>
      </c>
      <c r="J12" s="18">
        <f t="shared" si="4"/>
        <v>0.10000000000000142</v>
      </c>
      <c r="K12" s="17">
        <f>Data!D66</f>
        <v>14.9</v>
      </c>
      <c r="L12" s="17">
        <f>Data!D76</f>
        <v>14.8</v>
      </c>
      <c r="M12" s="17">
        <f>Data!D86</f>
        <v>14.8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Data!D7</f>
        <v>16.100000000000001</v>
      </c>
      <c r="D13" s="17">
        <f>Data!D17</f>
        <v>16.2</v>
      </c>
      <c r="E13" s="17">
        <f>Data!D27</f>
        <v>16</v>
      </c>
      <c r="F13" s="18">
        <f t="shared" si="3"/>
        <v>0.19999999999999929</v>
      </c>
      <c r="G13" s="17">
        <f>Data!D37</f>
        <v>16.100000000000001</v>
      </c>
      <c r="H13" s="17">
        <f>Data!D47</f>
        <v>16</v>
      </c>
      <c r="I13" s="17">
        <f>Data!D57</f>
        <v>15.9</v>
      </c>
      <c r="J13" s="18">
        <f t="shared" si="4"/>
        <v>0.20000000000000107</v>
      </c>
      <c r="K13" s="17">
        <f>Data!D67</f>
        <v>16</v>
      </c>
      <c r="L13" s="17">
        <f>Data!D77</f>
        <v>15.9</v>
      </c>
      <c r="M13" s="17">
        <f>Data!D87</f>
        <v>15.9</v>
      </c>
      <c r="N13" s="73">
        <f t="shared" si="1"/>
        <v>9.9999999999999645E-2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Data!D8</f>
        <v>14.1</v>
      </c>
      <c r="D14" s="17">
        <f>Data!D18</f>
        <v>14.2</v>
      </c>
      <c r="E14" s="17">
        <f>Data!D28</f>
        <v>14.3</v>
      </c>
      <c r="F14" s="18">
        <f t="shared" si="3"/>
        <v>0.20000000000000107</v>
      </c>
      <c r="G14" s="17">
        <f>Data!D38</f>
        <v>14.4</v>
      </c>
      <c r="H14" s="17">
        <f>Data!D48</f>
        <v>14.3</v>
      </c>
      <c r="I14" s="17">
        <f>Data!D58</f>
        <v>14.4</v>
      </c>
      <c r="J14" s="18">
        <f t="shared" si="4"/>
        <v>9.9999999999999645E-2</v>
      </c>
      <c r="K14" s="17">
        <f>Data!D68</f>
        <v>14.5</v>
      </c>
      <c r="L14" s="17">
        <f>Data!D78</f>
        <v>14.4</v>
      </c>
      <c r="M14" s="17">
        <f>Data!D88</f>
        <v>14.1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Data!D9</f>
        <v>15.7</v>
      </c>
      <c r="D15" s="17">
        <f>Data!D19</f>
        <v>15.8</v>
      </c>
      <c r="E15" s="17">
        <f>Data!D29</f>
        <v>15.9</v>
      </c>
      <c r="F15" s="18">
        <f t="shared" si="3"/>
        <v>0.20000000000000107</v>
      </c>
      <c r="G15" s="17">
        <f>Data!D39</f>
        <v>15.7</v>
      </c>
      <c r="H15" s="17">
        <f>Data!D49</f>
        <v>15.9</v>
      </c>
      <c r="I15" s="17">
        <f>Data!D59</f>
        <v>16</v>
      </c>
      <c r="J15" s="18">
        <f t="shared" si="4"/>
        <v>0.30000000000000071</v>
      </c>
      <c r="K15" s="17">
        <f>Data!D69</f>
        <v>15.7</v>
      </c>
      <c r="L15" s="17">
        <f>Data!D79</f>
        <v>15.9</v>
      </c>
      <c r="M15" s="17">
        <f>Data!D89</f>
        <v>15.9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Data!D10</f>
        <v>15.3</v>
      </c>
      <c r="D16" s="17">
        <f>Data!D20</f>
        <v>15.2</v>
      </c>
      <c r="E16" s="17">
        <f>Data!D30</f>
        <v>15.2</v>
      </c>
      <c r="F16" s="18">
        <f t="shared" si="3"/>
        <v>0.10000000000000142</v>
      </c>
      <c r="G16" s="17">
        <f>Data!D40</f>
        <v>15.4</v>
      </c>
      <c r="H16" s="17">
        <f>Data!D50</f>
        <v>14.8</v>
      </c>
      <c r="I16" s="17">
        <f>Data!D60</f>
        <v>15.3</v>
      </c>
      <c r="J16" s="18">
        <f t="shared" si="4"/>
        <v>0.59999999999999964</v>
      </c>
      <c r="K16" s="17">
        <f>Data!D70</f>
        <v>15.4</v>
      </c>
      <c r="L16" s="17">
        <f>Data!D80</f>
        <v>15.4</v>
      </c>
      <c r="M16" s="17">
        <f>Data!D90</f>
        <v>15.3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Data!D11</f>
        <v>16.600000000000001</v>
      </c>
      <c r="D17" s="17">
        <f>Data!D21</f>
        <v>16.5</v>
      </c>
      <c r="E17" s="17">
        <f>Data!D31</f>
        <v>16.3</v>
      </c>
      <c r="F17" s="18">
        <f t="shared" si="3"/>
        <v>0.30000000000000071</v>
      </c>
      <c r="G17" s="17">
        <f>Data!D41</f>
        <v>16.399999999999999</v>
      </c>
      <c r="H17" s="17">
        <f>Data!D51</f>
        <v>16.399999999999999</v>
      </c>
      <c r="I17" s="17">
        <f>Data!D61</f>
        <v>16.399999999999999</v>
      </c>
      <c r="J17" s="18">
        <f t="shared" si="4"/>
        <v>0</v>
      </c>
      <c r="K17" s="17">
        <f>Data!D71</f>
        <v>16.5</v>
      </c>
      <c r="L17" s="17">
        <f>Data!D81</f>
        <v>16.399999999999999</v>
      </c>
      <c r="M17" s="17">
        <f>Data!D91</f>
        <v>16.3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17"/>
      <c r="D18" s="17"/>
      <c r="E18" s="17"/>
      <c r="F18" s="18"/>
      <c r="G18" s="17"/>
      <c r="H18" s="17"/>
      <c r="I18" s="17"/>
      <c r="J18" s="18"/>
      <c r="K18" s="17"/>
      <c r="L18" s="17"/>
      <c r="M18" s="17"/>
      <c r="N18" s="73"/>
      <c r="O18" s="2"/>
      <c r="P18" s="2"/>
      <c r="Q18" s="2"/>
    </row>
    <row r="19" spans="1:17" ht="13.5" customHeight="1">
      <c r="A19" s="2"/>
      <c r="B19" s="19">
        <v>12</v>
      </c>
      <c r="C19" s="17"/>
      <c r="D19" s="17"/>
      <c r="E19" s="17"/>
      <c r="F19" s="18"/>
      <c r="G19" s="17"/>
      <c r="H19" s="17"/>
      <c r="I19" s="17"/>
      <c r="J19" s="18"/>
      <c r="K19" s="17"/>
      <c r="L19" s="17"/>
      <c r="M19" s="17"/>
      <c r="N19" s="73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1.1813349084469391E-2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15.023333333333335</v>
      </c>
      <c r="F28" s="30">
        <f>AVERAGE(F8:F27)</f>
        <v>0.29000000000000037</v>
      </c>
      <c r="G28" s="31"/>
      <c r="H28" s="32" t="s">
        <v>111</v>
      </c>
      <c r="I28" s="79">
        <f>AVERAGE(G8:I27)</f>
        <v>15.003333333333329</v>
      </c>
      <c r="J28" s="30">
        <f>AVERAGE(J8:J27)</f>
        <v>0.3300000000000004</v>
      </c>
      <c r="K28" s="80"/>
      <c r="L28" s="81" t="s">
        <v>111</v>
      </c>
      <c r="M28" s="82">
        <f>AVERAGE(K8:M27)</f>
        <v>15.006666666666664</v>
      </c>
      <c r="N28" s="83">
        <f>AVERAGE(N8:N27)</f>
        <v>0.2299999999999999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0.8641666666666673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0.14824574505166754</v>
      </c>
      <c r="I30" s="2"/>
      <c r="J30" s="33"/>
      <c r="K30" s="34" t="s">
        <v>114</v>
      </c>
      <c r="L30" s="35">
        <f>SQRT(D30^2+H30^2)</f>
        <v>0.87679007105675122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0.16779935275080918</v>
      </c>
      <c r="E31" s="3"/>
      <c r="F31" s="37"/>
      <c r="G31" s="40" t="s">
        <v>117</v>
      </c>
      <c r="H31" s="41">
        <f>H30/5.15</f>
        <v>2.8785581563430588E-2</v>
      </c>
      <c r="I31" s="2"/>
      <c r="J31" s="37"/>
      <c r="K31" s="38" t="s">
        <v>118</v>
      </c>
      <c r="L31" s="84">
        <f>L30/5.15</f>
        <v>0.17025049923432062</v>
      </c>
      <c r="M31" s="2"/>
      <c r="N31" s="85"/>
      <c r="O31" s="36" t="s">
        <v>119</v>
      </c>
      <c r="P31" s="86">
        <f>IF(J2=2,(F28+J28)/2,(F28+J28+N28)/3)</f>
        <v>0.28333333333333355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7.2013888888888937</v>
      </c>
      <c r="E32" s="3"/>
      <c r="F32" s="42"/>
      <c r="G32" s="45" t="s">
        <v>121</v>
      </c>
      <c r="H32" s="44">
        <f>100*H30/G4</f>
        <v>1.2353812087638962</v>
      </c>
      <c r="I32" s="2"/>
      <c r="J32" s="42"/>
      <c r="K32" s="87" t="s">
        <v>122</v>
      </c>
      <c r="L32" s="44">
        <f>100*L30/(G2-G3)</f>
        <v>7.3065839254729275</v>
      </c>
      <c r="M32" s="2"/>
      <c r="N32" s="88"/>
      <c r="O32" s="89" t="s">
        <v>123</v>
      </c>
      <c r="P32" s="90">
        <f>IF(J3=2,P31*N42,P31*N43)</f>
        <v>0.73100000000000054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2.0000000000006679E-2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3.3333333333356308E-3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</v>
      </c>
      <c r="E66" s="111">
        <f t="shared" ref="E66:E75" si="7">J8</f>
        <v>9.9999999999999645E-2</v>
      </c>
      <c r="F66" s="112">
        <f t="shared" ref="F66:F75" si="8">N8</f>
        <v>9.9999999999999645E-2</v>
      </c>
      <c r="G66" s="113">
        <f t="shared" ref="G66:G75" si="9">$P$32</f>
        <v>0.73100000000000054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14.133333333333335</v>
      </c>
      <c r="M66" s="120">
        <f t="shared" ref="M66:M75" si="12">AVERAGE(G8:I8)</f>
        <v>14.133333333333333</v>
      </c>
      <c r="N66" s="121">
        <f t="shared" ref="N66:N75" si="13">AVERAGE(K8:M8)</f>
        <v>14.133333333333333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0.69999999999999929</v>
      </c>
      <c r="E67" s="114">
        <f t="shared" si="7"/>
        <v>0.70000000000000107</v>
      </c>
      <c r="F67" s="115">
        <f t="shared" si="8"/>
        <v>0.29999999999999893</v>
      </c>
      <c r="G67" s="113">
        <f t="shared" si="9"/>
        <v>0.73100000000000054</v>
      </c>
      <c r="H67" s="2"/>
      <c r="I67" s="2"/>
      <c r="J67" s="2"/>
      <c r="K67" s="119">
        <f t="shared" si="10"/>
        <v>2</v>
      </c>
      <c r="L67" s="122">
        <f t="shared" si="11"/>
        <v>13.9</v>
      </c>
      <c r="M67" s="122">
        <f t="shared" si="12"/>
        <v>13.933333333333332</v>
      </c>
      <c r="N67" s="113">
        <f t="shared" si="13"/>
        <v>14.066666666666668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0.30000000000000071</v>
      </c>
      <c r="E68" s="114">
        <f t="shared" si="7"/>
        <v>0.80000000000000071</v>
      </c>
      <c r="F68" s="115">
        <f t="shared" si="8"/>
        <v>0.40000000000000036</v>
      </c>
      <c r="G68" s="113">
        <f t="shared" si="9"/>
        <v>0.73100000000000054</v>
      </c>
      <c r="H68" s="2"/>
      <c r="I68" s="2"/>
      <c r="J68" s="2"/>
      <c r="K68" s="119">
        <f t="shared" si="10"/>
        <v>3</v>
      </c>
      <c r="L68" s="122">
        <f t="shared" si="11"/>
        <v>14.799999999999999</v>
      </c>
      <c r="M68" s="122">
        <f t="shared" si="12"/>
        <v>14.666666666666666</v>
      </c>
      <c r="N68" s="113">
        <f t="shared" si="13"/>
        <v>14.6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0.30000000000000071</v>
      </c>
      <c r="E69" s="114">
        <f t="shared" si="7"/>
        <v>0.40000000000000036</v>
      </c>
      <c r="F69" s="115">
        <f t="shared" si="8"/>
        <v>0.40000000000000036</v>
      </c>
      <c r="G69" s="113">
        <f t="shared" si="9"/>
        <v>0.73100000000000054</v>
      </c>
      <c r="H69" s="2"/>
      <c r="I69" s="2"/>
      <c r="J69" s="2"/>
      <c r="K69" s="119">
        <f t="shared" si="10"/>
        <v>4</v>
      </c>
      <c r="L69" s="122">
        <f t="shared" si="11"/>
        <v>14.766666666666667</v>
      </c>
      <c r="M69" s="122">
        <f t="shared" si="12"/>
        <v>14.733333333333334</v>
      </c>
      <c r="N69" s="113">
        <f t="shared" si="13"/>
        <v>14.566666666666668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0.10000000000000142</v>
      </c>
      <c r="F70" s="115">
        <f t="shared" si="8"/>
        <v>9.9999999999999645E-2</v>
      </c>
      <c r="G70" s="113">
        <f t="shared" si="9"/>
        <v>0.73100000000000054</v>
      </c>
      <c r="H70" s="2"/>
      <c r="I70" s="2"/>
      <c r="J70" s="2"/>
      <c r="K70" s="119">
        <f t="shared" si="10"/>
        <v>5</v>
      </c>
      <c r="L70" s="122">
        <f t="shared" si="11"/>
        <v>14.833333333333334</v>
      </c>
      <c r="M70" s="122">
        <f t="shared" si="12"/>
        <v>14.766666666666666</v>
      </c>
      <c r="N70" s="113">
        <f t="shared" si="13"/>
        <v>14.833333333333334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0.20000000000000107</v>
      </c>
      <c r="F71" s="115">
        <f t="shared" si="8"/>
        <v>9.9999999999999645E-2</v>
      </c>
      <c r="G71" s="113">
        <f t="shared" si="9"/>
        <v>0.73100000000000054</v>
      </c>
      <c r="H71" s="2"/>
      <c r="I71" s="2"/>
      <c r="J71" s="2"/>
      <c r="K71" s="119">
        <f t="shared" si="10"/>
        <v>6</v>
      </c>
      <c r="L71" s="122">
        <f t="shared" si="11"/>
        <v>16.099999999999998</v>
      </c>
      <c r="M71" s="122">
        <f t="shared" si="12"/>
        <v>16</v>
      </c>
      <c r="N71" s="113">
        <f t="shared" si="13"/>
        <v>15.933333333333332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0.20000000000000107</v>
      </c>
      <c r="E72" s="114">
        <f t="shared" si="7"/>
        <v>9.9999999999999645E-2</v>
      </c>
      <c r="F72" s="115">
        <f t="shared" si="8"/>
        <v>0.40000000000000036</v>
      </c>
      <c r="G72" s="113">
        <f t="shared" si="9"/>
        <v>0.73100000000000054</v>
      </c>
      <c r="H72" s="2"/>
      <c r="I72" s="2"/>
      <c r="J72" s="2"/>
      <c r="K72" s="119">
        <f t="shared" si="10"/>
        <v>7</v>
      </c>
      <c r="L72" s="122">
        <f t="shared" si="11"/>
        <v>14.199999999999998</v>
      </c>
      <c r="M72" s="122">
        <f t="shared" si="12"/>
        <v>14.366666666666667</v>
      </c>
      <c r="N72" s="113">
        <f t="shared" si="13"/>
        <v>14.333333333333334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0.20000000000000107</v>
      </c>
      <c r="E73" s="114">
        <f t="shared" si="7"/>
        <v>0.30000000000000071</v>
      </c>
      <c r="F73" s="115">
        <f t="shared" si="8"/>
        <v>0.20000000000000107</v>
      </c>
      <c r="G73" s="113">
        <f t="shared" si="9"/>
        <v>0.73100000000000054</v>
      </c>
      <c r="H73" s="2"/>
      <c r="I73" s="2"/>
      <c r="J73" s="2"/>
      <c r="K73" s="119">
        <f t="shared" si="10"/>
        <v>8</v>
      </c>
      <c r="L73" s="122">
        <f t="shared" si="11"/>
        <v>15.799999999999999</v>
      </c>
      <c r="M73" s="122">
        <f t="shared" si="12"/>
        <v>15.866666666666667</v>
      </c>
      <c r="N73" s="113">
        <f t="shared" si="13"/>
        <v>15.833333333333334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0.10000000000000142</v>
      </c>
      <c r="E74" s="114">
        <f t="shared" si="7"/>
        <v>0.59999999999999964</v>
      </c>
      <c r="F74" s="115">
        <f t="shared" si="8"/>
        <v>9.9999999999999645E-2</v>
      </c>
      <c r="G74" s="113">
        <f t="shared" si="9"/>
        <v>0.73100000000000054</v>
      </c>
      <c r="H74" s="2"/>
      <c r="I74" s="2"/>
      <c r="J74" s="2"/>
      <c r="K74" s="119">
        <f t="shared" si="10"/>
        <v>9</v>
      </c>
      <c r="L74" s="122">
        <f t="shared" si="11"/>
        <v>15.233333333333334</v>
      </c>
      <c r="M74" s="122">
        <f t="shared" si="12"/>
        <v>15.166666666666666</v>
      </c>
      <c r="N74" s="113">
        <f t="shared" si="13"/>
        <v>15.366666666666667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</v>
      </c>
      <c r="F75" s="115">
        <f t="shared" si="8"/>
        <v>0.19999999999999929</v>
      </c>
      <c r="G75" s="118">
        <f t="shared" si="9"/>
        <v>0.73100000000000054</v>
      </c>
      <c r="H75" s="2"/>
      <c r="I75" s="2"/>
      <c r="J75" s="2"/>
      <c r="K75" s="123">
        <f t="shared" si="10"/>
        <v>10</v>
      </c>
      <c r="L75" s="122">
        <f t="shared" si="11"/>
        <v>16.466666666666669</v>
      </c>
      <c r="M75" s="122">
        <f t="shared" si="12"/>
        <v>16.399999999999999</v>
      </c>
      <c r="N75" s="113">
        <f t="shared" si="13"/>
        <v>16.400000000000002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GRR!B48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GRR!A48</f>
        <v>D 38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Data!AN2</f>
        <v>8.9</v>
      </c>
      <c r="D8" s="17">
        <f>Data!AN12</f>
        <v>8.9</v>
      </c>
      <c r="E8" s="17">
        <f>Data!AN22</f>
        <v>9.1</v>
      </c>
      <c r="F8" s="18">
        <f>MAX(C8:E8)-MIN(C8:E8)</f>
        <v>0.19999999999999929</v>
      </c>
      <c r="G8" s="17">
        <f>Data!AN32</f>
        <v>9.1</v>
      </c>
      <c r="H8" s="17">
        <f>Data!AN42</f>
        <v>8.6999999999999993</v>
      </c>
      <c r="I8" s="17">
        <f>Data!AN52</f>
        <v>9.1</v>
      </c>
      <c r="J8" s="18">
        <f t="shared" ref="J8" si="0">MAX(G8:I8)-MIN(G8:I8)</f>
        <v>0.40000000000000036</v>
      </c>
      <c r="K8" s="17">
        <f>Data!AN62</f>
        <v>9.1</v>
      </c>
      <c r="L8" s="17">
        <f>Data!AN72</f>
        <v>9</v>
      </c>
      <c r="M8" s="17">
        <f>Data!AN82</f>
        <v>9.1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Data!AN3</f>
        <v>8.5</v>
      </c>
      <c r="D9" s="17">
        <f>Data!AN13</f>
        <v>8.6999999999999993</v>
      </c>
      <c r="E9" s="17">
        <f>Data!AN23</f>
        <v>9</v>
      </c>
      <c r="F9" s="18">
        <f t="shared" ref="F9:F17" si="3">MAX(C9:E9)-MIN(C9:E9)</f>
        <v>0.5</v>
      </c>
      <c r="G9" s="17">
        <f>Data!AN33</f>
        <v>8.6</v>
      </c>
      <c r="H9" s="17">
        <f>Data!AN43</f>
        <v>8.4</v>
      </c>
      <c r="I9" s="17">
        <f>Data!AN53</f>
        <v>8.4</v>
      </c>
      <c r="J9" s="18">
        <f t="shared" ref="J9:J17" si="4">MAX(G9:I9)-MIN(G9:I9)</f>
        <v>0.19999999999999929</v>
      </c>
      <c r="K9" s="17">
        <f>Data!AN63</f>
        <v>9</v>
      </c>
      <c r="L9" s="17">
        <f>Data!AN73</f>
        <v>8.8000000000000007</v>
      </c>
      <c r="M9" s="17">
        <f>Data!AN83</f>
        <v>9.1999999999999993</v>
      </c>
      <c r="N9" s="73">
        <f t="shared" si="1"/>
        <v>0.39999999999999858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Data!AN4</f>
        <v>9.1999999999999993</v>
      </c>
      <c r="D10" s="17">
        <f>Data!AN14</f>
        <v>9.3000000000000007</v>
      </c>
      <c r="E10" s="17">
        <f>Data!AN24</f>
        <v>8.6</v>
      </c>
      <c r="F10" s="18">
        <f t="shared" si="3"/>
        <v>0.70000000000000107</v>
      </c>
      <c r="G10" s="17">
        <f>Data!AN34</f>
        <v>9.5</v>
      </c>
      <c r="H10" s="17">
        <f>Data!AN44</f>
        <v>8.6999999999999993</v>
      </c>
      <c r="I10" s="17">
        <f>Data!AN54</f>
        <v>8.6</v>
      </c>
      <c r="J10" s="18">
        <f t="shared" si="4"/>
        <v>0.90000000000000036</v>
      </c>
      <c r="K10" s="17">
        <f>Data!AN64</f>
        <v>9.3000000000000007</v>
      </c>
      <c r="L10" s="17">
        <f>Data!AN74</f>
        <v>8.8000000000000007</v>
      </c>
      <c r="M10" s="17">
        <f>Data!AN84</f>
        <v>8.8000000000000007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Data!AN5</f>
        <v>9.9</v>
      </c>
      <c r="D11" s="17">
        <f>Data!AN15</f>
        <v>9.5</v>
      </c>
      <c r="E11" s="17">
        <f>Data!AN25</f>
        <v>9.5</v>
      </c>
      <c r="F11" s="18">
        <f t="shared" si="3"/>
        <v>0.40000000000000036</v>
      </c>
      <c r="G11" s="17">
        <f>Data!AN35</f>
        <v>9.8000000000000007</v>
      </c>
      <c r="H11" s="17">
        <f>Data!AN45</f>
        <v>9.5</v>
      </c>
      <c r="I11" s="17">
        <f>Data!AN55</f>
        <v>9</v>
      </c>
      <c r="J11" s="18">
        <f t="shared" si="4"/>
        <v>0.80000000000000071</v>
      </c>
      <c r="K11" s="17">
        <f>Data!AN65</f>
        <v>9.6</v>
      </c>
      <c r="L11" s="17">
        <f>Data!AN75</f>
        <v>9.6</v>
      </c>
      <c r="M11" s="17">
        <f>Data!AN85</f>
        <v>9.6</v>
      </c>
      <c r="N11" s="73">
        <f t="shared" si="1"/>
        <v>0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Data!AN6</f>
        <v>9.4</v>
      </c>
      <c r="D12" s="17">
        <f>Data!AN16</f>
        <v>9.4</v>
      </c>
      <c r="E12" s="17">
        <f>Data!AN26</f>
        <v>9.1999999999999993</v>
      </c>
      <c r="F12" s="18">
        <f t="shared" si="3"/>
        <v>0.20000000000000107</v>
      </c>
      <c r="G12" s="17">
        <f>Data!AN36</f>
        <v>9.3000000000000007</v>
      </c>
      <c r="H12" s="17">
        <f>Data!AN46</f>
        <v>9.3000000000000007</v>
      </c>
      <c r="I12" s="17">
        <f>Data!AN56</f>
        <v>9.1</v>
      </c>
      <c r="J12" s="18">
        <f t="shared" si="4"/>
        <v>0.20000000000000107</v>
      </c>
      <c r="K12" s="17">
        <f>Data!AN66</f>
        <v>9.4</v>
      </c>
      <c r="L12" s="17">
        <f>Data!AN76</f>
        <v>9</v>
      </c>
      <c r="M12" s="17">
        <f>Data!AN86</f>
        <v>9.1999999999999993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Data!AN7</f>
        <v>9.4</v>
      </c>
      <c r="D13" s="17">
        <f>Data!AN17</f>
        <v>9.5</v>
      </c>
      <c r="E13" s="17">
        <f>Data!AN27</f>
        <v>9</v>
      </c>
      <c r="F13" s="18">
        <f t="shared" si="3"/>
        <v>0.5</v>
      </c>
      <c r="G13" s="17">
        <f>Data!AN37</f>
        <v>9.4</v>
      </c>
      <c r="H13" s="17">
        <f>Data!AN47</f>
        <v>8.8000000000000007</v>
      </c>
      <c r="I13" s="17">
        <f>Data!AN57</f>
        <v>9.1</v>
      </c>
      <c r="J13" s="18">
        <f t="shared" si="4"/>
        <v>0.59999999999999964</v>
      </c>
      <c r="K13" s="17">
        <f>Data!AN67</f>
        <v>9.4</v>
      </c>
      <c r="L13" s="17">
        <f>Data!AN77</f>
        <v>9.1999999999999993</v>
      </c>
      <c r="M13" s="17">
        <f>Data!AN87</f>
        <v>9.1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Data!AN8</f>
        <v>10</v>
      </c>
      <c r="D14" s="17">
        <f>Data!AN18</f>
        <v>9.6999999999999993</v>
      </c>
      <c r="E14" s="17">
        <f>Data!AN28</f>
        <v>9.6</v>
      </c>
      <c r="F14" s="18">
        <f t="shared" si="3"/>
        <v>0.40000000000000036</v>
      </c>
      <c r="G14" s="17">
        <f>Data!AN38</f>
        <v>9.9</v>
      </c>
      <c r="H14" s="17">
        <f>Data!AN48</f>
        <v>9.6999999999999993</v>
      </c>
      <c r="I14" s="17">
        <f>Data!AN58</f>
        <v>9.6999999999999993</v>
      </c>
      <c r="J14" s="18">
        <f t="shared" si="4"/>
        <v>0.20000000000000107</v>
      </c>
      <c r="K14" s="17">
        <f>Data!AN68</f>
        <v>9.9</v>
      </c>
      <c r="L14" s="17">
        <f>Data!AN78</f>
        <v>9.6</v>
      </c>
      <c r="M14" s="17">
        <f>Data!AN88</f>
        <v>9.4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Data!AN9</f>
        <v>9.1999999999999993</v>
      </c>
      <c r="D15" s="17">
        <f>Data!AN19</f>
        <v>9.1</v>
      </c>
      <c r="E15" s="17">
        <f>Data!AN29</f>
        <v>8.9</v>
      </c>
      <c r="F15" s="18">
        <f t="shared" si="3"/>
        <v>0.29999999999999893</v>
      </c>
      <c r="G15" s="17">
        <f>Data!AN39</f>
        <v>9.1999999999999993</v>
      </c>
      <c r="H15" s="17">
        <f>Data!AN49</f>
        <v>9</v>
      </c>
      <c r="I15" s="17">
        <f>Data!AN59</f>
        <v>8.9</v>
      </c>
      <c r="J15" s="18">
        <f t="shared" si="4"/>
        <v>0.29999999999999893</v>
      </c>
      <c r="K15" s="17">
        <f>Data!AN69</f>
        <v>9.1</v>
      </c>
      <c r="L15" s="17">
        <f>Data!AN79</f>
        <v>8.9</v>
      </c>
      <c r="M15" s="17">
        <f>Data!AN89</f>
        <v>8.5</v>
      </c>
      <c r="N15" s="73">
        <f t="shared" si="1"/>
        <v>0.59999999999999964</v>
      </c>
      <c r="O15" s="2"/>
      <c r="P15" s="2"/>
      <c r="Q15" s="2"/>
    </row>
    <row r="16" spans="1:19" ht="13.5" customHeight="1">
      <c r="A16" s="2"/>
      <c r="B16" s="19">
        <v>9</v>
      </c>
      <c r="C16" s="17">
        <f>Data!AN10</f>
        <v>8.1</v>
      </c>
      <c r="D16" s="17">
        <f>Data!AN20</f>
        <v>8.4</v>
      </c>
      <c r="E16" s="17">
        <f>Data!AN30</f>
        <v>8.3000000000000007</v>
      </c>
      <c r="F16" s="18">
        <f t="shared" si="3"/>
        <v>0.30000000000000071</v>
      </c>
      <c r="G16" s="17">
        <f>Data!AN40</f>
        <v>8.4</v>
      </c>
      <c r="H16" s="17">
        <f>Data!AN50</f>
        <v>8.4</v>
      </c>
      <c r="I16" s="17">
        <f>Data!AN60</f>
        <v>8.4</v>
      </c>
      <c r="J16" s="18">
        <f t="shared" si="4"/>
        <v>0</v>
      </c>
      <c r="K16" s="17">
        <f>Data!AN70</f>
        <v>8.3000000000000007</v>
      </c>
      <c r="L16" s="17">
        <f>Data!AN80</f>
        <v>8.4</v>
      </c>
      <c r="M16" s="17">
        <f>Data!AN90</f>
        <v>8.3000000000000007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Data!AN11</f>
        <v>9.5</v>
      </c>
      <c r="D17" s="17">
        <f>Data!AN21</f>
        <v>9.1</v>
      </c>
      <c r="E17" s="17">
        <f>Data!AN31</f>
        <v>9.1999999999999993</v>
      </c>
      <c r="F17" s="18">
        <f t="shared" si="3"/>
        <v>0.40000000000000036</v>
      </c>
      <c r="G17" s="17">
        <f>Data!AN41</f>
        <v>9.4</v>
      </c>
      <c r="H17" s="17">
        <f>Data!AN51</f>
        <v>9.3000000000000007</v>
      </c>
      <c r="I17" s="17">
        <f>Data!AN61</f>
        <v>9.1999999999999993</v>
      </c>
      <c r="J17" s="18">
        <f t="shared" si="4"/>
        <v>0.20000000000000107</v>
      </c>
      <c r="K17" s="17">
        <f>Data!AN71</f>
        <v>9.4</v>
      </c>
      <c r="L17" s="17">
        <f>Data!AN81</f>
        <v>8.8000000000000007</v>
      </c>
      <c r="M17" s="17">
        <f>Data!AN91</f>
        <v>9.1999999999999993</v>
      </c>
      <c r="N17" s="73">
        <f t="shared" si="1"/>
        <v>0.59999999999999964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4.3315613309706062E-2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9.1366666666666649</v>
      </c>
      <c r="F28" s="30">
        <f>AVERAGE(F8:F27)</f>
        <v>0.39000000000000024</v>
      </c>
      <c r="G28" s="31"/>
      <c r="H28" s="32" t="s">
        <v>111</v>
      </c>
      <c r="I28" s="79">
        <f>AVERAGE(G8:I27)</f>
        <v>9.0633333333333326</v>
      </c>
      <c r="J28" s="30">
        <f>AVERAGE(J8:J27)</f>
        <v>0.38000000000000023</v>
      </c>
      <c r="K28" s="80"/>
      <c r="L28" s="81" t="s">
        <v>111</v>
      </c>
      <c r="M28" s="82">
        <f>AVERAGE(K8:M27)</f>
        <v>9.1</v>
      </c>
      <c r="N28" s="83">
        <f>AVERAGE(N8:N27)</f>
        <v>0.34999999999999981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1.1386666666666669</v>
      </c>
      <c r="E30" s="3"/>
      <c r="F30" s="33"/>
      <c r="G30" s="36" t="s">
        <v>113</v>
      </c>
      <c r="H30" s="35">
        <f>IF(J2=2,SQRT(ABS(((P33*P42)^2)-((D30^2)/(J4*J3)))),(SQRT(ABS(((P33*P43)^2)-((D30^2)/(J4*J3))))))</f>
        <v>6.3361864918316427E-2</v>
      </c>
      <c r="I30" s="2"/>
      <c r="J30" s="33"/>
      <c r="K30" s="34" t="s">
        <v>114</v>
      </c>
      <c r="L30" s="35">
        <f>SQRT(D30^2+H30^2)</f>
        <v>1.1404282106751418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0.2211003236245955</v>
      </c>
      <c r="E31" s="3"/>
      <c r="F31" s="37"/>
      <c r="G31" s="40" t="s">
        <v>117</v>
      </c>
      <c r="H31" s="41">
        <f>H30/5.15</f>
        <v>1.2303274741420664E-2</v>
      </c>
      <c r="I31" s="2"/>
      <c r="J31" s="37"/>
      <c r="K31" s="38" t="s">
        <v>118</v>
      </c>
      <c r="L31" s="84">
        <f>L30/5.15</f>
        <v>0.22144237100488187</v>
      </c>
      <c r="M31" s="2"/>
      <c r="N31" s="85"/>
      <c r="O31" s="36" t="s">
        <v>119</v>
      </c>
      <c r="P31" s="86">
        <f>IF(J2=2,(F28+J28)/2,(F28+J28+N28)/3)</f>
        <v>0.37333333333333346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12.651851851851854</v>
      </c>
      <c r="E32" s="3"/>
      <c r="F32" s="42"/>
      <c r="G32" s="45" t="s">
        <v>121</v>
      </c>
      <c r="H32" s="44">
        <f>100*H30/G4</f>
        <v>0.70402072131462701</v>
      </c>
      <c r="I32" s="2"/>
      <c r="J32" s="42"/>
      <c r="K32" s="87" t="s">
        <v>122</v>
      </c>
      <c r="L32" s="44">
        <f>100*L30/(G2-G3)</f>
        <v>12.671424563057132</v>
      </c>
      <c r="M32" s="2"/>
      <c r="N32" s="88"/>
      <c r="O32" s="89" t="s">
        <v>123</v>
      </c>
      <c r="P32" s="90">
        <f>IF(J3=2,P31*N42,P31*N43)</f>
        <v>0.96320000000000039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7.3333333333332362E-2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3.6666666666667069E-2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0.40000000000000036</v>
      </c>
      <c r="F66" s="112">
        <f t="shared" ref="F66:F75" si="8">N8</f>
        <v>9.9999999999999645E-2</v>
      </c>
      <c r="G66" s="113">
        <f t="shared" ref="G66:G75" si="9">$P$32</f>
        <v>0.96320000000000039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8.9666666666666668</v>
      </c>
      <c r="M66" s="120">
        <f t="shared" ref="M66:M75" si="12">AVERAGE(G8:I8)</f>
        <v>8.9666666666666668</v>
      </c>
      <c r="N66" s="121">
        <f t="shared" ref="N66:N75" si="13">AVERAGE(K8:M8)</f>
        <v>9.0666666666666682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0.19999999999999929</v>
      </c>
      <c r="F67" s="115">
        <f t="shared" si="8"/>
        <v>0.39999999999999858</v>
      </c>
      <c r="G67" s="113">
        <f t="shared" si="9"/>
        <v>0.96320000000000039</v>
      </c>
      <c r="H67" s="2"/>
      <c r="I67" s="2"/>
      <c r="J67" s="2"/>
      <c r="K67" s="119">
        <f t="shared" si="10"/>
        <v>2</v>
      </c>
      <c r="L67" s="122">
        <f t="shared" si="11"/>
        <v>8.7333333333333325</v>
      </c>
      <c r="M67" s="122">
        <f t="shared" si="12"/>
        <v>8.4666666666666668</v>
      </c>
      <c r="N67" s="113">
        <f t="shared" si="13"/>
        <v>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0.90000000000000036</v>
      </c>
      <c r="F68" s="115">
        <f t="shared" si="8"/>
        <v>0.5</v>
      </c>
      <c r="G68" s="113">
        <f t="shared" si="9"/>
        <v>0.96320000000000039</v>
      </c>
      <c r="H68" s="2"/>
      <c r="I68" s="2"/>
      <c r="J68" s="2"/>
      <c r="K68" s="119">
        <f t="shared" si="10"/>
        <v>3</v>
      </c>
      <c r="L68" s="122">
        <f t="shared" si="11"/>
        <v>9.0333333333333332</v>
      </c>
      <c r="M68" s="122">
        <f t="shared" si="12"/>
        <v>8.9333333333333318</v>
      </c>
      <c r="N68" s="113">
        <f t="shared" si="13"/>
        <v>8.9666666666666668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0.80000000000000071</v>
      </c>
      <c r="F69" s="115">
        <f t="shared" si="8"/>
        <v>0</v>
      </c>
      <c r="G69" s="113">
        <f t="shared" si="9"/>
        <v>0.96320000000000039</v>
      </c>
      <c r="H69" s="2"/>
      <c r="I69" s="2"/>
      <c r="J69" s="2"/>
      <c r="K69" s="119">
        <f t="shared" si="10"/>
        <v>4</v>
      </c>
      <c r="L69" s="122">
        <f t="shared" si="11"/>
        <v>9.6333333333333329</v>
      </c>
      <c r="M69" s="122">
        <f t="shared" si="12"/>
        <v>9.4333333333333336</v>
      </c>
      <c r="N69" s="113">
        <f t="shared" si="13"/>
        <v>9.6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0.20000000000000107</v>
      </c>
      <c r="F70" s="115">
        <f t="shared" si="8"/>
        <v>0.40000000000000036</v>
      </c>
      <c r="G70" s="113">
        <f t="shared" si="9"/>
        <v>0.96320000000000039</v>
      </c>
      <c r="H70" s="2"/>
      <c r="I70" s="2"/>
      <c r="J70" s="2"/>
      <c r="K70" s="119">
        <f t="shared" si="10"/>
        <v>5</v>
      </c>
      <c r="L70" s="122">
        <f t="shared" si="11"/>
        <v>9.3333333333333339</v>
      </c>
      <c r="M70" s="122">
        <f t="shared" si="12"/>
        <v>9.2333333333333343</v>
      </c>
      <c r="N70" s="113">
        <f t="shared" si="13"/>
        <v>9.1999999999999993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</v>
      </c>
      <c r="E71" s="114">
        <f t="shared" si="7"/>
        <v>0.59999999999999964</v>
      </c>
      <c r="F71" s="115">
        <f t="shared" si="8"/>
        <v>0.30000000000000071</v>
      </c>
      <c r="G71" s="113">
        <f t="shared" si="9"/>
        <v>0.96320000000000039</v>
      </c>
      <c r="H71" s="2"/>
      <c r="I71" s="2"/>
      <c r="J71" s="2"/>
      <c r="K71" s="119">
        <f t="shared" si="10"/>
        <v>6</v>
      </c>
      <c r="L71" s="122">
        <f t="shared" si="11"/>
        <v>9.2999999999999989</v>
      </c>
      <c r="M71" s="122">
        <f t="shared" si="12"/>
        <v>9.1000000000000014</v>
      </c>
      <c r="N71" s="113">
        <f t="shared" si="13"/>
        <v>9.2333333333333343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0.20000000000000107</v>
      </c>
      <c r="F72" s="115">
        <f t="shared" si="8"/>
        <v>0.5</v>
      </c>
      <c r="G72" s="113">
        <f t="shared" si="9"/>
        <v>0.96320000000000039</v>
      </c>
      <c r="H72" s="2"/>
      <c r="I72" s="2"/>
      <c r="J72" s="2"/>
      <c r="K72" s="119">
        <f t="shared" si="10"/>
        <v>7</v>
      </c>
      <c r="L72" s="122">
        <f t="shared" si="11"/>
        <v>9.7666666666666657</v>
      </c>
      <c r="M72" s="122">
        <f t="shared" si="12"/>
        <v>9.7666666666666675</v>
      </c>
      <c r="N72" s="113">
        <f t="shared" si="13"/>
        <v>9.6333333333333329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0.29999999999999893</v>
      </c>
      <c r="F73" s="115">
        <f t="shared" si="8"/>
        <v>0.59999999999999964</v>
      </c>
      <c r="G73" s="113">
        <f t="shared" si="9"/>
        <v>0.96320000000000039</v>
      </c>
      <c r="H73" s="2"/>
      <c r="I73" s="2"/>
      <c r="J73" s="2"/>
      <c r="K73" s="119">
        <f t="shared" si="10"/>
        <v>8</v>
      </c>
      <c r="L73" s="122">
        <f t="shared" si="11"/>
        <v>9.0666666666666647</v>
      </c>
      <c r="M73" s="122">
        <f t="shared" si="12"/>
        <v>9.0333333333333332</v>
      </c>
      <c r="N73" s="113">
        <f t="shared" si="13"/>
        <v>8.8333333333333339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</v>
      </c>
      <c r="F74" s="115">
        <f t="shared" si="8"/>
        <v>9.9999999999999645E-2</v>
      </c>
      <c r="G74" s="113">
        <f t="shared" si="9"/>
        <v>0.96320000000000039</v>
      </c>
      <c r="H74" s="2"/>
      <c r="I74" s="2"/>
      <c r="J74" s="2"/>
      <c r="K74" s="119">
        <f t="shared" si="10"/>
        <v>9</v>
      </c>
      <c r="L74" s="122">
        <f t="shared" si="11"/>
        <v>8.2666666666666675</v>
      </c>
      <c r="M74" s="122">
        <f t="shared" si="12"/>
        <v>8.4</v>
      </c>
      <c r="N74" s="113">
        <f t="shared" si="13"/>
        <v>8.3333333333333339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0.20000000000000107</v>
      </c>
      <c r="F75" s="115">
        <f t="shared" si="8"/>
        <v>0.59999999999999964</v>
      </c>
      <c r="G75" s="118">
        <f t="shared" si="9"/>
        <v>0.96320000000000039</v>
      </c>
      <c r="H75" s="2"/>
      <c r="I75" s="2"/>
      <c r="J75" s="2"/>
      <c r="K75" s="123">
        <f t="shared" si="10"/>
        <v>10</v>
      </c>
      <c r="L75" s="122">
        <f t="shared" si="11"/>
        <v>9.2666666666666675</v>
      </c>
      <c r="M75" s="122">
        <f t="shared" si="12"/>
        <v>9.3000000000000007</v>
      </c>
      <c r="N75" s="113">
        <f t="shared" si="13"/>
        <v>9.1333333333333346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GRR!B49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GRR!C49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GRR!A49</f>
        <v>D 39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Data!AO2</f>
        <v>9.1999999999999993</v>
      </c>
      <c r="D8" s="17">
        <f>Data!AO12</f>
        <v>9.4</v>
      </c>
      <c r="E8" s="17">
        <f>Data!AO22</f>
        <v>9.1999999999999993</v>
      </c>
      <c r="F8" s="18">
        <f>MAX(C8:E8)-MIN(C8:E8)</f>
        <v>0.20000000000000107</v>
      </c>
      <c r="G8" s="17">
        <f>Data!AO32</f>
        <v>9.1</v>
      </c>
      <c r="H8" s="17">
        <f>Data!AO42</f>
        <v>9</v>
      </c>
      <c r="I8" s="17">
        <f>Data!AO52</f>
        <v>9.1999999999999993</v>
      </c>
      <c r="J8" s="18">
        <f t="shared" ref="J8" si="0">MAX(G8:I8)-MIN(G8:I8)</f>
        <v>0.19999999999999929</v>
      </c>
      <c r="K8" s="17">
        <f>Data!AO62</f>
        <v>9.1999999999999993</v>
      </c>
      <c r="L8" s="17">
        <f>Data!AO72</f>
        <v>9.3000000000000007</v>
      </c>
      <c r="M8" s="17">
        <f>Data!AO82</f>
        <v>9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Data!AO3</f>
        <v>10.5</v>
      </c>
      <c r="D9" s="17">
        <f>Data!AO13</f>
        <v>11</v>
      </c>
      <c r="E9" s="17">
        <f>Data!AO23</f>
        <v>11</v>
      </c>
      <c r="F9" s="18">
        <f t="shared" ref="F9:F17" si="3">MAX(C9:E9)-MIN(C9:E9)</f>
        <v>0.5</v>
      </c>
      <c r="G9" s="17">
        <f>Data!AO33</f>
        <v>10.3</v>
      </c>
      <c r="H9" s="17">
        <f>Data!AO43</f>
        <v>10.6</v>
      </c>
      <c r="I9" s="17">
        <f>Data!AO53</f>
        <v>10.3</v>
      </c>
      <c r="J9" s="18">
        <f t="shared" ref="J9:J17" si="4">MAX(G9:I9)-MIN(G9:I9)</f>
        <v>0.29999999999999893</v>
      </c>
      <c r="K9" s="17">
        <f>Data!AO63</f>
        <v>10.5</v>
      </c>
      <c r="L9" s="17">
        <f>Data!AO73</f>
        <v>10.7</v>
      </c>
      <c r="M9" s="17">
        <f>Data!AO83</f>
        <v>10.4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Data!AO4</f>
        <v>9.8000000000000007</v>
      </c>
      <c r="D10" s="17">
        <f>Data!AO14</f>
        <v>9.5</v>
      </c>
      <c r="E10" s="17">
        <f>Data!AO24</f>
        <v>9</v>
      </c>
      <c r="F10" s="18">
        <f t="shared" si="3"/>
        <v>0.80000000000000071</v>
      </c>
      <c r="G10" s="17">
        <f>Data!AO34</f>
        <v>9.6999999999999993</v>
      </c>
      <c r="H10" s="17">
        <f>Data!AO44</f>
        <v>9.4</v>
      </c>
      <c r="I10" s="17">
        <f>Data!AO54</f>
        <v>9.3000000000000007</v>
      </c>
      <c r="J10" s="18">
        <f t="shared" si="4"/>
        <v>0.39999999999999858</v>
      </c>
      <c r="K10" s="17">
        <f>Data!AO64</f>
        <v>9.1</v>
      </c>
      <c r="L10" s="17">
        <f>Data!AO74</f>
        <v>9.3000000000000007</v>
      </c>
      <c r="M10" s="17">
        <f>Data!AO84</f>
        <v>9.1999999999999993</v>
      </c>
      <c r="N10" s="73">
        <f t="shared" si="1"/>
        <v>0.20000000000000107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Data!AO5</f>
        <v>9.8000000000000007</v>
      </c>
      <c r="D11" s="17">
        <f>Data!AO15</f>
        <v>9.6</v>
      </c>
      <c r="E11" s="17">
        <f>Data!AO25</f>
        <v>9.4</v>
      </c>
      <c r="F11" s="18">
        <f t="shared" si="3"/>
        <v>0.40000000000000036</v>
      </c>
      <c r="G11" s="17">
        <f>Data!AO35</f>
        <v>9.6999999999999993</v>
      </c>
      <c r="H11" s="17">
        <f>Data!AO45</f>
        <v>9.6</v>
      </c>
      <c r="I11" s="17">
        <f>Data!AO55</f>
        <v>9.3000000000000007</v>
      </c>
      <c r="J11" s="18">
        <f t="shared" si="4"/>
        <v>0.39999999999999858</v>
      </c>
      <c r="K11" s="17">
        <f>Data!AO65</f>
        <v>9.5</v>
      </c>
      <c r="L11" s="17">
        <f>Data!AO75</f>
        <v>9.5</v>
      </c>
      <c r="M11" s="17">
        <f>Data!AO85</f>
        <v>9.5</v>
      </c>
      <c r="N11" s="73">
        <f t="shared" si="1"/>
        <v>0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Data!AO6</f>
        <v>9.6999999999999993</v>
      </c>
      <c r="D12" s="17">
        <f>Data!AO16</f>
        <v>9.5</v>
      </c>
      <c r="E12" s="17">
        <f>Data!AO26</f>
        <v>8.9</v>
      </c>
      <c r="F12" s="18">
        <f t="shared" si="3"/>
        <v>0.79999999999999893</v>
      </c>
      <c r="G12" s="17">
        <f>Data!AO36</f>
        <v>9.6999999999999993</v>
      </c>
      <c r="H12" s="17">
        <f>Data!AO46</f>
        <v>9.5</v>
      </c>
      <c r="I12" s="17">
        <f>Data!AO56</f>
        <v>9.4</v>
      </c>
      <c r="J12" s="18">
        <f t="shared" si="4"/>
        <v>0.29999999999999893</v>
      </c>
      <c r="K12" s="17">
        <f>Data!AO66</f>
        <v>9.6</v>
      </c>
      <c r="L12" s="17">
        <f>Data!AO76</f>
        <v>9.5</v>
      </c>
      <c r="M12" s="17">
        <f>Data!AO86</f>
        <v>9.1999999999999993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Data!AO7</f>
        <v>9.5</v>
      </c>
      <c r="D13" s="17">
        <f>Data!AO17</f>
        <v>9.5</v>
      </c>
      <c r="E13" s="17">
        <f>Data!AO27</f>
        <v>9.1999999999999993</v>
      </c>
      <c r="F13" s="18">
        <f t="shared" si="3"/>
        <v>0.30000000000000071</v>
      </c>
      <c r="G13" s="17">
        <f>Data!AO37</f>
        <v>9</v>
      </c>
      <c r="H13" s="17">
        <f>Data!AO47</f>
        <v>9.3000000000000007</v>
      </c>
      <c r="I13" s="17">
        <f>Data!AO57</f>
        <v>9.1</v>
      </c>
      <c r="J13" s="18">
        <f t="shared" si="4"/>
        <v>0.30000000000000071</v>
      </c>
      <c r="K13" s="17">
        <f>Data!AO67</f>
        <v>9.3000000000000007</v>
      </c>
      <c r="L13" s="17">
        <f>Data!AO77</f>
        <v>8.9</v>
      </c>
      <c r="M13" s="17">
        <f>Data!AO87</f>
        <v>9.1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Data!AO8</f>
        <v>10.8</v>
      </c>
      <c r="D14" s="17">
        <f>Data!AO18</f>
        <v>10.4</v>
      </c>
      <c r="E14" s="17">
        <f>Data!AO28</f>
        <v>10.4</v>
      </c>
      <c r="F14" s="18">
        <f t="shared" si="3"/>
        <v>0.40000000000000036</v>
      </c>
      <c r="G14" s="17">
        <f>Data!AO38</f>
        <v>10.6</v>
      </c>
      <c r="H14" s="17">
        <f>Data!AO48</f>
        <v>10.4</v>
      </c>
      <c r="I14" s="17">
        <f>Data!AO58</f>
        <v>10.4</v>
      </c>
      <c r="J14" s="18">
        <f t="shared" si="4"/>
        <v>0.19999999999999929</v>
      </c>
      <c r="K14" s="17">
        <f>Data!AO68</f>
        <v>10.3</v>
      </c>
      <c r="L14" s="17">
        <f>Data!AO78</f>
        <v>10.3</v>
      </c>
      <c r="M14" s="17">
        <f>Data!AO88</f>
        <v>10.199999999999999</v>
      </c>
      <c r="N14" s="73">
        <f t="shared" si="1"/>
        <v>0.10000000000000142</v>
      </c>
      <c r="O14" s="2"/>
      <c r="P14" s="2"/>
      <c r="Q14" s="2"/>
    </row>
    <row r="15" spans="1:19" ht="13.5" customHeight="1">
      <c r="A15" s="2"/>
      <c r="B15" s="19">
        <v>8</v>
      </c>
      <c r="C15" s="17">
        <f>Data!AO9</f>
        <v>9.3000000000000007</v>
      </c>
      <c r="D15" s="17">
        <f>Data!AO19</f>
        <v>8.9</v>
      </c>
      <c r="E15" s="17">
        <f>Data!AO29</f>
        <v>9.4</v>
      </c>
      <c r="F15" s="18">
        <f t="shared" si="3"/>
        <v>0.5</v>
      </c>
      <c r="G15" s="17">
        <f>Data!AO39</f>
        <v>9.6</v>
      </c>
      <c r="H15" s="17">
        <f>Data!AO49</f>
        <v>9.4</v>
      </c>
      <c r="I15" s="17">
        <f>Data!AO59</f>
        <v>9.4</v>
      </c>
      <c r="J15" s="18">
        <f t="shared" si="4"/>
        <v>0.19999999999999929</v>
      </c>
      <c r="K15" s="17">
        <f>Data!AO69</f>
        <v>9.4</v>
      </c>
      <c r="L15" s="17">
        <f>Data!AO79</f>
        <v>9.4</v>
      </c>
      <c r="M15" s="17">
        <f>Data!AO89</f>
        <v>9.3000000000000007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Data!AO10</f>
        <v>8.1999999999999993</v>
      </c>
      <c r="D16" s="17">
        <f>Data!AO20</f>
        <v>8.5</v>
      </c>
      <c r="E16" s="17">
        <f>Data!AO30</f>
        <v>8.4</v>
      </c>
      <c r="F16" s="18">
        <f t="shared" si="3"/>
        <v>0.30000000000000071</v>
      </c>
      <c r="G16" s="17">
        <f>Data!AO40</f>
        <v>8.6</v>
      </c>
      <c r="H16" s="17">
        <f>Data!AO50</f>
        <v>8.5</v>
      </c>
      <c r="I16" s="17">
        <f>Data!AO60</f>
        <v>8.5</v>
      </c>
      <c r="J16" s="18">
        <f t="shared" si="4"/>
        <v>9.9999999999999645E-2</v>
      </c>
      <c r="K16" s="17">
        <f>Data!AO70</f>
        <v>8.1999999999999993</v>
      </c>
      <c r="L16" s="17">
        <f>Data!AO80</f>
        <v>8.4</v>
      </c>
      <c r="M16" s="17">
        <f>Data!AO90</f>
        <v>8.5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Data!AO11</f>
        <v>9.4</v>
      </c>
      <c r="D17" s="17">
        <f>Data!AO21</f>
        <v>9.1999999999999993</v>
      </c>
      <c r="E17" s="17">
        <f>Data!AO31</f>
        <v>8.6999999999999993</v>
      </c>
      <c r="F17" s="18">
        <f t="shared" si="3"/>
        <v>0.70000000000000107</v>
      </c>
      <c r="G17" s="17">
        <f>Data!AO41</f>
        <v>9.4</v>
      </c>
      <c r="H17" s="17">
        <f>Data!AO51</f>
        <v>9.1999999999999993</v>
      </c>
      <c r="I17" s="17">
        <f>Data!AO61</f>
        <v>9.1</v>
      </c>
      <c r="J17" s="18">
        <f t="shared" si="4"/>
        <v>0.30000000000000071</v>
      </c>
      <c r="K17" s="17">
        <f>Data!AO71</f>
        <v>9.3000000000000007</v>
      </c>
      <c r="L17" s="17">
        <f>Data!AO81</f>
        <v>8.6999999999999993</v>
      </c>
      <c r="M17" s="17">
        <f>Data!AO91</f>
        <v>9</v>
      </c>
      <c r="N17" s="73">
        <f t="shared" si="1"/>
        <v>0.60000000000000142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1.3782240598542026E-2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9.509999999999998</v>
      </c>
      <c r="F28" s="30">
        <f>AVERAGE(F8:F27)</f>
        <v>0.49000000000000038</v>
      </c>
      <c r="G28" s="31"/>
      <c r="H28" s="32" t="s">
        <v>111</v>
      </c>
      <c r="I28" s="79">
        <f>AVERAGE(G8:I27)</f>
        <v>9.4866666666666664</v>
      </c>
      <c r="J28" s="30">
        <f>AVERAGE(J8:J27)</f>
        <v>0.26999999999999941</v>
      </c>
      <c r="K28" s="80"/>
      <c r="L28" s="81" t="s">
        <v>111</v>
      </c>
      <c r="M28" s="82">
        <f>AVERAGE(K8:M27)</f>
        <v>9.3933333333333344</v>
      </c>
      <c r="N28" s="83">
        <f>AVERAGE(N8:N27)</f>
        <v>0.27000000000000046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1.047166666666667</v>
      </c>
      <c r="E30" s="3"/>
      <c r="F30" s="33"/>
      <c r="G30" s="36" t="s">
        <v>113</v>
      </c>
      <c r="H30" s="35">
        <f>IF(J2=2,SQRT(ABS(((P33*P42)^2)-((D30^2)/(J4*J3)))),(SQRT(ABS(((P33*P43)^2)-((D30^2)/(J4*J3))))))</f>
        <v>0.25034589219864484</v>
      </c>
      <c r="I30" s="2"/>
      <c r="J30" s="33"/>
      <c r="K30" s="34" t="s">
        <v>114</v>
      </c>
      <c r="L30" s="35">
        <f>SQRT(D30^2+H30^2)</f>
        <v>1.0766759463824358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0.20333333333333339</v>
      </c>
      <c r="E31" s="3"/>
      <c r="F31" s="37"/>
      <c r="G31" s="40" t="s">
        <v>117</v>
      </c>
      <c r="H31" s="41">
        <f>H30/5.15</f>
        <v>4.8610852854105789E-2</v>
      </c>
      <c r="I31" s="2"/>
      <c r="J31" s="37"/>
      <c r="K31" s="38" t="s">
        <v>118</v>
      </c>
      <c r="L31" s="84">
        <f>L30/5.15</f>
        <v>0.20906329055969625</v>
      </c>
      <c r="M31" s="2"/>
      <c r="N31" s="85"/>
      <c r="O31" s="36" t="s">
        <v>119</v>
      </c>
      <c r="P31" s="86">
        <f>IF(J2=2,(F28+J28)/2,(F28+J28+N28)/3)</f>
        <v>0.34333333333333343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11.635185185185188</v>
      </c>
      <c r="E32" s="3"/>
      <c r="F32" s="42"/>
      <c r="G32" s="45" t="s">
        <v>121</v>
      </c>
      <c r="H32" s="44">
        <f>100*H30/G4</f>
        <v>2.7816210244293869</v>
      </c>
      <c r="I32" s="2"/>
      <c r="J32" s="42"/>
      <c r="K32" s="87" t="s">
        <v>122</v>
      </c>
      <c r="L32" s="44">
        <f>100*L30/(G2-G3)</f>
        <v>11.963066070915954</v>
      </c>
      <c r="M32" s="2"/>
      <c r="N32" s="88"/>
      <c r="O32" s="89" t="s">
        <v>123</v>
      </c>
      <c r="P32" s="90">
        <f>IF(J3=2,P31*N42,P31*N43)</f>
        <v>0.88580000000000025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0.11666666666666359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-9.3333333333331936E-2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0.19999999999999929</v>
      </c>
      <c r="F66" s="112">
        <f t="shared" ref="F66:F75" si="8">N8</f>
        <v>0.30000000000000071</v>
      </c>
      <c r="G66" s="113">
        <f t="shared" ref="G66:G75" si="9">$P$32</f>
        <v>0.88580000000000025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9.2666666666666675</v>
      </c>
      <c r="M66" s="120">
        <f t="shared" ref="M66:M75" si="12">AVERAGE(G8:I8)</f>
        <v>9.1</v>
      </c>
      <c r="N66" s="121">
        <f t="shared" ref="N66:N75" si="13">AVERAGE(K8:M8)</f>
        <v>9.1666666666666661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0.29999999999999893</v>
      </c>
      <c r="F67" s="115">
        <f t="shared" si="8"/>
        <v>0.29999999999999893</v>
      </c>
      <c r="G67" s="113">
        <f t="shared" si="9"/>
        <v>0.88580000000000025</v>
      </c>
      <c r="H67" s="2"/>
      <c r="I67" s="2"/>
      <c r="J67" s="2"/>
      <c r="K67" s="119">
        <f t="shared" si="10"/>
        <v>2</v>
      </c>
      <c r="L67" s="122">
        <f t="shared" si="11"/>
        <v>10.833333333333334</v>
      </c>
      <c r="M67" s="122">
        <f t="shared" si="12"/>
        <v>10.4</v>
      </c>
      <c r="N67" s="113">
        <f t="shared" si="13"/>
        <v>10.533333333333333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0.80000000000000071</v>
      </c>
      <c r="E68" s="114">
        <f t="shared" si="7"/>
        <v>0.39999999999999858</v>
      </c>
      <c r="F68" s="115">
        <f t="shared" si="8"/>
        <v>0.20000000000000107</v>
      </c>
      <c r="G68" s="113">
        <f t="shared" si="9"/>
        <v>0.88580000000000025</v>
      </c>
      <c r="H68" s="2"/>
      <c r="I68" s="2"/>
      <c r="J68" s="2"/>
      <c r="K68" s="119">
        <f t="shared" si="10"/>
        <v>3</v>
      </c>
      <c r="L68" s="122">
        <f t="shared" si="11"/>
        <v>9.4333333333333336</v>
      </c>
      <c r="M68" s="122">
        <f t="shared" si="12"/>
        <v>9.4666666666666668</v>
      </c>
      <c r="N68" s="113">
        <f t="shared" si="13"/>
        <v>9.1999999999999993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0.39999999999999858</v>
      </c>
      <c r="F69" s="115">
        <f t="shared" si="8"/>
        <v>0</v>
      </c>
      <c r="G69" s="113">
        <f t="shared" si="9"/>
        <v>0.88580000000000025</v>
      </c>
      <c r="H69" s="2"/>
      <c r="I69" s="2"/>
      <c r="J69" s="2"/>
      <c r="K69" s="119">
        <f t="shared" si="10"/>
        <v>4</v>
      </c>
      <c r="L69" s="122">
        <f t="shared" si="11"/>
        <v>9.6</v>
      </c>
      <c r="M69" s="122">
        <f t="shared" si="12"/>
        <v>9.5333333333333332</v>
      </c>
      <c r="N69" s="113">
        <f t="shared" si="13"/>
        <v>9.5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0.79999999999999893</v>
      </c>
      <c r="E70" s="114">
        <f t="shared" si="7"/>
        <v>0.29999999999999893</v>
      </c>
      <c r="F70" s="115">
        <f t="shared" si="8"/>
        <v>0.40000000000000036</v>
      </c>
      <c r="G70" s="113">
        <f t="shared" si="9"/>
        <v>0.88580000000000025</v>
      </c>
      <c r="H70" s="2"/>
      <c r="I70" s="2"/>
      <c r="J70" s="2"/>
      <c r="K70" s="119">
        <f t="shared" si="10"/>
        <v>5</v>
      </c>
      <c r="L70" s="122">
        <f t="shared" si="11"/>
        <v>9.3666666666666671</v>
      </c>
      <c r="M70" s="122">
        <f t="shared" si="12"/>
        <v>9.5333333333333332</v>
      </c>
      <c r="N70" s="113">
        <f t="shared" si="13"/>
        <v>9.4333333333333336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0.30000000000000071</v>
      </c>
      <c r="F71" s="115">
        <f t="shared" si="8"/>
        <v>0.40000000000000036</v>
      </c>
      <c r="G71" s="113">
        <f t="shared" si="9"/>
        <v>0.88580000000000025</v>
      </c>
      <c r="H71" s="2"/>
      <c r="I71" s="2"/>
      <c r="J71" s="2"/>
      <c r="K71" s="119">
        <f t="shared" si="10"/>
        <v>6</v>
      </c>
      <c r="L71" s="122">
        <f t="shared" si="11"/>
        <v>9.4</v>
      </c>
      <c r="M71" s="122">
        <f t="shared" si="12"/>
        <v>9.1333333333333329</v>
      </c>
      <c r="N71" s="113">
        <f t="shared" si="13"/>
        <v>9.1000000000000014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0.19999999999999929</v>
      </c>
      <c r="F72" s="115">
        <f t="shared" si="8"/>
        <v>0.10000000000000142</v>
      </c>
      <c r="G72" s="113">
        <f t="shared" si="9"/>
        <v>0.88580000000000025</v>
      </c>
      <c r="H72" s="2"/>
      <c r="I72" s="2"/>
      <c r="J72" s="2"/>
      <c r="K72" s="119">
        <f t="shared" si="10"/>
        <v>7</v>
      </c>
      <c r="L72" s="122">
        <f t="shared" si="11"/>
        <v>10.533333333333333</v>
      </c>
      <c r="M72" s="122">
        <f t="shared" si="12"/>
        <v>10.466666666666667</v>
      </c>
      <c r="N72" s="113">
        <f t="shared" si="13"/>
        <v>10.266666666666667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0.19999999999999929</v>
      </c>
      <c r="F73" s="115">
        <f t="shared" si="8"/>
        <v>9.9999999999999645E-2</v>
      </c>
      <c r="G73" s="113">
        <f t="shared" si="9"/>
        <v>0.88580000000000025</v>
      </c>
      <c r="H73" s="2"/>
      <c r="I73" s="2"/>
      <c r="J73" s="2"/>
      <c r="K73" s="119">
        <f t="shared" si="10"/>
        <v>8</v>
      </c>
      <c r="L73" s="122">
        <f t="shared" si="11"/>
        <v>9.2000000000000011</v>
      </c>
      <c r="M73" s="122">
        <f t="shared" si="12"/>
        <v>9.4666666666666668</v>
      </c>
      <c r="N73" s="113">
        <f t="shared" si="13"/>
        <v>9.3666666666666671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9.9999999999999645E-2</v>
      </c>
      <c r="F74" s="115">
        <f t="shared" si="8"/>
        <v>0.30000000000000071</v>
      </c>
      <c r="G74" s="113">
        <f t="shared" si="9"/>
        <v>0.88580000000000025</v>
      </c>
      <c r="H74" s="2"/>
      <c r="I74" s="2"/>
      <c r="J74" s="2"/>
      <c r="K74" s="119">
        <f t="shared" si="10"/>
        <v>9</v>
      </c>
      <c r="L74" s="122">
        <f t="shared" si="11"/>
        <v>8.3666666666666671</v>
      </c>
      <c r="M74" s="122">
        <f t="shared" si="12"/>
        <v>8.5333333333333332</v>
      </c>
      <c r="N74" s="113">
        <f t="shared" si="13"/>
        <v>8.3666666666666671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0.70000000000000107</v>
      </c>
      <c r="E75" s="114">
        <f t="shared" si="7"/>
        <v>0.30000000000000071</v>
      </c>
      <c r="F75" s="115">
        <f t="shared" si="8"/>
        <v>0.60000000000000142</v>
      </c>
      <c r="G75" s="118">
        <f t="shared" si="9"/>
        <v>0.88580000000000025</v>
      </c>
      <c r="H75" s="2"/>
      <c r="I75" s="2"/>
      <c r="J75" s="2"/>
      <c r="K75" s="123">
        <f t="shared" si="10"/>
        <v>10</v>
      </c>
      <c r="L75" s="122">
        <f t="shared" si="11"/>
        <v>9.1</v>
      </c>
      <c r="M75" s="122">
        <f t="shared" si="12"/>
        <v>9.2333333333333343</v>
      </c>
      <c r="N75" s="113">
        <f t="shared" si="13"/>
        <v>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77"/>
  <sheetViews>
    <sheetView showGridLines="0" workbookViewId="0">
      <selection activeCell="F8" sqref="F8:F17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GRR!A50</f>
        <v>D 40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Data!AP2</f>
        <v>10.8</v>
      </c>
      <c r="D8" s="17">
        <f>Data!AP12</f>
        <v>10.9</v>
      </c>
      <c r="E8" s="17">
        <f>Data!AP22</f>
        <v>10.6</v>
      </c>
      <c r="F8" s="18">
        <f>MAX(C8:E8)-MIN(C8:E8)</f>
        <v>0.30000000000000071</v>
      </c>
      <c r="G8" s="17">
        <f>Data!AP32</f>
        <v>10.9</v>
      </c>
      <c r="H8" s="17">
        <f>Data!AP42</f>
        <v>10.9</v>
      </c>
      <c r="I8" s="17">
        <f>Data!AP52</f>
        <v>10.8</v>
      </c>
      <c r="J8" s="18">
        <f t="shared" ref="J8" si="0">MAX(G8:I8)-MIN(G8:I8)</f>
        <v>9.9999999999999645E-2</v>
      </c>
      <c r="K8" s="17">
        <f>Data!AP62</f>
        <v>11</v>
      </c>
      <c r="L8" s="17">
        <f>Data!AP72</f>
        <v>10.9</v>
      </c>
      <c r="M8" s="17">
        <f>Data!AP82</f>
        <v>10.8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Data!AP3</f>
        <v>10.6</v>
      </c>
      <c r="D9" s="17">
        <f>Data!AP13</f>
        <v>10.4</v>
      </c>
      <c r="E9" s="17">
        <f>Data!AP23</f>
        <v>10.4</v>
      </c>
      <c r="F9" s="18">
        <f t="shared" ref="F9:F17" si="3">MAX(C9:E9)-MIN(C9:E9)</f>
        <v>0.19999999999999929</v>
      </c>
      <c r="G9" s="17">
        <f>Data!AP33</f>
        <v>10.6</v>
      </c>
      <c r="H9" s="17">
        <f>Data!AP43</f>
        <v>10.7</v>
      </c>
      <c r="I9" s="17">
        <f>Data!AP53</f>
        <v>10.6</v>
      </c>
      <c r="J9" s="18">
        <f t="shared" ref="J9:J17" si="4">MAX(G9:I9)-MIN(G9:I9)</f>
        <v>9.9999999999999645E-2</v>
      </c>
      <c r="K9" s="17">
        <f>Data!AP63</f>
        <v>10.6</v>
      </c>
      <c r="L9" s="17">
        <f>Data!AP73</f>
        <v>10.3</v>
      </c>
      <c r="M9" s="17">
        <f>Data!AP83</f>
        <v>10.8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Data!AP4</f>
        <v>11.3</v>
      </c>
      <c r="D10" s="17">
        <f>Data!AP14</f>
        <v>11.3</v>
      </c>
      <c r="E10" s="17">
        <f>Data!AP24</f>
        <v>10.9</v>
      </c>
      <c r="F10" s="18">
        <f t="shared" si="3"/>
        <v>0.40000000000000036</v>
      </c>
      <c r="G10" s="17">
        <f>Data!AP34</f>
        <v>11.4</v>
      </c>
      <c r="H10" s="17">
        <f>Data!AP44</f>
        <v>11.2</v>
      </c>
      <c r="I10" s="17">
        <f>Data!AP54</f>
        <v>10.8</v>
      </c>
      <c r="J10" s="18">
        <f t="shared" si="4"/>
        <v>0.59999999999999964</v>
      </c>
      <c r="K10" s="17">
        <f>Data!AP64</f>
        <v>11.3</v>
      </c>
      <c r="L10" s="17">
        <f>Data!AP74</f>
        <v>11.1</v>
      </c>
      <c r="M10" s="17">
        <f>Data!AP84</f>
        <v>10.8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Data!AP5</f>
        <v>11.1</v>
      </c>
      <c r="D11" s="17">
        <f>Data!AP15</f>
        <v>11.2</v>
      </c>
      <c r="E11" s="17">
        <f>Data!AP25</f>
        <v>11</v>
      </c>
      <c r="F11" s="18">
        <f t="shared" si="3"/>
        <v>0.19999999999999929</v>
      </c>
      <c r="G11" s="17">
        <f>Data!AP35</f>
        <v>11.3</v>
      </c>
      <c r="H11" s="17">
        <f>Data!AP45</f>
        <v>11.1</v>
      </c>
      <c r="I11" s="17">
        <f>Data!AP55</f>
        <v>10.8</v>
      </c>
      <c r="J11" s="18">
        <f t="shared" si="4"/>
        <v>0.5</v>
      </c>
      <c r="K11" s="17">
        <f>Data!AP65</f>
        <v>11.2</v>
      </c>
      <c r="L11" s="17">
        <f>Data!AP75</f>
        <v>10.8</v>
      </c>
      <c r="M11" s="17">
        <f>Data!AP85</f>
        <v>10.8</v>
      </c>
      <c r="N11" s="73">
        <f t="shared" si="1"/>
        <v>0.39999999999999858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Data!AP6</f>
        <v>11.3</v>
      </c>
      <c r="D12" s="17">
        <f>Data!AP16</f>
        <v>11.3</v>
      </c>
      <c r="E12" s="17">
        <f>Data!AP26</f>
        <v>11.3</v>
      </c>
      <c r="F12" s="18">
        <f t="shared" si="3"/>
        <v>0</v>
      </c>
      <c r="G12" s="17">
        <f>Data!AP36</f>
        <v>11.1</v>
      </c>
      <c r="H12" s="17">
        <f>Data!AP46</f>
        <v>11.4</v>
      </c>
      <c r="I12" s="17">
        <f>Data!AP56</f>
        <v>11.2</v>
      </c>
      <c r="J12" s="18">
        <f t="shared" si="4"/>
        <v>0.30000000000000071</v>
      </c>
      <c r="K12" s="17">
        <f>Data!AP66</f>
        <v>11.3</v>
      </c>
      <c r="L12" s="17">
        <f>Data!AP76</f>
        <v>11.3</v>
      </c>
      <c r="M12" s="17">
        <f>Data!AP86</f>
        <v>11.2</v>
      </c>
      <c r="N12" s="73">
        <f t="shared" si="1"/>
        <v>0.10000000000000142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Data!AP7</f>
        <v>11.2</v>
      </c>
      <c r="D13" s="17">
        <f>Data!AP17</f>
        <v>11.2</v>
      </c>
      <c r="E13" s="17">
        <f>Data!AP27</f>
        <v>11</v>
      </c>
      <c r="F13" s="18">
        <f t="shared" si="3"/>
        <v>0.19999999999999929</v>
      </c>
      <c r="G13" s="17">
        <f>Data!AP37</f>
        <v>11.2</v>
      </c>
      <c r="H13" s="17">
        <f>Data!AP47</f>
        <v>11</v>
      </c>
      <c r="I13" s="17">
        <f>Data!AP57</f>
        <v>10.7</v>
      </c>
      <c r="J13" s="18">
        <f t="shared" si="4"/>
        <v>0.5</v>
      </c>
      <c r="K13" s="17">
        <f>Data!AP67</f>
        <v>11.1</v>
      </c>
      <c r="L13" s="17">
        <f>Data!AP77</f>
        <v>11</v>
      </c>
      <c r="M13" s="17">
        <f>Data!AP87</f>
        <v>10.5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Data!AP8</f>
        <v>11.6</v>
      </c>
      <c r="D14" s="17">
        <f>Data!AP18</f>
        <v>11.4</v>
      </c>
      <c r="E14" s="17">
        <f>Data!AP28</f>
        <v>11.3</v>
      </c>
      <c r="F14" s="18">
        <f t="shared" si="3"/>
        <v>0.29999999999999893</v>
      </c>
      <c r="G14" s="17">
        <f>Data!AP38</f>
        <v>11.5</v>
      </c>
      <c r="H14" s="17">
        <f>Data!AP48</f>
        <v>11.3</v>
      </c>
      <c r="I14" s="17">
        <f>Data!AP58</f>
        <v>11.3</v>
      </c>
      <c r="J14" s="18">
        <f t="shared" si="4"/>
        <v>0.19999999999999929</v>
      </c>
      <c r="K14" s="17">
        <f>Data!AP68</f>
        <v>11.4</v>
      </c>
      <c r="L14" s="17">
        <f>Data!AP78</f>
        <v>11.3</v>
      </c>
      <c r="M14" s="17">
        <f>Data!AP88</f>
        <v>11.2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Data!AP9</f>
        <v>11.1</v>
      </c>
      <c r="D15" s="17">
        <f>Data!AP19</f>
        <v>11</v>
      </c>
      <c r="E15" s="17">
        <f>Data!AP29</f>
        <v>10.9</v>
      </c>
      <c r="F15" s="18">
        <f t="shared" si="3"/>
        <v>0.19999999999999929</v>
      </c>
      <c r="G15" s="17">
        <f>Data!AP39</f>
        <v>11.1</v>
      </c>
      <c r="H15" s="17">
        <f>Data!AP49</f>
        <v>10.9</v>
      </c>
      <c r="I15" s="17">
        <f>Data!AP59</f>
        <v>10.6</v>
      </c>
      <c r="J15" s="18">
        <f t="shared" si="4"/>
        <v>0.5</v>
      </c>
      <c r="K15" s="17">
        <f>Data!AP69</f>
        <v>10.8</v>
      </c>
      <c r="L15" s="17">
        <f>Data!AP79</f>
        <v>10.9</v>
      </c>
      <c r="M15" s="17">
        <f>Data!AP89</f>
        <v>10.8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Data!AP10</f>
        <v>11</v>
      </c>
      <c r="D16" s="17">
        <f>Data!AP20</f>
        <v>10.7</v>
      </c>
      <c r="E16" s="17">
        <f>Data!AP30</f>
        <v>10.199999999999999</v>
      </c>
      <c r="F16" s="18">
        <f t="shared" si="3"/>
        <v>0.80000000000000071</v>
      </c>
      <c r="G16" s="17">
        <f>Data!AP40</f>
        <v>11</v>
      </c>
      <c r="H16" s="17">
        <f>Data!AP50</f>
        <v>10.5</v>
      </c>
      <c r="I16" s="17">
        <f>Data!AP60</f>
        <v>10.7</v>
      </c>
      <c r="J16" s="18">
        <f t="shared" si="4"/>
        <v>0.5</v>
      </c>
      <c r="K16" s="17">
        <f>Data!AP70</f>
        <v>10.9</v>
      </c>
      <c r="L16" s="17">
        <f>Data!AP80</f>
        <v>10.7</v>
      </c>
      <c r="M16" s="17">
        <f>Data!AP90</f>
        <v>10.4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Data!AP11</f>
        <v>10.8</v>
      </c>
      <c r="D17" s="17">
        <f>Data!AP21</f>
        <v>10.5</v>
      </c>
      <c r="E17" s="17">
        <f>Data!AP31</f>
        <v>10.5</v>
      </c>
      <c r="F17" s="18">
        <f t="shared" si="3"/>
        <v>0.30000000000000071</v>
      </c>
      <c r="G17" s="17">
        <f>Data!AP41</f>
        <v>10.7</v>
      </c>
      <c r="H17" s="17">
        <f>Data!AP51</f>
        <v>10.5</v>
      </c>
      <c r="I17" s="17">
        <f>Data!AP61</f>
        <v>10.5</v>
      </c>
      <c r="J17" s="18">
        <f t="shared" si="4"/>
        <v>0.19999999999999929</v>
      </c>
      <c r="K17" s="17">
        <f>Data!AP71</f>
        <v>10.7</v>
      </c>
      <c r="L17" s="17">
        <f>Data!AP81</f>
        <v>10.5</v>
      </c>
      <c r="M17" s="17">
        <f>Data!AP91</f>
        <v>10.4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9.8444575703894102E-3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10.96</v>
      </c>
      <c r="F28" s="30">
        <f>AVERAGE(F8:F27)</f>
        <v>0.28999999999999987</v>
      </c>
      <c r="G28" s="31"/>
      <c r="H28" s="32" t="s">
        <v>111</v>
      </c>
      <c r="I28" s="79">
        <f>AVERAGE(G8:I27)</f>
        <v>10.943333333333332</v>
      </c>
      <c r="J28" s="30">
        <f>AVERAGE(J8:J27)</f>
        <v>0.34999999999999981</v>
      </c>
      <c r="K28" s="80"/>
      <c r="L28" s="81" t="s">
        <v>111</v>
      </c>
      <c r="M28" s="82">
        <f>AVERAGE(K8:M27)</f>
        <v>10.893333333333333</v>
      </c>
      <c r="N28" s="83">
        <f>AVERAGE(N8:N27)</f>
        <v>0.33999999999999986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0.99633333333333274</v>
      </c>
      <c r="E30" s="3"/>
      <c r="F30" s="33"/>
      <c r="G30" s="36" t="s">
        <v>113</v>
      </c>
      <c r="H30" s="35">
        <f>IF(J2=2,SQRT(ABS(((P33*P42)^2)-((D30^2)/(J4*J3)))),(SQRT(ABS(((P33*P43)^2)-((D30^2)/(J4*J3))))))</f>
        <v>2.6255228756106808E-2</v>
      </c>
      <c r="I30" s="2"/>
      <c r="J30" s="33"/>
      <c r="K30" s="34" t="s">
        <v>114</v>
      </c>
      <c r="L30" s="35">
        <f>SQRT(D30^2+H30^2)</f>
        <v>0.99667921025179684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0.19346278317152091</v>
      </c>
      <c r="E31" s="3"/>
      <c r="F31" s="37"/>
      <c r="G31" s="40" t="s">
        <v>117</v>
      </c>
      <c r="H31" s="41">
        <f>H30/5.15</f>
        <v>5.0981026710887004E-3</v>
      </c>
      <c r="I31" s="2"/>
      <c r="J31" s="37"/>
      <c r="K31" s="38" t="s">
        <v>118</v>
      </c>
      <c r="L31" s="84">
        <f>L30/5.15</f>
        <v>0.19352994373821297</v>
      </c>
      <c r="M31" s="2"/>
      <c r="N31" s="85"/>
      <c r="O31" s="36" t="s">
        <v>119</v>
      </c>
      <c r="P31" s="86">
        <f>IF(J2=2,(F28+J28)/2,(F28+J28+N28)/3)</f>
        <v>0.32666666666666649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11.070370370370362</v>
      </c>
      <c r="E32" s="3"/>
      <c r="F32" s="42"/>
      <c r="G32" s="45" t="s">
        <v>121</v>
      </c>
      <c r="H32" s="44">
        <f>100*H30/G4</f>
        <v>0.29172476395674235</v>
      </c>
      <c r="I32" s="2"/>
      <c r="J32" s="42"/>
      <c r="K32" s="87" t="s">
        <v>122</v>
      </c>
      <c r="L32" s="44">
        <f>100*L30/(G2-G3)</f>
        <v>11.074213447242187</v>
      </c>
      <c r="M32" s="2"/>
      <c r="N32" s="88"/>
      <c r="O32" s="89" t="s">
        <v>123</v>
      </c>
      <c r="P32" s="90">
        <f>IF(J3=2,P31*N42,P31*N43)</f>
        <v>0.84279999999999955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6.6666666666668206E-2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-4.9999999999998934E-2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0.30000000000000071</v>
      </c>
      <c r="E66" s="111">
        <f t="shared" ref="E66:E75" si="7">J8</f>
        <v>9.9999999999999645E-2</v>
      </c>
      <c r="F66" s="112">
        <f t="shared" ref="F66:F75" si="8">N8</f>
        <v>0.19999999999999929</v>
      </c>
      <c r="G66" s="113">
        <f t="shared" ref="G66:G75" si="9">$P$32</f>
        <v>0.84279999999999955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10.766666666666667</v>
      </c>
      <c r="M66" s="120">
        <f t="shared" ref="M66:M75" si="12">AVERAGE(G8:I8)</f>
        <v>10.866666666666667</v>
      </c>
      <c r="N66" s="121">
        <f t="shared" ref="N66:N75" si="13">AVERAGE(K8:M8)</f>
        <v>10.9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9.9999999999999645E-2</v>
      </c>
      <c r="F67" s="115">
        <f t="shared" si="8"/>
        <v>0.5</v>
      </c>
      <c r="G67" s="113">
        <f t="shared" si="9"/>
        <v>0.84279999999999955</v>
      </c>
      <c r="H67" s="2"/>
      <c r="I67" s="2"/>
      <c r="J67" s="2"/>
      <c r="K67" s="119">
        <f t="shared" si="10"/>
        <v>2</v>
      </c>
      <c r="L67" s="122">
        <f t="shared" si="11"/>
        <v>10.466666666666667</v>
      </c>
      <c r="M67" s="122">
        <f t="shared" si="12"/>
        <v>10.633333333333333</v>
      </c>
      <c r="N67" s="113">
        <f t="shared" si="13"/>
        <v>10.566666666666666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0.59999999999999964</v>
      </c>
      <c r="F68" s="115">
        <f t="shared" si="8"/>
        <v>0.5</v>
      </c>
      <c r="G68" s="113">
        <f t="shared" si="9"/>
        <v>0.84279999999999955</v>
      </c>
      <c r="H68" s="2"/>
      <c r="I68" s="2"/>
      <c r="J68" s="2"/>
      <c r="K68" s="119">
        <f t="shared" si="10"/>
        <v>3</v>
      </c>
      <c r="L68" s="122">
        <f t="shared" si="11"/>
        <v>11.166666666666666</v>
      </c>
      <c r="M68" s="122">
        <f t="shared" si="12"/>
        <v>11.133333333333335</v>
      </c>
      <c r="N68" s="113">
        <f t="shared" si="13"/>
        <v>11.066666666666668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0.19999999999999929</v>
      </c>
      <c r="E69" s="114">
        <f t="shared" si="7"/>
        <v>0.5</v>
      </c>
      <c r="F69" s="115">
        <f t="shared" si="8"/>
        <v>0.39999999999999858</v>
      </c>
      <c r="G69" s="113">
        <f t="shared" si="9"/>
        <v>0.84279999999999955</v>
      </c>
      <c r="H69" s="2"/>
      <c r="I69" s="2"/>
      <c r="J69" s="2"/>
      <c r="K69" s="119">
        <f t="shared" si="10"/>
        <v>4</v>
      </c>
      <c r="L69" s="122">
        <f t="shared" si="11"/>
        <v>11.1</v>
      </c>
      <c r="M69" s="122">
        <f t="shared" si="12"/>
        <v>11.066666666666668</v>
      </c>
      <c r="N69" s="113">
        <f t="shared" si="13"/>
        <v>10.933333333333332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</v>
      </c>
      <c r="E70" s="114">
        <f t="shared" si="7"/>
        <v>0.30000000000000071</v>
      </c>
      <c r="F70" s="115">
        <f t="shared" si="8"/>
        <v>0.10000000000000142</v>
      </c>
      <c r="G70" s="113">
        <f t="shared" si="9"/>
        <v>0.84279999999999955</v>
      </c>
      <c r="H70" s="2"/>
      <c r="I70" s="2"/>
      <c r="J70" s="2"/>
      <c r="K70" s="119">
        <f t="shared" si="10"/>
        <v>5</v>
      </c>
      <c r="L70" s="122">
        <f t="shared" si="11"/>
        <v>11.300000000000002</v>
      </c>
      <c r="M70" s="122">
        <f t="shared" si="12"/>
        <v>11.233333333333334</v>
      </c>
      <c r="N70" s="113">
        <f t="shared" si="13"/>
        <v>11.266666666666666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0.5</v>
      </c>
      <c r="F71" s="115">
        <f t="shared" si="8"/>
        <v>0.59999999999999964</v>
      </c>
      <c r="G71" s="113">
        <f t="shared" si="9"/>
        <v>0.84279999999999955</v>
      </c>
      <c r="H71" s="2"/>
      <c r="I71" s="2"/>
      <c r="J71" s="2"/>
      <c r="K71" s="119">
        <f t="shared" si="10"/>
        <v>6</v>
      </c>
      <c r="L71" s="122">
        <f t="shared" si="11"/>
        <v>11.133333333333333</v>
      </c>
      <c r="M71" s="122">
        <f t="shared" si="12"/>
        <v>10.966666666666667</v>
      </c>
      <c r="N71" s="113">
        <f t="shared" si="13"/>
        <v>10.866666666666667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0.29999999999999893</v>
      </c>
      <c r="E72" s="114">
        <f t="shared" si="7"/>
        <v>0.19999999999999929</v>
      </c>
      <c r="F72" s="115">
        <f t="shared" si="8"/>
        <v>0.20000000000000107</v>
      </c>
      <c r="G72" s="113">
        <f t="shared" si="9"/>
        <v>0.84279999999999955</v>
      </c>
      <c r="H72" s="2"/>
      <c r="I72" s="2"/>
      <c r="J72" s="2"/>
      <c r="K72" s="119">
        <f t="shared" si="10"/>
        <v>7</v>
      </c>
      <c r="L72" s="122">
        <f t="shared" si="11"/>
        <v>11.433333333333332</v>
      </c>
      <c r="M72" s="122">
        <f t="shared" si="12"/>
        <v>11.366666666666667</v>
      </c>
      <c r="N72" s="113">
        <f t="shared" si="13"/>
        <v>11.300000000000002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0.5</v>
      </c>
      <c r="F73" s="115">
        <f t="shared" si="8"/>
        <v>9.9999999999999645E-2</v>
      </c>
      <c r="G73" s="113">
        <f t="shared" si="9"/>
        <v>0.84279999999999955</v>
      </c>
      <c r="H73" s="2"/>
      <c r="I73" s="2"/>
      <c r="J73" s="2"/>
      <c r="K73" s="119">
        <f t="shared" si="10"/>
        <v>8</v>
      </c>
      <c r="L73" s="122">
        <f t="shared" si="11"/>
        <v>11</v>
      </c>
      <c r="M73" s="122">
        <f t="shared" si="12"/>
        <v>10.866666666666667</v>
      </c>
      <c r="N73" s="113">
        <f t="shared" si="13"/>
        <v>10.833333333333334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0.80000000000000071</v>
      </c>
      <c r="E74" s="114">
        <f t="shared" si="7"/>
        <v>0.5</v>
      </c>
      <c r="F74" s="115">
        <f t="shared" si="8"/>
        <v>0.5</v>
      </c>
      <c r="G74" s="113">
        <f t="shared" si="9"/>
        <v>0.84279999999999955</v>
      </c>
      <c r="H74" s="2"/>
      <c r="I74" s="2"/>
      <c r="J74" s="2"/>
      <c r="K74" s="119">
        <f t="shared" si="10"/>
        <v>9</v>
      </c>
      <c r="L74" s="122">
        <f t="shared" si="11"/>
        <v>10.633333333333333</v>
      </c>
      <c r="M74" s="122">
        <f t="shared" si="12"/>
        <v>10.733333333333334</v>
      </c>
      <c r="N74" s="113">
        <f t="shared" si="13"/>
        <v>10.666666666666666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0.19999999999999929</v>
      </c>
      <c r="F75" s="115">
        <f t="shared" si="8"/>
        <v>0.29999999999999893</v>
      </c>
      <c r="G75" s="118">
        <f t="shared" si="9"/>
        <v>0.84279999999999955</v>
      </c>
      <c r="H75" s="2"/>
      <c r="I75" s="2"/>
      <c r="J75" s="2"/>
      <c r="K75" s="123">
        <f t="shared" si="10"/>
        <v>10</v>
      </c>
      <c r="L75" s="122">
        <f t="shared" si="11"/>
        <v>10.6</v>
      </c>
      <c r="M75" s="122">
        <f t="shared" si="12"/>
        <v>10.566666666666666</v>
      </c>
      <c r="N75" s="113">
        <f t="shared" si="13"/>
        <v>10.533333333333333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GRR!B51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GRR!A51</f>
        <v>D 42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Data!AQ2</f>
        <v>10.8</v>
      </c>
      <c r="D8" s="17">
        <f>Data!AQ12</f>
        <v>10.7</v>
      </c>
      <c r="E8" s="17">
        <f>Data!AQ22</f>
        <v>10.6</v>
      </c>
      <c r="F8" s="18">
        <f>MAX(C8:E8)-MIN(C8:E8)</f>
        <v>0.20000000000000107</v>
      </c>
      <c r="G8" s="17">
        <f>Data!AQ32</f>
        <v>10.8</v>
      </c>
      <c r="H8" s="17">
        <f>Data!AQ42</f>
        <v>10.4</v>
      </c>
      <c r="I8" s="17">
        <f>Data!AQ52</f>
        <v>10.6</v>
      </c>
      <c r="J8" s="18">
        <f t="shared" ref="J8" si="0">MAX(G8:I8)-MIN(G8:I8)</f>
        <v>0.40000000000000036</v>
      </c>
      <c r="K8" s="17">
        <f>Data!AQ62</f>
        <v>10.8</v>
      </c>
      <c r="L8" s="17">
        <f>Data!AQ72</f>
        <v>10.6</v>
      </c>
      <c r="M8" s="17">
        <f>Data!AQ82</f>
        <v>10.6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Data!AQ3</f>
        <v>10.4</v>
      </c>
      <c r="D9" s="17">
        <f>Data!AQ13</f>
        <v>10.8</v>
      </c>
      <c r="E9" s="17">
        <f>Data!AQ23</f>
        <v>11.1</v>
      </c>
      <c r="F9" s="18">
        <f t="shared" ref="F9:F17" si="3">MAX(C9:E9)-MIN(C9:E9)</f>
        <v>0.69999999999999929</v>
      </c>
      <c r="G9" s="17">
        <f>Data!AQ33</f>
        <v>10.9</v>
      </c>
      <c r="H9" s="17">
        <f>Data!AQ43</f>
        <v>10.5</v>
      </c>
      <c r="I9" s="17">
        <f>Data!AQ53</f>
        <v>11.1</v>
      </c>
      <c r="J9" s="18">
        <f t="shared" ref="J9:J17" si="4">MAX(G9:I9)-MIN(G9:I9)</f>
        <v>0.59999999999999964</v>
      </c>
      <c r="K9" s="17">
        <f>Data!AQ63</f>
        <v>11.2</v>
      </c>
      <c r="L9" s="17">
        <f>Data!AQ73</f>
        <v>11.1</v>
      </c>
      <c r="M9" s="17">
        <f>Data!AQ83</f>
        <v>11.1</v>
      </c>
      <c r="N9" s="73">
        <f t="shared" si="1"/>
        <v>9.9999999999999645E-2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Data!AQ4</f>
        <v>12.2</v>
      </c>
      <c r="D10" s="17">
        <f>Data!AQ14</f>
        <v>11.9</v>
      </c>
      <c r="E10" s="17">
        <f>Data!AQ24</f>
        <v>11.6</v>
      </c>
      <c r="F10" s="18">
        <f t="shared" si="3"/>
        <v>0.59999999999999964</v>
      </c>
      <c r="G10" s="17">
        <f>Data!AQ34</f>
        <v>12.2</v>
      </c>
      <c r="H10" s="17">
        <f>Data!AQ44</f>
        <v>12</v>
      </c>
      <c r="I10" s="17">
        <f>Data!AQ54</f>
        <v>11.5</v>
      </c>
      <c r="J10" s="18">
        <f t="shared" si="4"/>
        <v>0.69999999999999929</v>
      </c>
      <c r="K10" s="17">
        <f>Data!AQ64</f>
        <v>12.1</v>
      </c>
      <c r="L10" s="17">
        <f>Data!AQ74</f>
        <v>11.8</v>
      </c>
      <c r="M10" s="17">
        <f>Data!AQ84</f>
        <v>11.5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Data!AQ5</f>
        <v>10.4</v>
      </c>
      <c r="D11" s="17">
        <f>Data!AQ15</f>
        <v>10</v>
      </c>
      <c r="E11" s="17">
        <f>Data!AQ25</f>
        <v>10.199999999999999</v>
      </c>
      <c r="F11" s="18">
        <f t="shared" si="3"/>
        <v>0.40000000000000036</v>
      </c>
      <c r="G11" s="17">
        <f>Data!AQ35</f>
        <v>10</v>
      </c>
      <c r="H11" s="17">
        <f>Data!AQ45</f>
        <v>9.9</v>
      </c>
      <c r="I11" s="17">
        <f>Data!AQ55</f>
        <v>10.3</v>
      </c>
      <c r="J11" s="18">
        <f t="shared" si="4"/>
        <v>0.40000000000000036</v>
      </c>
      <c r="K11" s="17">
        <f>Data!AQ65</f>
        <v>10</v>
      </c>
      <c r="L11" s="17">
        <f>Data!AQ75</f>
        <v>10.199999999999999</v>
      </c>
      <c r="M11" s="17">
        <f>Data!AQ85</f>
        <v>10.3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Data!AQ6</f>
        <v>11.9</v>
      </c>
      <c r="D12" s="17">
        <f>Data!AQ16</f>
        <v>11.8</v>
      </c>
      <c r="E12" s="17">
        <f>Data!AQ26</f>
        <v>11.7</v>
      </c>
      <c r="F12" s="18">
        <f t="shared" si="3"/>
        <v>0.20000000000000107</v>
      </c>
      <c r="G12" s="17">
        <f>Data!AQ36</f>
        <v>11.9</v>
      </c>
      <c r="H12" s="17">
        <f>Data!AQ46</f>
        <v>11.8</v>
      </c>
      <c r="I12" s="17">
        <f>Data!AQ56</f>
        <v>11.6</v>
      </c>
      <c r="J12" s="18">
        <f t="shared" si="4"/>
        <v>0.30000000000000071</v>
      </c>
      <c r="K12" s="17">
        <f>Data!AQ66</f>
        <v>11.7</v>
      </c>
      <c r="L12" s="17">
        <f>Data!AQ76</f>
        <v>11.7</v>
      </c>
      <c r="M12" s="17">
        <f>Data!AQ86</f>
        <v>11.7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Data!AQ7</f>
        <v>11.7</v>
      </c>
      <c r="D13" s="17">
        <f>Data!AQ17</f>
        <v>11.5</v>
      </c>
      <c r="E13" s="17">
        <f>Data!AQ27</f>
        <v>11.2</v>
      </c>
      <c r="F13" s="18">
        <f t="shared" si="3"/>
        <v>0.5</v>
      </c>
      <c r="G13" s="17">
        <f>Data!AQ37</f>
        <v>11.7</v>
      </c>
      <c r="H13" s="17">
        <f>Data!AQ47</f>
        <v>11.6</v>
      </c>
      <c r="I13" s="17">
        <f>Data!AQ57</f>
        <v>11.5</v>
      </c>
      <c r="J13" s="18">
        <f t="shared" si="4"/>
        <v>0.19999999999999929</v>
      </c>
      <c r="K13" s="17">
        <f>Data!AQ67</f>
        <v>11.7</v>
      </c>
      <c r="L13" s="17">
        <f>Data!AQ77</f>
        <v>11.5</v>
      </c>
      <c r="M13" s="17">
        <f>Data!AQ87</f>
        <v>11.5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Data!AQ8</f>
        <v>12.7</v>
      </c>
      <c r="D14" s="17">
        <f>Data!AQ18</f>
        <v>12.3</v>
      </c>
      <c r="E14" s="17">
        <f>Data!AQ28</f>
        <v>12.3</v>
      </c>
      <c r="F14" s="18">
        <f t="shared" si="3"/>
        <v>0.39999999999999858</v>
      </c>
      <c r="G14" s="17">
        <f>Data!AQ38</f>
        <v>12.4</v>
      </c>
      <c r="H14" s="17">
        <f>Data!AQ48</f>
        <v>12.3</v>
      </c>
      <c r="I14" s="17">
        <f>Data!AQ58</f>
        <v>12.3</v>
      </c>
      <c r="J14" s="18">
        <f t="shared" si="4"/>
        <v>9.9999999999999645E-2</v>
      </c>
      <c r="K14" s="17">
        <f>Data!AQ68</f>
        <v>12.5</v>
      </c>
      <c r="L14" s="17">
        <f>Data!AQ78</f>
        <v>12.3</v>
      </c>
      <c r="M14" s="17">
        <f>Data!AQ88</f>
        <v>12.1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Data!AQ9</f>
        <v>11.5</v>
      </c>
      <c r="D15" s="17">
        <f>Data!AQ19</f>
        <v>11.5</v>
      </c>
      <c r="E15" s="17">
        <f>Data!AQ29</f>
        <v>11.4</v>
      </c>
      <c r="F15" s="18">
        <f t="shared" si="3"/>
        <v>9.9999999999999645E-2</v>
      </c>
      <c r="G15" s="17">
        <f>Data!AQ39</f>
        <v>11.6</v>
      </c>
      <c r="H15" s="17">
        <f>Data!AQ49</f>
        <v>11.4</v>
      </c>
      <c r="I15" s="17">
        <f>Data!AQ59</f>
        <v>11.5</v>
      </c>
      <c r="J15" s="18">
        <f t="shared" si="4"/>
        <v>0.19999999999999929</v>
      </c>
      <c r="K15" s="17">
        <f>Data!AQ69</f>
        <v>11.5</v>
      </c>
      <c r="L15" s="17">
        <f>Data!AQ79</f>
        <v>11.4</v>
      </c>
      <c r="M15" s="17">
        <f>Data!AQ89</f>
        <v>10.9</v>
      </c>
      <c r="N15" s="73">
        <f t="shared" si="1"/>
        <v>0.59999999999999964</v>
      </c>
      <c r="O15" s="2"/>
      <c r="P15" s="2"/>
      <c r="Q15" s="2"/>
    </row>
    <row r="16" spans="1:19" ht="13.5" customHeight="1">
      <c r="A16" s="2"/>
      <c r="B16" s="19">
        <v>9</v>
      </c>
      <c r="C16" s="17">
        <f>Data!AQ10</f>
        <v>10.8</v>
      </c>
      <c r="D16" s="17">
        <f>Data!AQ20</f>
        <v>10.9</v>
      </c>
      <c r="E16" s="17">
        <f>Data!AQ30</f>
        <v>11</v>
      </c>
      <c r="F16" s="18">
        <f t="shared" si="3"/>
        <v>0.19999999999999929</v>
      </c>
      <c r="G16" s="17">
        <f>Data!AQ40</f>
        <v>10.8</v>
      </c>
      <c r="H16" s="17">
        <f>Data!AQ50</f>
        <v>10.9</v>
      </c>
      <c r="I16" s="17">
        <f>Data!AQ60</f>
        <v>11</v>
      </c>
      <c r="J16" s="18">
        <f t="shared" si="4"/>
        <v>0.19999999999999929</v>
      </c>
      <c r="K16" s="17">
        <f>Data!AQ70</f>
        <v>10.8</v>
      </c>
      <c r="L16" s="17">
        <f>Data!AQ80</f>
        <v>11</v>
      </c>
      <c r="M16" s="17">
        <f>Data!AQ90</f>
        <v>10.9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Data!AQ11</f>
        <v>11.7</v>
      </c>
      <c r="D17" s="17">
        <f>Data!AQ21</f>
        <v>11.7</v>
      </c>
      <c r="E17" s="17">
        <f>Data!AQ31</f>
        <v>11.5</v>
      </c>
      <c r="F17" s="18">
        <f t="shared" si="3"/>
        <v>0.19999999999999929</v>
      </c>
      <c r="G17" s="17">
        <f>Data!AQ41</f>
        <v>11.7</v>
      </c>
      <c r="H17" s="17">
        <f>Data!AQ51</f>
        <v>11.7</v>
      </c>
      <c r="I17" s="17">
        <f>Data!AQ61</f>
        <v>11.4</v>
      </c>
      <c r="J17" s="18">
        <f t="shared" si="4"/>
        <v>0.29999999999999893</v>
      </c>
      <c r="K17" s="17">
        <f>Data!AQ71</f>
        <v>11.6</v>
      </c>
      <c r="L17" s="17">
        <f>Data!AQ81</f>
        <v>11.3</v>
      </c>
      <c r="M17" s="17">
        <f>Data!AQ91</f>
        <v>11.4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9.8444575703862617E-3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11.326666666666663</v>
      </c>
      <c r="F28" s="30">
        <f>AVERAGE(F8:F27)</f>
        <v>0.34999999999999981</v>
      </c>
      <c r="G28" s="31"/>
      <c r="H28" s="32" t="s">
        <v>111</v>
      </c>
      <c r="I28" s="79">
        <f>AVERAGE(G8:I27)</f>
        <v>11.309999999999999</v>
      </c>
      <c r="J28" s="30">
        <f>AVERAGE(J8:J27)</f>
        <v>0.33999999999999969</v>
      </c>
      <c r="K28" s="80"/>
      <c r="L28" s="81" t="s">
        <v>111</v>
      </c>
      <c r="M28" s="82">
        <f>AVERAGE(K8:M27)</f>
        <v>11.293333333333331</v>
      </c>
      <c r="N28" s="83">
        <f>AVERAGE(N8:N27)</f>
        <v>0.28999999999999987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0.99633333333333263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0.15808016016261467</v>
      </c>
      <c r="I30" s="2"/>
      <c r="J30" s="33"/>
      <c r="K30" s="34" t="s">
        <v>114</v>
      </c>
      <c r="L30" s="35">
        <f>SQRT(D30^2+H30^2)</f>
        <v>1.0087960389237003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0.19346278317152088</v>
      </c>
      <c r="E31" s="3"/>
      <c r="F31" s="37"/>
      <c r="G31" s="40" t="s">
        <v>117</v>
      </c>
      <c r="H31" s="41">
        <f>H30/5.15</f>
        <v>3.069517673060479E-2</v>
      </c>
      <c r="I31" s="2"/>
      <c r="J31" s="37"/>
      <c r="K31" s="38" t="s">
        <v>118</v>
      </c>
      <c r="L31" s="84">
        <f>L30/5.15</f>
        <v>0.19588272600460199</v>
      </c>
      <c r="M31" s="2"/>
      <c r="N31" s="85"/>
      <c r="O31" s="36" t="s">
        <v>119</v>
      </c>
      <c r="P31" s="86">
        <f>IF(J2=2,(F28+J28)/2,(F28+J28+N28)/3)</f>
        <v>0.32666666666666644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8.3027777777777718</v>
      </c>
      <c r="E32" s="3"/>
      <c r="F32" s="42"/>
      <c r="G32" s="45" t="s">
        <v>121</v>
      </c>
      <c r="H32" s="44">
        <f>100*H30/G4</f>
        <v>1.317334668021789</v>
      </c>
      <c r="I32" s="2"/>
      <c r="J32" s="42"/>
      <c r="K32" s="87" t="s">
        <v>122</v>
      </c>
      <c r="L32" s="44">
        <f>100*L30/(G2-G3)</f>
        <v>8.4066336576975029</v>
      </c>
      <c r="M32" s="2"/>
      <c r="N32" s="88"/>
      <c r="O32" s="89" t="s">
        <v>123</v>
      </c>
      <c r="P32" s="90">
        <f>IF(J3=2,P31*N42,P31*N43)</f>
        <v>0.84279999999999944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3.3333333333331439E-2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-1.6666666666667496E-2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0.40000000000000036</v>
      </c>
      <c r="F66" s="112">
        <f t="shared" ref="F66:F75" si="8">N8</f>
        <v>0.20000000000000107</v>
      </c>
      <c r="G66" s="113">
        <f t="shared" ref="G66:G75" si="9">$P$32</f>
        <v>0.84279999999999944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10.700000000000001</v>
      </c>
      <c r="M66" s="120">
        <f t="shared" ref="M66:M75" si="12">AVERAGE(G8:I8)</f>
        <v>10.600000000000001</v>
      </c>
      <c r="N66" s="121">
        <f t="shared" ref="N66:N75" si="13">AVERAGE(K8:M8)</f>
        <v>10.666666666666666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0.69999999999999929</v>
      </c>
      <c r="E67" s="114">
        <f t="shared" si="7"/>
        <v>0.59999999999999964</v>
      </c>
      <c r="F67" s="115">
        <f t="shared" si="8"/>
        <v>9.9999999999999645E-2</v>
      </c>
      <c r="G67" s="113">
        <f t="shared" si="9"/>
        <v>0.84279999999999944</v>
      </c>
      <c r="H67" s="2"/>
      <c r="I67" s="2"/>
      <c r="J67" s="2"/>
      <c r="K67" s="119">
        <f t="shared" si="10"/>
        <v>2</v>
      </c>
      <c r="L67" s="122">
        <f t="shared" si="11"/>
        <v>10.766666666666667</v>
      </c>
      <c r="M67" s="122">
        <f t="shared" si="12"/>
        <v>10.833333333333334</v>
      </c>
      <c r="N67" s="113">
        <f t="shared" si="13"/>
        <v>11.133333333333333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0.69999999999999929</v>
      </c>
      <c r="F68" s="115">
        <f t="shared" si="8"/>
        <v>0.59999999999999964</v>
      </c>
      <c r="G68" s="113">
        <f t="shared" si="9"/>
        <v>0.84279999999999944</v>
      </c>
      <c r="H68" s="2"/>
      <c r="I68" s="2"/>
      <c r="J68" s="2"/>
      <c r="K68" s="119">
        <f t="shared" si="10"/>
        <v>3</v>
      </c>
      <c r="L68" s="122">
        <f t="shared" si="11"/>
        <v>11.9</v>
      </c>
      <c r="M68" s="122">
        <f t="shared" si="12"/>
        <v>11.9</v>
      </c>
      <c r="N68" s="113">
        <f t="shared" si="13"/>
        <v>11.799999999999999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0.40000000000000036</v>
      </c>
      <c r="F69" s="115">
        <f t="shared" si="8"/>
        <v>0.30000000000000071</v>
      </c>
      <c r="G69" s="113">
        <f t="shared" si="9"/>
        <v>0.84279999999999944</v>
      </c>
      <c r="H69" s="2"/>
      <c r="I69" s="2"/>
      <c r="J69" s="2"/>
      <c r="K69" s="119">
        <f t="shared" si="10"/>
        <v>4</v>
      </c>
      <c r="L69" s="122">
        <f t="shared" si="11"/>
        <v>10.199999999999999</v>
      </c>
      <c r="M69" s="122">
        <f t="shared" si="12"/>
        <v>10.066666666666666</v>
      </c>
      <c r="N69" s="113">
        <f t="shared" si="13"/>
        <v>10.166666666666666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0.30000000000000071</v>
      </c>
      <c r="F70" s="115">
        <f t="shared" si="8"/>
        <v>0</v>
      </c>
      <c r="G70" s="113">
        <f t="shared" si="9"/>
        <v>0.84279999999999944</v>
      </c>
      <c r="H70" s="2"/>
      <c r="I70" s="2"/>
      <c r="J70" s="2"/>
      <c r="K70" s="119">
        <f t="shared" si="10"/>
        <v>5</v>
      </c>
      <c r="L70" s="122">
        <f t="shared" si="11"/>
        <v>11.800000000000002</v>
      </c>
      <c r="M70" s="122">
        <f t="shared" si="12"/>
        <v>11.766666666666667</v>
      </c>
      <c r="N70" s="113">
        <f t="shared" si="13"/>
        <v>11.699999999999998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</v>
      </c>
      <c r="E71" s="114">
        <f t="shared" si="7"/>
        <v>0.19999999999999929</v>
      </c>
      <c r="F71" s="115">
        <f t="shared" si="8"/>
        <v>0.19999999999999929</v>
      </c>
      <c r="G71" s="113">
        <f t="shared" si="9"/>
        <v>0.84279999999999944</v>
      </c>
      <c r="H71" s="2"/>
      <c r="I71" s="2"/>
      <c r="J71" s="2"/>
      <c r="K71" s="119">
        <f t="shared" si="10"/>
        <v>6</v>
      </c>
      <c r="L71" s="122">
        <f t="shared" si="11"/>
        <v>11.466666666666667</v>
      </c>
      <c r="M71" s="122">
        <f t="shared" si="12"/>
        <v>11.6</v>
      </c>
      <c r="N71" s="113">
        <f t="shared" si="13"/>
        <v>11.566666666666668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0.39999999999999858</v>
      </c>
      <c r="E72" s="114">
        <f t="shared" si="7"/>
        <v>9.9999999999999645E-2</v>
      </c>
      <c r="F72" s="115">
        <f t="shared" si="8"/>
        <v>0.40000000000000036</v>
      </c>
      <c r="G72" s="113">
        <f t="shared" si="9"/>
        <v>0.84279999999999944</v>
      </c>
      <c r="H72" s="2"/>
      <c r="I72" s="2"/>
      <c r="J72" s="2"/>
      <c r="K72" s="119">
        <f t="shared" si="10"/>
        <v>7</v>
      </c>
      <c r="L72" s="122">
        <f t="shared" si="11"/>
        <v>12.433333333333332</v>
      </c>
      <c r="M72" s="122">
        <f t="shared" si="12"/>
        <v>12.333333333333334</v>
      </c>
      <c r="N72" s="113">
        <f t="shared" si="13"/>
        <v>12.299999999999999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9.9999999999999645E-2</v>
      </c>
      <c r="E73" s="114">
        <f t="shared" si="7"/>
        <v>0.19999999999999929</v>
      </c>
      <c r="F73" s="115">
        <f t="shared" si="8"/>
        <v>0.59999999999999964</v>
      </c>
      <c r="G73" s="113">
        <f t="shared" si="9"/>
        <v>0.84279999999999944</v>
      </c>
      <c r="H73" s="2"/>
      <c r="I73" s="2"/>
      <c r="J73" s="2"/>
      <c r="K73" s="119">
        <f t="shared" si="10"/>
        <v>8</v>
      </c>
      <c r="L73" s="122">
        <f t="shared" si="11"/>
        <v>11.466666666666667</v>
      </c>
      <c r="M73" s="122">
        <f t="shared" si="12"/>
        <v>11.5</v>
      </c>
      <c r="N73" s="113">
        <f t="shared" si="13"/>
        <v>11.266666666666666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0.19999999999999929</v>
      </c>
      <c r="F74" s="115">
        <f t="shared" si="8"/>
        <v>0.19999999999999929</v>
      </c>
      <c r="G74" s="113">
        <f t="shared" si="9"/>
        <v>0.84279999999999944</v>
      </c>
      <c r="H74" s="2"/>
      <c r="I74" s="2"/>
      <c r="J74" s="2"/>
      <c r="K74" s="119">
        <f t="shared" si="10"/>
        <v>9</v>
      </c>
      <c r="L74" s="122">
        <f t="shared" si="11"/>
        <v>10.9</v>
      </c>
      <c r="M74" s="122">
        <f t="shared" si="12"/>
        <v>10.9</v>
      </c>
      <c r="N74" s="113">
        <f t="shared" si="13"/>
        <v>10.9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0.29999999999999893</v>
      </c>
      <c r="F75" s="115">
        <f t="shared" si="8"/>
        <v>0.29999999999999893</v>
      </c>
      <c r="G75" s="118">
        <f t="shared" si="9"/>
        <v>0.84279999999999944</v>
      </c>
      <c r="H75" s="2"/>
      <c r="I75" s="2"/>
      <c r="J75" s="2"/>
      <c r="K75" s="123">
        <f t="shared" si="10"/>
        <v>10</v>
      </c>
      <c r="L75" s="122">
        <f t="shared" si="11"/>
        <v>11.633333333333333</v>
      </c>
      <c r="M75" s="122">
        <f t="shared" si="12"/>
        <v>11.6</v>
      </c>
      <c r="N75" s="113">
        <f t="shared" si="13"/>
        <v>11.433333333333332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GRR!B52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GRR!A52</f>
        <v>D 43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Data!AR2</f>
        <v>9.1</v>
      </c>
      <c r="D8" s="17">
        <f>Data!AR12</f>
        <v>8.8000000000000007</v>
      </c>
      <c r="E8" s="17">
        <f>Data!AR22</f>
        <v>8.8000000000000007</v>
      </c>
      <c r="F8" s="18">
        <f>MAX(C8:E8)-MIN(C8:E8)</f>
        <v>0.29999999999999893</v>
      </c>
      <c r="G8" s="17">
        <f>Data!AR32</f>
        <v>9</v>
      </c>
      <c r="H8" s="17">
        <f>Data!AR42</f>
        <v>8.9</v>
      </c>
      <c r="I8" s="17">
        <f>Data!AR52</f>
        <v>8.3000000000000007</v>
      </c>
      <c r="J8" s="18">
        <f t="shared" ref="J8" si="0">MAX(G8:I8)-MIN(G8:I8)</f>
        <v>0.69999999999999929</v>
      </c>
      <c r="K8" s="17">
        <f>Data!AR62</f>
        <v>9</v>
      </c>
      <c r="L8" s="17">
        <f>Data!AR72</f>
        <v>8.3000000000000007</v>
      </c>
      <c r="M8" s="17">
        <f>Data!AR82</f>
        <v>8.8000000000000007</v>
      </c>
      <c r="N8" s="71">
        <f t="shared" ref="N8:N17" si="1">MAX(K8:M8)-MIN(K8:M8)</f>
        <v>0.69999999999999929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Data!AR3</f>
        <v>8.6</v>
      </c>
      <c r="D9" s="17">
        <f>Data!AR13</f>
        <v>8.8000000000000007</v>
      </c>
      <c r="E9" s="17">
        <f>Data!AR23</f>
        <v>8.6</v>
      </c>
      <c r="F9" s="18">
        <f t="shared" ref="F9:F17" si="3">MAX(C9:E9)-MIN(C9:E9)</f>
        <v>0.20000000000000107</v>
      </c>
      <c r="G9" s="17">
        <f>Data!AR33</f>
        <v>8.6</v>
      </c>
      <c r="H9" s="17">
        <f>Data!AR43</f>
        <v>8.8000000000000007</v>
      </c>
      <c r="I9" s="17">
        <f>Data!AR53</f>
        <v>8.4</v>
      </c>
      <c r="J9" s="18">
        <f t="shared" ref="J9:J17" si="4">MAX(G9:I9)-MIN(G9:I9)</f>
        <v>0.40000000000000036</v>
      </c>
      <c r="K9" s="17">
        <f>Data!AR63</f>
        <v>9.1</v>
      </c>
      <c r="L9" s="17">
        <f>Data!AR73</f>
        <v>8.1999999999999993</v>
      </c>
      <c r="M9" s="17">
        <f>Data!AR83</f>
        <v>9.1</v>
      </c>
      <c r="N9" s="73">
        <f t="shared" si="1"/>
        <v>0.90000000000000036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Data!AR4</f>
        <v>11</v>
      </c>
      <c r="D10" s="17">
        <f>Data!AR14</f>
        <v>10.3</v>
      </c>
      <c r="E10" s="17">
        <f>Data!AR24</f>
        <v>10.5</v>
      </c>
      <c r="F10" s="18">
        <f t="shared" si="3"/>
        <v>0.69999999999999929</v>
      </c>
      <c r="G10" s="17">
        <f>Data!AR34</f>
        <v>10.9</v>
      </c>
      <c r="H10" s="17">
        <f>Data!AR44</f>
        <v>10.6</v>
      </c>
      <c r="I10" s="17">
        <f>Data!AR54</f>
        <v>10.6</v>
      </c>
      <c r="J10" s="18">
        <f t="shared" si="4"/>
        <v>0.30000000000000071</v>
      </c>
      <c r="K10" s="17">
        <f>Data!AR64</f>
        <v>10.7</v>
      </c>
      <c r="L10" s="17">
        <f>Data!AR74</f>
        <v>10.5</v>
      </c>
      <c r="M10" s="17">
        <f>Data!AR84</f>
        <v>10.3</v>
      </c>
      <c r="N10" s="73">
        <f t="shared" si="1"/>
        <v>0.39999999999999858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Data!AR5</f>
        <v>9.1999999999999993</v>
      </c>
      <c r="D11" s="17">
        <f>Data!AR15</f>
        <v>9.1</v>
      </c>
      <c r="E11" s="17">
        <f>Data!AR25</f>
        <v>8.6999999999999993</v>
      </c>
      <c r="F11" s="18">
        <f t="shared" si="3"/>
        <v>0.5</v>
      </c>
      <c r="G11" s="17">
        <f>Data!AR35</f>
        <v>9.3000000000000007</v>
      </c>
      <c r="H11" s="17">
        <f>Data!AR45</f>
        <v>9.1999999999999993</v>
      </c>
      <c r="I11" s="17">
        <f>Data!AR55</f>
        <v>8.9</v>
      </c>
      <c r="J11" s="18">
        <f t="shared" si="4"/>
        <v>0.40000000000000036</v>
      </c>
      <c r="K11" s="17">
        <f>Data!AR65</f>
        <v>9.1</v>
      </c>
      <c r="L11" s="17">
        <f>Data!AR75</f>
        <v>9.1</v>
      </c>
      <c r="M11" s="17">
        <f>Data!AR85</f>
        <v>8.9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Data!AR6</f>
        <v>10.1</v>
      </c>
      <c r="D12" s="17">
        <f>Data!AR16</f>
        <v>9.9</v>
      </c>
      <c r="E12" s="17">
        <f>Data!AR26</f>
        <v>9.8000000000000007</v>
      </c>
      <c r="F12" s="18">
        <f t="shared" si="3"/>
        <v>0.29999999999999893</v>
      </c>
      <c r="G12" s="17">
        <f>Data!AR36</f>
        <v>10</v>
      </c>
      <c r="H12" s="17">
        <f>Data!AR46</f>
        <v>9.9</v>
      </c>
      <c r="I12" s="17">
        <f>Data!AR56</f>
        <v>9.6999999999999993</v>
      </c>
      <c r="J12" s="18">
        <f t="shared" si="4"/>
        <v>0.30000000000000071</v>
      </c>
      <c r="K12" s="17">
        <f>Data!AR66</f>
        <v>9.9</v>
      </c>
      <c r="L12" s="17">
        <f>Data!AR76</f>
        <v>9.6</v>
      </c>
      <c r="M12" s="17">
        <f>Data!AR86</f>
        <v>9.6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Data!AR7</f>
        <v>9.5</v>
      </c>
      <c r="D13" s="17">
        <f>Data!AR17</f>
        <v>9.3000000000000007</v>
      </c>
      <c r="E13" s="17">
        <f>Data!AR27</f>
        <v>9.3000000000000007</v>
      </c>
      <c r="F13" s="18">
        <f t="shared" si="3"/>
        <v>0.19999999999999929</v>
      </c>
      <c r="G13" s="17">
        <f>Data!AR37</f>
        <v>9.4</v>
      </c>
      <c r="H13" s="17">
        <f>Data!AR47</f>
        <v>9</v>
      </c>
      <c r="I13" s="17">
        <f>Data!AR57</f>
        <v>8.8000000000000007</v>
      </c>
      <c r="J13" s="18">
        <f t="shared" si="4"/>
        <v>0.59999999999999964</v>
      </c>
      <c r="K13" s="17">
        <f>Data!AR67</f>
        <v>9.1999999999999993</v>
      </c>
      <c r="L13" s="17">
        <f>Data!AR77</f>
        <v>9.3000000000000007</v>
      </c>
      <c r="M13" s="17">
        <f>Data!AR87</f>
        <v>9.3000000000000007</v>
      </c>
      <c r="N13" s="73">
        <f t="shared" si="1"/>
        <v>0.10000000000000142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Data!AR8</f>
        <v>9.4</v>
      </c>
      <c r="D14" s="17">
        <f>Data!AR18</f>
        <v>9.1999999999999993</v>
      </c>
      <c r="E14" s="17">
        <f>Data!AR28</f>
        <v>9.1999999999999993</v>
      </c>
      <c r="F14" s="18">
        <f t="shared" si="3"/>
        <v>0.20000000000000107</v>
      </c>
      <c r="G14" s="17">
        <f>Data!AR38</f>
        <v>9.4</v>
      </c>
      <c r="H14" s="17">
        <f>Data!AR48</f>
        <v>9.1999999999999993</v>
      </c>
      <c r="I14" s="17">
        <f>Data!AR58</f>
        <v>9.1999999999999993</v>
      </c>
      <c r="J14" s="18">
        <f t="shared" si="4"/>
        <v>0.20000000000000107</v>
      </c>
      <c r="K14" s="17">
        <f>Data!AR68</f>
        <v>9.3000000000000007</v>
      </c>
      <c r="L14" s="17">
        <f>Data!AR78</f>
        <v>9.1</v>
      </c>
      <c r="M14" s="17">
        <f>Data!AR88</f>
        <v>9.1999999999999993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Data!AR9</f>
        <v>9.1999999999999993</v>
      </c>
      <c r="D15" s="17">
        <f>Data!AR19</f>
        <v>9.1</v>
      </c>
      <c r="E15" s="17">
        <f>Data!AR29</f>
        <v>9</v>
      </c>
      <c r="F15" s="18">
        <f t="shared" si="3"/>
        <v>0.19999999999999929</v>
      </c>
      <c r="G15" s="17">
        <f>Data!AR39</f>
        <v>9.3000000000000007</v>
      </c>
      <c r="H15" s="17">
        <f>Data!AR49</f>
        <v>9</v>
      </c>
      <c r="I15" s="17">
        <f>Data!AR59</f>
        <v>9.1</v>
      </c>
      <c r="J15" s="18">
        <f t="shared" si="4"/>
        <v>0.30000000000000071</v>
      </c>
      <c r="K15" s="17">
        <f>Data!AR69</f>
        <v>9.1</v>
      </c>
      <c r="L15" s="17">
        <f>Data!AR79</f>
        <v>9</v>
      </c>
      <c r="M15" s="17">
        <f>Data!AR89</f>
        <v>8.6999999999999993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Data!AR10</f>
        <v>8</v>
      </c>
      <c r="D16" s="17">
        <f>Data!AR20</f>
        <v>8.1</v>
      </c>
      <c r="E16" s="17">
        <f>Data!AR30</f>
        <v>7.4</v>
      </c>
      <c r="F16" s="18">
        <f t="shared" si="3"/>
        <v>0.69999999999999929</v>
      </c>
      <c r="G16" s="17">
        <f>Data!AR40</f>
        <v>8.3000000000000007</v>
      </c>
      <c r="H16" s="17">
        <f>Data!AR50</f>
        <v>8</v>
      </c>
      <c r="I16" s="17">
        <f>Data!AR60</f>
        <v>8</v>
      </c>
      <c r="J16" s="18">
        <f t="shared" si="4"/>
        <v>0.30000000000000071</v>
      </c>
      <c r="K16" s="17">
        <f>Data!AR70</f>
        <v>8.1999999999999993</v>
      </c>
      <c r="L16" s="17">
        <f>Data!AR80</f>
        <v>7.4</v>
      </c>
      <c r="M16" s="17">
        <f>Data!AR90</f>
        <v>7.9</v>
      </c>
      <c r="N16" s="73">
        <f t="shared" si="1"/>
        <v>0.79999999999999893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Data!AR11</f>
        <v>9.1999999999999993</v>
      </c>
      <c r="D17" s="17">
        <f>Data!AR21</f>
        <v>9</v>
      </c>
      <c r="E17" s="17">
        <f>Data!AR31</f>
        <v>9</v>
      </c>
      <c r="F17" s="18">
        <f t="shared" si="3"/>
        <v>0.19999999999999929</v>
      </c>
      <c r="G17" s="17">
        <f>Data!AR41</f>
        <v>9.1999999999999993</v>
      </c>
      <c r="H17" s="17">
        <f>Data!AR51</f>
        <v>9.1</v>
      </c>
      <c r="I17" s="17">
        <f>Data!AR61</f>
        <v>9</v>
      </c>
      <c r="J17" s="18">
        <f t="shared" si="4"/>
        <v>0.19999999999999929</v>
      </c>
      <c r="K17" s="17">
        <f>Data!AR71</f>
        <v>9.1</v>
      </c>
      <c r="L17" s="17">
        <f>Data!AR81</f>
        <v>9</v>
      </c>
      <c r="M17" s="17">
        <f>Data!AR91</f>
        <v>9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1.9688915140778822E-3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9.1733333333333338</v>
      </c>
      <c r="F28" s="30">
        <f>AVERAGE(F8:F27)</f>
        <v>0.34999999999999964</v>
      </c>
      <c r="G28" s="31"/>
      <c r="H28" s="32" t="s">
        <v>111</v>
      </c>
      <c r="I28" s="79">
        <f>AVERAGE(G8:I27)</f>
        <v>9.17</v>
      </c>
      <c r="J28" s="30">
        <f>AVERAGE(J8:J27)</f>
        <v>0.37000000000000027</v>
      </c>
      <c r="K28" s="80"/>
      <c r="L28" s="81" t="s">
        <v>111</v>
      </c>
      <c r="M28" s="82">
        <f>AVERAGE(K8:M27)</f>
        <v>9.1</v>
      </c>
      <c r="N28" s="83">
        <f>AVERAGE(N8:N27)</f>
        <v>0.41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1.1488333333333332</v>
      </c>
      <c r="E30" s="3"/>
      <c r="F30" s="33"/>
      <c r="G30" s="36" t="s">
        <v>113</v>
      </c>
      <c r="H30" s="35">
        <f>IF(J2=2,SQRT(ABS(((P33*P42)^2)-((D30^2)/(J4*J3)))),(SQRT(ABS(((P33*P43)^2)-((D30^2)/(J4*J3))))))</f>
        <v>6.9209350952442697E-2</v>
      </c>
      <c r="I30" s="2"/>
      <c r="J30" s="33"/>
      <c r="K30" s="34" t="s">
        <v>114</v>
      </c>
      <c r="L30" s="35">
        <f>SQRT(D30^2+H30^2)</f>
        <v>1.150916140314765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0.22307443365695787</v>
      </c>
      <c r="E31" s="3"/>
      <c r="F31" s="37"/>
      <c r="G31" s="40" t="s">
        <v>117</v>
      </c>
      <c r="H31" s="41">
        <f>H30/5.15</f>
        <v>1.3438708922804406E-2</v>
      </c>
      <c r="I31" s="2"/>
      <c r="J31" s="37"/>
      <c r="K31" s="38" t="s">
        <v>118</v>
      </c>
      <c r="L31" s="84">
        <f>L30/5.15</f>
        <v>0.22347886219704172</v>
      </c>
      <c r="M31" s="2"/>
      <c r="N31" s="85"/>
      <c r="O31" s="36" t="s">
        <v>119</v>
      </c>
      <c r="P31" s="86">
        <f>IF(J2=2,(F28+J28)/2,(F28+J28+N28)/3)</f>
        <v>0.37666666666666665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9.5736111111111093</v>
      </c>
      <c r="E32" s="3"/>
      <c r="F32" s="42"/>
      <c r="G32" s="45" t="s">
        <v>121</v>
      </c>
      <c r="H32" s="44">
        <f>100*H30/G4</f>
        <v>0.57674459127035582</v>
      </c>
      <c r="I32" s="2"/>
      <c r="J32" s="42"/>
      <c r="K32" s="87" t="s">
        <v>122</v>
      </c>
      <c r="L32" s="44">
        <f>100*L30/(G2-G3)</f>
        <v>9.5909678359563753</v>
      </c>
      <c r="M32" s="2"/>
      <c r="N32" s="88"/>
      <c r="O32" s="89" t="s">
        <v>123</v>
      </c>
      <c r="P32" s="90">
        <f>IF(J3=2,P31*N42,P31*N43)</f>
        <v>0.9718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7.3333333333334139E-2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-7.0000000000000284E-2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0.69999999999999929</v>
      </c>
      <c r="F66" s="112">
        <f t="shared" ref="F66:F75" si="8">N8</f>
        <v>0.69999999999999929</v>
      </c>
      <c r="G66" s="113">
        <f t="shared" ref="G66:G75" si="9">$P$32</f>
        <v>0.9718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8.9</v>
      </c>
      <c r="M66" s="120">
        <f t="shared" ref="M66:M75" si="12">AVERAGE(G8:I8)</f>
        <v>8.7333333333333325</v>
      </c>
      <c r="N66" s="121">
        <f t="shared" ref="N66:N75" si="13">AVERAGE(K8:M8)</f>
        <v>8.7000000000000011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0.20000000000000107</v>
      </c>
      <c r="E67" s="114">
        <f t="shared" si="7"/>
        <v>0.40000000000000036</v>
      </c>
      <c r="F67" s="115">
        <f t="shared" si="8"/>
        <v>0.90000000000000036</v>
      </c>
      <c r="G67" s="113">
        <f t="shared" si="9"/>
        <v>0.9718</v>
      </c>
      <c r="H67" s="2"/>
      <c r="I67" s="2"/>
      <c r="J67" s="2"/>
      <c r="K67" s="119">
        <f t="shared" si="10"/>
        <v>2</v>
      </c>
      <c r="L67" s="122">
        <f t="shared" si="11"/>
        <v>8.6666666666666661</v>
      </c>
      <c r="M67" s="122">
        <f t="shared" si="12"/>
        <v>8.6</v>
      </c>
      <c r="N67" s="113">
        <f t="shared" si="13"/>
        <v>8.7999999999999989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0.30000000000000071</v>
      </c>
      <c r="F68" s="115">
        <f t="shared" si="8"/>
        <v>0.39999999999999858</v>
      </c>
      <c r="G68" s="113">
        <f t="shared" si="9"/>
        <v>0.9718</v>
      </c>
      <c r="H68" s="2"/>
      <c r="I68" s="2"/>
      <c r="J68" s="2"/>
      <c r="K68" s="119">
        <f t="shared" si="10"/>
        <v>3</v>
      </c>
      <c r="L68" s="122">
        <f t="shared" si="11"/>
        <v>10.6</v>
      </c>
      <c r="M68" s="122">
        <f t="shared" si="12"/>
        <v>10.700000000000001</v>
      </c>
      <c r="N68" s="113">
        <f t="shared" si="13"/>
        <v>10.5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0.40000000000000036</v>
      </c>
      <c r="F69" s="115">
        <f t="shared" si="8"/>
        <v>0.19999999999999929</v>
      </c>
      <c r="G69" s="113">
        <f t="shared" si="9"/>
        <v>0.9718</v>
      </c>
      <c r="H69" s="2"/>
      <c r="I69" s="2"/>
      <c r="J69" s="2"/>
      <c r="K69" s="119">
        <f t="shared" si="10"/>
        <v>4</v>
      </c>
      <c r="L69" s="122">
        <f t="shared" si="11"/>
        <v>8.9999999999999982</v>
      </c>
      <c r="M69" s="122">
        <f t="shared" si="12"/>
        <v>9.1333333333333329</v>
      </c>
      <c r="N69" s="113">
        <f t="shared" si="13"/>
        <v>9.0333333333333332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0.29999999999999893</v>
      </c>
      <c r="E70" s="114">
        <f t="shared" si="7"/>
        <v>0.30000000000000071</v>
      </c>
      <c r="F70" s="115">
        <f t="shared" si="8"/>
        <v>0.30000000000000071</v>
      </c>
      <c r="G70" s="113">
        <f t="shared" si="9"/>
        <v>0.9718</v>
      </c>
      <c r="H70" s="2"/>
      <c r="I70" s="2"/>
      <c r="J70" s="2"/>
      <c r="K70" s="119">
        <f t="shared" si="10"/>
        <v>5</v>
      </c>
      <c r="L70" s="122">
        <f t="shared" si="11"/>
        <v>9.9333333333333336</v>
      </c>
      <c r="M70" s="122">
        <f t="shared" si="12"/>
        <v>9.8666666666666654</v>
      </c>
      <c r="N70" s="113">
        <f t="shared" si="13"/>
        <v>9.7000000000000011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0.59999999999999964</v>
      </c>
      <c r="F71" s="115">
        <f t="shared" si="8"/>
        <v>0.10000000000000142</v>
      </c>
      <c r="G71" s="113">
        <f t="shared" si="9"/>
        <v>0.9718</v>
      </c>
      <c r="H71" s="2"/>
      <c r="I71" s="2"/>
      <c r="J71" s="2"/>
      <c r="K71" s="119">
        <f t="shared" si="10"/>
        <v>6</v>
      </c>
      <c r="L71" s="122">
        <f t="shared" si="11"/>
        <v>9.3666666666666671</v>
      </c>
      <c r="M71" s="122">
        <f t="shared" si="12"/>
        <v>9.0666666666666664</v>
      </c>
      <c r="N71" s="113">
        <f t="shared" si="13"/>
        <v>9.2666666666666675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0.20000000000000107</v>
      </c>
      <c r="E72" s="114">
        <f t="shared" si="7"/>
        <v>0.20000000000000107</v>
      </c>
      <c r="F72" s="115">
        <f t="shared" si="8"/>
        <v>0.20000000000000107</v>
      </c>
      <c r="G72" s="113">
        <f t="shared" si="9"/>
        <v>0.9718</v>
      </c>
      <c r="H72" s="2"/>
      <c r="I72" s="2"/>
      <c r="J72" s="2"/>
      <c r="K72" s="119">
        <f t="shared" si="10"/>
        <v>7</v>
      </c>
      <c r="L72" s="122">
        <f t="shared" si="11"/>
        <v>9.2666666666666675</v>
      </c>
      <c r="M72" s="122">
        <f t="shared" si="12"/>
        <v>9.2666666666666675</v>
      </c>
      <c r="N72" s="113">
        <f t="shared" si="13"/>
        <v>9.1999999999999993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0.30000000000000071</v>
      </c>
      <c r="F73" s="115">
        <f t="shared" si="8"/>
        <v>0.40000000000000036</v>
      </c>
      <c r="G73" s="113">
        <f t="shared" si="9"/>
        <v>0.9718</v>
      </c>
      <c r="H73" s="2"/>
      <c r="I73" s="2"/>
      <c r="J73" s="2"/>
      <c r="K73" s="119">
        <f t="shared" si="10"/>
        <v>8</v>
      </c>
      <c r="L73" s="122">
        <f t="shared" si="11"/>
        <v>9.1</v>
      </c>
      <c r="M73" s="122">
        <f t="shared" si="12"/>
        <v>9.1333333333333329</v>
      </c>
      <c r="N73" s="113">
        <f t="shared" si="13"/>
        <v>8.9333333333333336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0.69999999999999929</v>
      </c>
      <c r="E74" s="114">
        <f t="shared" si="7"/>
        <v>0.30000000000000071</v>
      </c>
      <c r="F74" s="115">
        <f t="shared" si="8"/>
        <v>0.79999999999999893</v>
      </c>
      <c r="G74" s="113">
        <f t="shared" si="9"/>
        <v>0.9718</v>
      </c>
      <c r="H74" s="2"/>
      <c r="I74" s="2"/>
      <c r="J74" s="2"/>
      <c r="K74" s="119">
        <f t="shared" si="10"/>
        <v>9</v>
      </c>
      <c r="L74" s="122">
        <f t="shared" si="11"/>
        <v>7.833333333333333</v>
      </c>
      <c r="M74" s="122">
        <f t="shared" si="12"/>
        <v>8.1</v>
      </c>
      <c r="N74" s="113">
        <f t="shared" si="13"/>
        <v>7.833333333333333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0.19999999999999929</v>
      </c>
      <c r="F75" s="115">
        <f t="shared" si="8"/>
        <v>9.9999999999999645E-2</v>
      </c>
      <c r="G75" s="118">
        <f t="shared" si="9"/>
        <v>0.9718</v>
      </c>
      <c r="H75" s="2"/>
      <c r="I75" s="2"/>
      <c r="J75" s="2"/>
      <c r="K75" s="123">
        <f t="shared" si="10"/>
        <v>10</v>
      </c>
      <c r="L75" s="122">
        <f t="shared" si="11"/>
        <v>9.0666666666666664</v>
      </c>
      <c r="M75" s="122">
        <f t="shared" si="12"/>
        <v>9.1</v>
      </c>
      <c r="N75" s="113">
        <f t="shared" si="13"/>
        <v>9.0333333333333332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GRR!A53</f>
        <v>D 44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Data!AS2</f>
        <v>9.6999999999999993</v>
      </c>
      <c r="D8" s="17">
        <f>Data!AS12</f>
        <v>9.6</v>
      </c>
      <c r="E8" s="17">
        <f>Data!AS22</f>
        <v>9.6</v>
      </c>
      <c r="F8" s="18">
        <f>MAX(C8:E8)-MIN(C8:E8)</f>
        <v>9.9999999999999645E-2</v>
      </c>
      <c r="G8" s="17">
        <f>Data!AS32</f>
        <v>9.8000000000000007</v>
      </c>
      <c r="H8" s="17">
        <f>Data!AS42</f>
        <v>9.4</v>
      </c>
      <c r="I8" s="17">
        <f>Data!AS52</f>
        <v>9.6</v>
      </c>
      <c r="J8" s="18">
        <f t="shared" ref="J8" si="0">MAX(G8:I8)-MIN(G8:I8)</f>
        <v>0.40000000000000036</v>
      </c>
      <c r="K8" s="17">
        <f>Data!AS62</f>
        <v>9.6999999999999993</v>
      </c>
      <c r="L8" s="17">
        <f>Data!AS72</f>
        <v>9.5</v>
      </c>
      <c r="M8" s="17">
        <f>Data!AS82</f>
        <v>9.1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Data!AS3</f>
        <v>10.8</v>
      </c>
      <c r="D9" s="17">
        <f>Data!AS13</f>
        <v>10.3</v>
      </c>
      <c r="E9" s="17">
        <f>Data!AS23</f>
        <v>10</v>
      </c>
      <c r="F9" s="18">
        <f t="shared" ref="F9:F17" si="3">MAX(C9:E9)-MIN(C9:E9)</f>
        <v>0.80000000000000071</v>
      </c>
      <c r="G9" s="17">
        <f>Data!AS33</f>
        <v>10.4</v>
      </c>
      <c r="H9" s="17">
        <f>Data!AS43</f>
        <v>10.1</v>
      </c>
      <c r="I9" s="17">
        <f>Data!AS53</f>
        <v>9.9</v>
      </c>
      <c r="J9" s="18">
        <f t="shared" ref="J9:J17" si="4">MAX(G9:I9)-MIN(G9:I9)</f>
        <v>0.5</v>
      </c>
      <c r="K9" s="17">
        <f>Data!AS63</f>
        <v>10.3</v>
      </c>
      <c r="L9" s="17">
        <f>Data!AS73</f>
        <v>10.199999999999999</v>
      </c>
      <c r="M9" s="17">
        <f>Data!AS83</f>
        <v>10.5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Data!AS4</f>
        <v>11</v>
      </c>
      <c r="D10" s="17">
        <f>Data!AS14</f>
        <v>11.3</v>
      </c>
      <c r="E10" s="17">
        <f>Data!AS24</f>
        <v>10.9</v>
      </c>
      <c r="F10" s="18">
        <f t="shared" si="3"/>
        <v>0.40000000000000036</v>
      </c>
      <c r="G10" s="17">
        <f>Data!AS34</f>
        <v>11.5</v>
      </c>
      <c r="H10" s="17">
        <f>Data!AS44</f>
        <v>11.2</v>
      </c>
      <c r="I10" s="17">
        <f>Data!AS54</f>
        <v>10.8</v>
      </c>
      <c r="J10" s="18">
        <f t="shared" si="4"/>
        <v>0.69999999999999929</v>
      </c>
      <c r="K10" s="17">
        <f>Data!AS64</f>
        <v>11.4</v>
      </c>
      <c r="L10" s="17">
        <f>Data!AS74</f>
        <v>11.1</v>
      </c>
      <c r="M10" s="17">
        <f>Data!AS84</f>
        <v>10.9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Data!AS5</f>
        <v>10.7</v>
      </c>
      <c r="D11" s="17">
        <f>Data!AS15</f>
        <v>10.199999999999999</v>
      </c>
      <c r="E11" s="17">
        <f>Data!AS25</f>
        <v>10.1</v>
      </c>
      <c r="F11" s="18">
        <f t="shared" si="3"/>
        <v>0.59999999999999964</v>
      </c>
      <c r="G11" s="17">
        <f>Data!AS35</f>
        <v>10.6</v>
      </c>
      <c r="H11" s="17">
        <f>Data!AS45</f>
        <v>10.199999999999999</v>
      </c>
      <c r="I11" s="17">
        <f>Data!AS55</f>
        <v>10.1</v>
      </c>
      <c r="J11" s="18">
        <f t="shared" si="4"/>
        <v>0.5</v>
      </c>
      <c r="K11" s="17">
        <f>Data!AS65</f>
        <v>10.3</v>
      </c>
      <c r="L11" s="17">
        <f>Data!AS75</f>
        <v>10.3</v>
      </c>
      <c r="M11" s="17">
        <f>Data!AS85</f>
        <v>10.199999999999999</v>
      </c>
      <c r="N11" s="73">
        <f t="shared" si="1"/>
        <v>0.10000000000000142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Data!AS6</f>
        <v>11.5</v>
      </c>
      <c r="D12" s="17">
        <f>Data!AS16</f>
        <v>11.3</v>
      </c>
      <c r="E12" s="17">
        <f>Data!AS26</f>
        <v>10.8</v>
      </c>
      <c r="F12" s="18">
        <f t="shared" si="3"/>
        <v>0.69999999999999929</v>
      </c>
      <c r="G12" s="17">
        <f>Data!AS36</f>
        <v>11.5</v>
      </c>
      <c r="H12" s="17">
        <f>Data!AS46</f>
        <v>11.4</v>
      </c>
      <c r="I12" s="17">
        <f>Data!AS56</f>
        <v>11.2</v>
      </c>
      <c r="J12" s="18">
        <f t="shared" si="4"/>
        <v>0.30000000000000071</v>
      </c>
      <c r="K12" s="17">
        <f>Data!AS66</f>
        <v>11.3</v>
      </c>
      <c r="L12" s="17">
        <f>Data!AS76</f>
        <v>11.3</v>
      </c>
      <c r="M12" s="17">
        <f>Data!AS86</f>
        <v>11.3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Data!AS7</f>
        <v>12</v>
      </c>
      <c r="D13" s="17">
        <f>Data!AS17</f>
        <v>11.6</v>
      </c>
      <c r="E13" s="17">
        <f>Data!AS27</f>
        <v>11.7</v>
      </c>
      <c r="F13" s="18">
        <f t="shared" si="3"/>
        <v>0.40000000000000036</v>
      </c>
      <c r="G13" s="17">
        <f>Data!AS37</f>
        <v>12</v>
      </c>
      <c r="H13" s="17">
        <f>Data!AS47</f>
        <v>11.8</v>
      </c>
      <c r="I13" s="17">
        <f>Data!AS57</f>
        <v>11.7</v>
      </c>
      <c r="J13" s="18">
        <f t="shared" si="4"/>
        <v>0.30000000000000071</v>
      </c>
      <c r="K13" s="17">
        <f>Data!AS67</f>
        <v>11.9</v>
      </c>
      <c r="L13" s="17">
        <f>Data!AS77</f>
        <v>11.7</v>
      </c>
      <c r="M13" s="17">
        <f>Data!AS87</f>
        <v>11.7</v>
      </c>
      <c r="N13" s="73">
        <f t="shared" si="1"/>
        <v>0.20000000000000107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Data!AS8</f>
        <v>11.8</v>
      </c>
      <c r="D14" s="17">
        <f>Data!AS18</f>
        <v>11.6</v>
      </c>
      <c r="E14" s="17">
        <f>Data!AS28</f>
        <v>11.5</v>
      </c>
      <c r="F14" s="18">
        <f t="shared" si="3"/>
        <v>0.30000000000000071</v>
      </c>
      <c r="G14" s="17">
        <f>Data!AS38</f>
        <v>11.7</v>
      </c>
      <c r="H14" s="17">
        <f>Data!AS48</f>
        <v>11.5</v>
      </c>
      <c r="I14" s="17">
        <f>Data!AS58</f>
        <v>11.5</v>
      </c>
      <c r="J14" s="18">
        <f t="shared" si="4"/>
        <v>0.19999999999999929</v>
      </c>
      <c r="K14" s="17">
        <f>Data!AS68</f>
        <v>11.7</v>
      </c>
      <c r="L14" s="17">
        <f>Data!AS78</f>
        <v>11.5</v>
      </c>
      <c r="M14" s="17">
        <f>Data!AS88</f>
        <v>11.3</v>
      </c>
      <c r="N14" s="73">
        <f t="shared" si="1"/>
        <v>0.39999999999999858</v>
      </c>
      <c r="O14" s="2"/>
      <c r="P14" s="2"/>
      <c r="Q14" s="2"/>
    </row>
    <row r="15" spans="1:19" ht="13.5" customHeight="1">
      <c r="A15" s="2"/>
      <c r="B15" s="19">
        <v>8</v>
      </c>
      <c r="C15" s="17">
        <f>Data!AS9</f>
        <v>11.1</v>
      </c>
      <c r="D15" s="17">
        <f>Data!AS19</f>
        <v>11.1</v>
      </c>
      <c r="E15" s="17">
        <f>Data!AS29</f>
        <v>11.1</v>
      </c>
      <c r="F15" s="18">
        <f t="shared" si="3"/>
        <v>0</v>
      </c>
      <c r="G15" s="17">
        <f>Data!AS39</f>
        <v>11.3</v>
      </c>
      <c r="H15" s="17">
        <f>Data!AS49</f>
        <v>11</v>
      </c>
      <c r="I15" s="17">
        <f>Data!AS59</f>
        <v>11</v>
      </c>
      <c r="J15" s="18">
        <f t="shared" si="4"/>
        <v>0.30000000000000071</v>
      </c>
      <c r="K15" s="17">
        <f>Data!AS69</f>
        <v>11</v>
      </c>
      <c r="L15" s="17">
        <f>Data!AS79</f>
        <v>11.1</v>
      </c>
      <c r="M15" s="17">
        <f>Data!AS89</f>
        <v>11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Data!AS10</f>
        <v>10</v>
      </c>
      <c r="D16" s="17">
        <f>Data!AS20</f>
        <v>10.1</v>
      </c>
      <c r="E16" s="17">
        <f>Data!AS30</f>
        <v>9.9</v>
      </c>
      <c r="F16" s="18">
        <f t="shared" si="3"/>
        <v>0.19999999999999929</v>
      </c>
      <c r="G16" s="17">
        <f>Data!AS40</f>
        <v>10.199999999999999</v>
      </c>
      <c r="H16" s="17">
        <f>Data!AS50</f>
        <v>9.9</v>
      </c>
      <c r="I16" s="17">
        <f>Data!AS60</f>
        <v>9.9</v>
      </c>
      <c r="J16" s="18">
        <f t="shared" si="4"/>
        <v>0.29999999999999893</v>
      </c>
      <c r="K16" s="17">
        <f>Data!AS70</f>
        <v>10.199999999999999</v>
      </c>
      <c r="L16" s="17">
        <f>Data!AS80</f>
        <v>10</v>
      </c>
      <c r="M16" s="17">
        <f>Data!AS90</f>
        <v>10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Data!AS11</f>
        <v>12.2</v>
      </c>
      <c r="D17" s="17">
        <f>Data!AS21</f>
        <v>12.1</v>
      </c>
      <c r="E17" s="17">
        <f>Data!AS31</f>
        <v>11.8</v>
      </c>
      <c r="F17" s="18">
        <f t="shared" si="3"/>
        <v>0.39999999999999858</v>
      </c>
      <c r="G17" s="17">
        <f>Data!AS41</f>
        <v>12.1</v>
      </c>
      <c r="H17" s="17">
        <f>Data!AS51</f>
        <v>12.1</v>
      </c>
      <c r="I17" s="17">
        <f>Data!AS61</f>
        <v>11.8</v>
      </c>
      <c r="J17" s="18">
        <f t="shared" si="4"/>
        <v>0.29999999999999893</v>
      </c>
      <c r="K17" s="17">
        <f>Data!AS71</f>
        <v>12.1</v>
      </c>
      <c r="L17" s="17">
        <f>Data!AS81</f>
        <v>11.7</v>
      </c>
      <c r="M17" s="17">
        <f>Data!AS91</f>
        <v>11.9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3.9377830281557644E-3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10.913333333333334</v>
      </c>
      <c r="F28" s="30">
        <f>AVERAGE(F8:F27)</f>
        <v>0.38999999999999985</v>
      </c>
      <c r="G28" s="31"/>
      <c r="H28" s="32" t="s">
        <v>111</v>
      </c>
      <c r="I28" s="79">
        <f>AVERAGE(G8:I27)</f>
        <v>10.906666666666666</v>
      </c>
      <c r="J28" s="30">
        <f>AVERAGE(J8:J27)</f>
        <v>0.37999999999999989</v>
      </c>
      <c r="K28" s="80"/>
      <c r="L28" s="81" t="s">
        <v>111</v>
      </c>
      <c r="M28" s="82">
        <f>AVERAGE(K8:M27)</f>
        <v>10.873333333333333</v>
      </c>
      <c r="N28" s="83">
        <f>AVERAGE(N8:N27)</f>
        <v>0.28000000000000008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1.0674999999999997</v>
      </c>
      <c r="E30" s="3"/>
      <c r="F30" s="33"/>
      <c r="G30" s="36" t="s">
        <v>113</v>
      </c>
      <c r="H30" s="35">
        <f>IF(J2=2,SQRT(ABS(((P33*P42)^2)-((D30^2)/(J4*J3)))),(SQRT(ABS(((P33*P43)^2)-((D30^2)/(J4*J3))))))</f>
        <v>0.16223812231819246</v>
      </c>
      <c r="I30" s="2"/>
      <c r="J30" s="33"/>
      <c r="K30" s="34" t="s">
        <v>114</v>
      </c>
      <c r="L30" s="35">
        <f>SQRT(D30^2+H30^2)</f>
        <v>1.079758055461191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0.20728155339805818</v>
      </c>
      <c r="E31" s="3"/>
      <c r="F31" s="37"/>
      <c r="G31" s="40" t="s">
        <v>117</v>
      </c>
      <c r="H31" s="41">
        <f>H30/5.15</f>
        <v>3.1502548022949987E-2</v>
      </c>
      <c r="I31" s="2"/>
      <c r="J31" s="37"/>
      <c r="K31" s="38" t="s">
        <v>118</v>
      </c>
      <c r="L31" s="84">
        <f>L30/5.15</f>
        <v>0.20966175834197881</v>
      </c>
      <c r="M31" s="2"/>
      <c r="N31" s="85"/>
      <c r="O31" s="36" t="s">
        <v>119</v>
      </c>
      <c r="P31" s="86">
        <f>IF(J2=2,(F28+J28)/2,(F28+J28+N28)/3)</f>
        <v>0.34999999999999992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11.861111111111107</v>
      </c>
      <c r="E32" s="3"/>
      <c r="F32" s="42"/>
      <c r="G32" s="45" t="s">
        <v>121</v>
      </c>
      <c r="H32" s="44">
        <f>100*H30/G4</f>
        <v>1.8026458035354718</v>
      </c>
      <c r="I32" s="2"/>
      <c r="J32" s="42"/>
      <c r="K32" s="87" t="s">
        <v>122</v>
      </c>
      <c r="L32" s="44">
        <f>100*L30/(G2-G3)</f>
        <v>11.997311727346565</v>
      </c>
      <c r="M32" s="2"/>
      <c r="N32" s="88"/>
      <c r="O32" s="89" t="s">
        <v>123</v>
      </c>
      <c r="P32" s="90">
        <f>IF(J3=2,P31*N42,P31*N43)</f>
        <v>0.9029999999999998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4.0000000000000924E-2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-3.3333333333333215E-2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9.9999999999999645E-2</v>
      </c>
      <c r="E66" s="111">
        <f t="shared" ref="E66:E75" si="7">J8</f>
        <v>0.40000000000000036</v>
      </c>
      <c r="F66" s="112">
        <f t="shared" ref="F66:F75" si="8">N8</f>
        <v>0.59999999999999964</v>
      </c>
      <c r="G66" s="113">
        <f t="shared" ref="G66:G75" si="9">$P$32</f>
        <v>0.9029999999999998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9.6333333333333329</v>
      </c>
      <c r="M66" s="120">
        <f t="shared" ref="M66:M75" si="12">AVERAGE(G8:I8)</f>
        <v>9.6000000000000014</v>
      </c>
      <c r="N66" s="121">
        <f t="shared" ref="N66:N75" si="13">AVERAGE(K8:M8)</f>
        <v>9.4333333333333318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0.80000000000000071</v>
      </c>
      <c r="E67" s="114">
        <f t="shared" si="7"/>
        <v>0.5</v>
      </c>
      <c r="F67" s="115">
        <f t="shared" si="8"/>
        <v>0.30000000000000071</v>
      </c>
      <c r="G67" s="113">
        <f t="shared" si="9"/>
        <v>0.9029999999999998</v>
      </c>
      <c r="H67" s="2"/>
      <c r="I67" s="2"/>
      <c r="J67" s="2"/>
      <c r="K67" s="119">
        <f t="shared" si="10"/>
        <v>2</v>
      </c>
      <c r="L67" s="122">
        <f t="shared" si="11"/>
        <v>10.366666666666667</v>
      </c>
      <c r="M67" s="122">
        <f t="shared" si="12"/>
        <v>10.133333333333333</v>
      </c>
      <c r="N67" s="113">
        <f t="shared" si="13"/>
        <v>10.333333333333334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0.69999999999999929</v>
      </c>
      <c r="F68" s="115">
        <f t="shared" si="8"/>
        <v>0.5</v>
      </c>
      <c r="G68" s="113">
        <f t="shared" si="9"/>
        <v>0.9029999999999998</v>
      </c>
      <c r="H68" s="2"/>
      <c r="I68" s="2"/>
      <c r="J68" s="2"/>
      <c r="K68" s="119">
        <f t="shared" si="10"/>
        <v>3</v>
      </c>
      <c r="L68" s="122">
        <f t="shared" si="11"/>
        <v>11.066666666666668</v>
      </c>
      <c r="M68" s="122">
        <f t="shared" si="12"/>
        <v>11.166666666666666</v>
      </c>
      <c r="N68" s="113">
        <f t="shared" si="13"/>
        <v>11.133333333333333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0.5</v>
      </c>
      <c r="F69" s="115">
        <f t="shared" si="8"/>
        <v>0.10000000000000142</v>
      </c>
      <c r="G69" s="113">
        <f t="shared" si="9"/>
        <v>0.9029999999999998</v>
      </c>
      <c r="H69" s="2"/>
      <c r="I69" s="2"/>
      <c r="J69" s="2"/>
      <c r="K69" s="119">
        <f t="shared" si="10"/>
        <v>4</v>
      </c>
      <c r="L69" s="122">
        <f t="shared" si="11"/>
        <v>10.333333333333334</v>
      </c>
      <c r="M69" s="122">
        <f t="shared" si="12"/>
        <v>10.299999999999999</v>
      </c>
      <c r="N69" s="113">
        <f t="shared" si="13"/>
        <v>10.266666666666667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0.69999999999999929</v>
      </c>
      <c r="E70" s="114">
        <f t="shared" si="7"/>
        <v>0.30000000000000071</v>
      </c>
      <c r="F70" s="115">
        <f t="shared" si="8"/>
        <v>0</v>
      </c>
      <c r="G70" s="113">
        <f t="shared" si="9"/>
        <v>0.9029999999999998</v>
      </c>
      <c r="H70" s="2"/>
      <c r="I70" s="2"/>
      <c r="J70" s="2"/>
      <c r="K70" s="119">
        <f t="shared" si="10"/>
        <v>5</v>
      </c>
      <c r="L70" s="122">
        <f t="shared" si="11"/>
        <v>11.200000000000001</v>
      </c>
      <c r="M70" s="122">
        <f t="shared" si="12"/>
        <v>11.366666666666665</v>
      </c>
      <c r="N70" s="113">
        <f t="shared" si="13"/>
        <v>11.300000000000002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0.30000000000000071</v>
      </c>
      <c r="F71" s="115">
        <f t="shared" si="8"/>
        <v>0.20000000000000107</v>
      </c>
      <c r="G71" s="113">
        <f t="shared" si="9"/>
        <v>0.9029999999999998</v>
      </c>
      <c r="H71" s="2"/>
      <c r="I71" s="2"/>
      <c r="J71" s="2"/>
      <c r="K71" s="119">
        <f t="shared" si="10"/>
        <v>6</v>
      </c>
      <c r="L71" s="122">
        <f t="shared" si="11"/>
        <v>11.766666666666666</v>
      </c>
      <c r="M71" s="122">
        <f t="shared" si="12"/>
        <v>11.833333333333334</v>
      </c>
      <c r="N71" s="113">
        <f t="shared" si="13"/>
        <v>11.766666666666666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0.19999999999999929</v>
      </c>
      <c r="F72" s="115">
        <f t="shared" si="8"/>
        <v>0.39999999999999858</v>
      </c>
      <c r="G72" s="113">
        <f t="shared" si="9"/>
        <v>0.9029999999999998</v>
      </c>
      <c r="H72" s="2"/>
      <c r="I72" s="2"/>
      <c r="J72" s="2"/>
      <c r="K72" s="119">
        <f t="shared" si="10"/>
        <v>7</v>
      </c>
      <c r="L72" s="122">
        <f t="shared" si="11"/>
        <v>11.633333333333333</v>
      </c>
      <c r="M72" s="122">
        <f t="shared" si="12"/>
        <v>11.566666666666668</v>
      </c>
      <c r="N72" s="113">
        <f t="shared" si="13"/>
        <v>11.5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</v>
      </c>
      <c r="E73" s="114">
        <f t="shared" si="7"/>
        <v>0.30000000000000071</v>
      </c>
      <c r="F73" s="115">
        <f t="shared" si="8"/>
        <v>9.9999999999999645E-2</v>
      </c>
      <c r="G73" s="113">
        <f t="shared" si="9"/>
        <v>0.9029999999999998</v>
      </c>
      <c r="H73" s="2"/>
      <c r="I73" s="2"/>
      <c r="J73" s="2"/>
      <c r="K73" s="119">
        <f t="shared" si="10"/>
        <v>8</v>
      </c>
      <c r="L73" s="122">
        <f t="shared" si="11"/>
        <v>11.1</v>
      </c>
      <c r="M73" s="122">
        <f t="shared" si="12"/>
        <v>11.1</v>
      </c>
      <c r="N73" s="113">
        <f t="shared" si="13"/>
        <v>11.033333333333333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0.29999999999999893</v>
      </c>
      <c r="F74" s="115">
        <f t="shared" si="8"/>
        <v>0.19999999999999929</v>
      </c>
      <c r="G74" s="113">
        <f t="shared" si="9"/>
        <v>0.9029999999999998</v>
      </c>
      <c r="H74" s="2"/>
      <c r="I74" s="2"/>
      <c r="J74" s="2"/>
      <c r="K74" s="119">
        <f t="shared" si="10"/>
        <v>9</v>
      </c>
      <c r="L74" s="122">
        <f t="shared" si="11"/>
        <v>10</v>
      </c>
      <c r="M74" s="122">
        <f t="shared" si="12"/>
        <v>10</v>
      </c>
      <c r="N74" s="113">
        <f t="shared" si="13"/>
        <v>10.066666666666666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0.39999999999999858</v>
      </c>
      <c r="E75" s="114">
        <f t="shared" si="7"/>
        <v>0.29999999999999893</v>
      </c>
      <c r="F75" s="115">
        <f t="shared" si="8"/>
        <v>0.40000000000000036</v>
      </c>
      <c r="G75" s="118">
        <f t="shared" si="9"/>
        <v>0.9029999999999998</v>
      </c>
      <c r="H75" s="2"/>
      <c r="I75" s="2"/>
      <c r="J75" s="2"/>
      <c r="K75" s="123">
        <f t="shared" si="10"/>
        <v>10</v>
      </c>
      <c r="L75" s="122">
        <f t="shared" si="11"/>
        <v>12.033333333333331</v>
      </c>
      <c r="M75" s="122">
        <f t="shared" si="12"/>
        <v>12</v>
      </c>
      <c r="N75" s="113">
        <f t="shared" si="13"/>
        <v>11.899999999999999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GRR!B54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GRR!A54</f>
        <v>D 45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Data!AT2</f>
        <v>9.5</v>
      </c>
      <c r="D8" s="17">
        <f>Data!AT12</f>
        <v>9.4</v>
      </c>
      <c r="E8" s="17">
        <f>Data!AT22</f>
        <v>9.6999999999999993</v>
      </c>
      <c r="F8" s="18">
        <f>MAX(C8:E8)-MIN(C8:E8)</f>
        <v>0.29999999999999893</v>
      </c>
      <c r="G8" s="17">
        <f>Data!AT32</f>
        <v>9.9</v>
      </c>
      <c r="H8" s="17">
        <f>Data!AT42</f>
        <v>9.6999999999999993</v>
      </c>
      <c r="I8" s="17">
        <f>Data!AT52</f>
        <v>9.3000000000000007</v>
      </c>
      <c r="J8" s="18">
        <f t="shared" ref="J8" si="0">MAX(G8:I8)-MIN(G8:I8)</f>
        <v>0.59999999999999964</v>
      </c>
      <c r="K8" s="17">
        <f>Data!AT62</f>
        <v>9.9</v>
      </c>
      <c r="L8" s="17">
        <f>Data!AT72</f>
        <v>9.8000000000000007</v>
      </c>
      <c r="M8" s="17">
        <f>Data!AT82</f>
        <v>9.6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Data!AT3</f>
        <v>8.6999999999999993</v>
      </c>
      <c r="D9" s="17">
        <f>Data!AT13</f>
        <v>9</v>
      </c>
      <c r="E9" s="17">
        <f>Data!AT23</f>
        <v>8.6999999999999993</v>
      </c>
      <c r="F9" s="18">
        <f t="shared" ref="F9:F17" si="3">MAX(C9:E9)-MIN(C9:E9)</f>
        <v>0.30000000000000071</v>
      </c>
      <c r="G9" s="17">
        <f>Data!AT33</f>
        <v>9</v>
      </c>
      <c r="H9" s="17">
        <f>Data!AT43</f>
        <v>8.6999999999999993</v>
      </c>
      <c r="I9" s="17">
        <f>Data!AT53</f>
        <v>8.6999999999999993</v>
      </c>
      <c r="J9" s="18">
        <f t="shared" ref="J9:J17" si="4">MAX(G9:I9)-MIN(G9:I9)</f>
        <v>0.30000000000000071</v>
      </c>
      <c r="K9" s="17">
        <f>Data!AT63</f>
        <v>9.1</v>
      </c>
      <c r="L9" s="17">
        <f>Data!AT73</f>
        <v>9.1999999999999993</v>
      </c>
      <c r="M9" s="17">
        <f>Data!AT83</f>
        <v>9.1999999999999993</v>
      </c>
      <c r="N9" s="73">
        <f t="shared" si="1"/>
        <v>9.9999999999999645E-2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Data!AT4</f>
        <v>11.2</v>
      </c>
      <c r="D10" s="17">
        <f>Data!AT14</f>
        <v>10.7</v>
      </c>
      <c r="E10" s="17">
        <f>Data!AT24</f>
        <v>10.6</v>
      </c>
      <c r="F10" s="18">
        <f t="shared" si="3"/>
        <v>0.59999999999999964</v>
      </c>
      <c r="G10" s="17">
        <f>Data!AT34</f>
        <v>11.1</v>
      </c>
      <c r="H10" s="17">
        <f>Data!AT44</f>
        <v>10.8</v>
      </c>
      <c r="I10" s="17">
        <f>Data!AT54</f>
        <v>10.8</v>
      </c>
      <c r="J10" s="18">
        <f t="shared" si="4"/>
        <v>0.29999999999999893</v>
      </c>
      <c r="K10" s="17">
        <f>Data!AT64</f>
        <v>11.1</v>
      </c>
      <c r="L10" s="17">
        <f>Data!AT74</f>
        <v>10.7</v>
      </c>
      <c r="M10" s="17">
        <f>Data!AT84</f>
        <v>10.7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Data!AT5</f>
        <v>10.7</v>
      </c>
      <c r="D11" s="17">
        <f>Data!AT15</f>
        <v>10.6</v>
      </c>
      <c r="E11" s="17">
        <f>Data!AT25</f>
        <v>10.199999999999999</v>
      </c>
      <c r="F11" s="18">
        <f t="shared" si="3"/>
        <v>0.5</v>
      </c>
      <c r="G11" s="17">
        <f>Data!AT35</f>
        <v>10.6</v>
      </c>
      <c r="H11" s="17">
        <f>Data!AT45</f>
        <v>9.8000000000000007</v>
      </c>
      <c r="I11" s="17">
        <f>Data!AT55</f>
        <v>10.1</v>
      </c>
      <c r="J11" s="18">
        <f t="shared" si="4"/>
        <v>0.79999999999999893</v>
      </c>
      <c r="K11" s="17">
        <f>Data!AT65</f>
        <v>10.1</v>
      </c>
      <c r="L11" s="17">
        <f>Data!AT75</f>
        <v>10.3</v>
      </c>
      <c r="M11" s="17">
        <f>Data!AT85</f>
        <v>10.3</v>
      </c>
      <c r="N11" s="73">
        <f t="shared" si="1"/>
        <v>0.20000000000000107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Data!AT6</f>
        <v>10.8</v>
      </c>
      <c r="D12" s="17">
        <f>Data!AT16</f>
        <v>10.7</v>
      </c>
      <c r="E12" s="17">
        <f>Data!AT26</f>
        <v>10.6</v>
      </c>
      <c r="F12" s="18">
        <f t="shared" si="3"/>
        <v>0.20000000000000107</v>
      </c>
      <c r="G12" s="17">
        <f>Data!AT36</f>
        <v>10.9</v>
      </c>
      <c r="H12" s="17">
        <f>Data!AT46</f>
        <v>10.8</v>
      </c>
      <c r="I12" s="17">
        <f>Data!AT56</f>
        <v>10.6</v>
      </c>
      <c r="J12" s="18">
        <f t="shared" si="4"/>
        <v>0.30000000000000071</v>
      </c>
      <c r="K12" s="17">
        <f>Data!AT66</f>
        <v>10.6</v>
      </c>
      <c r="L12" s="17">
        <f>Data!AT76</f>
        <v>10</v>
      </c>
      <c r="M12" s="17">
        <f>Data!AT86</f>
        <v>10.199999999999999</v>
      </c>
      <c r="N12" s="73">
        <f t="shared" si="1"/>
        <v>0.59999999999999964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Data!AT7</f>
        <v>11.7</v>
      </c>
      <c r="D13" s="17">
        <f>Data!AT17</f>
        <v>11.5</v>
      </c>
      <c r="E13" s="17">
        <f>Data!AT27</f>
        <v>11.3</v>
      </c>
      <c r="F13" s="18">
        <f t="shared" si="3"/>
        <v>0.39999999999999858</v>
      </c>
      <c r="G13" s="17">
        <f>Data!AT37</f>
        <v>11.6</v>
      </c>
      <c r="H13" s="17">
        <f>Data!AT47</f>
        <v>11.4</v>
      </c>
      <c r="I13" s="17">
        <f>Data!AT57</f>
        <v>11.5</v>
      </c>
      <c r="J13" s="18">
        <f t="shared" si="4"/>
        <v>0.19999999999999929</v>
      </c>
      <c r="K13" s="17">
        <f>Data!AT67</f>
        <v>11.7</v>
      </c>
      <c r="L13" s="17">
        <f>Data!AT77</f>
        <v>11.3</v>
      </c>
      <c r="M13" s="17">
        <f>Data!AT87</f>
        <v>11.5</v>
      </c>
      <c r="N13" s="73">
        <f t="shared" si="1"/>
        <v>0.39999999999999858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Data!AT8</f>
        <v>11.7</v>
      </c>
      <c r="D14" s="17">
        <f>Data!AT18</f>
        <v>11.6</v>
      </c>
      <c r="E14" s="17">
        <f>Data!AT28</f>
        <v>11.6</v>
      </c>
      <c r="F14" s="18">
        <f t="shared" si="3"/>
        <v>9.9999999999999645E-2</v>
      </c>
      <c r="G14" s="17">
        <f>Data!AT38</f>
        <v>11.7</v>
      </c>
      <c r="H14" s="17">
        <f>Data!AT48</f>
        <v>11.2</v>
      </c>
      <c r="I14" s="17">
        <f>Data!AT58</f>
        <v>11.5</v>
      </c>
      <c r="J14" s="18">
        <f t="shared" si="4"/>
        <v>0.5</v>
      </c>
      <c r="K14" s="17">
        <f>Data!AT68</f>
        <v>11.3</v>
      </c>
      <c r="L14" s="17">
        <f>Data!AT78</f>
        <v>11.5</v>
      </c>
      <c r="M14" s="17">
        <f>Data!AT88</f>
        <v>11.5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Data!AT9</f>
        <v>10.199999999999999</v>
      </c>
      <c r="D15" s="17">
        <f>Data!AT19</f>
        <v>10.3</v>
      </c>
      <c r="E15" s="17">
        <f>Data!AT29</f>
        <v>10.3</v>
      </c>
      <c r="F15" s="18">
        <f t="shared" si="3"/>
        <v>0.10000000000000142</v>
      </c>
      <c r="G15" s="17">
        <f>Data!AT39</f>
        <v>10.3</v>
      </c>
      <c r="H15" s="17">
        <f>Data!AT49</f>
        <v>10.1</v>
      </c>
      <c r="I15" s="17">
        <f>Data!AT59</f>
        <v>10.1</v>
      </c>
      <c r="J15" s="18">
        <f t="shared" si="4"/>
        <v>0.20000000000000107</v>
      </c>
      <c r="K15" s="17">
        <f>Data!AT69</f>
        <v>10.1</v>
      </c>
      <c r="L15" s="17">
        <f>Data!AT79</f>
        <v>10.3</v>
      </c>
      <c r="M15" s="17">
        <f>Data!AT89</f>
        <v>10</v>
      </c>
      <c r="N15" s="73">
        <f t="shared" si="1"/>
        <v>0.30000000000000071</v>
      </c>
      <c r="O15" s="2"/>
      <c r="P15" s="2"/>
      <c r="Q15" s="2"/>
    </row>
    <row r="16" spans="1:19" ht="13.5" customHeight="1">
      <c r="A16" s="2"/>
      <c r="B16" s="19">
        <v>9</v>
      </c>
      <c r="C16" s="17">
        <f>Data!AT10</f>
        <v>9.8000000000000007</v>
      </c>
      <c r="D16" s="17">
        <f>Data!AT20</f>
        <v>9.6</v>
      </c>
      <c r="E16" s="17">
        <f>Data!AT30</f>
        <v>9.6999999999999993</v>
      </c>
      <c r="F16" s="18">
        <f t="shared" si="3"/>
        <v>0.20000000000000107</v>
      </c>
      <c r="G16" s="17">
        <f>Data!AT40</f>
        <v>9.5</v>
      </c>
      <c r="H16" s="17">
        <f>Data!AT50</f>
        <v>9.6</v>
      </c>
      <c r="I16" s="17">
        <f>Data!AT60</f>
        <v>9.6</v>
      </c>
      <c r="J16" s="18">
        <f t="shared" si="4"/>
        <v>9.9999999999999645E-2</v>
      </c>
      <c r="K16" s="17">
        <f>Data!AT70</f>
        <v>9.6</v>
      </c>
      <c r="L16" s="17">
        <f>Data!AT80</f>
        <v>9.6999999999999993</v>
      </c>
      <c r="M16" s="17">
        <f>Data!AT90</f>
        <v>9.6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Data!AT11</f>
        <v>11.2</v>
      </c>
      <c r="D17" s="17">
        <f>Data!AT21</f>
        <v>10.8</v>
      </c>
      <c r="E17" s="17">
        <f>Data!AT31</f>
        <v>10.8</v>
      </c>
      <c r="F17" s="18">
        <f t="shared" si="3"/>
        <v>0.39999999999999858</v>
      </c>
      <c r="G17" s="17">
        <f>Data!AT41</f>
        <v>11.1</v>
      </c>
      <c r="H17" s="17">
        <f>Data!AT51</f>
        <v>11.1</v>
      </c>
      <c r="I17" s="17">
        <f>Data!AT61</f>
        <v>10.8</v>
      </c>
      <c r="J17" s="18">
        <f t="shared" si="4"/>
        <v>0.29999999999999893</v>
      </c>
      <c r="K17" s="17">
        <f>Data!AT71</f>
        <v>11.1</v>
      </c>
      <c r="L17" s="17">
        <f>Data!AT81</f>
        <v>10.9</v>
      </c>
      <c r="M17" s="17">
        <f>Data!AT91</f>
        <v>10.8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2.5595589683007219E-2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10.44</v>
      </c>
      <c r="F28" s="30">
        <f>AVERAGE(F8:F27)</f>
        <v>0.30999999999999994</v>
      </c>
      <c r="G28" s="31"/>
      <c r="H28" s="32" t="s">
        <v>111</v>
      </c>
      <c r="I28" s="79">
        <f>AVERAGE(G8:I27)</f>
        <v>10.396666666666668</v>
      </c>
      <c r="J28" s="30">
        <f>AVERAGE(J8:J27)</f>
        <v>0.35999999999999976</v>
      </c>
      <c r="K28" s="80"/>
      <c r="L28" s="81" t="s">
        <v>111</v>
      </c>
      <c r="M28" s="82">
        <f>AVERAGE(K8:M27)</f>
        <v>10.390000000000002</v>
      </c>
      <c r="N28" s="83">
        <f>AVERAGE(N8:N27)</f>
        <v>0.28999999999999987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0.97599999999999942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0.116307924636868</v>
      </c>
      <c r="I30" s="2"/>
      <c r="J30" s="33"/>
      <c r="K30" s="34" t="s">
        <v>114</v>
      </c>
      <c r="L30" s="35">
        <f>SQRT(D30^2+H30^2)</f>
        <v>0.98290565840946009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0.18951456310679599</v>
      </c>
      <c r="E31" s="3"/>
      <c r="F31" s="37"/>
      <c r="G31" s="40" t="s">
        <v>117</v>
      </c>
      <c r="H31" s="41">
        <f>H30/5.15</f>
        <v>2.2584063036285046E-2</v>
      </c>
      <c r="I31" s="2"/>
      <c r="J31" s="37"/>
      <c r="K31" s="38" t="s">
        <v>118</v>
      </c>
      <c r="L31" s="84">
        <f>L30/5.15</f>
        <v>0.19085546765232234</v>
      </c>
      <c r="M31" s="2"/>
      <c r="N31" s="85"/>
      <c r="O31" s="36" t="s">
        <v>119</v>
      </c>
      <c r="P31" s="86">
        <f>IF(J2=2,(F28+J28)/2,(F28+J28+N28)/3)</f>
        <v>0.31999999999999984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10.844444444444438</v>
      </c>
      <c r="E32" s="3"/>
      <c r="F32" s="42"/>
      <c r="G32" s="45" t="s">
        <v>121</v>
      </c>
      <c r="H32" s="44">
        <f>100*H30/G4</f>
        <v>1.2923102737429777</v>
      </c>
      <c r="I32" s="2"/>
      <c r="J32" s="42"/>
      <c r="K32" s="87" t="s">
        <v>122</v>
      </c>
      <c r="L32" s="44">
        <f>100*L30/(G2-G3)</f>
        <v>10.921173982327335</v>
      </c>
      <c r="M32" s="2"/>
      <c r="N32" s="88"/>
      <c r="O32" s="89" t="s">
        <v>123</v>
      </c>
      <c r="P32" s="90">
        <f>IF(J3=2,P31*N42,P31*N43)</f>
        <v>0.82559999999999956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4.9999999999997158E-2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-6.6666666666659324E-3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0.59999999999999964</v>
      </c>
      <c r="F66" s="112">
        <f t="shared" ref="F66:F75" si="8">N8</f>
        <v>0.30000000000000071</v>
      </c>
      <c r="G66" s="113">
        <f t="shared" ref="G66:G75" si="9">$P$32</f>
        <v>0.82559999999999956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9.5333333333333332</v>
      </c>
      <c r="M66" s="120">
        <f t="shared" ref="M66:M75" si="12">AVERAGE(G8:I8)</f>
        <v>9.6333333333333346</v>
      </c>
      <c r="N66" s="121">
        <f t="shared" ref="N66:N75" si="13">AVERAGE(K8:M8)</f>
        <v>9.7666666666666675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0.30000000000000071</v>
      </c>
      <c r="F67" s="115">
        <f t="shared" si="8"/>
        <v>9.9999999999999645E-2</v>
      </c>
      <c r="G67" s="113">
        <f t="shared" si="9"/>
        <v>0.82559999999999956</v>
      </c>
      <c r="H67" s="2"/>
      <c r="I67" s="2"/>
      <c r="J67" s="2"/>
      <c r="K67" s="119">
        <f t="shared" si="10"/>
        <v>2</v>
      </c>
      <c r="L67" s="122">
        <f t="shared" si="11"/>
        <v>8.7999999999999989</v>
      </c>
      <c r="M67" s="122">
        <f t="shared" si="12"/>
        <v>8.7999999999999989</v>
      </c>
      <c r="N67" s="113">
        <f t="shared" si="13"/>
        <v>9.1666666666666661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0.29999999999999893</v>
      </c>
      <c r="F68" s="115">
        <f t="shared" si="8"/>
        <v>0.40000000000000036</v>
      </c>
      <c r="G68" s="113">
        <f t="shared" si="9"/>
        <v>0.82559999999999956</v>
      </c>
      <c r="H68" s="2"/>
      <c r="I68" s="2"/>
      <c r="J68" s="2"/>
      <c r="K68" s="119">
        <f t="shared" si="10"/>
        <v>3</v>
      </c>
      <c r="L68" s="122">
        <f t="shared" si="11"/>
        <v>10.833333333333334</v>
      </c>
      <c r="M68" s="122">
        <f t="shared" si="12"/>
        <v>10.9</v>
      </c>
      <c r="N68" s="113">
        <f t="shared" si="13"/>
        <v>10.833333333333334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0.79999999999999893</v>
      </c>
      <c r="F69" s="115">
        <f t="shared" si="8"/>
        <v>0.20000000000000107</v>
      </c>
      <c r="G69" s="113">
        <f t="shared" si="9"/>
        <v>0.82559999999999956</v>
      </c>
      <c r="H69" s="2"/>
      <c r="I69" s="2"/>
      <c r="J69" s="2"/>
      <c r="K69" s="119">
        <f t="shared" si="10"/>
        <v>4</v>
      </c>
      <c r="L69" s="122">
        <f t="shared" si="11"/>
        <v>10.499999999999998</v>
      </c>
      <c r="M69" s="122">
        <f t="shared" si="12"/>
        <v>10.166666666666666</v>
      </c>
      <c r="N69" s="113">
        <f t="shared" si="13"/>
        <v>10.233333333333333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0.30000000000000071</v>
      </c>
      <c r="F70" s="115">
        <f t="shared" si="8"/>
        <v>0.59999999999999964</v>
      </c>
      <c r="G70" s="113">
        <f t="shared" si="9"/>
        <v>0.82559999999999956</v>
      </c>
      <c r="H70" s="2"/>
      <c r="I70" s="2"/>
      <c r="J70" s="2"/>
      <c r="K70" s="119">
        <f t="shared" si="10"/>
        <v>5</v>
      </c>
      <c r="L70" s="122">
        <f t="shared" si="11"/>
        <v>10.700000000000001</v>
      </c>
      <c r="M70" s="122">
        <f t="shared" si="12"/>
        <v>10.766666666666667</v>
      </c>
      <c r="N70" s="113">
        <f t="shared" si="13"/>
        <v>10.266666666666667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0.39999999999999858</v>
      </c>
      <c r="E71" s="114">
        <f t="shared" si="7"/>
        <v>0.19999999999999929</v>
      </c>
      <c r="F71" s="115">
        <f t="shared" si="8"/>
        <v>0.39999999999999858</v>
      </c>
      <c r="G71" s="113">
        <f t="shared" si="9"/>
        <v>0.82559999999999956</v>
      </c>
      <c r="H71" s="2"/>
      <c r="I71" s="2"/>
      <c r="J71" s="2"/>
      <c r="K71" s="119">
        <f t="shared" si="10"/>
        <v>6</v>
      </c>
      <c r="L71" s="122">
        <f t="shared" si="11"/>
        <v>11.5</v>
      </c>
      <c r="M71" s="122">
        <f t="shared" si="12"/>
        <v>11.5</v>
      </c>
      <c r="N71" s="113">
        <f t="shared" si="13"/>
        <v>11.5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9.9999999999999645E-2</v>
      </c>
      <c r="E72" s="114">
        <f t="shared" si="7"/>
        <v>0.5</v>
      </c>
      <c r="F72" s="115">
        <f t="shared" si="8"/>
        <v>0.19999999999999929</v>
      </c>
      <c r="G72" s="113">
        <f t="shared" si="9"/>
        <v>0.82559999999999956</v>
      </c>
      <c r="H72" s="2"/>
      <c r="I72" s="2"/>
      <c r="J72" s="2"/>
      <c r="K72" s="119">
        <f t="shared" si="10"/>
        <v>7</v>
      </c>
      <c r="L72" s="122">
        <f t="shared" si="11"/>
        <v>11.633333333333333</v>
      </c>
      <c r="M72" s="122">
        <f t="shared" si="12"/>
        <v>11.466666666666667</v>
      </c>
      <c r="N72" s="113">
        <f t="shared" si="13"/>
        <v>11.433333333333332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0.10000000000000142</v>
      </c>
      <c r="E73" s="114">
        <f t="shared" si="7"/>
        <v>0.20000000000000107</v>
      </c>
      <c r="F73" s="115">
        <f t="shared" si="8"/>
        <v>0.30000000000000071</v>
      </c>
      <c r="G73" s="113">
        <f t="shared" si="9"/>
        <v>0.82559999999999956</v>
      </c>
      <c r="H73" s="2"/>
      <c r="I73" s="2"/>
      <c r="J73" s="2"/>
      <c r="K73" s="119">
        <f t="shared" si="10"/>
        <v>8</v>
      </c>
      <c r="L73" s="122">
        <f t="shared" si="11"/>
        <v>10.266666666666667</v>
      </c>
      <c r="M73" s="122">
        <f t="shared" si="12"/>
        <v>10.166666666666666</v>
      </c>
      <c r="N73" s="113">
        <f t="shared" si="13"/>
        <v>10.133333333333333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0.20000000000000107</v>
      </c>
      <c r="E74" s="114">
        <f t="shared" si="7"/>
        <v>9.9999999999999645E-2</v>
      </c>
      <c r="F74" s="115">
        <f t="shared" si="8"/>
        <v>9.9999999999999645E-2</v>
      </c>
      <c r="G74" s="113">
        <f t="shared" si="9"/>
        <v>0.82559999999999956</v>
      </c>
      <c r="H74" s="2"/>
      <c r="I74" s="2"/>
      <c r="J74" s="2"/>
      <c r="K74" s="119">
        <f t="shared" si="10"/>
        <v>9</v>
      </c>
      <c r="L74" s="122">
        <f t="shared" si="11"/>
        <v>9.6999999999999993</v>
      </c>
      <c r="M74" s="122">
        <f t="shared" si="12"/>
        <v>9.5666666666666682</v>
      </c>
      <c r="N74" s="113">
        <f t="shared" si="13"/>
        <v>9.6333333333333329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0.39999999999999858</v>
      </c>
      <c r="E75" s="114">
        <f t="shared" si="7"/>
        <v>0.29999999999999893</v>
      </c>
      <c r="F75" s="115">
        <f t="shared" si="8"/>
        <v>0.29999999999999893</v>
      </c>
      <c r="G75" s="118">
        <f t="shared" si="9"/>
        <v>0.82559999999999956</v>
      </c>
      <c r="H75" s="2"/>
      <c r="I75" s="2"/>
      <c r="J75" s="2"/>
      <c r="K75" s="123">
        <f t="shared" si="10"/>
        <v>10</v>
      </c>
      <c r="L75" s="122">
        <f t="shared" si="11"/>
        <v>10.933333333333332</v>
      </c>
      <c r="M75" s="122">
        <f t="shared" si="12"/>
        <v>11</v>
      </c>
      <c r="N75" s="113">
        <f t="shared" si="13"/>
        <v>10.933333333333332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GRR!B55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GRR!A55</f>
        <v>D 46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Data!AU2</f>
        <v>9.1</v>
      </c>
      <c r="D8" s="17">
        <f>Data!AU12</f>
        <v>8.9</v>
      </c>
      <c r="E8" s="17">
        <f>Data!AU22</f>
        <v>9.1999999999999993</v>
      </c>
      <c r="F8" s="18">
        <f>MAX(C8:E8)-MIN(C8:E8)</f>
        <v>0.29999999999999893</v>
      </c>
      <c r="G8" s="17">
        <f>Data!AU32</f>
        <v>9.4</v>
      </c>
      <c r="H8" s="17">
        <f>Data!AU42</f>
        <v>9.1999999999999993</v>
      </c>
      <c r="I8" s="17">
        <f>Data!AU52</f>
        <v>8.8000000000000007</v>
      </c>
      <c r="J8" s="18">
        <f t="shared" ref="J8" si="0">MAX(G8:I8)-MIN(G8:I8)</f>
        <v>0.59999999999999964</v>
      </c>
      <c r="K8" s="17">
        <f>Data!AU62</f>
        <v>9</v>
      </c>
      <c r="L8" s="17">
        <f>Data!AU72</f>
        <v>9.3000000000000007</v>
      </c>
      <c r="M8" s="17">
        <f>Data!AU82</f>
        <v>9.1999999999999993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Data!AU3</f>
        <v>8.1</v>
      </c>
      <c r="D9" s="17">
        <f>Data!AU13</f>
        <v>8.4</v>
      </c>
      <c r="E9" s="17">
        <f>Data!AU23</f>
        <v>8.1</v>
      </c>
      <c r="F9" s="18">
        <f t="shared" ref="F9:F17" si="3">MAX(C9:E9)-MIN(C9:E9)</f>
        <v>0.30000000000000071</v>
      </c>
      <c r="G9" s="17">
        <f>Data!AU33</f>
        <v>8.4</v>
      </c>
      <c r="H9" s="17">
        <f>Data!AU43</f>
        <v>8</v>
      </c>
      <c r="I9" s="17">
        <f>Data!AU53</f>
        <v>8.1</v>
      </c>
      <c r="J9" s="18">
        <f t="shared" ref="J9:J17" si="4">MAX(G9:I9)-MIN(G9:I9)</f>
        <v>0.40000000000000036</v>
      </c>
      <c r="K9" s="17">
        <f>Data!AU63</f>
        <v>8.5</v>
      </c>
      <c r="L9" s="17">
        <f>Data!AU73</f>
        <v>8.6</v>
      </c>
      <c r="M9" s="17">
        <f>Data!AU83</f>
        <v>8.5</v>
      </c>
      <c r="N9" s="73">
        <f t="shared" si="1"/>
        <v>9.9999999999999645E-2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Data!AU4</f>
        <v>9.6</v>
      </c>
      <c r="D10" s="17">
        <f>Data!AU14</f>
        <v>9.8000000000000007</v>
      </c>
      <c r="E10" s="17">
        <f>Data!AU24</f>
        <v>9.5</v>
      </c>
      <c r="F10" s="18">
        <f t="shared" si="3"/>
        <v>0.30000000000000071</v>
      </c>
      <c r="G10" s="17">
        <f>Data!AU34</f>
        <v>10.1</v>
      </c>
      <c r="H10" s="17">
        <f>Data!AU44</f>
        <v>9.6999999999999993</v>
      </c>
      <c r="I10" s="17">
        <f>Data!AU54</f>
        <v>9.5</v>
      </c>
      <c r="J10" s="18">
        <f t="shared" si="4"/>
        <v>0.59999999999999964</v>
      </c>
      <c r="K10" s="17">
        <f>Data!AU64</f>
        <v>9.9</v>
      </c>
      <c r="L10" s="17">
        <f>Data!AU74</f>
        <v>9.6</v>
      </c>
      <c r="M10" s="17">
        <f>Data!AU84</f>
        <v>9.3000000000000007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Data!AU5</f>
        <v>9.6999999999999993</v>
      </c>
      <c r="D11" s="17">
        <f>Data!AU15</f>
        <v>9.4</v>
      </c>
      <c r="E11" s="17">
        <f>Data!AU25</f>
        <v>9.3000000000000007</v>
      </c>
      <c r="F11" s="18">
        <f t="shared" si="3"/>
        <v>0.39999999999999858</v>
      </c>
      <c r="G11" s="17">
        <f>Data!AU35</f>
        <v>9.6999999999999993</v>
      </c>
      <c r="H11" s="17">
        <f>Data!AU45</f>
        <v>9.3000000000000007</v>
      </c>
      <c r="I11" s="17">
        <f>Data!AU55</f>
        <v>9.1999999999999993</v>
      </c>
      <c r="J11" s="18">
        <f t="shared" si="4"/>
        <v>0.5</v>
      </c>
      <c r="K11" s="17">
        <f>Data!AU65</f>
        <v>9.5</v>
      </c>
      <c r="L11" s="17">
        <f>Data!AU75</f>
        <v>9.4</v>
      </c>
      <c r="M11" s="17">
        <f>Data!AU85</f>
        <v>9.4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Data!AU6</f>
        <v>9.5</v>
      </c>
      <c r="D12" s="17">
        <f>Data!AU16</f>
        <v>9.4</v>
      </c>
      <c r="E12" s="17">
        <f>Data!AU26</f>
        <v>9.4</v>
      </c>
      <c r="F12" s="18">
        <f t="shared" si="3"/>
        <v>9.9999999999999645E-2</v>
      </c>
      <c r="G12" s="17">
        <f>Data!AU36</f>
        <v>9.6</v>
      </c>
      <c r="H12" s="17">
        <f>Data!AU46</f>
        <v>9.5</v>
      </c>
      <c r="I12" s="17">
        <f>Data!AU56</f>
        <v>9.4</v>
      </c>
      <c r="J12" s="18">
        <f t="shared" si="4"/>
        <v>0.19999999999999929</v>
      </c>
      <c r="K12" s="17">
        <f>Data!AU66</f>
        <v>9.5</v>
      </c>
      <c r="L12" s="17">
        <f>Data!AU76</f>
        <v>9.3000000000000007</v>
      </c>
      <c r="M12" s="17">
        <f>Data!AU86</f>
        <v>9.3000000000000007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Data!AU7</f>
        <v>10.5</v>
      </c>
      <c r="D13" s="17">
        <f>Data!AU17</f>
        <v>10</v>
      </c>
      <c r="E13" s="17">
        <f>Data!AU27</f>
        <v>9.6999999999999993</v>
      </c>
      <c r="F13" s="18">
        <f t="shared" si="3"/>
        <v>0.80000000000000071</v>
      </c>
      <c r="G13" s="17">
        <f>Data!AU37</f>
        <v>10.3</v>
      </c>
      <c r="H13" s="17">
        <f>Data!AU47</f>
        <v>10.199999999999999</v>
      </c>
      <c r="I13" s="17">
        <f>Data!AU57</f>
        <v>10.3</v>
      </c>
      <c r="J13" s="18">
        <f t="shared" si="4"/>
        <v>0.10000000000000142</v>
      </c>
      <c r="K13" s="17">
        <f>Data!AU67</f>
        <v>10.5</v>
      </c>
      <c r="L13" s="17">
        <f>Data!AU77</f>
        <v>10.1</v>
      </c>
      <c r="M13" s="17">
        <f>Data!AU87</f>
        <v>10.3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Data!AU8</f>
        <v>11</v>
      </c>
      <c r="D14" s="17">
        <f>Data!AU18</f>
        <v>10.6</v>
      </c>
      <c r="E14" s="17">
        <f>Data!AU28</f>
        <v>10.8</v>
      </c>
      <c r="F14" s="18">
        <f t="shared" si="3"/>
        <v>0.40000000000000036</v>
      </c>
      <c r="G14" s="17">
        <f>Data!AU38</f>
        <v>10.9</v>
      </c>
      <c r="H14" s="17">
        <f>Data!AU48</f>
        <v>10.7</v>
      </c>
      <c r="I14" s="17">
        <f>Data!AU58</f>
        <v>10.8</v>
      </c>
      <c r="J14" s="18">
        <f t="shared" si="4"/>
        <v>0.20000000000000107</v>
      </c>
      <c r="K14" s="17">
        <f>Data!AU68</f>
        <v>10.9</v>
      </c>
      <c r="L14" s="17">
        <f>Data!AU78</f>
        <v>10.7</v>
      </c>
      <c r="M14" s="17">
        <f>Data!AU88</f>
        <v>10.7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Data!AU9</f>
        <v>9.5</v>
      </c>
      <c r="D15" s="17">
        <f>Data!AU19</f>
        <v>8.6999999999999993</v>
      </c>
      <c r="E15" s="17">
        <f>Data!AU29</f>
        <v>9.1999999999999993</v>
      </c>
      <c r="F15" s="18">
        <f t="shared" si="3"/>
        <v>0.80000000000000071</v>
      </c>
      <c r="G15" s="17">
        <f>Data!AU39</f>
        <v>9.4</v>
      </c>
      <c r="H15" s="17">
        <f>Data!AU49</f>
        <v>9.1</v>
      </c>
      <c r="I15" s="17">
        <f>Data!AU59</f>
        <v>9.1999999999999993</v>
      </c>
      <c r="J15" s="18">
        <f t="shared" si="4"/>
        <v>0.30000000000000071</v>
      </c>
      <c r="K15" s="17">
        <f>Data!AU69</f>
        <v>9.1</v>
      </c>
      <c r="L15" s="17">
        <f>Data!AU79</f>
        <v>9.1999999999999993</v>
      </c>
      <c r="M15" s="17">
        <f>Data!AU89</f>
        <v>9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Data!AU10</f>
        <v>8.1999999999999993</v>
      </c>
      <c r="D16" s="17">
        <f>Data!AU20</f>
        <v>8.3000000000000007</v>
      </c>
      <c r="E16" s="17">
        <f>Data!AU30</f>
        <v>7.9</v>
      </c>
      <c r="F16" s="18">
        <f t="shared" si="3"/>
        <v>0.40000000000000036</v>
      </c>
      <c r="G16" s="17">
        <f>Data!AU40</f>
        <v>8.1999999999999993</v>
      </c>
      <c r="H16" s="17">
        <f>Data!AU50</f>
        <v>8.1999999999999993</v>
      </c>
      <c r="I16" s="17">
        <f>Data!AU60</f>
        <v>8.1999999999999993</v>
      </c>
      <c r="J16" s="18">
        <f t="shared" si="4"/>
        <v>0</v>
      </c>
      <c r="K16" s="17">
        <f>Data!AU70</f>
        <v>8</v>
      </c>
      <c r="L16" s="17">
        <f>Data!AU80</f>
        <v>8.3000000000000007</v>
      </c>
      <c r="M16" s="17">
        <f>Data!AU90</f>
        <v>8.1999999999999993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Data!AU11</f>
        <v>10.4</v>
      </c>
      <c r="D17" s="17">
        <f>Data!AU21</f>
        <v>9.8000000000000007</v>
      </c>
      <c r="E17" s="17">
        <f>Data!AU31</f>
        <v>10.1</v>
      </c>
      <c r="F17" s="18">
        <f t="shared" si="3"/>
        <v>0.59999999999999964</v>
      </c>
      <c r="G17" s="17">
        <f>Data!AU41</f>
        <v>10.4</v>
      </c>
      <c r="H17" s="17">
        <f>Data!AU51</f>
        <v>9.8000000000000007</v>
      </c>
      <c r="I17" s="17">
        <f>Data!AU61</f>
        <v>10.1</v>
      </c>
      <c r="J17" s="18">
        <f t="shared" si="4"/>
        <v>0.59999999999999964</v>
      </c>
      <c r="K17" s="17">
        <f>Data!AU71</f>
        <v>10.3</v>
      </c>
      <c r="L17" s="17">
        <f>Data!AU81</f>
        <v>10.1</v>
      </c>
      <c r="M17" s="17">
        <f>Data!AU91</f>
        <v>10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-3.150226422524087E-2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9.4033333333333342</v>
      </c>
      <c r="F28" s="30">
        <f>AVERAGE(F8:F27)</f>
        <v>0.44000000000000006</v>
      </c>
      <c r="G28" s="31"/>
      <c r="H28" s="32" t="s">
        <v>111</v>
      </c>
      <c r="I28" s="79">
        <f>AVERAGE(G8:I27)</f>
        <v>9.456666666666667</v>
      </c>
      <c r="J28" s="30">
        <f>AVERAGE(J8:J27)</f>
        <v>0.3500000000000002</v>
      </c>
      <c r="K28" s="80"/>
      <c r="L28" s="81" t="s">
        <v>111</v>
      </c>
      <c r="M28" s="82">
        <f>AVERAGE(K8:M27)</f>
        <v>9.456666666666667</v>
      </c>
      <c r="N28" s="83">
        <f>AVERAGE(N8:N27)</f>
        <v>0.27000000000000013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1.0776666666666672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0.13407528288794299</v>
      </c>
      <c r="I30" s="2"/>
      <c r="J30" s="33"/>
      <c r="K30" s="34" t="s">
        <v>114</v>
      </c>
      <c r="L30" s="35">
        <f>SQRT(D30^2+H30^2)</f>
        <v>1.0859749656073696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0.20925566343042079</v>
      </c>
      <c r="E31" s="3"/>
      <c r="F31" s="37"/>
      <c r="G31" s="40" t="s">
        <v>117</v>
      </c>
      <c r="H31" s="41">
        <f>H30/5.15</f>
        <v>2.6034035512221939E-2</v>
      </c>
      <c r="I31" s="2"/>
      <c r="J31" s="37"/>
      <c r="K31" s="38" t="s">
        <v>118</v>
      </c>
      <c r="L31" s="84">
        <f>L30/5.15</f>
        <v>0.21086892536065427</v>
      </c>
      <c r="M31" s="2"/>
      <c r="N31" s="85"/>
      <c r="O31" s="36" t="s">
        <v>119</v>
      </c>
      <c r="P31" s="86">
        <f>IF(J2=2,(F28+J28)/2,(F28+J28+N28)/3)</f>
        <v>0.3533333333333335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11.97407407407408</v>
      </c>
      <c r="E32" s="3"/>
      <c r="F32" s="42"/>
      <c r="G32" s="45" t="s">
        <v>121</v>
      </c>
      <c r="H32" s="44">
        <f>100*H30/G4</f>
        <v>1.4897253654215887</v>
      </c>
      <c r="I32" s="2"/>
      <c r="J32" s="42"/>
      <c r="K32" s="87" t="s">
        <v>122</v>
      </c>
      <c r="L32" s="44">
        <f>100*L30/(G2-G3)</f>
        <v>12.066388506748551</v>
      </c>
      <c r="M32" s="2"/>
      <c r="N32" s="88"/>
      <c r="O32" s="89" t="s">
        <v>123</v>
      </c>
      <c r="P32" s="90">
        <f>IF(J3=2,P31*N42,P31*N43)</f>
        <v>0.91160000000000041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5.3333333333332789E-2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0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0.59999999999999964</v>
      </c>
      <c r="F66" s="112">
        <f t="shared" ref="F66:F75" si="8">N8</f>
        <v>0.30000000000000071</v>
      </c>
      <c r="G66" s="113">
        <f t="shared" ref="G66:G75" si="9">$P$32</f>
        <v>0.91160000000000041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9.0666666666666664</v>
      </c>
      <c r="M66" s="120">
        <f t="shared" ref="M66:M75" si="12">AVERAGE(G8:I8)</f>
        <v>9.1333333333333346</v>
      </c>
      <c r="N66" s="121">
        <f t="shared" ref="N66:N75" si="13">AVERAGE(K8:M8)</f>
        <v>9.1666666666666661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0.40000000000000036</v>
      </c>
      <c r="F67" s="115">
        <f t="shared" si="8"/>
        <v>9.9999999999999645E-2</v>
      </c>
      <c r="G67" s="113">
        <f t="shared" si="9"/>
        <v>0.91160000000000041</v>
      </c>
      <c r="H67" s="2"/>
      <c r="I67" s="2"/>
      <c r="J67" s="2"/>
      <c r="K67" s="119">
        <f t="shared" si="10"/>
        <v>2</v>
      </c>
      <c r="L67" s="122">
        <f t="shared" si="11"/>
        <v>8.2000000000000011</v>
      </c>
      <c r="M67" s="122">
        <f t="shared" si="12"/>
        <v>8.1666666666666661</v>
      </c>
      <c r="N67" s="113">
        <f t="shared" si="13"/>
        <v>8.5333333333333332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0.30000000000000071</v>
      </c>
      <c r="E68" s="114">
        <f t="shared" si="7"/>
        <v>0.59999999999999964</v>
      </c>
      <c r="F68" s="115">
        <f t="shared" si="8"/>
        <v>0.59999999999999964</v>
      </c>
      <c r="G68" s="113">
        <f t="shared" si="9"/>
        <v>0.91160000000000041</v>
      </c>
      <c r="H68" s="2"/>
      <c r="I68" s="2"/>
      <c r="J68" s="2"/>
      <c r="K68" s="119">
        <f t="shared" si="10"/>
        <v>3</v>
      </c>
      <c r="L68" s="122">
        <f t="shared" si="11"/>
        <v>9.6333333333333329</v>
      </c>
      <c r="M68" s="122">
        <f t="shared" si="12"/>
        <v>9.7666666666666657</v>
      </c>
      <c r="N68" s="113">
        <f t="shared" si="13"/>
        <v>9.6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0.39999999999999858</v>
      </c>
      <c r="E69" s="114">
        <f t="shared" si="7"/>
        <v>0.5</v>
      </c>
      <c r="F69" s="115">
        <f t="shared" si="8"/>
        <v>9.9999999999999645E-2</v>
      </c>
      <c r="G69" s="113">
        <f t="shared" si="9"/>
        <v>0.91160000000000041</v>
      </c>
      <c r="H69" s="2"/>
      <c r="I69" s="2"/>
      <c r="J69" s="2"/>
      <c r="K69" s="119">
        <f t="shared" si="10"/>
        <v>4</v>
      </c>
      <c r="L69" s="122">
        <f t="shared" si="11"/>
        <v>9.4666666666666668</v>
      </c>
      <c r="M69" s="122">
        <f t="shared" si="12"/>
        <v>9.4</v>
      </c>
      <c r="N69" s="113">
        <f t="shared" si="13"/>
        <v>9.4333333333333318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0.19999999999999929</v>
      </c>
      <c r="F70" s="115">
        <f t="shared" si="8"/>
        <v>0.19999999999999929</v>
      </c>
      <c r="G70" s="113">
        <f t="shared" si="9"/>
        <v>0.91160000000000041</v>
      </c>
      <c r="H70" s="2"/>
      <c r="I70" s="2"/>
      <c r="J70" s="2"/>
      <c r="K70" s="119">
        <f t="shared" si="10"/>
        <v>5</v>
      </c>
      <c r="L70" s="122">
        <f t="shared" si="11"/>
        <v>9.4333333333333318</v>
      </c>
      <c r="M70" s="122">
        <f t="shared" si="12"/>
        <v>9.5</v>
      </c>
      <c r="N70" s="113">
        <f t="shared" si="13"/>
        <v>9.3666666666666671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0.80000000000000071</v>
      </c>
      <c r="E71" s="114">
        <f t="shared" si="7"/>
        <v>0.10000000000000142</v>
      </c>
      <c r="F71" s="115">
        <f t="shared" si="8"/>
        <v>0.40000000000000036</v>
      </c>
      <c r="G71" s="113">
        <f t="shared" si="9"/>
        <v>0.91160000000000041</v>
      </c>
      <c r="H71" s="2"/>
      <c r="I71" s="2"/>
      <c r="J71" s="2"/>
      <c r="K71" s="119">
        <f t="shared" si="10"/>
        <v>6</v>
      </c>
      <c r="L71" s="122">
        <f t="shared" si="11"/>
        <v>10.066666666666666</v>
      </c>
      <c r="M71" s="122">
        <f t="shared" si="12"/>
        <v>10.266666666666667</v>
      </c>
      <c r="N71" s="113">
        <f t="shared" si="13"/>
        <v>10.3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0.20000000000000107</v>
      </c>
      <c r="F72" s="115">
        <f t="shared" si="8"/>
        <v>0.20000000000000107</v>
      </c>
      <c r="G72" s="113">
        <f t="shared" si="9"/>
        <v>0.91160000000000041</v>
      </c>
      <c r="H72" s="2"/>
      <c r="I72" s="2"/>
      <c r="J72" s="2"/>
      <c r="K72" s="119">
        <f t="shared" si="10"/>
        <v>7</v>
      </c>
      <c r="L72" s="122">
        <f t="shared" si="11"/>
        <v>10.800000000000002</v>
      </c>
      <c r="M72" s="122">
        <f t="shared" si="12"/>
        <v>10.800000000000002</v>
      </c>
      <c r="N72" s="113">
        <f t="shared" si="13"/>
        <v>10.766666666666666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0.80000000000000071</v>
      </c>
      <c r="E73" s="114">
        <f t="shared" si="7"/>
        <v>0.30000000000000071</v>
      </c>
      <c r="F73" s="115">
        <f t="shared" si="8"/>
        <v>0.19999999999999929</v>
      </c>
      <c r="G73" s="113">
        <f t="shared" si="9"/>
        <v>0.91160000000000041</v>
      </c>
      <c r="H73" s="2"/>
      <c r="I73" s="2"/>
      <c r="J73" s="2"/>
      <c r="K73" s="119">
        <f t="shared" si="10"/>
        <v>8</v>
      </c>
      <c r="L73" s="122">
        <f t="shared" si="11"/>
        <v>9.1333333333333329</v>
      </c>
      <c r="M73" s="122">
        <f t="shared" si="12"/>
        <v>9.2333333333333325</v>
      </c>
      <c r="N73" s="113">
        <f t="shared" si="13"/>
        <v>9.1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</v>
      </c>
      <c r="F74" s="115">
        <f t="shared" si="8"/>
        <v>0.30000000000000071</v>
      </c>
      <c r="G74" s="113">
        <f t="shared" si="9"/>
        <v>0.91160000000000041</v>
      </c>
      <c r="H74" s="2"/>
      <c r="I74" s="2"/>
      <c r="J74" s="2"/>
      <c r="K74" s="119">
        <f t="shared" si="10"/>
        <v>9</v>
      </c>
      <c r="L74" s="122">
        <f t="shared" si="11"/>
        <v>8.1333333333333329</v>
      </c>
      <c r="M74" s="122">
        <f t="shared" si="12"/>
        <v>8.1999999999999993</v>
      </c>
      <c r="N74" s="113">
        <f t="shared" si="13"/>
        <v>8.1666666666666661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0.59999999999999964</v>
      </c>
      <c r="E75" s="114">
        <f t="shared" si="7"/>
        <v>0.59999999999999964</v>
      </c>
      <c r="F75" s="115">
        <f t="shared" si="8"/>
        <v>0.30000000000000071</v>
      </c>
      <c r="G75" s="118">
        <f t="shared" si="9"/>
        <v>0.91160000000000041</v>
      </c>
      <c r="H75" s="2"/>
      <c r="I75" s="2"/>
      <c r="J75" s="2"/>
      <c r="K75" s="123">
        <f t="shared" si="10"/>
        <v>10</v>
      </c>
      <c r="L75" s="122">
        <f t="shared" si="11"/>
        <v>10.100000000000001</v>
      </c>
      <c r="M75" s="122">
        <f t="shared" si="12"/>
        <v>10.100000000000001</v>
      </c>
      <c r="N75" s="113">
        <f t="shared" si="13"/>
        <v>10.133333333333333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GRR!B56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GRR!A56</f>
        <v>D 47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Data!AV2</f>
        <v>8.5</v>
      </c>
      <c r="D8" s="17">
        <f>Data!AV12</f>
        <v>8.6</v>
      </c>
      <c r="E8" s="17">
        <f>Data!AV22</f>
        <v>8.6999999999999993</v>
      </c>
      <c r="F8" s="18">
        <f>MAX(C8:E8)-MIN(C8:E8)</f>
        <v>0.19999999999999929</v>
      </c>
      <c r="G8" s="17">
        <f>Data!AV32</f>
        <v>8.9</v>
      </c>
      <c r="H8" s="17">
        <f>Data!AV42</f>
        <v>8.6999999999999993</v>
      </c>
      <c r="I8" s="17">
        <f>Data!AV52</f>
        <v>8.6999999999999993</v>
      </c>
      <c r="J8" s="18">
        <f t="shared" ref="J8" si="0">MAX(G8:I8)-MIN(G8:I8)</f>
        <v>0.20000000000000107</v>
      </c>
      <c r="K8" s="17">
        <f>Data!AV62</f>
        <v>8.9</v>
      </c>
      <c r="L8" s="17">
        <f>Data!AV72</f>
        <v>8.8000000000000007</v>
      </c>
      <c r="M8" s="17">
        <f>Data!AV82</f>
        <v>8.6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Data!AV3</f>
        <v>9.4</v>
      </c>
      <c r="D9" s="17">
        <f>Data!AV13</f>
        <v>9.5</v>
      </c>
      <c r="E9" s="17">
        <f>Data!AV23</f>
        <v>9.9</v>
      </c>
      <c r="F9" s="18">
        <f t="shared" ref="F9:F17" si="3">MAX(C9:E9)-MIN(C9:E9)</f>
        <v>0.5</v>
      </c>
      <c r="G9" s="17">
        <f>Data!AV33</f>
        <v>9.6</v>
      </c>
      <c r="H9" s="17">
        <f>Data!AV43</f>
        <v>9.6</v>
      </c>
      <c r="I9" s="17">
        <f>Data!AV53</f>
        <v>9.8000000000000007</v>
      </c>
      <c r="J9" s="18">
        <f t="shared" ref="J9:J17" si="4">MAX(G9:I9)-MIN(G9:I9)</f>
        <v>0.20000000000000107</v>
      </c>
      <c r="K9" s="17">
        <f>Data!AV63</f>
        <v>9.8000000000000007</v>
      </c>
      <c r="L9" s="17">
        <f>Data!AV73</f>
        <v>9.1999999999999993</v>
      </c>
      <c r="M9" s="17">
        <f>Data!AV83</f>
        <v>9.6999999999999993</v>
      </c>
      <c r="N9" s="73">
        <f t="shared" si="1"/>
        <v>0.60000000000000142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Data!AV4</f>
        <v>9.1999999999999993</v>
      </c>
      <c r="D10" s="17">
        <f>Data!AV14</f>
        <v>9.1999999999999993</v>
      </c>
      <c r="E10" s="17">
        <f>Data!AV24</f>
        <v>9</v>
      </c>
      <c r="F10" s="18">
        <f t="shared" si="3"/>
        <v>0.19999999999999929</v>
      </c>
      <c r="G10" s="17">
        <f>Data!AV34</f>
        <v>9.4</v>
      </c>
      <c r="H10" s="17">
        <f>Data!AV44</f>
        <v>9</v>
      </c>
      <c r="I10" s="17">
        <f>Data!AV54</f>
        <v>8.6</v>
      </c>
      <c r="J10" s="18">
        <f t="shared" si="4"/>
        <v>0.80000000000000071</v>
      </c>
      <c r="K10" s="17">
        <f>Data!AV64</f>
        <v>9.3000000000000007</v>
      </c>
      <c r="L10" s="17">
        <f>Data!AV74</f>
        <v>9.1999999999999993</v>
      </c>
      <c r="M10" s="17">
        <f>Data!AV84</f>
        <v>8.6999999999999993</v>
      </c>
      <c r="N10" s="73">
        <f t="shared" si="1"/>
        <v>0.60000000000000142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Data!AV5</f>
        <v>10</v>
      </c>
      <c r="D11" s="17">
        <f>Data!AV15</f>
        <v>9.6</v>
      </c>
      <c r="E11" s="17">
        <f>Data!AV25</f>
        <v>9.1999999999999993</v>
      </c>
      <c r="F11" s="18">
        <f t="shared" si="3"/>
        <v>0.80000000000000071</v>
      </c>
      <c r="G11" s="17">
        <f>Data!AV35</f>
        <v>9.9</v>
      </c>
      <c r="H11" s="17">
        <f>Data!AV45</f>
        <v>9.5</v>
      </c>
      <c r="I11" s="17">
        <f>Data!AV55</f>
        <v>9.4</v>
      </c>
      <c r="J11" s="18">
        <f t="shared" si="4"/>
        <v>0.5</v>
      </c>
      <c r="K11" s="17">
        <f>Data!AV65</f>
        <v>9.6999999999999993</v>
      </c>
      <c r="L11" s="17">
        <f>Data!AV75</f>
        <v>9.6</v>
      </c>
      <c r="M11" s="17">
        <f>Data!AV85</f>
        <v>9.6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Data!AV6</f>
        <v>9.5</v>
      </c>
      <c r="D12" s="17">
        <f>Data!AV16</f>
        <v>9.1999999999999993</v>
      </c>
      <c r="E12" s="17">
        <f>Data!AV26</f>
        <v>9.1</v>
      </c>
      <c r="F12" s="18">
        <f t="shared" si="3"/>
        <v>0.40000000000000036</v>
      </c>
      <c r="G12" s="17">
        <f>Data!AV36</f>
        <v>9.4</v>
      </c>
      <c r="H12" s="17">
        <f>Data!AV46</f>
        <v>9.3000000000000007</v>
      </c>
      <c r="I12" s="17">
        <f>Data!AV56</f>
        <v>9.1</v>
      </c>
      <c r="J12" s="18">
        <f t="shared" si="4"/>
        <v>0.30000000000000071</v>
      </c>
      <c r="K12" s="17">
        <f>Data!AV66</f>
        <v>9</v>
      </c>
      <c r="L12" s="17">
        <f>Data!AV76</f>
        <v>9.1</v>
      </c>
      <c r="M12" s="17">
        <f>Data!AV86</f>
        <v>9.1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Data!AV7</f>
        <v>10.199999999999999</v>
      </c>
      <c r="D13" s="17">
        <f>Data!AV17</f>
        <v>10.1</v>
      </c>
      <c r="E13" s="17">
        <f>Data!AV27</f>
        <v>9.9</v>
      </c>
      <c r="F13" s="18">
        <f t="shared" si="3"/>
        <v>0.29999999999999893</v>
      </c>
      <c r="G13" s="17">
        <f>Data!AV37</f>
        <v>10.199999999999999</v>
      </c>
      <c r="H13" s="17">
        <f>Data!AV47</f>
        <v>10</v>
      </c>
      <c r="I13" s="17">
        <f>Data!AV57</f>
        <v>9.9</v>
      </c>
      <c r="J13" s="18">
        <f t="shared" si="4"/>
        <v>0.29999999999999893</v>
      </c>
      <c r="K13" s="17">
        <f>Data!AV67</f>
        <v>9.6999999999999993</v>
      </c>
      <c r="L13" s="17">
        <f>Data!AV77</f>
        <v>9.8000000000000007</v>
      </c>
      <c r="M13" s="17">
        <f>Data!AV87</f>
        <v>9.9</v>
      </c>
      <c r="N13" s="73">
        <f t="shared" si="1"/>
        <v>0.20000000000000107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Data!AV8</f>
        <v>10.5</v>
      </c>
      <c r="D14" s="17">
        <f>Data!AV18</f>
        <v>10.199999999999999</v>
      </c>
      <c r="E14" s="17">
        <f>Data!AV28</f>
        <v>10.199999999999999</v>
      </c>
      <c r="F14" s="18">
        <f t="shared" si="3"/>
        <v>0.30000000000000071</v>
      </c>
      <c r="G14" s="17">
        <f>Data!AV38</f>
        <v>10.199999999999999</v>
      </c>
      <c r="H14" s="17">
        <f>Data!AV48</f>
        <v>9.9</v>
      </c>
      <c r="I14" s="17">
        <f>Data!AV58</f>
        <v>10.199999999999999</v>
      </c>
      <c r="J14" s="18">
        <f t="shared" si="4"/>
        <v>0.29999999999999893</v>
      </c>
      <c r="K14" s="17">
        <f>Data!AV68</f>
        <v>10.199999999999999</v>
      </c>
      <c r="L14" s="17">
        <f>Data!AV78</f>
        <v>10.1</v>
      </c>
      <c r="M14" s="17">
        <f>Data!AV88</f>
        <v>10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Data!AV9</f>
        <v>9</v>
      </c>
      <c r="D15" s="17">
        <f>Data!AV19</f>
        <v>8.9</v>
      </c>
      <c r="E15" s="17">
        <f>Data!AV29</f>
        <v>8.8000000000000007</v>
      </c>
      <c r="F15" s="18">
        <f t="shared" si="3"/>
        <v>0.19999999999999929</v>
      </c>
      <c r="G15" s="17">
        <f>Data!AV39</f>
        <v>8.8000000000000007</v>
      </c>
      <c r="H15" s="17">
        <f>Data!AV49</f>
        <v>8.6999999999999993</v>
      </c>
      <c r="I15" s="17">
        <f>Data!AV59</f>
        <v>8.8000000000000007</v>
      </c>
      <c r="J15" s="18">
        <f t="shared" si="4"/>
        <v>0.10000000000000142</v>
      </c>
      <c r="K15" s="17">
        <f>Data!AV69</f>
        <v>8.8000000000000007</v>
      </c>
      <c r="L15" s="17">
        <f>Data!AV79</f>
        <v>8.8000000000000007</v>
      </c>
      <c r="M15" s="17">
        <f>Data!AV89</f>
        <v>8.4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Data!AV10</f>
        <v>8.1</v>
      </c>
      <c r="D16" s="17">
        <f>Data!AV20</f>
        <v>8.1</v>
      </c>
      <c r="E16" s="17">
        <f>Data!AV30</f>
        <v>8</v>
      </c>
      <c r="F16" s="18">
        <f t="shared" si="3"/>
        <v>9.9999999999999645E-2</v>
      </c>
      <c r="G16" s="17">
        <f>Data!AV40</f>
        <v>7.9</v>
      </c>
      <c r="H16" s="17">
        <f>Data!AV50</f>
        <v>8.1</v>
      </c>
      <c r="I16" s="17">
        <f>Data!AV60</f>
        <v>8</v>
      </c>
      <c r="J16" s="18">
        <f t="shared" si="4"/>
        <v>0.19999999999999929</v>
      </c>
      <c r="K16" s="17">
        <f>Data!AV70</f>
        <v>8.1999999999999993</v>
      </c>
      <c r="L16" s="17">
        <f>Data!AV80</f>
        <v>8.1</v>
      </c>
      <c r="M16" s="17">
        <f>Data!AV90</f>
        <v>8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Data!AV11</f>
        <v>10.1</v>
      </c>
      <c r="D17" s="17">
        <f>Data!AV21</f>
        <v>9.6999999999999993</v>
      </c>
      <c r="E17" s="17">
        <f>Data!AV31</f>
        <v>9.6</v>
      </c>
      <c r="F17" s="18">
        <f t="shared" si="3"/>
        <v>0.5</v>
      </c>
      <c r="G17" s="17">
        <f>Data!AV41</f>
        <v>10</v>
      </c>
      <c r="H17" s="17">
        <f>Data!AV51</f>
        <v>9.9</v>
      </c>
      <c r="I17" s="17">
        <f>Data!AV61</f>
        <v>9.6</v>
      </c>
      <c r="J17" s="18">
        <f t="shared" si="4"/>
        <v>0.40000000000000036</v>
      </c>
      <c r="K17" s="17">
        <f>Data!AV71</f>
        <v>9.9</v>
      </c>
      <c r="L17" s="17">
        <f>Data!AV81</f>
        <v>9.6999999999999993</v>
      </c>
      <c r="M17" s="17">
        <f>Data!AV91</f>
        <v>9.6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1.7720023626697792E-2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9.3333333333333339</v>
      </c>
      <c r="F28" s="30">
        <f>AVERAGE(F8:F27)</f>
        <v>0.34999999999999981</v>
      </c>
      <c r="G28" s="31"/>
      <c r="H28" s="32" t="s">
        <v>111</v>
      </c>
      <c r="I28" s="79">
        <f>AVERAGE(G8:I27)</f>
        <v>9.3033333333333346</v>
      </c>
      <c r="J28" s="30">
        <f>AVERAGE(J8:J27)</f>
        <v>0.33000000000000024</v>
      </c>
      <c r="K28" s="80"/>
      <c r="L28" s="81" t="s">
        <v>111</v>
      </c>
      <c r="M28" s="82">
        <f>AVERAGE(K8:M27)</f>
        <v>9.25</v>
      </c>
      <c r="N28" s="83">
        <f>AVERAGE(N8:N27)</f>
        <v>0.30000000000000038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0.99633333333333374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0.13242229027986058</v>
      </c>
      <c r="I30" s="2"/>
      <c r="J30" s="33"/>
      <c r="K30" s="34" t="s">
        <v>114</v>
      </c>
      <c r="L30" s="35">
        <f>SQRT(D30^2+H30^2)</f>
        <v>1.0050949079933076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0.1934627831715211</v>
      </c>
      <c r="E31" s="3"/>
      <c r="F31" s="37"/>
      <c r="G31" s="40" t="s">
        <v>117</v>
      </c>
      <c r="H31" s="41">
        <f>H30/5.15</f>
        <v>2.5713066073759335E-2</v>
      </c>
      <c r="I31" s="2"/>
      <c r="J31" s="37"/>
      <c r="K31" s="38" t="s">
        <v>118</v>
      </c>
      <c r="L31" s="84">
        <f>L30/5.15</f>
        <v>0.19516405980452572</v>
      </c>
      <c r="M31" s="2"/>
      <c r="N31" s="85"/>
      <c r="O31" s="36" t="s">
        <v>119</v>
      </c>
      <c r="P31" s="86">
        <f>IF(J2=2,(F28+J28)/2,(F28+J28+N28)/3)</f>
        <v>0.32666666666666683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11.070370370370375</v>
      </c>
      <c r="E32" s="3"/>
      <c r="F32" s="42"/>
      <c r="G32" s="45" t="s">
        <v>121</v>
      </c>
      <c r="H32" s="44">
        <f>100*H30/G4</f>
        <v>1.4713587808873398</v>
      </c>
      <c r="I32" s="2"/>
      <c r="J32" s="42"/>
      <c r="K32" s="87" t="s">
        <v>122</v>
      </c>
      <c r="L32" s="44">
        <f>100*L30/(G2-G3)</f>
        <v>11.167721199925641</v>
      </c>
      <c r="M32" s="2"/>
      <c r="N32" s="88"/>
      <c r="O32" s="89" t="s">
        <v>123</v>
      </c>
      <c r="P32" s="90">
        <f>IF(J3=2,P31*N42,P31*N43)</f>
        <v>0.84280000000000044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8.3333333333333925E-2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-5.3333333333334565E-2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0.20000000000000107</v>
      </c>
      <c r="F66" s="112">
        <f t="shared" ref="F66:F75" si="8">N8</f>
        <v>0.30000000000000071</v>
      </c>
      <c r="G66" s="113">
        <f t="shared" ref="G66:G75" si="9">$P$32</f>
        <v>0.84280000000000044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8.6</v>
      </c>
      <c r="M66" s="120">
        <f t="shared" ref="M66:M75" si="12">AVERAGE(G8:I8)</f>
        <v>8.7666666666666675</v>
      </c>
      <c r="N66" s="121">
        <f t="shared" ref="N66:N75" si="13">AVERAGE(K8:M8)</f>
        <v>8.7666666666666675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0.20000000000000107</v>
      </c>
      <c r="F67" s="115">
        <f t="shared" si="8"/>
        <v>0.60000000000000142</v>
      </c>
      <c r="G67" s="113">
        <f t="shared" si="9"/>
        <v>0.84280000000000044</v>
      </c>
      <c r="H67" s="2"/>
      <c r="I67" s="2"/>
      <c r="J67" s="2"/>
      <c r="K67" s="119">
        <f t="shared" si="10"/>
        <v>2</v>
      </c>
      <c r="L67" s="122">
        <f t="shared" si="11"/>
        <v>9.6</v>
      </c>
      <c r="M67" s="122">
        <f t="shared" si="12"/>
        <v>9.6666666666666661</v>
      </c>
      <c r="N67" s="113">
        <f t="shared" si="13"/>
        <v>9.5666666666666664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0.19999999999999929</v>
      </c>
      <c r="E68" s="114">
        <f t="shared" si="7"/>
        <v>0.80000000000000071</v>
      </c>
      <c r="F68" s="115">
        <f t="shared" si="8"/>
        <v>0.60000000000000142</v>
      </c>
      <c r="G68" s="113">
        <f t="shared" si="9"/>
        <v>0.84280000000000044</v>
      </c>
      <c r="H68" s="2"/>
      <c r="I68" s="2"/>
      <c r="J68" s="2"/>
      <c r="K68" s="119">
        <f t="shared" si="10"/>
        <v>3</v>
      </c>
      <c r="L68" s="122">
        <f t="shared" si="11"/>
        <v>9.1333333333333329</v>
      </c>
      <c r="M68" s="122">
        <f t="shared" si="12"/>
        <v>9</v>
      </c>
      <c r="N68" s="113">
        <f t="shared" si="13"/>
        <v>9.0666666666666664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0.80000000000000071</v>
      </c>
      <c r="E69" s="114">
        <f t="shared" si="7"/>
        <v>0.5</v>
      </c>
      <c r="F69" s="115">
        <f t="shared" si="8"/>
        <v>9.9999999999999645E-2</v>
      </c>
      <c r="G69" s="113">
        <f t="shared" si="9"/>
        <v>0.84280000000000044</v>
      </c>
      <c r="H69" s="2"/>
      <c r="I69" s="2"/>
      <c r="J69" s="2"/>
      <c r="K69" s="119">
        <f t="shared" si="10"/>
        <v>4</v>
      </c>
      <c r="L69" s="122">
        <f t="shared" si="11"/>
        <v>9.6</v>
      </c>
      <c r="M69" s="122">
        <f t="shared" si="12"/>
        <v>9.6</v>
      </c>
      <c r="N69" s="113">
        <f t="shared" si="13"/>
        <v>9.6333333333333329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0.40000000000000036</v>
      </c>
      <c r="E70" s="114">
        <f t="shared" si="7"/>
        <v>0.30000000000000071</v>
      </c>
      <c r="F70" s="115">
        <f t="shared" si="8"/>
        <v>9.9999999999999645E-2</v>
      </c>
      <c r="G70" s="113">
        <f t="shared" si="9"/>
        <v>0.84280000000000044</v>
      </c>
      <c r="H70" s="2"/>
      <c r="I70" s="2"/>
      <c r="J70" s="2"/>
      <c r="K70" s="119">
        <f t="shared" si="10"/>
        <v>5</v>
      </c>
      <c r="L70" s="122">
        <f t="shared" si="11"/>
        <v>9.2666666666666657</v>
      </c>
      <c r="M70" s="122">
        <f t="shared" si="12"/>
        <v>9.2666666666666675</v>
      </c>
      <c r="N70" s="113">
        <f t="shared" si="13"/>
        <v>9.0666666666666682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0.29999999999999893</v>
      </c>
      <c r="F71" s="115">
        <f t="shared" si="8"/>
        <v>0.20000000000000107</v>
      </c>
      <c r="G71" s="113">
        <f t="shared" si="9"/>
        <v>0.84280000000000044</v>
      </c>
      <c r="H71" s="2"/>
      <c r="I71" s="2"/>
      <c r="J71" s="2"/>
      <c r="K71" s="119">
        <f t="shared" si="10"/>
        <v>6</v>
      </c>
      <c r="L71" s="122">
        <f t="shared" si="11"/>
        <v>10.066666666666665</v>
      </c>
      <c r="M71" s="122">
        <f t="shared" si="12"/>
        <v>10.033333333333333</v>
      </c>
      <c r="N71" s="113">
        <f t="shared" si="13"/>
        <v>9.7999999999999989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0.29999999999999893</v>
      </c>
      <c r="F72" s="115">
        <f t="shared" si="8"/>
        <v>0.19999999999999929</v>
      </c>
      <c r="G72" s="113">
        <f t="shared" si="9"/>
        <v>0.84280000000000044</v>
      </c>
      <c r="H72" s="2"/>
      <c r="I72" s="2"/>
      <c r="J72" s="2"/>
      <c r="K72" s="119">
        <f t="shared" si="10"/>
        <v>7</v>
      </c>
      <c r="L72" s="122">
        <f t="shared" si="11"/>
        <v>10.299999999999999</v>
      </c>
      <c r="M72" s="122">
        <f t="shared" si="12"/>
        <v>10.1</v>
      </c>
      <c r="N72" s="113">
        <f t="shared" si="13"/>
        <v>10.1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0.10000000000000142</v>
      </c>
      <c r="F73" s="115">
        <f t="shared" si="8"/>
        <v>0.40000000000000036</v>
      </c>
      <c r="G73" s="113">
        <f t="shared" si="9"/>
        <v>0.84280000000000044</v>
      </c>
      <c r="H73" s="2"/>
      <c r="I73" s="2"/>
      <c r="J73" s="2"/>
      <c r="K73" s="119">
        <f t="shared" si="10"/>
        <v>8</v>
      </c>
      <c r="L73" s="122">
        <f t="shared" si="11"/>
        <v>8.9</v>
      </c>
      <c r="M73" s="122">
        <f t="shared" si="12"/>
        <v>8.7666666666666675</v>
      </c>
      <c r="N73" s="113">
        <f t="shared" si="13"/>
        <v>8.6666666666666661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9.9999999999999645E-2</v>
      </c>
      <c r="E74" s="114">
        <f t="shared" si="7"/>
        <v>0.19999999999999929</v>
      </c>
      <c r="F74" s="115">
        <f t="shared" si="8"/>
        <v>0.19999999999999929</v>
      </c>
      <c r="G74" s="113">
        <f t="shared" si="9"/>
        <v>0.84280000000000044</v>
      </c>
      <c r="H74" s="2"/>
      <c r="I74" s="2"/>
      <c r="J74" s="2"/>
      <c r="K74" s="119">
        <f t="shared" si="10"/>
        <v>9</v>
      </c>
      <c r="L74" s="122">
        <f t="shared" si="11"/>
        <v>8.0666666666666664</v>
      </c>
      <c r="M74" s="122">
        <f t="shared" si="12"/>
        <v>8</v>
      </c>
      <c r="N74" s="113">
        <f t="shared" si="13"/>
        <v>8.1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0.40000000000000036</v>
      </c>
      <c r="F75" s="115">
        <f t="shared" si="8"/>
        <v>0.30000000000000071</v>
      </c>
      <c r="G75" s="118">
        <f t="shared" si="9"/>
        <v>0.84280000000000044</v>
      </c>
      <c r="H75" s="2"/>
      <c r="I75" s="2"/>
      <c r="J75" s="2"/>
      <c r="K75" s="123">
        <f t="shared" si="10"/>
        <v>10</v>
      </c>
      <c r="L75" s="122">
        <f t="shared" si="11"/>
        <v>9.7999999999999989</v>
      </c>
      <c r="M75" s="122">
        <f t="shared" si="12"/>
        <v>9.8333333333333339</v>
      </c>
      <c r="N75" s="113">
        <f t="shared" si="13"/>
        <v>9.7333333333333343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GRR!B57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GRR!A57</f>
        <v>D 48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Data!AW2</f>
        <v>9.9</v>
      </c>
      <c r="D8" s="17">
        <f>Data!AW12</f>
        <v>9.9</v>
      </c>
      <c r="E8" s="17">
        <f>Data!AW22</f>
        <v>9.6999999999999993</v>
      </c>
      <c r="F8" s="18">
        <f>MAX(C8:E8)-MIN(C8:E8)</f>
        <v>0.20000000000000107</v>
      </c>
      <c r="G8" s="17">
        <f>Data!AW32</f>
        <v>10.199999999999999</v>
      </c>
      <c r="H8" s="17">
        <f>Data!AW42</f>
        <v>9.9</v>
      </c>
      <c r="I8" s="17">
        <f>Data!AW52</f>
        <v>9.4</v>
      </c>
      <c r="J8" s="18">
        <f t="shared" ref="J8" si="0">MAX(G8:I8)-MIN(G8:I8)</f>
        <v>0.79999999999999893</v>
      </c>
      <c r="K8" s="17">
        <f>Data!AW62</f>
        <v>9.8000000000000007</v>
      </c>
      <c r="L8" s="17">
        <f>Data!AW72</f>
        <v>9.8000000000000007</v>
      </c>
      <c r="M8" s="17">
        <f>Data!AW82</f>
        <v>9.6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Data!AW3</f>
        <v>11.5</v>
      </c>
      <c r="D9" s="17">
        <f>Data!AW13</f>
        <v>11.6</v>
      </c>
      <c r="E9" s="17">
        <f>Data!AW23</f>
        <v>11.9</v>
      </c>
      <c r="F9" s="18">
        <f t="shared" ref="F9:F17" si="3">MAX(C9:E9)-MIN(C9:E9)</f>
        <v>0.40000000000000036</v>
      </c>
      <c r="G9" s="17">
        <f>Data!AW33</f>
        <v>11.5</v>
      </c>
      <c r="H9" s="17">
        <f>Data!AW43</f>
        <v>11.6</v>
      </c>
      <c r="I9" s="17">
        <f>Data!AW53</f>
        <v>12</v>
      </c>
      <c r="J9" s="18">
        <f t="shared" ref="J9:J17" si="4">MAX(G9:I9)-MIN(G9:I9)</f>
        <v>0.5</v>
      </c>
      <c r="K9" s="17">
        <f>Data!AW63</f>
        <v>11.3</v>
      </c>
      <c r="L9" s="17">
        <f>Data!AW73</f>
        <v>11.7</v>
      </c>
      <c r="M9" s="17">
        <f>Data!AW83</f>
        <v>12.2</v>
      </c>
      <c r="N9" s="73">
        <f t="shared" si="1"/>
        <v>0.89999999999999858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Data!AW4</f>
        <v>10.4</v>
      </c>
      <c r="D10" s="17">
        <f>Data!AW14</f>
        <v>9.9</v>
      </c>
      <c r="E10" s="17">
        <f>Data!AW24</f>
        <v>9.6</v>
      </c>
      <c r="F10" s="18">
        <f t="shared" si="3"/>
        <v>0.80000000000000071</v>
      </c>
      <c r="G10" s="17">
        <f>Data!AW34</f>
        <v>10.3</v>
      </c>
      <c r="H10" s="17">
        <f>Data!AW44</f>
        <v>9.9</v>
      </c>
      <c r="I10" s="17">
        <f>Data!AW54</f>
        <v>9.5</v>
      </c>
      <c r="J10" s="18">
        <f t="shared" si="4"/>
        <v>0.80000000000000071</v>
      </c>
      <c r="K10" s="17">
        <f>Data!AW64</f>
        <v>10.1</v>
      </c>
      <c r="L10" s="17">
        <f>Data!AW74</f>
        <v>9.8000000000000007</v>
      </c>
      <c r="M10" s="17">
        <f>Data!AW84</f>
        <v>9.6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Data!AW5</f>
        <v>10.3</v>
      </c>
      <c r="D11" s="17">
        <f>Data!AW15</f>
        <v>10</v>
      </c>
      <c r="E11" s="17">
        <f>Data!AW25</f>
        <v>9.9</v>
      </c>
      <c r="F11" s="18">
        <f t="shared" si="3"/>
        <v>0.40000000000000036</v>
      </c>
      <c r="G11" s="17">
        <f>Data!AW35</f>
        <v>10.1</v>
      </c>
      <c r="H11" s="17">
        <f>Data!AW45</f>
        <v>9.9</v>
      </c>
      <c r="I11" s="17">
        <f>Data!AW55</f>
        <v>9.9</v>
      </c>
      <c r="J11" s="18">
        <f t="shared" si="4"/>
        <v>0.19999999999999929</v>
      </c>
      <c r="K11" s="17">
        <f>Data!AW65</f>
        <v>9.8000000000000007</v>
      </c>
      <c r="L11" s="17">
        <f>Data!AW75</f>
        <v>10.1</v>
      </c>
      <c r="M11" s="17">
        <f>Data!AW85</f>
        <v>10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Data!AW6</f>
        <v>9.4</v>
      </c>
      <c r="D12" s="17">
        <f>Data!AW16</f>
        <v>9.6999999999999993</v>
      </c>
      <c r="E12" s="17">
        <f>Data!AW26</f>
        <v>9</v>
      </c>
      <c r="F12" s="18">
        <f t="shared" si="3"/>
        <v>0.69999999999999929</v>
      </c>
      <c r="G12" s="17">
        <f>Data!AW36</f>
        <v>9.9</v>
      </c>
      <c r="H12" s="17">
        <f>Data!AW46</f>
        <v>9.6999999999999993</v>
      </c>
      <c r="I12" s="17">
        <f>Data!AW56</f>
        <v>9.6</v>
      </c>
      <c r="J12" s="18">
        <f t="shared" si="4"/>
        <v>0.30000000000000071</v>
      </c>
      <c r="K12" s="17">
        <f>Data!AW66</f>
        <v>9.8000000000000007</v>
      </c>
      <c r="L12" s="17">
        <f>Data!AW76</f>
        <v>9.6</v>
      </c>
      <c r="M12" s="17">
        <f>Data!AW86</f>
        <v>9.6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Data!AW7</f>
        <v>10.3</v>
      </c>
      <c r="D13" s="17">
        <f>Data!AW17</f>
        <v>10</v>
      </c>
      <c r="E13" s="17">
        <f>Data!AW27</f>
        <v>9.9</v>
      </c>
      <c r="F13" s="18">
        <f t="shared" si="3"/>
        <v>0.40000000000000036</v>
      </c>
      <c r="G13" s="17">
        <f>Data!AW37</f>
        <v>10.199999999999999</v>
      </c>
      <c r="H13" s="17">
        <f>Data!AW47</f>
        <v>10</v>
      </c>
      <c r="I13" s="17">
        <f>Data!AW57</f>
        <v>9.8000000000000007</v>
      </c>
      <c r="J13" s="18">
        <f t="shared" si="4"/>
        <v>0.39999999999999858</v>
      </c>
      <c r="K13" s="17">
        <f>Data!AW67</f>
        <v>10.3</v>
      </c>
      <c r="L13" s="17">
        <f>Data!AW77</f>
        <v>9.8000000000000007</v>
      </c>
      <c r="M13" s="17">
        <f>Data!AW87</f>
        <v>9.9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Data!AW8</f>
        <v>10.9</v>
      </c>
      <c r="D14" s="17">
        <f>Data!AW18</f>
        <v>10.5</v>
      </c>
      <c r="E14" s="17">
        <f>Data!AW28</f>
        <v>10.6</v>
      </c>
      <c r="F14" s="18">
        <f t="shared" si="3"/>
        <v>0.40000000000000036</v>
      </c>
      <c r="G14" s="17">
        <f>Data!AW38</f>
        <v>10.7</v>
      </c>
      <c r="H14" s="17">
        <f>Data!AW48</f>
        <v>10.4</v>
      </c>
      <c r="I14" s="17">
        <f>Data!AW58</f>
        <v>10.5</v>
      </c>
      <c r="J14" s="18">
        <f t="shared" si="4"/>
        <v>0.29999999999999893</v>
      </c>
      <c r="K14" s="17">
        <f>Data!AW68</f>
        <v>10.4</v>
      </c>
      <c r="L14" s="17">
        <f>Data!AW78</f>
        <v>10.5</v>
      </c>
      <c r="M14" s="17">
        <f>Data!AW88</f>
        <v>10.3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Data!AW9</f>
        <v>9.3000000000000007</v>
      </c>
      <c r="D15" s="17">
        <f>Data!AW19</f>
        <v>9.3000000000000007</v>
      </c>
      <c r="E15" s="17">
        <f>Data!AW29</f>
        <v>9</v>
      </c>
      <c r="F15" s="18">
        <f t="shared" si="3"/>
        <v>0.30000000000000071</v>
      </c>
      <c r="G15" s="17">
        <f>Data!AW39</f>
        <v>9</v>
      </c>
      <c r="H15" s="17">
        <f>Data!AW49</f>
        <v>9.1</v>
      </c>
      <c r="I15" s="17">
        <f>Data!AW59</f>
        <v>9.1999999999999993</v>
      </c>
      <c r="J15" s="18">
        <f t="shared" si="4"/>
        <v>0.19999999999999929</v>
      </c>
      <c r="K15" s="17">
        <f>Data!AW69</f>
        <v>9.1</v>
      </c>
      <c r="L15" s="17">
        <f>Data!AW79</f>
        <v>9</v>
      </c>
      <c r="M15" s="17">
        <f>Data!AW89</f>
        <v>9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Data!AW10</f>
        <v>8.6999999999999993</v>
      </c>
      <c r="D16" s="17">
        <f>Data!AW20</f>
        <v>8.5</v>
      </c>
      <c r="E16" s="17">
        <f>Data!AW30</f>
        <v>8</v>
      </c>
      <c r="F16" s="18">
        <f t="shared" si="3"/>
        <v>0.69999999999999929</v>
      </c>
      <c r="G16" s="17">
        <f>Data!AW40</f>
        <v>8.1</v>
      </c>
      <c r="H16" s="17">
        <f>Data!AW50</f>
        <v>8.5</v>
      </c>
      <c r="I16" s="17">
        <f>Data!AW60</f>
        <v>8.5</v>
      </c>
      <c r="J16" s="18">
        <f t="shared" si="4"/>
        <v>0.40000000000000036</v>
      </c>
      <c r="K16" s="17">
        <f>Data!AW70</f>
        <v>8.5</v>
      </c>
      <c r="L16" s="17">
        <f>Data!AW80</f>
        <v>8.5</v>
      </c>
      <c r="M16" s="17">
        <f>Data!AW90</f>
        <v>8.5</v>
      </c>
      <c r="N16" s="73">
        <f t="shared" si="1"/>
        <v>0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Data!AW11</f>
        <v>10.1</v>
      </c>
      <c r="D17" s="17">
        <f>Data!AW21</f>
        <v>10</v>
      </c>
      <c r="E17" s="17">
        <f>Data!AW31</f>
        <v>9.6</v>
      </c>
      <c r="F17" s="18">
        <f t="shared" si="3"/>
        <v>0.5</v>
      </c>
      <c r="G17" s="17">
        <f>Data!AW41</f>
        <v>10</v>
      </c>
      <c r="H17" s="17">
        <f>Data!AW51</f>
        <v>9.9</v>
      </c>
      <c r="I17" s="17">
        <f>Data!AW61</f>
        <v>9.6999999999999993</v>
      </c>
      <c r="J17" s="18">
        <f t="shared" si="4"/>
        <v>0.30000000000000071</v>
      </c>
      <c r="K17" s="17">
        <f>Data!AW71</f>
        <v>10</v>
      </c>
      <c r="L17" s="17">
        <f>Data!AW81</f>
        <v>9.4</v>
      </c>
      <c r="M17" s="17">
        <f>Data!AW91</f>
        <v>9.6999999999999993</v>
      </c>
      <c r="N17" s="73">
        <f t="shared" si="1"/>
        <v>0.59999999999999964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7.8755660563125766E-3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9.9133333333333358</v>
      </c>
      <c r="F28" s="30">
        <f>AVERAGE(F8:F27)</f>
        <v>0.48000000000000026</v>
      </c>
      <c r="G28" s="31"/>
      <c r="H28" s="32" t="s">
        <v>111</v>
      </c>
      <c r="I28" s="79">
        <f>AVERAGE(G8:I27)</f>
        <v>9.8999999999999986</v>
      </c>
      <c r="J28" s="30">
        <f>AVERAGE(J8:J27)</f>
        <v>0.41999999999999976</v>
      </c>
      <c r="K28" s="80"/>
      <c r="L28" s="81" t="s">
        <v>111</v>
      </c>
      <c r="M28" s="82">
        <f>AVERAGE(K8:M27)</f>
        <v>9.8566666666666656</v>
      </c>
      <c r="N28" s="83">
        <f>AVERAGE(N8:N27)</f>
        <v>0.34999999999999981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1.270833333333333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0.17442738327749485</v>
      </c>
      <c r="I30" s="2"/>
      <c r="J30" s="33"/>
      <c r="K30" s="34" t="s">
        <v>114</v>
      </c>
      <c r="L30" s="35">
        <f>SQRT(D30^2+H30^2)</f>
        <v>1.2827479382747589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0.24676375404530737</v>
      </c>
      <c r="E31" s="3"/>
      <c r="F31" s="37"/>
      <c r="G31" s="40" t="s">
        <v>117</v>
      </c>
      <c r="H31" s="41">
        <f>H30/5.15</f>
        <v>3.386939481116405E-2</v>
      </c>
      <c r="I31" s="2"/>
      <c r="J31" s="37"/>
      <c r="K31" s="38" t="s">
        <v>118</v>
      </c>
      <c r="L31" s="84">
        <f>L30/5.15</f>
        <v>0.24907726956791432</v>
      </c>
      <c r="M31" s="2"/>
      <c r="N31" s="85"/>
      <c r="O31" s="36" t="s">
        <v>119</v>
      </c>
      <c r="P31" s="86">
        <f>IF(J2=2,(F28+J28)/2,(F28+J28+N28)/3)</f>
        <v>0.41666666666666657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14.120370370370367</v>
      </c>
      <c r="E32" s="3"/>
      <c r="F32" s="42"/>
      <c r="G32" s="45" t="s">
        <v>121</v>
      </c>
      <c r="H32" s="44">
        <f>100*H30/G4</f>
        <v>1.9380820364166094</v>
      </c>
      <c r="I32" s="2"/>
      <c r="J32" s="42"/>
      <c r="K32" s="87" t="s">
        <v>122</v>
      </c>
      <c r="L32" s="44">
        <f>100*L30/(G2-G3)</f>
        <v>14.252754869719544</v>
      </c>
      <c r="M32" s="2"/>
      <c r="N32" s="88"/>
      <c r="O32" s="89" t="s">
        <v>123</v>
      </c>
      <c r="P32" s="90">
        <f>IF(J3=2,P31*N42,P31*N43)</f>
        <v>1.0749999999999997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5.6666666666670196E-2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-4.3333333333333002E-2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0.79999999999999893</v>
      </c>
      <c r="F66" s="112">
        <f t="shared" ref="F66:F75" si="8">N8</f>
        <v>0.20000000000000107</v>
      </c>
      <c r="G66" s="113">
        <f t="shared" ref="G66:G75" si="9">$P$32</f>
        <v>1.0749999999999997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9.8333333333333339</v>
      </c>
      <c r="M66" s="120">
        <f t="shared" ref="M66:M75" si="12">AVERAGE(G8:I8)</f>
        <v>9.8333333333333339</v>
      </c>
      <c r="N66" s="121">
        <f t="shared" ref="N66:N75" si="13">AVERAGE(K8:M8)</f>
        <v>9.7333333333333343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0.5</v>
      </c>
      <c r="F67" s="115">
        <f t="shared" si="8"/>
        <v>0.89999999999999858</v>
      </c>
      <c r="G67" s="113">
        <f t="shared" si="9"/>
        <v>1.0749999999999997</v>
      </c>
      <c r="H67" s="2"/>
      <c r="I67" s="2"/>
      <c r="J67" s="2"/>
      <c r="K67" s="119">
        <f t="shared" si="10"/>
        <v>2</v>
      </c>
      <c r="L67" s="122">
        <f t="shared" si="11"/>
        <v>11.666666666666666</v>
      </c>
      <c r="M67" s="122">
        <f t="shared" si="12"/>
        <v>11.700000000000001</v>
      </c>
      <c r="N67" s="113">
        <f t="shared" si="13"/>
        <v>11.733333333333334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0.80000000000000071</v>
      </c>
      <c r="E68" s="114">
        <f t="shared" si="7"/>
        <v>0.80000000000000071</v>
      </c>
      <c r="F68" s="115">
        <f t="shared" si="8"/>
        <v>0.5</v>
      </c>
      <c r="G68" s="113">
        <f t="shared" si="9"/>
        <v>1.0749999999999997</v>
      </c>
      <c r="H68" s="2"/>
      <c r="I68" s="2"/>
      <c r="J68" s="2"/>
      <c r="K68" s="119">
        <f t="shared" si="10"/>
        <v>3</v>
      </c>
      <c r="L68" s="122">
        <f t="shared" si="11"/>
        <v>9.9666666666666668</v>
      </c>
      <c r="M68" s="122">
        <f t="shared" si="12"/>
        <v>9.9</v>
      </c>
      <c r="N68" s="113">
        <f t="shared" si="13"/>
        <v>9.8333333333333339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0.19999999999999929</v>
      </c>
      <c r="F69" s="115">
        <f t="shared" si="8"/>
        <v>0.29999999999999893</v>
      </c>
      <c r="G69" s="113">
        <f t="shared" si="9"/>
        <v>1.0749999999999997</v>
      </c>
      <c r="H69" s="2"/>
      <c r="I69" s="2"/>
      <c r="J69" s="2"/>
      <c r="K69" s="119">
        <f t="shared" si="10"/>
        <v>4</v>
      </c>
      <c r="L69" s="122">
        <f t="shared" si="11"/>
        <v>10.066666666666668</v>
      </c>
      <c r="M69" s="122">
        <f t="shared" si="12"/>
        <v>9.9666666666666668</v>
      </c>
      <c r="N69" s="113">
        <f t="shared" si="13"/>
        <v>9.9666666666666668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0.69999999999999929</v>
      </c>
      <c r="E70" s="114">
        <f t="shared" si="7"/>
        <v>0.30000000000000071</v>
      </c>
      <c r="F70" s="115">
        <f t="shared" si="8"/>
        <v>0.20000000000000107</v>
      </c>
      <c r="G70" s="113">
        <f t="shared" si="9"/>
        <v>1.0749999999999997</v>
      </c>
      <c r="H70" s="2"/>
      <c r="I70" s="2"/>
      <c r="J70" s="2"/>
      <c r="K70" s="119">
        <f t="shared" si="10"/>
        <v>5</v>
      </c>
      <c r="L70" s="122">
        <f t="shared" si="11"/>
        <v>9.3666666666666671</v>
      </c>
      <c r="M70" s="122">
        <f t="shared" si="12"/>
        <v>9.7333333333333343</v>
      </c>
      <c r="N70" s="113">
        <f t="shared" si="13"/>
        <v>9.6666666666666661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0.39999999999999858</v>
      </c>
      <c r="F71" s="115">
        <f t="shared" si="8"/>
        <v>0.5</v>
      </c>
      <c r="G71" s="113">
        <f t="shared" si="9"/>
        <v>1.0749999999999997</v>
      </c>
      <c r="H71" s="2"/>
      <c r="I71" s="2"/>
      <c r="J71" s="2"/>
      <c r="K71" s="119">
        <f t="shared" si="10"/>
        <v>6</v>
      </c>
      <c r="L71" s="122">
        <f t="shared" si="11"/>
        <v>10.066666666666668</v>
      </c>
      <c r="M71" s="122">
        <f t="shared" si="12"/>
        <v>10</v>
      </c>
      <c r="N71" s="113">
        <f t="shared" si="13"/>
        <v>10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0.29999999999999893</v>
      </c>
      <c r="F72" s="115">
        <f t="shared" si="8"/>
        <v>0.19999999999999929</v>
      </c>
      <c r="G72" s="113">
        <f t="shared" si="9"/>
        <v>1.0749999999999997</v>
      </c>
      <c r="H72" s="2"/>
      <c r="I72" s="2"/>
      <c r="J72" s="2"/>
      <c r="K72" s="119">
        <f t="shared" si="10"/>
        <v>7</v>
      </c>
      <c r="L72" s="122">
        <f t="shared" si="11"/>
        <v>10.666666666666666</v>
      </c>
      <c r="M72" s="122">
        <f t="shared" si="12"/>
        <v>10.533333333333333</v>
      </c>
      <c r="N72" s="113">
        <f t="shared" si="13"/>
        <v>10.4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0.19999999999999929</v>
      </c>
      <c r="F73" s="115">
        <f t="shared" si="8"/>
        <v>9.9999999999999645E-2</v>
      </c>
      <c r="G73" s="113">
        <f t="shared" si="9"/>
        <v>1.0749999999999997</v>
      </c>
      <c r="H73" s="2"/>
      <c r="I73" s="2"/>
      <c r="J73" s="2"/>
      <c r="K73" s="119">
        <f t="shared" si="10"/>
        <v>8</v>
      </c>
      <c r="L73" s="122">
        <f t="shared" si="11"/>
        <v>9.2000000000000011</v>
      </c>
      <c r="M73" s="122">
        <f t="shared" si="12"/>
        <v>9.1</v>
      </c>
      <c r="N73" s="113">
        <f t="shared" si="13"/>
        <v>9.0333333333333332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0.69999999999999929</v>
      </c>
      <c r="E74" s="114">
        <f t="shared" si="7"/>
        <v>0.40000000000000036</v>
      </c>
      <c r="F74" s="115">
        <f t="shared" si="8"/>
        <v>0</v>
      </c>
      <c r="G74" s="113">
        <f t="shared" si="9"/>
        <v>1.0749999999999997</v>
      </c>
      <c r="H74" s="2"/>
      <c r="I74" s="2"/>
      <c r="J74" s="2"/>
      <c r="K74" s="119">
        <f t="shared" si="10"/>
        <v>9</v>
      </c>
      <c r="L74" s="122">
        <f t="shared" si="11"/>
        <v>8.4</v>
      </c>
      <c r="M74" s="122">
        <f t="shared" si="12"/>
        <v>8.3666666666666671</v>
      </c>
      <c r="N74" s="113">
        <f t="shared" si="13"/>
        <v>8.5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0.30000000000000071</v>
      </c>
      <c r="F75" s="115">
        <f t="shared" si="8"/>
        <v>0.59999999999999964</v>
      </c>
      <c r="G75" s="118">
        <f t="shared" si="9"/>
        <v>1.0749999999999997</v>
      </c>
      <c r="H75" s="2"/>
      <c r="I75" s="2"/>
      <c r="J75" s="2"/>
      <c r="K75" s="123">
        <f t="shared" si="10"/>
        <v>10</v>
      </c>
      <c r="L75" s="122">
        <f t="shared" si="11"/>
        <v>9.9</v>
      </c>
      <c r="M75" s="122">
        <f t="shared" si="12"/>
        <v>9.8666666666666654</v>
      </c>
      <c r="N75" s="113">
        <f t="shared" si="13"/>
        <v>9.6999999999999993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GRR!B13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GRR!A13</f>
        <v>D 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Data!E2</f>
        <v>10.4</v>
      </c>
      <c r="D8" s="17">
        <f>Data!E12</f>
        <v>10.7</v>
      </c>
      <c r="E8" s="17">
        <f>Data!E22</f>
        <v>10.5</v>
      </c>
      <c r="F8" s="18">
        <f>MAX(C8:E8)-MIN(C8:E8)</f>
        <v>0.29999999999999893</v>
      </c>
      <c r="G8" s="17">
        <f>Data!E32</f>
        <v>10.8</v>
      </c>
      <c r="H8" s="17">
        <f>Data!E42</f>
        <v>10.9</v>
      </c>
      <c r="I8" s="17">
        <f>Data!E52</f>
        <v>10.199999999999999</v>
      </c>
      <c r="J8" s="18">
        <f t="shared" ref="J8" si="0">MAX(G8:I8)-MIN(G8:I8)</f>
        <v>0.70000000000000107</v>
      </c>
      <c r="K8" s="17">
        <f>Data!E62</f>
        <v>10.8</v>
      </c>
      <c r="L8" s="17">
        <f>Data!E72</f>
        <v>10.7</v>
      </c>
      <c r="M8" s="17">
        <f>Data!E82</f>
        <v>10.5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Data!E3</f>
        <v>12</v>
      </c>
      <c r="D9" s="17">
        <f>Data!E13</f>
        <v>11.8</v>
      </c>
      <c r="E9" s="17">
        <f>Data!E23</f>
        <v>12</v>
      </c>
      <c r="F9" s="18">
        <f t="shared" ref="F9:F17" si="3">MAX(C9:E9)-MIN(C9:E9)</f>
        <v>0.19999999999999929</v>
      </c>
      <c r="G9" s="17">
        <f>Data!E33</f>
        <v>12.1</v>
      </c>
      <c r="H9" s="17">
        <f>Data!E43</f>
        <v>12.2</v>
      </c>
      <c r="I9" s="17">
        <f>Data!E53</f>
        <v>12</v>
      </c>
      <c r="J9" s="18">
        <f t="shared" ref="J9:J17" si="4">MAX(G9:I9)-MIN(G9:I9)</f>
        <v>0.19999999999999929</v>
      </c>
      <c r="K9" s="17">
        <f>Data!E63</f>
        <v>12</v>
      </c>
      <c r="L9" s="17">
        <f>Data!E73</f>
        <v>12</v>
      </c>
      <c r="M9" s="17">
        <f>Data!E83</f>
        <v>12.2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Data!E4</f>
        <v>11.7</v>
      </c>
      <c r="D10" s="17">
        <f>Data!E14</f>
        <v>11.5</v>
      </c>
      <c r="E10" s="17">
        <f>Data!E24</f>
        <v>11.2</v>
      </c>
      <c r="F10" s="18">
        <f t="shared" si="3"/>
        <v>0.5</v>
      </c>
      <c r="G10" s="17">
        <f>Data!E34</f>
        <v>11.7</v>
      </c>
      <c r="H10" s="17">
        <f>Data!E44</f>
        <v>11.3</v>
      </c>
      <c r="I10" s="17">
        <f>Data!E54</f>
        <v>11.3</v>
      </c>
      <c r="J10" s="18">
        <f t="shared" si="4"/>
        <v>0.39999999999999858</v>
      </c>
      <c r="K10" s="17">
        <f>Data!E64</f>
        <v>11.6</v>
      </c>
      <c r="L10" s="17">
        <f>Data!E74</f>
        <v>11.2</v>
      </c>
      <c r="M10" s="17">
        <f>Data!E84</f>
        <v>11.1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Data!E5</f>
        <v>11.4</v>
      </c>
      <c r="D11" s="17">
        <f>Data!E15</f>
        <v>11.3</v>
      </c>
      <c r="E11" s="17">
        <f>Data!E25</f>
        <v>10.9</v>
      </c>
      <c r="F11" s="18">
        <f t="shared" si="3"/>
        <v>0.5</v>
      </c>
      <c r="G11" s="17">
        <f>Data!E35</f>
        <v>11.3</v>
      </c>
      <c r="H11" s="17">
        <f>Data!E45</f>
        <v>11.1</v>
      </c>
      <c r="I11" s="17">
        <f>Data!E55</f>
        <v>10.7</v>
      </c>
      <c r="J11" s="18">
        <f t="shared" si="4"/>
        <v>0.60000000000000142</v>
      </c>
      <c r="K11" s="17">
        <f>Data!E65</f>
        <v>11.3</v>
      </c>
      <c r="L11" s="17">
        <f>Data!E75</f>
        <v>11.1</v>
      </c>
      <c r="M11" s="17">
        <f>Data!E85</f>
        <v>11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Data!E6</f>
        <v>12.2</v>
      </c>
      <c r="D12" s="17">
        <f>Data!E16</f>
        <v>11.8</v>
      </c>
      <c r="E12" s="17">
        <f>Data!E26</f>
        <v>11.6</v>
      </c>
      <c r="F12" s="18">
        <f t="shared" si="3"/>
        <v>0.59999999999999964</v>
      </c>
      <c r="G12" s="17">
        <f>Data!E36</f>
        <v>12</v>
      </c>
      <c r="H12" s="17">
        <f>Data!E46</f>
        <v>12</v>
      </c>
      <c r="I12" s="17">
        <f>Data!E56</f>
        <v>11.9</v>
      </c>
      <c r="J12" s="18">
        <f t="shared" si="4"/>
        <v>9.9999999999999645E-2</v>
      </c>
      <c r="K12" s="17">
        <f>Data!E66</f>
        <v>11.9</v>
      </c>
      <c r="L12" s="17">
        <f>Data!E76</f>
        <v>11.7</v>
      </c>
      <c r="M12" s="17">
        <f>Data!E86</f>
        <v>11.7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Data!E7</f>
        <v>13.1</v>
      </c>
      <c r="D13" s="17">
        <f>Data!E17</f>
        <v>13</v>
      </c>
      <c r="E13" s="17">
        <f>Data!E27</f>
        <v>12.9</v>
      </c>
      <c r="F13" s="18">
        <f t="shared" si="3"/>
        <v>0.19999999999999929</v>
      </c>
      <c r="G13" s="17">
        <f>Data!E37</f>
        <v>13.1</v>
      </c>
      <c r="H13" s="17">
        <f>Data!E47</f>
        <v>12.9</v>
      </c>
      <c r="I13" s="17">
        <f>Data!E57</f>
        <v>13</v>
      </c>
      <c r="J13" s="18">
        <f t="shared" si="4"/>
        <v>0.19999999999999929</v>
      </c>
      <c r="K13" s="17">
        <f>Data!E67</f>
        <v>13.1</v>
      </c>
      <c r="L13" s="17">
        <f>Data!E77</f>
        <v>12.7</v>
      </c>
      <c r="M13" s="17">
        <f>Data!E87</f>
        <v>13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Data!E8</f>
        <v>12.5</v>
      </c>
      <c r="D14" s="17">
        <f>Data!E18</f>
        <v>12.4</v>
      </c>
      <c r="E14" s="17">
        <f>Data!E28</f>
        <v>12.6</v>
      </c>
      <c r="F14" s="18">
        <f t="shared" si="3"/>
        <v>0.19999999999999929</v>
      </c>
      <c r="G14" s="17">
        <f>Data!E38</f>
        <v>12.5</v>
      </c>
      <c r="H14" s="17">
        <f>Data!E48</f>
        <v>12.3</v>
      </c>
      <c r="I14" s="17">
        <f>Data!E58</f>
        <v>12.4</v>
      </c>
      <c r="J14" s="18">
        <f t="shared" si="4"/>
        <v>0.19999999999999929</v>
      </c>
      <c r="K14" s="17">
        <f>Data!E68</f>
        <v>12.4</v>
      </c>
      <c r="L14" s="17">
        <f>Data!E78</f>
        <v>12.3</v>
      </c>
      <c r="M14" s="17">
        <f>Data!E88</f>
        <v>12.5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Data!E9</f>
        <v>11.8</v>
      </c>
      <c r="D15" s="17">
        <f>Data!E19</f>
        <v>11.8</v>
      </c>
      <c r="E15" s="17">
        <f>Data!E29</f>
        <v>11.8</v>
      </c>
      <c r="F15" s="18">
        <f t="shared" si="3"/>
        <v>0</v>
      </c>
      <c r="G15" s="17">
        <f>Data!E39</f>
        <v>11.9</v>
      </c>
      <c r="H15" s="17">
        <f>Data!E49</f>
        <v>11.5</v>
      </c>
      <c r="I15" s="17">
        <f>Data!E59</f>
        <v>11.7</v>
      </c>
      <c r="J15" s="18">
        <f t="shared" si="4"/>
        <v>0.40000000000000036</v>
      </c>
      <c r="K15" s="17">
        <f>Data!E69</f>
        <v>11.3</v>
      </c>
      <c r="L15" s="17">
        <f>Data!E79</f>
        <v>11.8</v>
      </c>
      <c r="M15" s="17">
        <f>Data!E89</f>
        <v>11.6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Data!E10</f>
        <v>10.1</v>
      </c>
      <c r="D16" s="17">
        <f>Data!E20</f>
        <v>9.6</v>
      </c>
      <c r="E16" s="17">
        <f>Data!E30</f>
        <v>9.6999999999999993</v>
      </c>
      <c r="F16" s="18">
        <f t="shared" si="3"/>
        <v>0.5</v>
      </c>
      <c r="G16" s="17">
        <f>Data!E40</f>
        <v>10.1</v>
      </c>
      <c r="H16" s="17">
        <f>Data!E50</f>
        <v>9.9</v>
      </c>
      <c r="I16" s="17">
        <f>Data!E60</f>
        <v>9.4</v>
      </c>
      <c r="J16" s="18">
        <f t="shared" si="4"/>
        <v>0.69999999999999929</v>
      </c>
      <c r="K16" s="17">
        <f>Data!E70</f>
        <v>10</v>
      </c>
      <c r="L16" s="17">
        <f>Data!E80</f>
        <v>9.8000000000000007</v>
      </c>
      <c r="M16" s="17">
        <f>Data!E90</f>
        <v>9.9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Data!E11</f>
        <v>12.1</v>
      </c>
      <c r="D17" s="17">
        <f>Data!E21</f>
        <v>12.2</v>
      </c>
      <c r="E17" s="17">
        <f>Data!E31</f>
        <v>11.9</v>
      </c>
      <c r="F17" s="18">
        <f t="shared" si="3"/>
        <v>0.29999999999999893</v>
      </c>
      <c r="G17" s="17">
        <f>Data!E41</f>
        <v>12.1</v>
      </c>
      <c r="H17" s="17">
        <f>Data!E51</f>
        <v>11.5</v>
      </c>
      <c r="I17" s="17">
        <f>Data!E61</f>
        <v>11.7</v>
      </c>
      <c r="J17" s="18">
        <f t="shared" si="4"/>
        <v>0.59999999999999964</v>
      </c>
      <c r="K17" s="17">
        <f>Data!E71</f>
        <v>12.1</v>
      </c>
      <c r="L17" s="17">
        <f>Data!E81</f>
        <v>11.9</v>
      </c>
      <c r="M17" s="17">
        <f>Data!E91</f>
        <v>11.3</v>
      </c>
      <c r="N17" s="73">
        <f t="shared" si="1"/>
        <v>0.79999999999999893</v>
      </c>
      <c r="O17" s="2"/>
      <c r="P17" s="2"/>
      <c r="Q17" s="2"/>
    </row>
    <row r="18" spans="1:17" ht="13.5" customHeight="1">
      <c r="A18" s="2"/>
      <c r="B18" s="19">
        <v>11</v>
      </c>
      <c r="C18" s="17"/>
      <c r="D18" s="17"/>
      <c r="E18" s="17"/>
      <c r="F18" s="18"/>
      <c r="G18" s="17"/>
      <c r="H18" s="17"/>
      <c r="I18" s="17"/>
      <c r="J18" s="18"/>
      <c r="K18" s="17"/>
      <c r="L18" s="17"/>
      <c r="M18" s="17"/>
      <c r="N18" s="73"/>
      <c r="O18" s="2"/>
      <c r="P18" s="2"/>
      <c r="Q18" s="2"/>
    </row>
    <row r="19" spans="1:17" ht="13.5" customHeight="1">
      <c r="A19" s="2"/>
      <c r="B19" s="19">
        <v>12</v>
      </c>
      <c r="C19" s="17"/>
      <c r="D19" s="17"/>
      <c r="E19" s="17"/>
      <c r="F19" s="18"/>
      <c r="G19" s="17"/>
      <c r="H19" s="17"/>
      <c r="I19" s="17"/>
      <c r="J19" s="18"/>
      <c r="K19" s="17"/>
      <c r="L19" s="17"/>
      <c r="M19" s="17"/>
      <c r="N19" s="73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1.9688915140776721E-2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11.616666666666669</v>
      </c>
      <c r="F28" s="30">
        <f>AVERAGE(F8:F27)</f>
        <v>0.32999999999999952</v>
      </c>
      <c r="G28" s="31"/>
      <c r="H28" s="32" t="s">
        <v>111</v>
      </c>
      <c r="I28" s="79">
        <f>AVERAGE(G8:I27)</f>
        <v>11.583333333333334</v>
      </c>
      <c r="J28" s="30">
        <f>AVERAGE(J8:J27)</f>
        <v>0.40999999999999981</v>
      </c>
      <c r="K28" s="80"/>
      <c r="L28" s="81" t="s">
        <v>111</v>
      </c>
      <c r="M28" s="82">
        <f>AVERAGE(K8:M27)</f>
        <v>11.55</v>
      </c>
      <c r="N28" s="83">
        <f>AVERAGE(N8:N27)</f>
        <v>0.36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1.1183333333333325</v>
      </c>
      <c r="E30" s="3"/>
      <c r="F30" s="33"/>
      <c r="G30" s="36" t="s">
        <v>113</v>
      </c>
      <c r="H30" s="35">
        <f>IF(J2=2,SQRT(ABS(((P33*P42)^2)-((D30^2)/(J4*J3)))),(SQRT(ABS(((P33*P43)^2)-((D30^2)/(J4*J3))))))</f>
        <v>9.6379362321401152E-2</v>
      </c>
      <c r="I30" s="2"/>
      <c r="J30" s="33"/>
      <c r="K30" s="34" t="s">
        <v>114</v>
      </c>
      <c r="L30" s="35">
        <f>SQRT(D30^2+H30^2)</f>
        <v>1.1224786973149747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0.21715210355987039</v>
      </c>
      <c r="E31" s="3"/>
      <c r="F31" s="37"/>
      <c r="G31" s="40" t="s">
        <v>117</v>
      </c>
      <c r="H31" s="41">
        <f>H30/5.15</f>
        <v>1.8714439285708959E-2</v>
      </c>
      <c r="I31" s="2"/>
      <c r="J31" s="37"/>
      <c r="K31" s="38" t="s">
        <v>118</v>
      </c>
      <c r="L31" s="84">
        <f>L30/5.15</f>
        <v>0.21795702860484945</v>
      </c>
      <c r="M31" s="2"/>
      <c r="N31" s="85"/>
      <c r="O31" s="36" t="s">
        <v>119</v>
      </c>
      <c r="P31" s="86">
        <f>IF(J2=2,(F28+J28)/2,(F28+J28+N28)/3)</f>
        <v>0.36666666666666642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9.3194444444444375</v>
      </c>
      <c r="E32" s="3"/>
      <c r="F32" s="42"/>
      <c r="G32" s="45" t="s">
        <v>121</v>
      </c>
      <c r="H32" s="44">
        <f>100*H30/G4</f>
        <v>0.80316135267834288</v>
      </c>
      <c r="I32" s="2"/>
      <c r="J32" s="42"/>
      <c r="K32" s="87" t="s">
        <v>122</v>
      </c>
      <c r="L32" s="44">
        <f>100*L30/(G2-G3)</f>
        <v>9.3539891442914556</v>
      </c>
      <c r="M32" s="2"/>
      <c r="N32" s="88"/>
      <c r="O32" s="89" t="s">
        <v>123</v>
      </c>
      <c r="P32" s="90">
        <f>IF(J3=2,P31*N42,P31*N43)</f>
        <v>0.9459999999999994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6.6666666666668206E-2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-3.3333333333333215E-2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0.70000000000000107</v>
      </c>
      <c r="F66" s="112">
        <f t="shared" ref="F66:F75" si="8">N8</f>
        <v>0.30000000000000071</v>
      </c>
      <c r="G66" s="113">
        <f t="shared" ref="G66:G75" si="9">$P$32</f>
        <v>0.9459999999999994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10.533333333333333</v>
      </c>
      <c r="M66" s="120">
        <f t="shared" ref="M66:M75" si="12">AVERAGE(G8:I8)</f>
        <v>10.633333333333335</v>
      </c>
      <c r="N66" s="121">
        <f t="shared" ref="N66:N75" si="13">AVERAGE(K8:M8)</f>
        <v>10.666666666666666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0.19999999999999929</v>
      </c>
      <c r="F67" s="115">
        <f t="shared" si="8"/>
        <v>0.19999999999999929</v>
      </c>
      <c r="G67" s="113">
        <f t="shared" si="9"/>
        <v>0.9459999999999994</v>
      </c>
      <c r="H67" s="2"/>
      <c r="I67" s="2"/>
      <c r="J67" s="2"/>
      <c r="K67" s="119">
        <f t="shared" si="10"/>
        <v>2</v>
      </c>
      <c r="L67" s="122">
        <f t="shared" si="11"/>
        <v>11.933333333333332</v>
      </c>
      <c r="M67" s="122">
        <f t="shared" si="12"/>
        <v>12.1</v>
      </c>
      <c r="N67" s="113">
        <f t="shared" si="13"/>
        <v>12.066666666666668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</v>
      </c>
      <c r="E68" s="114">
        <f t="shared" si="7"/>
        <v>0.39999999999999858</v>
      </c>
      <c r="F68" s="115">
        <f t="shared" si="8"/>
        <v>0.5</v>
      </c>
      <c r="G68" s="113">
        <f t="shared" si="9"/>
        <v>0.9459999999999994</v>
      </c>
      <c r="H68" s="2"/>
      <c r="I68" s="2"/>
      <c r="J68" s="2"/>
      <c r="K68" s="119">
        <f t="shared" si="10"/>
        <v>3</v>
      </c>
      <c r="L68" s="122">
        <f t="shared" si="11"/>
        <v>11.466666666666667</v>
      </c>
      <c r="M68" s="122">
        <f t="shared" si="12"/>
        <v>11.433333333333332</v>
      </c>
      <c r="N68" s="113">
        <f t="shared" si="13"/>
        <v>11.299999999999999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0.60000000000000142</v>
      </c>
      <c r="F69" s="115">
        <f t="shared" si="8"/>
        <v>0.30000000000000071</v>
      </c>
      <c r="G69" s="113">
        <f t="shared" si="9"/>
        <v>0.9459999999999994</v>
      </c>
      <c r="H69" s="2"/>
      <c r="I69" s="2"/>
      <c r="J69" s="2"/>
      <c r="K69" s="119">
        <f t="shared" si="10"/>
        <v>4</v>
      </c>
      <c r="L69" s="122">
        <f t="shared" si="11"/>
        <v>11.200000000000001</v>
      </c>
      <c r="M69" s="122">
        <f t="shared" si="12"/>
        <v>11.033333333333331</v>
      </c>
      <c r="N69" s="113">
        <f t="shared" si="13"/>
        <v>11.133333333333333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0.59999999999999964</v>
      </c>
      <c r="E70" s="114">
        <f t="shared" si="7"/>
        <v>9.9999999999999645E-2</v>
      </c>
      <c r="F70" s="115">
        <f t="shared" si="8"/>
        <v>0.20000000000000107</v>
      </c>
      <c r="G70" s="113">
        <f t="shared" si="9"/>
        <v>0.9459999999999994</v>
      </c>
      <c r="H70" s="2"/>
      <c r="I70" s="2"/>
      <c r="J70" s="2"/>
      <c r="K70" s="119">
        <f t="shared" si="10"/>
        <v>5</v>
      </c>
      <c r="L70" s="122">
        <f t="shared" si="11"/>
        <v>11.866666666666667</v>
      </c>
      <c r="M70" s="122">
        <f t="shared" si="12"/>
        <v>11.966666666666667</v>
      </c>
      <c r="N70" s="113">
        <f t="shared" si="13"/>
        <v>11.766666666666666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0.19999999999999929</v>
      </c>
      <c r="F71" s="115">
        <f t="shared" si="8"/>
        <v>0.40000000000000036</v>
      </c>
      <c r="G71" s="113">
        <f t="shared" si="9"/>
        <v>0.9459999999999994</v>
      </c>
      <c r="H71" s="2"/>
      <c r="I71" s="2"/>
      <c r="J71" s="2"/>
      <c r="K71" s="119">
        <f t="shared" si="10"/>
        <v>6</v>
      </c>
      <c r="L71" s="122">
        <f t="shared" si="11"/>
        <v>13</v>
      </c>
      <c r="M71" s="122">
        <f t="shared" si="12"/>
        <v>13</v>
      </c>
      <c r="N71" s="113">
        <f t="shared" si="13"/>
        <v>12.933333333333332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0.19999999999999929</v>
      </c>
      <c r="F72" s="115">
        <f t="shared" si="8"/>
        <v>0.19999999999999929</v>
      </c>
      <c r="G72" s="113">
        <f t="shared" si="9"/>
        <v>0.9459999999999994</v>
      </c>
      <c r="H72" s="2"/>
      <c r="I72" s="2"/>
      <c r="J72" s="2"/>
      <c r="K72" s="119">
        <f t="shared" si="10"/>
        <v>7</v>
      </c>
      <c r="L72" s="122">
        <f t="shared" si="11"/>
        <v>12.5</v>
      </c>
      <c r="M72" s="122">
        <f t="shared" si="12"/>
        <v>12.4</v>
      </c>
      <c r="N72" s="113">
        <f t="shared" si="13"/>
        <v>12.4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</v>
      </c>
      <c r="E73" s="114">
        <f t="shared" si="7"/>
        <v>0.40000000000000036</v>
      </c>
      <c r="F73" s="115">
        <f t="shared" si="8"/>
        <v>0.5</v>
      </c>
      <c r="G73" s="113">
        <f t="shared" si="9"/>
        <v>0.9459999999999994</v>
      </c>
      <c r="H73" s="2"/>
      <c r="I73" s="2"/>
      <c r="J73" s="2"/>
      <c r="K73" s="119">
        <f t="shared" si="10"/>
        <v>8</v>
      </c>
      <c r="L73" s="122">
        <f t="shared" si="11"/>
        <v>11.800000000000002</v>
      </c>
      <c r="M73" s="122">
        <f t="shared" si="12"/>
        <v>11.699999999999998</v>
      </c>
      <c r="N73" s="113">
        <f t="shared" si="13"/>
        <v>11.566666666666668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</v>
      </c>
      <c r="E74" s="114">
        <f t="shared" si="7"/>
        <v>0.69999999999999929</v>
      </c>
      <c r="F74" s="115">
        <f t="shared" si="8"/>
        <v>0.19999999999999929</v>
      </c>
      <c r="G74" s="113">
        <f t="shared" si="9"/>
        <v>0.9459999999999994</v>
      </c>
      <c r="H74" s="2"/>
      <c r="I74" s="2"/>
      <c r="J74" s="2"/>
      <c r="K74" s="119">
        <f t="shared" si="10"/>
        <v>9</v>
      </c>
      <c r="L74" s="122">
        <f t="shared" si="11"/>
        <v>9.7999999999999989</v>
      </c>
      <c r="M74" s="122">
        <f t="shared" si="12"/>
        <v>9.7999999999999989</v>
      </c>
      <c r="N74" s="113">
        <f t="shared" si="13"/>
        <v>9.9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0.29999999999999893</v>
      </c>
      <c r="E75" s="114">
        <f t="shared" si="7"/>
        <v>0.59999999999999964</v>
      </c>
      <c r="F75" s="115">
        <f t="shared" si="8"/>
        <v>0.79999999999999893</v>
      </c>
      <c r="G75" s="118">
        <f t="shared" si="9"/>
        <v>0.9459999999999994</v>
      </c>
      <c r="H75" s="2"/>
      <c r="I75" s="2"/>
      <c r="J75" s="2"/>
      <c r="K75" s="123">
        <f t="shared" si="10"/>
        <v>10</v>
      </c>
      <c r="L75" s="122">
        <f t="shared" si="11"/>
        <v>12.066666666666665</v>
      </c>
      <c r="M75" s="122">
        <f t="shared" si="12"/>
        <v>11.766666666666666</v>
      </c>
      <c r="N75" s="113">
        <f t="shared" si="13"/>
        <v>11.766666666666666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GRR!B58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GRR!A58</f>
        <v>D 49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Data!AX2</f>
        <v>10.7</v>
      </c>
      <c r="D8" s="17">
        <f>Data!AX12</f>
        <v>10.7</v>
      </c>
      <c r="E8" s="17">
        <f>Data!AX22</f>
        <v>10.3</v>
      </c>
      <c r="F8" s="18">
        <f>MAX(C8:E8)-MIN(C8:E8)</f>
        <v>0.39999999999999858</v>
      </c>
      <c r="G8" s="17">
        <f>Data!AX32</f>
        <v>10.7</v>
      </c>
      <c r="H8" s="17">
        <f>Data!AX42</f>
        <v>10.7</v>
      </c>
      <c r="I8" s="17">
        <f>Data!AX52</f>
        <v>10.5</v>
      </c>
      <c r="J8" s="18">
        <f t="shared" ref="J8" si="0">MAX(G8:I8)-MIN(G8:I8)</f>
        <v>0.19999999999999929</v>
      </c>
      <c r="K8" s="17">
        <f>Data!AX62</f>
        <v>10.7</v>
      </c>
      <c r="L8" s="17">
        <f>Data!AX72</f>
        <v>10.6</v>
      </c>
      <c r="M8" s="17">
        <f>Data!AX82</f>
        <v>10.4</v>
      </c>
      <c r="N8" s="71">
        <f t="shared" ref="N8:N17" si="1">MAX(K8:M8)-MIN(K8:M8)</f>
        <v>0.29999999999999893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Data!AX3</f>
        <v>10.1</v>
      </c>
      <c r="D9" s="17">
        <f>Data!AX13</f>
        <v>10.3</v>
      </c>
      <c r="E9" s="17">
        <f>Data!AX23</f>
        <v>10.7</v>
      </c>
      <c r="F9" s="18">
        <f t="shared" ref="F9:F17" si="3">MAX(C9:E9)-MIN(C9:E9)</f>
        <v>0.59999999999999964</v>
      </c>
      <c r="G9" s="17">
        <f>Data!AX33</f>
        <v>9.8000000000000007</v>
      </c>
      <c r="H9" s="17">
        <f>Data!AX43</f>
        <v>10</v>
      </c>
      <c r="I9" s="17">
        <f>Data!AX53</f>
        <v>10.4</v>
      </c>
      <c r="J9" s="18">
        <f t="shared" ref="J9:J17" si="4">MAX(G9:I9)-MIN(G9:I9)</f>
        <v>0.59999999999999964</v>
      </c>
      <c r="K9" s="17">
        <f>Data!AX63</f>
        <v>10.7</v>
      </c>
      <c r="L9" s="17">
        <f>Data!AX73</f>
        <v>10.199999999999999</v>
      </c>
      <c r="M9" s="17">
        <f>Data!AX83</f>
        <v>10.6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Data!AX4</f>
        <v>11.8</v>
      </c>
      <c r="D10" s="17">
        <f>Data!AX14</f>
        <v>11.6</v>
      </c>
      <c r="E10" s="17">
        <f>Data!AX24</f>
        <v>11.1</v>
      </c>
      <c r="F10" s="18">
        <f t="shared" si="3"/>
        <v>0.70000000000000107</v>
      </c>
      <c r="G10" s="17">
        <f>Data!AX34</f>
        <v>11.8</v>
      </c>
      <c r="H10" s="17">
        <f>Data!AX44</f>
        <v>11.5</v>
      </c>
      <c r="I10" s="17">
        <f>Data!AX54</f>
        <v>11.1</v>
      </c>
      <c r="J10" s="18">
        <f t="shared" si="4"/>
        <v>0.70000000000000107</v>
      </c>
      <c r="K10" s="17">
        <f>Data!AX64</f>
        <v>11.7</v>
      </c>
      <c r="L10" s="17">
        <f>Data!AX74</f>
        <v>11.3</v>
      </c>
      <c r="M10" s="17">
        <f>Data!AX84</f>
        <v>11.1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Data!AX5</f>
        <v>11.7</v>
      </c>
      <c r="D11" s="17">
        <f>Data!AX15</f>
        <v>11.5</v>
      </c>
      <c r="E11" s="17">
        <f>Data!AX25</f>
        <v>10.9</v>
      </c>
      <c r="F11" s="18">
        <f t="shared" si="3"/>
        <v>0.79999999999999893</v>
      </c>
      <c r="G11" s="17">
        <f>Data!AX35</f>
        <v>11.5</v>
      </c>
      <c r="H11" s="17">
        <f>Data!AX45</f>
        <v>11.3</v>
      </c>
      <c r="I11" s="17">
        <f>Data!AX55</f>
        <v>11.1</v>
      </c>
      <c r="J11" s="18">
        <f t="shared" si="4"/>
        <v>0.40000000000000036</v>
      </c>
      <c r="K11" s="17">
        <f>Data!AX65</f>
        <v>11.5</v>
      </c>
      <c r="L11" s="17">
        <f>Data!AX75</f>
        <v>10.9</v>
      </c>
      <c r="M11" s="17">
        <f>Data!AX85</f>
        <v>11.3</v>
      </c>
      <c r="N11" s="73">
        <f t="shared" si="1"/>
        <v>0.59999999999999964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Data!AX6</f>
        <v>11.4</v>
      </c>
      <c r="D12" s="17">
        <f>Data!AX16</f>
        <v>11.5</v>
      </c>
      <c r="E12" s="17">
        <f>Data!AX26</f>
        <v>11.4</v>
      </c>
      <c r="F12" s="18">
        <f t="shared" si="3"/>
        <v>9.9999999999999645E-2</v>
      </c>
      <c r="G12" s="17">
        <f>Data!AX36</f>
        <v>11.8</v>
      </c>
      <c r="H12" s="17">
        <f>Data!AX46</f>
        <v>11.6</v>
      </c>
      <c r="I12" s="17">
        <f>Data!AX56</f>
        <v>11.4</v>
      </c>
      <c r="J12" s="18">
        <f t="shared" si="4"/>
        <v>0.40000000000000036</v>
      </c>
      <c r="K12" s="17">
        <f>Data!AX66</f>
        <v>11.6</v>
      </c>
      <c r="L12" s="17">
        <f>Data!AX76</f>
        <v>11.4</v>
      </c>
      <c r="M12" s="17">
        <f>Data!AX86</f>
        <v>11.4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Data!AX7</f>
        <v>11.6</v>
      </c>
      <c r="D13" s="17">
        <f>Data!AX17</f>
        <v>11.1</v>
      </c>
      <c r="E13" s="17">
        <f>Data!AX27</f>
        <v>10.8</v>
      </c>
      <c r="F13" s="18">
        <f t="shared" si="3"/>
        <v>0.79999999999999893</v>
      </c>
      <c r="G13" s="17">
        <f>Data!AX37</f>
        <v>11.5</v>
      </c>
      <c r="H13" s="17">
        <f>Data!AX47</f>
        <v>11.2</v>
      </c>
      <c r="I13" s="17">
        <f>Data!AX57</f>
        <v>11.2</v>
      </c>
      <c r="J13" s="18">
        <f t="shared" si="4"/>
        <v>0.30000000000000071</v>
      </c>
      <c r="K13" s="17">
        <f>Data!AX67</f>
        <v>11.5</v>
      </c>
      <c r="L13" s="17">
        <f>Data!AX77</f>
        <v>11.1</v>
      </c>
      <c r="M13" s="17">
        <f>Data!AX87</f>
        <v>10.9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Data!AX8</f>
        <v>12.2</v>
      </c>
      <c r="D14" s="17">
        <f>Data!AX18</f>
        <v>12</v>
      </c>
      <c r="E14" s="17">
        <f>Data!AX28</f>
        <v>12</v>
      </c>
      <c r="F14" s="18">
        <f t="shared" si="3"/>
        <v>0.19999999999999929</v>
      </c>
      <c r="G14" s="17">
        <f>Data!AX38</f>
        <v>12.2</v>
      </c>
      <c r="H14" s="17">
        <f>Data!AX48</f>
        <v>11.9</v>
      </c>
      <c r="I14" s="17">
        <f>Data!AX58</f>
        <v>12</v>
      </c>
      <c r="J14" s="18">
        <f t="shared" si="4"/>
        <v>0.29999999999999893</v>
      </c>
      <c r="K14" s="17">
        <f>Data!AX68</f>
        <v>12.1</v>
      </c>
      <c r="L14" s="17">
        <f>Data!AX78</f>
        <v>11.9</v>
      </c>
      <c r="M14" s="17">
        <f>Data!AX88</f>
        <v>11.9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Data!AX9</f>
        <v>11.2</v>
      </c>
      <c r="D15" s="17">
        <f>Data!AX19</f>
        <v>10.9</v>
      </c>
      <c r="E15" s="17">
        <f>Data!AX29</f>
        <v>11</v>
      </c>
      <c r="F15" s="18">
        <f t="shared" si="3"/>
        <v>0.29999999999999893</v>
      </c>
      <c r="G15" s="17">
        <f>Data!AX39</f>
        <v>11.3</v>
      </c>
      <c r="H15" s="17">
        <f>Data!AX49</f>
        <v>10.8</v>
      </c>
      <c r="I15" s="17">
        <f>Data!AX59</f>
        <v>10.4</v>
      </c>
      <c r="J15" s="18">
        <f t="shared" si="4"/>
        <v>0.90000000000000036</v>
      </c>
      <c r="K15" s="17">
        <f>Data!AX69</f>
        <v>10.6</v>
      </c>
      <c r="L15" s="17">
        <f>Data!AX79</f>
        <v>11</v>
      </c>
      <c r="M15" s="17">
        <f>Data!AX89</f>
        <v>10.7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Data!AX10</f>
        <v>10.199999999999999</v>
      </c>
      <c r="D16" s="17">
        <f>Data!AX20</f>
        <v>9.9</v>
      </c>
      <c r="E16" s="17">
        <f>Data!AX30</f>
        <v>9.8000000000000007</v>
      </c>
      <c r="F16" s="18">
        <f t="shared" si="3"/>
        <v>0.39999999999999858</v>
      </c>
      <c r="G16" s="17">
        <f>Data!AX40</f>
        <v>10.1</v>
      </c>
      <c r="H16" s="17">
        <f>Data!AX50</f>
        <v>9.9</v>
      </c>
      <c r="I16" s="17">
        <f>Data!AX60</f>
        <v>9.9</v>
      </c>
      <c r="J16" s="18">
        <f t="shared" si="4"/>
        <v>0.19999999999999929</v>
      </c>
      <c r="K16" s="17">
        <f>Data!AX70</f>
        <v>10.1</v>
      </c>
      <c r="L16" s="17">
        <f>Data!AX80</f>
        <v>10</v>
      </c>
      <c r="M16" s="17">
        <f>Data!AX90</f>
        <v>9.8000000000000007</v>
      </c>
      <c r="N16" s="73">
        <f t="shared" si="1"/>
        <v>0.29999999999999893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Data!AX11</f>
        <v>11.5</v>
      </c>
      <c r="D17" s="17">
        <f>Data!AX21</f>
        <v>11.4</v>
      </c>
      <c r="E17" s="17">
        <f>Data!AX31</f>
        <v>11.3</v>
      </c>
      <c r="F17" s="18">
        <f t="shared" si="3"/>
        <v>0.19999999999999929</v>
      </c>
      <c r="G17" s="17">
        <f>Data!AX41</f>
        <v>11.3</v>
      </c>
      <c r="H17" s="17">
        <f>Data!AX51</f>
        <v>11.6</v>
      </c>
      <c r="I17" s="17">
        <f>Data!AX61</f>
        <v>11.3</v>
      </c>
      <c r="J17" s="18">
        <f t="shared" si="4"/>
        <v>0.29999999999999893</v>
      </c>
      <c r="K17" s="17">
        <f>Data!AX71</f>
        <v>11.6</v>
      </c>
      <c r="L17" s="17">
        <f>Data!AX81</f>
        <v>11.4</v>
      </c>
      <c r="M17" s="17">
        <f>Data!AX91</f>
        <v>11.3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1.575113211261886E-2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11.086666666666664</v>
      </c>
      <c r="F28" s="30">
        <f>AVERAGE(F8:F27)</f>
        <v>0.44999999999999929</v>
      </c>
      <c r="G28" s="31"/>
      <c r="H28" s="32" t="s">
        <v>111</v>
      </c>
      <c r="I28" s="79">
        <f>AVERAGE(G8:I27)</f>
        <v>11.06</v>
      </c>
      <c r="J28" s="30">
        <f>AVERAGE(J8:J27)</f>
        <v>0.42999999999999988</v>
      </c>
      <c r="K28" s="80"/>
      <c r="L28" s="81" t="s">
        <v>111</v>
      </c>
      <c r="M28" s="82">
        <f>AVERAGE(K8:M27)</f>
        <v>11.043333333333333</v>
      </c>
      <c r="N28" s="83">
        <f>AVERAGE(N8:N27)</f>
        <v>0.39999999999999947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1.3013333333333319</v>
      </c>
      <c r="E30" s="3"/>
      <c r="F30" s="33"/>
      <c r="G30" s="36" t="s">
        <v>113</v>
      </c>
      <c r="H30" s="35">
        <f>IF(J2=2,SQRT(ABS(((P33*P42)^2)-((D30^2)/(J4*J3)))),(SQRT(ABS(((P33*P43)^2)-((D30^2)/(J4*J3))))))</f>
        <v>0.20678478703267647</v>
      </c>
      <c r="I30" s="2"/>
      <c r="J30" s="33"/>
      <c r="K30" s="34" t="s">
        <v>114</v>
      </c>
      <c r="L30" s="35">
        <f>SQRT(D30^2+H30^2)</f>
        <v>1.3176601961782826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0.25268608414239452</v>
      </c>
      <c r="E31" s="3"/>
      <c r="F31" s="37"/>
      <c r="G31" s="40" t="s">
        <v>117</v>
      </c>
      <c r="H31" s="41">
        <f>H30/5.15</f>
        <v>4.0152385831587659E-2</v>
      </c>
      <c r="I31" s="2"/>
      <c r="J31" s="37"/>
      <c r="K31" s="38" t="s">
        <v>118</v>
      </c>
      <c r="L31" s="84">
        <f>L30/5.15</f>
        <v>0.25585634877248203</v>
      </c>
      <c r="M31" s="2"/>
      <c r="N31" s="85"/>
      <c r="O31" s="36" t="s">
        <v>119</v>
      </c>
      <c r="P31" s="86">
        <f>IF(J2=2,(F28+J28)/2,(F28+J28+N28)/3)</f>
        <v>0.42666666666666625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14.459259259259243</v>
      </c>
      <c r="E32" s="3"/>
      <c r="F32" s="42"/>
      <c r="G32" s="45" t="s">
        <v>121</v>
      </c>
      <c r="H32" s="44">
        <f>100*H30/G4</f>
        <v>2.2976087448075164</v>
      </c>
      <c r="I32" s="2"/>
      <c r="J32" s="42"/>
      <c r="K32" s="87" t="s">
        <v>122</v>
      </c>
      <c r="L32" s="44">
        <f>100*L30/(G2-G3)</f>
        <v>14.640668846425362</v>
      </c>
      <c r="M32" s="2"/>
      <c r="N32" s="88"/>
      <c r="O32" s="89" t="s">
        <v>123</v>
      </c>
      <c r="P32" s="90">
        <f>IF(J3=2,P31*N42,P31*N43)</f>
        <v>1.1007999999999989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4.3333333333331225E-2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-1.6666666666667496E-2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0.39999999999999858</v>
      </c>
      <c r="E66" s="111">
        <f t="shared" ref="E66:E75" si="7">J8</f>
        <v>0.19999999999999929</v>
      </c>
      <c r="F66" s="112">
        <f t="shared" ref="F66:F75" si="8">N8</f>
        <v>0.29999999999999893</v>
      </c>
      <c r="G66" s="113">
        <f t="shared" ref="G66:G75" si="9">$P$32</f>
        <v>1.1007999999999989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10.566666666666666</v>
      </c>
      <c r="M66" s="120">
        <f t="shared" ref="M66:M75" si="12">AVERAGE(G8:I8)</f>
        <v>10.633333333333333</v>
      </c>
      <c r="N66" s="121">
        <f t="shared" ref="N66:N75" si="13">AVERAGE(K8:M8)</f>
        <v>10.566666666666665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0.59999999999999964</v>
      </c>
      <c r="E67" s="114">
        <f t="shared" si="7"/>
        <v>0.59999999999999964</v>
      </c>
      <c r="F67" s="115">
        <f t="shared" si="8"/>
        <v>0.5</v>
      </c>
      <c r="G67" s="113">
        <f t="shared" si="9"/>
        <v>1.1007999999999989</v>
      </c>
      <c r="H67" s="2"/>
      <c r="I67" s="2"/>
      <c r="J67" s="2"/>
      <c r="K67" s="119">
        <f t="shared" si="10"/>
        <v>2</v>
      </c>
      <c r="L67" s="122">
        <f t="shared" si="11"/>
        <v>10.366666666666665</v>
      </c>
      <c r="M67" s="122">
        <f t="shared" si="12"/>
        <v>10.066666666666668</v>
      </c>
      <c r="N67" s="113">
        <f t="shared" si="13"/>
        <v>10.5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0.70000000000000107</v>
      </c>
      <c r="F68" s="115">
        <f t="shared" si="8"/>
        <v>0.59999999999999964</v>
      </c>
      <c r="G68" s="113">
        <f t="shared" si="9"/>
        <v>1.1007999999999989</v>
      </c>
      <c r="H68" s="2"/>
      <c r="I68" s="2"/>
      <c r="J68" s="2"/>
      <c r="K68" s="119">
        <f t="shared" si="10"/>
        <v>3</v>
      </c>
      <c r="L68" s="122">
        <f t="shared" si="11"/>
        <v>11.5</v>
      </c>
      <c r="M68" s="122">
        <f t="shared" si="12"/>
        <v>11.466666666666667</v>
      </c>
      <c r="N68" s="113">
        <f t="shared" si="13"/>
        <v>11.366666666666667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0.79999999999999893</v>
      </c>
      <c r="E69" s="114">
        <f t="shared" si="7"/>
        <v>0.40000000000000036</v>
      </c>
      <c r="F69" s="115">
        <f t="shared" si="8"/>
        <v>0.59999999999999964</v>
      </c>
      <c r="G69" s="113">
        <f t="shared" si="9"/>
        <v>1.1007999999999989</v>
      </c>
      <c r="H69" s="2"/>
      <c r="I69" s="2"/>
      <c r="J69" s="2"/>
      <c r="K69" s="119">
        <f t="shared" si="10"/>
        <v>4</v>
      </c>
      <c r="L69" s="122">
        <f t="shared" si="11"/>
        <v>11.366666666666667</v>
      </c>
      <c r="M69" s="122">
        <f t="shared" si="12"/>
        <v>11.299999999999999</v>
      </c>
      <c r="N69" s="113">
        <f t="shared" si="13"/>
        <v>11.233333333333334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0.40000000000000036</v>
      </c>
      <c r="F70" s="115">
        <f t="shared" si="8"/>
        <v>0.19999999999999929</v>
      </c>
      <c r="G70" s="113">
        <f t="shared" si="9"/>
        <v>1.1007999999999989</v>
      </c>
      <c r="H70" s="2"/>
      <c r="I70" s="2"/>
      <c r="J70" s="2"/>
      <c r="K70" s="119">
        <f t="shared" si="10"/>
        <v>5</v>
      </c>
      <c r="L70" s="122">
        <f t="shared" si="11"/>
        <v>11.433333333333332</v>
      </c>
      <c r="M70" s="122">
        <f t="shared" si="12"/>
        <v>11.6</v>
      </c>
      <c r="N70" s="113">
        <f t="shared" si="13"/>
        <v>11.466666666666667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0.79999999999999893</v>
      </c>
      <c r="E71" s="114">
        <f t="shared" si="7"/>
        <v>0.30000000000000071</v>
      </c>
      <c r="F71" s="115">
        <f t="shared" si="8"/>
        <v>0.59999999999999964</v>
      </c>
      <c r="G71" s="113">
        <f t="shared" si="9"/>
        <v>1.1007999999999989</v>
      </c>
      <c r="H71" s="2"/>
      <c r="I71" s="2"/>
      <c r="J71" s="2"/>
      <c r="K71" s="119">
        <f t="shared" si="10"/>
        <v>6</v>
      </c>
      <c r="L71" s="122">
        <f t="shared" si="11"/>
        <v>11.166666666666666</v>
      </c>
      <c r="M71" s="122">
        <f t="shared" si="12"/>
        <v>11.299999999999999</v>
      </c>
      <c r="N71" s="113">
        <f t="shared" si="13"/>
        <v>11.166666666666666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0.29999999999999893</v>
      </c>
      <c r="F72" s="115">
        <f t="shared" si="8"/>
        <v>0.19999999999999929</v>
      </c>
      <c r="G72" s="113">
        <f t="shared" si="9"/>
        <v>1.1007999999999989</v>
      </c>
      <c r="H72" s="2"/>
      <c r="I72" s="2"/>
      <c r="J72" s="2"/>
      <c r="K72" s="119">
        <f t="shared" si="10"/>
        <v>7</v>
      </c>
      <c r="L72" s="122">
        <f t="shared" si="11"/>
        <v>12.066666666666668</v>
      </c>
      <c r="M72" s="122">
        <f t="shared" si="12"/>
        <v>12.033333333333333</v>
      </c>
      <c r="N72" s="113">
        <f t="shared" si="13"/>
        <v>11.966666666666667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0.90000000000000036</v>
      </c>
      <c r="F73" s="115">
        <f t="shared" si="8"/>
        <v>0.40000000000000036</v>
      </c>
      <c r="G73" s="113">
        <f t="shared" si="9"/>
        <v>1.1007999999999989</v>
      </c>
      <c r="H73" s="2"/>
      <c r="I73" s="2"/>
      <c r="J73" s="2"/>
      <c r="K73" s="119">
        <f t="shared" si="10"/>
        <v>8</v>
      </c>
      <c r="L73" s="122">
        <f t="shared" si="11"/>
        <v>11.033333333333333</v>
      </c>
      <c r="M73" s="122">
        <f t="shared" si="12"/>
        <v>10.833333333333334</v>
      </c>
      <c r="N73" s="113">
        <f t="shared" si="13"/>
        <v>10.766666666666666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0.39999999999999858</v>
      </c>
      <c r="E74" s="114">
        <f t="shared" si="7"/>
        <v>0.19999999999999929</v>
      </c>
      <c r="F74" s="115">
        <f t="shared" si="8"/>
        <v>0.29999999999999893</v>
      </c>
      <c r="G74" s="113">
        <f t="shared" si="9"/>
        <v>1.1007999999999989</v>
      </c>
      <c r="H74" s="2"/>
      <c r="I74" s="2"/>
      <c r="J74" s="2"/>
      <c r="K74" s="119">
        <f t="shared" si="10"/>
        <v>9</v>
      </c>
      <c r="L74" s="122">
        <f t="shared" si="11"/>
        <v>9.9666666666666668</v>
      </c>
      <c r="M74" s="122">
        <f t="shared" si="12"/>
        <v>9.9666666666666668</v>
      </c>
      <c r="N74" s="113">
        <f t="shared" si="13"/>
        <v>9.9666666666666668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0.29999999999999893</v>
      </c>
      <c r="F75" s="115">
        <f t="shared" si="8"/>
        <v>0.29999999999999893</v>
      </c>
      <c r="G75" s="118">
        <f t="shared" si="9"/>
        <v>1.1007999999999989</v>
      </c>
      <c r="H75" s="2"/>
      <c r="I75" s="2"/>
      <c r="J75" s="2"/>
      <c r="K75" s="123">
        <f t="shared" si="10"/>
        <v>10</v>
      </c>
      <c r="L75" s="122">
        <f t="shared" si="11"/>
        <v>11.4</v>
      </c>
      <c r="M75" s="122">
        <f t="shared" si="12"/>
        <v>11.4</v>
      </c>
      <c r="N75" s="113">
        <f t="shared" si="13"/>
        <v>11.433333333333332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GRR!B59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GRR!C59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GRR!A59</f>
        <v>D 50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Data!AY2</f>
        <v>9.9</v>
      </c>
      <c r="D8" s="17">
        <f>Data!AY12</f>
        <v>9.8000000000000007</v>
      </c>
      <c r="E8" s="17">
        <f>Data!AY22</f>
        <v>9.3000000000000007</v>
      </c>
      <c r="F8" s="18">
        <f>MAX(C8:E8)-MIN(C8:E8)</f>
        <v>0.59999999999999964</v>
      </c>
      <c r="G8" s="17">
        <f>Data!AY32</f>
        <v>9.8000000000000007</v>
      </c>
      <c r="H8" s="17">
        <f>Data!AY42</f>
        <v>9.6999999999999993</v>
      </c>
      <c r="I8" s="17">
        <f>Data!AY52</f>
        <v>9</v>
      </c>
      <c r="J8" s="18">
        <f t="shared" ref="J8" si="0">MAX(G8:I8)-MIN(G8:I8)</f>
        <v>0.80000000000000071</v>
      </c>
      <c r="K8" s="17">
        <f>Data!AY62</f>
        <v>9.8000000000000007</v>
      </c>
      <c r="L8" s="17">
        <f>Data!AY72</f>
        <v>9.6999999999999993</v>
      </c>
      <c r="M8" s="17">
        <f>Data!AY82</f>
        <v>9.6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Data!AY3</f>
        <v>9.9</v>
      </c>
      <c r="D9" s="17">
        <f>Data!AY13</f>
        <v>9.6999999999999993</v>
      </c>
      <c r="E9" s="17">
        <f>Data!AY23</f>
        <v>10</v>
      </c>
      <c r="F9" s="18">
        <f t="shared" ref="F9:F17" si="3">MAX(C9:E9)-MIN(C9:E9)</f>
        <v>0.30000000000000071</v>
      </c>
      <c r="G9" s="17">
        <f>Data!AY33</f>
        <v>9.6</v>
      </c>
      <c r="H9" s="17">
        <f>Data!AY43</f>
        <v>9.6</v>
      </c>
      <c r="I9" s="17">
        <f>Data!AY53</f>
        <v>10</v>
      </c>
      <c r="J9" s="18">
        <f t="shared" ref="J9:J17" si="4">MAX(G9:I9)-MIN(G9:I9)</f>
        <v>0.40000000000000036</v>
      </c>
      <c r="K9" s="17">
        <f>Data!AY63</f>
        <v>10.4</v>
      </c>
      <c r="L9" s="17">
        <f>Data!AY73</f>
        <v>9.6999999999999993</v>
      </c>
      <c r="M9" s="17">
        <f>Data!AY83</f>
        <v>10</v>
      </c>
      <c r="N9" s="73">
        <f t="shared" si="1"/>
        <v>0.70000000000000107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Data!AY4</f>
        <v>10.7</v>
      </c>
      <c r="D10" s="17">
        <f>Data!AY14</f>
        <v>10.4</v>
      </c>
      <c r="E10" s="17">
        <f>Data!AY24</f>
        <v>10</v>
      </c>
      <c r="F10" s="18">
        <f t="shared" si="3"/>
        <v>0.69999999999999929</v>
      </c>
      <c r="G10" s="17">
        <f>Data!AY34</f>
        <v>10.3</v>
      </c>
      <c r="H10" s="17">
        <f>Data!AY44</f>
        <v>10.3</v>
      </c>
      <c r="I10" s="17">
        <f>Data!AY54</f>
        <v>10</v>
      </c>
      <c r="J10" s="18">
        <f t="shared" si="4"/>
        <v>0.30000000000000071</v>
      </c>
      <c r="K10" s="17">
        <f>Data!AY64</f>
        <v>10.3</v>
      </c>
      <c r="L10" s="17">
        <f>Data!AY74</f>
        <v>9.9</v>
      </c>
      <c r="M10" s="17">
        <f>Data!AY84</f>
        <v>10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Data!AY5</f>
        <v>10.3</v>
      </c>
      <c r="D11" s="17">
        <f>Data!AY15</f>
        <v>10.199999999999999</v>
      </c>
      <c r="E11" s="17">
        <f>Data!AY25</f>
        <v>9.8000000000000007</v>
      </c>
      <c r="F11" s="18">
        <f t="shared" si="3"/>
        <v>0.5</v>
      </c>
      <c r="G11" s="17">
        <f>Data!AY35</f>
        <v>10.199999999999999</v>
      </c>
      <c r="H11" s="17">
        <f>Data!AY45</f>
        <v>10.1</v>
      </c>
      <c r="I11" s="17">
        <f>Data!AY55</f>
        <v>9.9</v>
      </c>
      <c r="J11" s="18">
        <f t="shared" si="4"/>
        <v>0.29999999999999893</v>
      </c>
      <c r="K11" s="17">
        <f>Data!AY65</f>
        <v>10.199999999999999</v>
      </c>
      <c r="L11" s="17">
        <f>Data!AY75</f>
        <v>9.8000000000000007</v>
      </c>
      <c r="M11" s="17">
        <f>Data!AY85</f>
        <v>10</v>
      </c>
      <c r="N11" s="73">
        <f t="shared" si="1"/>
        <v>0.39999999999999858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Data!AY6</f>
        <v>10.3</v>
      </c>
      <c r="D12" s="17">
        <f>Data!AY16</f>
        <v>10.1</v>
      </c>
      <c r="E12" s="17">
        <f>Data!AY26</f>
        <v>10.1</v>
      </c>
      <c r="F12" s="18">
        <f t="shared" si="3"/>
        <v>0.20000000000000107</v>
      </c>
      <c r="G12" s="17">
        <f>Data!AY36</f>
        <v>9.9</v>
      </c>
      <c r="H12" s="17">
        <f>Data!AY46</f>
        <v>10</v>
      </c>
      <c r="I12" s="17">
        <f>Data!AY56</f>
        <v>10</v>
      </c>
      <c r="J12" s="18">
        <f t="shared" si="4"/>
        <v>9.9999999999999645E-2</v>
      </c>
      <c r="K12" s="17">
        <f>Data!AY66</f>
        <v>10.199999999999999</v>
      </c>
      <c r="L12" s="17">
        <f>Data!AY76</f>
        <v>10</v>
      </c>
      <c r="M12" s="17">
        <f>Data!AY86</f>
        <v>10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Data!AY7</f>
        <v>10.6</v>
      </c>
      <c r="D13" s="17">
        <f>Data!AY17</f>
        <v>10.199999999999999</v>
      </c>
      <c r="E13" s="17">
        <f>Data!AY27</f>
        <v>10.3</v>
      </c>
      <c r="F13" s="18">
        <f t="shared" si="3"/>
        <v>0.40000000000000036</v>
      </c>
      <c r="G13" s="17">
        <f>Data!AY37</f>
        <v>10.5</v>
      </c>
      <c r="H13" s="17">
        <f>Data!AY47</f>
        <v>10.3</v>
      </c>
      <c r="I13" s="17">
        <f>Data!AY57</f>
        <v>10.3</v>
      </c>
      <c r="J13" s="18">
        <f t="shared" si="4"/>
        <v>0.19999999999999929</v>
      </c>
      <c r="K13" s="17">
        <f>Data!AY67</f>
        <v>10.6</v>
      </c>
      <c r="L13" s="17">
        <f>Data!AY77</f>
        <v>10.199999999999999</v>
      </c>
      <c r="M13" s="17">
        <f>Data!AY87</f>
        <v>10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Data!AY8</f>
        <v>11.1</v>
      </c>
      <c r="D14" s="17">
        <f>Data!AY18</f>
        <v>10.8</v>
      </c>
      <c r="E14" s="17">
        <f>Data!AY28</f>
        <v>10.8</v>
      </c>
      <c r="F14" s="18">
        <f t="shared" si="3"/>
        <v>0.29999999999999893</v>
      </c>
      <c r="G14" s="17">
        <f>Data!AY38</f>
        <v>10.9</v>
      </c>
      <c r="H14" s="17">
        <f>Data!AY48</f>
        <v>10.7</v>
      </c>
      <c r="I14" s="17">
        <f>Data!AY58</f>
        <v>10.199999999999999</v>
      </c>
      <c r="J14" s="18">
        <f t="shared" si="4"/>
        <v>0.70000000000000107</v>
      </c>
      <c r="K14" s="17">
        <f>Data!AY68</f>
        <v>10.9</v>
      </c>
      <c r="L14" s="17">
        <f>Data!AY78</f>
        <v>10.7</v>
      </c>
      <c r="M14" s="17">
        <f>Data!AY88</f>
        <v>10.6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Data!AY9</f>
        <v>10.199999999999999</v>
      </c>
      <c r="D15" s="17">
        <f>Data!AY19</f>
        <v>9.9</v>
      </c>
      <c r="E15" s="17">
        <f>Data!AY29</f>
        <v>9.9</v>
      </c>
      <c r="F15" s="18">
        <f t="shared" si="3"/>
        <v>0.29999999999999893</v>
      </c>
      <c r="G15" s="17">
        <f>Data!AY39</f>
        <v>10.1</v>
      </c>
      <c r="H15" s="17">
        <f>Data!AY49</f>
        <v>9.8000000000000007</v>
      </c>
      <c r="I15" s="17">
        <f>Data!AY59</f>
        <v>9.4</v>
      </c>
      <c r="J15" s="18">
        <f t="shared" si="4"/>
        <v>0.69999999999999929</v>
      </c>
      <c r="K15" s="17">
        <f>Data!AY69</f>
        <v>9.3000000000000007</v>
      </c>
      <c r="L15" s="17">
        <f>Data!AY79</f>
        <v>9.9</v>
      </c>
      <c r="M15" s="17">
        <f>Data!AY89</f>
        <v>9.6999999999999993</v>
      </c>
      <c r="N15" s="73">
        <f t="shared" si="1"/>
        <v>0.59999999999999964</v>
      </c>
      <c r="O15" s="2"/>
      <c r="P15" s="2"/>
      <c r="Q15" s="2"/>
    </row>
    <row r="16" spans="1:19" ht="13.5" customHeight="1">
      <c r="A16" s="2"/>
      <c r="B16" s="19">
        <v>9</v>
      </c>
      <c r="C16" s="17">
        <f>Data!AY10</f>
        <v>9</v>
      </c>
      <c r="D16" s="17">
        <f>Data!AY20</f>
        <v>8.8000000000000007</v>
      </c>
      <c r="E16" s="17">
        <f>Data!AY30</f>
        <v>8.6</v>
      </c>
      <c r="F16" s="18">
        <f t="shared" si="3"/>
        <v>0.40000000000000036</v>
      </c>
      <c r="G16" s="17">
        <f>Data!AY40</f>
        <v>9</v>
      </c>
      <c r="H16" s="17">
        <f>Data!AY50</f>
        <v>8.6</v>
      </c>
      <c r="I16" s="17">
        <f>Data!AY60</f>
        <v>8.6999999999999993</v>
      </c>
      <c r="J16" s="18">
        <f t="shared" si="4"/>
        <v>0.40000000000000036</v>
      </c>
      <c r="K16" s="17">
        <f>Data!AY70</f>
        <v>9</v>
      </c>
      <c r="L16" s="17">
        <f>Data!AY80</f>
        <v>8.9</v>
      </c>
      <c r="M16" s="17">
        <f>Data!AY90</f>
        <v>8.5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Data!AY11</f>
        <v>10.7</v>
      </c>
      <c r="D17" s="17">
        <f>Data!AY21</f>
        <v>10.199999999999999</v>
      </c>
      <c r="E17" s="17">
        <f>Data!AY31</f>
        <v>10.3</v>
      </c>
      <c r="F17" s="18">
        <f t="shared" si="3"/>
        <v>0.5</v>
      </c>
      <c r="G17" s="17">
        <f>Data!AY41</f>
        <v>10.199999999999999</v>
      </c>
      <c r="H17" s="17">
        <f>Data!AY51</f>
        <v>10.199999999999999</v>
      </c>
      <c r="I17" s="17">
        <f>Data!AY61</f>
        <v>10.4</v>
      </c>
      <c r="J17" s="18">
        <f t="shared" si="4"/>
        <v>0.20000000000000107</v>
      </c>
      <c r="K17" s="17">
        <f>Data!AY71</f>
        <v>10.6</v>
      </c>
      <c r="L17" s="17">
        <f>Data!AY81</f>
        <v>10.4</v>
      </c>
      <c r="M17" s="17">
        <f>Data!AY91</f>
        <v>10.3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8.269344359125845E-2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10.063333333333334</v>
      </c>
      <c r="F28" s="30">
        <f>AVERAGE(F8:F27)</f>
        <v>0.41999999999999993</v>
      </c>
      <c r="G28" s="31"/>
      <c r="H28" s="32" t="s">
        <v>111</v>
      </c>
      <c r="I28" s="79">
        <f>AVERAGE(G8:I27)</f>
        <v>9.9233333333333338</v>
      </c>
      <c r="J28" s="30">
        <f>AVERAGE(J8:J27)</f>
        <v>0.41000000000000014</v>
      </c>
      <c r="K28" s="80"/>
      <c r="L28" s="81" t="s">
        <v>111</v>
      </c>
      <c r="M28" s="82">
        <f>AVERAGE(K8:M27)</f>
        <v>9.9733333333333327</v>
      </c>
      <c r="N28" s="83">
        <f>AVERAGE(N8:N27)</f>
        <v>0.41999999999999993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1.2708333333333333</v>
      </c>
      <c r="E30" s="3"/>
      <c r="F30" s="33"/>
      <c r="G30" s="36" t="s">
        <v>113</v>
      </c>
      <c r="H30" s="35">
        <f>IF(J2=2,SQRT(ABS(((P33*P42)^2)-((D30^2)/(J4*J3)))),(SQRT(ABS(((P33*P43)^2)-((D30^2)/(J4*J3))))))</f>
        <v>0.29841261361236754</v>
      </c>
      <c r="I30" s="2"/>
      <c r="J30" s="33"/>
      <c r="K30" s="34" t="s">
        <v>114</v>
      </c>
      <c r="L30" s="35">
        <f>SQRT(D30^2+H30^2)</f>
        <v>1.3053993446735275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0.2467637540453074</v>
      </c>
      <c r="E31" s="3"/>
      <c r="F31" s="37"/>
      <c r="G31" s="40" t="s">
        <v>117</v>
      </c>
      <c r="H31" s="41">
        <f>H30/5.15</f>
        <v>5.7944196817935438E-2</v>
      </c>
      <c r="I31" s="2"/>
      <c r="J31" s="37"/>
      <c r="K31" s="38" t="s">
        <v>118</v>
      </c>
      <c r="L31" s="84">
        <f>L30/5.15</f>
        <v>0.25347560090748106</v>
      </c>
      <c r="M31" s="2"/>
      <c r="N31" s="85"/>
      <c r="O31" s="36" t="s">
        <v>119</v>
      </c>
      <c r="P31" s="86">
        <f>IF(J2=2,(F28+J28)/2,(F28+J28+N28)/3)</f>
        <v>0.41666666666666669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14.12037037037037</v>
      </c>
      <c r="E32" s="3"/>
      <c r="F32" s="42"/>
      <c r="G32" s="45" t="s">
        <v>121</v>
      </c>
      <c r="H32" s="44">
        <f>100*H30/G4</f>
        <v>3.3156957068040835</v>
      </c>
      <c r="I32" s="2"/>
      <c r="J32" s="42"/>
      <c r="K32" s="87" t="s">
        <v>122</v>
      </c>
      <c r="L32" s="44">
        <f>100*L30/(G2-G3)</f>
        <v>14.504437163039192</v>
      </c>
      <c r="M32" s="2"/>
      <c r="N32" s="88"/>
      <c r="O32" s="89" t="s">
        <v>123</v>
      </c>
      <c r="P32" s="90">
        <f>IF(J3=2,P31*N42,P31*N43)</f>
        <v>1.0750000000000002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0.14000000000000057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4.9999999999998934E-2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0.80000000000000071</v>
      </c>
      <c r="F66" s="112">
        <f t="shared" ref="F66:F75" si="8">N8</f>
        <v>0.20000000000000107</v>
      </c>
      <c r="G66" s="113">
        <f t="shared" ref="G66:G75" si="9">$P$32</f>
        <v>1.0750000000000002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9.6666666666666679</v>
      </c>
      <c r="M66" s="120">
        <f t="shared" ref="M66:M75" si="12">AVERAGE(G8:I8)</f>
        <v>9.5</v>
      </c>
      <c r="N66" s="121">
        <f t="shared" ref="N66:N75" si="13">AVERAGE(K8:M8)</f>
        <v>9.7000000000000011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0.30000000000000071</v>
      </c>
      <c r="E67" s="114">
        <f t="shared" si="7"/>
        <v>0.40000000000000036</v>
      </c>
      <c r="F67" s="115">
        <f t="shared" si="8"/>
        <v>0.70000000000000107</v>
      </c>
      <c r="G67" s="113">
        <f t="shared" si="9"/>
        <v>1.0750000000000002</v>
      </c>
      <c r="H67" s="2"/>
      <c r="I67" s="2"/>
      <c r="J67" s="2"/>
      <c r="K67" s="119">
        <f t="shared" si="10"/>
        <v>2</v>
      </c>
      <c r="L67" s="122">
        <f t="shared" si="11"/>
        <v>9.8666666666666671</v>
      </c>
      <c r="M67" s="122">
        <f t="shared" si="12"/>
        <v>9.7333333333333325</v>
      </c>
      <c r="N67" s="113">
        <f t="shared" si="13"/>
        <v>10.033333333333333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0.30000000000000071</v>
      </c>
      <c r="F68" s="115">
        <f t="shared" si="8"/>
        <v>0.40000000000000036</v>
      </c>
      <c r="G68" s="113">
        <f t="shared" si="9"/>
        <v>1.0750000000000002</v>
      </c>
      <c r="H68" s="2"/>
      <c r="I68" s="2"/>
      <c r="J68" s="2"/>
      <c r="K68" s="119">
        <f t="shared" si="10"/>
        <v>3</v>
      </c>
      <c r="L68" s="122">
        <f t="shared" si="11"/>
        <v>10.366666666666667</v>
      </c>
      <c r="M68" s="122">
        <f t="shared" si="12"/>
        <v>10.200000000000001</v>
      </c>
      <c r="N68" s="113">
        <f t="shared" si="13"/>
        <v>10.066666666666668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0.29999999999999893</v>
      </c>
      <c r="F69" s="115">
        <f t="shared" si="8"/>
        <v>0.39999999999999858</v>
      </c>
      <c r="G69" s="113">
        <f t="shared" si="9"/>
        <v>1.0750000000000002</v>
      </c>
      <c r="H69" s="2"/>
      <c r="I69" s="2"/>
      <c r="J69" s="2"/>
      <c r="K69" s="119">
        <f t="shared" si="10"/>
        <v>4</v>
      </c>
      <c r="L69" s="122">
        <f t="shared" si="11"/>
        <v>10.1</v>
      </c>
      <c r="M69" s="122">
        <f t="shared" si="12"/>
        <v>10.066666666666665</v>
      </c>
      <c r="N69" s="113">
        <f t="shared" si="13"/>
        <v>10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9.9999999999999645E-2</v>
      </c>
      <c r="F70" s="115">
        <f t="shared" si="8"/>
        <v>0.19999999999999929</v>
      </c>
      <c r="G70" s="113">
        <f t="shared" si="9"/>
        <v>1.0750000000000002</v>
      </c>
      <c r="H70" s="2"/>
      <c r="I70" s="2"/>
      <c r="J70" s="2"/>
      <c r="K70" s="119">
        <f t="shared" si="10"/>
        <v>5</v>
      </c>
      <c r="L70" s="122">
        <f t="shared" si="11"/>
        <v>10.166666666666666</v>
      </c>
      <c r="M70" s="122">
        <f t="shared" si="12"/>
        <v>9.9666666666666668</v>
      </c>
      <c r="N70" s="113">
        <f t="shared" si="13"/>
        <v>10.066666666666666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0.19999999999999929</v>
      </c>
      <c r="F71" s="115">
        <f t="shared" si="8"/>
        <v>0.59999999999999964</v>
      </c>
      <c r="G71" s="113">
        <f t="shared" si="9"/>
        <v>1.0750000000000002</v>
      </c>
      <c r="H71" s="2"/>
      <c r="I71" s="2"/>
      <c r="J71" s="2"/>
      <c r="K71" s="119">
        <f t="shared" si="10"/>
        <v>6</v>
      </c>
      <c r="L71" s="122">
        <f t="shared" si="11"/>
        <v>10.366666666666665</v>
      </c>
      <c r="M71" s="122">
        <f t="shared" si="12"/>
        <v>10.366666666666667</v>
      </c>
      <c r="N71" s="113">
        <f t="shared" si="13"/>
        <v>10.266666666666666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0.29999999999999893</v>
      </c>
      <c r="E72" s="114">
        <f t="shared" si="7"/>
        <v>0.70000000000000107</v>
      </c>
      <c r="F72" s="115">
        <f t="shared" si="8"/>
        <v>0.30000000000000071</v>
      </c>
      <c r="G72" s="113">
        <f t="shared" si="9"/>
        <v>1.0750000000000002</v>
      </c>
      <c r="H72" s="2"/>
      <c r="I72" s="2"/>
      <c r="J72" s="2"/>
      <c r="K72" s="119">
        <f t="shared" si="10"/>
        <v>7</v>
      </c>
      <c r="L72" s="122">
        <f t="shared" si="11"/>
        <v>10.9</v>
      </c>
      <c r="M72" s="122">
        <f t="shared" si="12"/>
        <v>10.6</v>
      </c>
      <c r="N72" s="113">
        <f t="shared" si="13"/>
        <v>10.733333333333334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0.69999999999999929</v>
      </c>
      <c r="F73" s="115">
        <f t="shared" si="8"/>
        <v>0.59999999999999964</v>
      </c>
      <c r="G73" s="113">
        <f t="shared" si="9"/>
        <v>1.0750000000000002</v>
      </c>
      <c r="H73" s="2"/>
      <c r="I73" s="2"/>
      <c r="J73" s="2"/>
      <c r="K73" s="119">
        <f t="shared" si="10"/>
        <v>8</v>
      </c>
      <c r="L73" s="122">
        <f t="shared" si="11"/>
        <v>10</v>
      </c>
      <c r="M73" s="122">
        <f t="shared" si="12"/>
        <v>9.7666666666666657</v>
      </c>
      <c r="N73" s="113">
        <f t="shared" si="13"/>
        <v>9.6333333333333346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0.40000000000000036</v>
      </c>
      <c r="F74" s="115">
        <f t="shared" si="8"/>
        <v>0.5</v>
      </c>
      <c r="G74" s="113">
        <f t="shared" si="9"/>
        <v>1.0750000000000002</v>
      </c>
      <c r="H74" s="2"/>
      <c r="I74" s="2"/>
      <c r="J74" s="2"/>
      <c r="K74" s="119">
        <f t="shared" si="10"/>
        <v>9</v>
      </c>
      <c r="L74" s="122">
        <f t="shared" si="11"/>
        <v>8.7999999999999989</v>
      </c>
      <c r="M74" s="122">
        <f t="shared" si="12"/>
        <v>8.7666666666666675</v>
      </c>
      <c r="N74" s="113">
        <f t="shared" si="13"/>
        <v>8.7999999999999989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0.20000000000000107</v>
      </c>
      <c r="F75" s="115">
        <f t="shared" si="8"/>
        <v>0.29999999999999893</v>
      </c>
      <c r="G75" s="118">
        <f t="shared" si="9"/>
        <v>1.0750000000000002</v>
      </c>
      <c r="H75" s="2"/>
      <c r="I75" s="2"/>
      <c r="J75" s="2"/>
      <c r="K75" s="123">
        <f t="shared" si="10"/>
        <v>10</v>
      </c>
      <c r="L75" s="122">
        <f t="shared" si="11"/>
        <v>10.4</v>
      </c>
      <c r="M75" s="122">
        <f t="shared" si="12"/>
        <v>10.266666666666666</v>
      </c>
      <c r="N75" s="113">
        <f t="shared" si="13"/>
        <v>10.433333333333334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GRR!A60</f>
        <v>D 51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Data!AZ2</f>
        <v>10.7</v>
      </c>
      <c r="D8" s="17">
        <f>Data!AZ12</f>
        <v>10.6</v>
      </c>
      <c r="E8" s="17">
        <f>Data!AZ22</f>
        <v>10</v>
      </c>
      <c r="F8" s="18">
        <f>MAX(C8:E8)-MIN(C8:E8)</f>
        <v>0.69999999999999929</v>
      </c>
      <c r="G8" s="17">
        <f>Data!AZ32</f>
        <v>10.5</v>
      </c>
      <c r="H8" s="17">
        <f>Data!AZ42</f>
        <v>10.5</v>
      </c>
      <c r="I8" s="17">
        <f>Data!AZ52</f>
        <v>10.3</v>
      </c>
      <c r="J8" s="18">
        <f t="shared" ref="J8" si="0">MAX(G8:I8)-MIN(G8:I8)</f>
        <v>0.19999999999999929</v>
      </c>
      <c r="K8" s="17">
        <f>Data!AZ62</f>
        <v>10.6</v>
      </c>
      <c r="L8" s="17">
        <f>Data!AZ72</f>
        <v>10.4</v>
      </c>
      <c r="M8" s="17">
        <f>Data!AZ82</f>
        <v>10.3</v>
      </c>
      <c r="N8" s="71">
        <f t="shared" ref="N8:N17" si="1">MAX(K8:M8)-MIN(K8:M8)</f>
        <v>0.29999999999999893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Data!AZ3</f>
        <v>9.9</v>
      </c>
      <c r="D9" s="17">
        <f>Data!AZ13</f>
        <v>10.6</v>
      </c>
      <c r="E9" s="17">
        <f>Data!AZ23</f>
        <v>10.5</v>
      </c>
      <c r="F9" s="18">
        <f t="shared" ref="F9:F17" si="3">MAX(C9:E9)-MIN(C9:E9)</f>
        <v>0.69999999999999929</v>
      </c>
      <c r="G9" s="17">
        <f>Data!AZ33</f>
        <v>9.9</v>
      </c>
      <c r="H9" s="17">
        <f>Data!AZ43</f>
        <v>10.4</v>
      </c>
      <c r="I9" s="17">
        <f>Data!AZ53</f>
        <v>10.3</v>
      </c>
      <c r="J9" s="18">
        <f t="shared" ref="J9:J17" si="4">MAX(G9:I9)-MIN(G9:I9)</f>
        <v>0.5</v>
      </c>
      <c r="K9" s="17">
        <f>Data!AZ63</f>
        <v>10.4</v>
      </c>
      <c r="L9" s="17">
        <f>Data!AZ73</f>
        <v>10.3</v>
      </c>
      <c r="M9" s="17">
        <f>Data!AZ83</f>
        <v>10.5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Data!AZ4</f>
        <v>11.1</v>
      </c>
      <c r="D10" s="17">
        <f>Data!AZ14</f>
        <v>10.8</v>
      </c>
      <c r="E10" s="17">
        <f>Data!AZ24</f>
        <v>10.4</v>
      </c>
      <c r="F10" s="18">
        <f t="shared" si="3"/>
        <v>0.69999999999999929</v>
      </c>
      <c r="G10" s="17">
        <f>Data!AZ34</f>
        <v>10.7</v>
      </c>
      <c r="H10" s="17">
        <f>Data!AZ44</f>
        <v>10.8</v>
      </c>
      <c r="I10" s="17">
        <f>Data!AZ54</f>
        <v>10.3</v>
      </c>
      <c r="J10" s="18">
        <f t="shared" si="4"/>
        <v>0.5</v>
      </c>
      <c r="K10" s="17">
        <f>Data!AZ64</f>
        <v>10.9</v>
      </c>
      <c r="L10" s="17">
        <f>Data!AZ74</f>
        <v>10.6</v>
      </c>
      <c r="M10" s="17">
        <f>Data!AZ84</f>
        <v>10.4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Data!AZ5</f>
        <v>10.6</v>
      </c>
      <c r="D11" s="17">
        <f>Data!AZ15</f>
        <v>10.5</v>
      </c>
      <c r="E11" s="17">
        <f>Data!AZ25</f>
        <v>10.199999999999999</v>
      </c>
      <c r="F11" s="18">
        <f t="shared" si="3"/>
        <v>0.40000000000000036</v>
      </c>
      <c r="G11" s="17">
        <f>Data!AZ35</f>
        <v>10.5</v>
      </c>
      <c r="H11" s="17">
        <f>Data!AZ45</f>
        <v>10.4</v>
      </c>
      <c r="I11" s="17">
        <f>Data!AZ55</f>
        <v>10.199999999999999</v>
      </c>
      <c r="J11" s="18">
        <f t="shared" si="4"/>
        <v>0.30000000000000071</v>
      </c>
      <c r="K11" s="17">
        <f>Data!AZ65</f>
        <v>10.4</v>
      </c>
      <c r="L11" s="17">
        <f>Data!AZ75</f>
        <v>9.9</v>
      </c>
      <c r="M11" s="17">
        <f>Data!AZ85</f>
        <v>10.3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Data!AZ6</f>
        <v>9.9</v>
      </c>
      <c r="D12" s="17">
        <f>Data!AZ16</f>
        <v>10.1</v>
      </c>
      <c r="E12" s="17">
        <f>Data!AZ26</f>
        <v>10</v>
      </c>
      <c r="F12" s="18">
        <f t="shared" si="3"/>
        <v>0.19999999999999929</v>
      </c>
      <c r="G12" s="17">
        <f>Data!AZ36</f>
        <v>9.8000000000000007</v>
      </c>
      <c r="H12" s="17">
        <f>Data!AZ46</f>
        <v>9.6999999999999993</v>
      </c>
      <c r="I12" s="17">
        <f>Data!AZ56</f>
        <v>10</v>
      </c>
      <c r="J12" s="18">
        <f t="shared" si="4"/>
        <v>0.30000000000000071</v>
      </c>
      <c r="K12" s="17">
        <f>Data!AZ66</f>
        <v>10.199999999999999</v>
      </c>
      <c r="L12" s="17">
        <f>Data!AZ76</f>
        <v>10</v>
      </c>
      <c r="M12" s="17">
        <f>Data!AZ86</f>
        <v>9.9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Data!AZ7</f>
        <v>11.3</v>
      </c>
      <c r="D13" s="17">
        <f>Data!AZ17</f>
        <v>11.3</v>
      </c>
      <c r="E13" s="17">
        <f>Data!AZ27</f>
        <v>11</v>
      </c>
      <c r="F13" s="18">
        <f t="shared" si="3"/>
        <v>0.30000000000000071</v>
      </c>
      <c r="G13" s="17">
        <f>Data!AZ37</f>
        <v>11.3</v>
      </c>
      <c r="H13" s="17">
        <f>Data!AZ47</f>
        <v>11.1</v>
      </c>
      <c r="I13" s="17">
        <f>Data!AZ57</f>
        <v>11</v>
      </c>
      <c r="J13" s="18">
        <f t="shared" si="4"/>
        <v>0.30000000000000071</v>
      </c>
      <c r="K13" s="17">
        <f>Data!AZ67</f>
        <v>11.4</v>
      </c>
      <c r="L13" s="17">
        <f>Data!AZ77</f>
        <v>11</v>
      </c>
      <c r="M13" s="17">
        <f>Data!AZ87</f>
        <v>10.7</v>
      </c>
      <c r="N13" s="73">
        <f t="shared" si="1"/>
        <v>0.70000000000000107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Data!AZ8</f>
        <v>11.4</v>
      </c>
      <c r="D14" s="17">
        <f>Data!AZ18</f>
        <v>10.7</v>
      </c>
      <c r="E14" s="17">
        <f>Data!AZ28</f>
        <v>11</v>
      </c>
      <c r="F14" s="18">
        <f t="shared" si="3"/>
        <v>0.70000000000000107</v>
      </c>
      <c r="G14" s="17">
        <f>Data!AZ38</f>
        <v>11.2</v>
      </c>
      <c r="H14" s="17">
        <f>Data!AZ48</f>
        <v>11</v>
      </c>
      <c r="I14" s="17">
        <f>Data!AZ58</f>
        <v>11</v>
      </c>
      <c r="J14" s="18">
        <f t="shared" si="4"/>
        <v>0.19999999999999929</v>
      </c>
      <c r="K14" s="17">
        <f>Data!AZ68</f>
        <v>11.2</v>
      </c>
      <c r="L14" s="17">
        <f>Data!AZ78</f>
        <v>11</v>
      </c>
      <c r="M14" s="17">
        <f>Data!AZ88</f>
        <v>10.8</v>
      </c>
      <c r="N14" s="73">
        <f t="shared" si="1"/>
        <v>0.39999999999999858</v>
      </c>
      <c r="O14" s="2"/>
      <c r="P14" s="2"/>
      <c r="Q14" s="2"/>
    </row>
    <row r="15" spans="1:19" ht="13.5" customHeight="1">
      <c r="A15" s="2"/>
      <c r="B15" s="19">
        <v>8</v>
      </c>
      <c r="C15" s="17">
        <f>Data!AZ9</f>
        <v>10.5</v>
      </c>
      <c r="D15" s="17">
        <f>Data!AZ19</f>
        <v>10.199999999999999</v>
      </c>
      <c r="E15" s="17">
        <f>Data!AZ29</f>
        <v>10.1</v>
      </c>
      <c r="F15" s="18">
        <f t="shared" si="3"/>
        <v>0.40000000000000036</v>
      </c>
      <c r="G15" s="17">
        <f>Data!AZ39</f>
        <v>10.4</v>
      </c>
      <c r="H15" s="17">
        <f>Data!AZ49</f>
        <v>10.1</v>
      </c>
      <c r="I15" s="17">
        <f>Data!AZ59</f>
        <v>10.199999999999999</v>
      </c>
      <c r="J15" s="18">
        <f t="shared" si="4"/>
        <v>0.30000000000000071</v>
      </c>
      <c r="K15" s="17">
        <f>Data!AZ69</f>
        <v>9.9</v>
      </c>
      <c r="L15" s="17">
        <f>Data!AZ79</f>
        <v>10.1</v>
      </c>
      <c r="M15" s="17">
        <f>Data!AZ89</f>
        <v>10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Data!AZ10</f>
        <v>9.5</v>
      </c>
      <c r="D16" s="17">
        <f>Data!AZ20</f>
        <v>8.6999999999999993</v>
      </c>
      <c r="E16" s="17">
        <f>Data!AZ30</f>
        <v>9.3000000000000007</v>
      </c>
      <c r="F16" s="18">
        <f t="shared" si="3"/>
        <v>0.80000000000000071</v>
      </c>
      <c r="G16" s="17">
        <f>Data!AZ40</f>
        <v>9.4</v>
      </c>
      <c r="H16" s="17">
        <f>Data!AZ50</f>
        <v>9</v>
      </c>
      <c r="I16" s="17">
        <f>Data!AZ60</f>
        <v>9.3000000000000007</v>
      </c>
      <c r="J16" s="18">
        <f t="shared" si="4"/>
        <v>0.40000000000000036</v>
      </c>
      <c r="K16" s="17">
        <f>Data!AZ70</f>
        <v>9.4</v>
      </c>
      <c r="L16" s="17">
        <f>Data!AZ80</f>
        <v>9.3000000000000007</v>
      </c>
      <c r="M16" s="17">
        <f>Data!AZ90</f>
        <v>9</v>
      </c>
      <c r="N16" s="73">
        <f t="shared" si="1"/>
        <v>0.40000000000000036</v>
      </c>
      <c r="O16" s="2"/>
      <c r="P16" s="2"/>
      <c r="Q16" s="2"/>
    </row>
    <row r="17" spans="1:17" ht="13.5" customHeight="1">
      <c r="A17" s="2"/>
      <c r="B17" s="19">
        <v>10</v>
      </c>
      <c r="C17" s="17">
        <f>Data!AZ11</f>
        <v>10.9</v>
      </c>
      <c r="D17" s="17">
        <f>Data!AZ21</f>
        <v>10.4</v>
      </c>
      <c r="E17" s="17">
        <f>Data!AZ31</f>
        <v>10.5</v>
      </c>
      <c r="F17" s="18">
        <f t="shared" si="3"/>
        <v>0.5</v>
      </c>
      <c r="G17" s="17">
        <f>Data!AZ41</f>
        <v>10.8</v>
      </c>
      <c r="H17" s="17">
        <f>Data!AZ51</f>
        <v>10.7</v>
      </c>
      <c r="I17" s="17">
        <f>Data!AZ61</f>
        <v>10.6</v>
      </c>
      <c r="J17" s="18">
        <f t="shared" si="4"/>
        <v>0.20000000000000107</v>
      </c>
      <c r="K17" s="17">
        <f>Data!AZ71</f>
        <v>10.8</v>
      </c>
      <c r="L17" s="17">
        <f>Data!AZ81</f>
        <v>10.6</v>
      </c>
      <c r="M17" s="17">
        <f>Data!AZ91</f>
        <v>10.5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2.5595589683006171E-2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10.42333333333333</v>
      </c>
      <c r="F28" s="30">
        <f>AVERAGE(F8:F27)</f>
        <v>0.54</v>
      </c>
      <c r="G28" s="31"/>
      <c r="H28" s="32" t="s">
        <v>111</v>
      </c>
      <c r="I28" s="79">
        <f>AVERAGE(G8:I27)</f>
        <v>10.38</v>
      </c>
      <c r="J28" s="30">
        <f>AVERAGE(J8:J27)</f>
        <v>0.32000000000000028</v>
      </c>
      <c r="K28" s="80"/>
      <c r="L28" s="81" t="s">
        <v>111</v>
      </c>
      <c r="M28" s="82">
        <f>AVERAGE(K8:M27)</f>
        <v>10.360000000000003</v>
      </c>
      <c r="N28" s="83">
        <f>AVERAGE(N8:N27)</f>
        <v>0.37999999999999973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1.2606666666666666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0.15406172404208784</v>
      </c>
      <c r="I30" s="2"/>
      <c r="J30" s="33"/>
      <c r="K30" s="34" t="s">
        <v>114</v>
      </c>
      <c r="L30" s="35">
        <f>SQRT(D30^2+H30^2)</f>
        <v>1.2700454555878167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0.24478964401294495</v>
      </c>
      <c r="E31" s="3"/>
      <c r="F31" s="37"/>
      <c r="G31" s="40" t="s">
        <v>117</v>
      </c>
      <c r="H31" s="41">
        <f>H30/5.15</f>
        <v>2.9914897872250063E-2</v>
      </c>
      <c r="I31" s="2"/>
      <c r="J31" s="37"/>
      <c r="K31" s="38" t="s">
        <v>118</v>
      </c>
      <c r="L31" s="84">
        <f>L30/5.15</f>
        <v>0.24661076807530419</v>
      </c>
      <c r="M31" s="2"/>
      <c r="N31" s="85"/>
      <c r="O31" s="36" t="s">
        <v>119</v>
      </c>
      <c r="P31" s="86">
        <f>IF(J2=2,(F28+J28)/2,(F28+J28+N28)/3)</f>
        <v>0.41333333333333333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14.007407407407406</v>
      </c>
      <c r="E32" s="3"/>
      <c r="F32" s="42"/>
      <c r="G32" s="45" t="s">
        <v>121</v>
      </c>
      <c r="H32" s="44">
        <f>100*H30/G4</f>
        <v>1.7117969338009762</v>
      </c>
      <c r="I32" s="2"/>
      <c r="J32" s="42"/>
      <c r="K32" s="87" t="s">
        <v>122</v>
      </c>
      <c r="L32" s="44">
        <f>100*L30/(G2-G3)</f>
        <v>14.111616173197964</v>
      </c>
      <c r="M32" s="2"/>
      <c r="N32" s="88"/>
      <c r="O32" s="89" t="s">
        <v>123</v>
      </c>
      <c r="P32" s="90">
        <f>IF(J3=2,P31*N42,P31*N43)</f>
        <v>1.0664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6.3333333333327246E-2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-1.9999999999997797E-2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0.69999999999999929</v>
      </c>
      <c r="E66" s="111">
        <f t="shared" ref="E66:E75" si="7">J8</f>
        <v>0.19999999999999929</v>
      </c>
      <c r="F66" s="112">
        <f t="shared" ref="F66:F75" si="8">N8</f>
        <v>0.29999999999999893</v>
      </c>
      <c r="G66" s="113">
        <f t="shared" ref="G66:G75" si="9">$P$32</f>
        <v>1.0664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10.433333333333332</v>
      </c>
      <c r="M66" s="120">
        <f t="shared" ref="M66:M75" si="12">AVERAGE(G8:I8)</f>
        <v>10.433333333333334</v>
      </c>
      <c r="N66" s="121">
        <f t="shared" ref="N66:N75" si="13">AVERAGE(K8:M8)</f>
        <v>10.433333333333334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0.69999999999999929</v>
      </c>
      <c r="E67" s="114">
        <f t="shared" si="7"/>
        <v>0.5</v>
      </c>
      <c r="F67" s="115">
        <f t="shared" si="8"/>
        <v>0.19999999999999929</v>
      </c>
      <c r="G67" s="113">
        <f t="shared" si="9"/>
        <v>1.0664</v>
      </c>
      <c r="H67" s="2"/>
      <c r="I67" s="2"/>
      <c r="J67" s="2"/>
      <c r="K67" s="119">
        <f t="shared" si="10"/>
        <v>2</v>
      </c>
      <c r="L67" s="122">
        <f t="shared" si="11"/>
        <v>10.333333333333334</v>
      </c>
      <c r="M67" s="122">
        <f t="shared" si="12"/>
        <v>10.200000000000001</v>
      </c>
      <c r="N67" s="113">
        <f t="shared" si="13"/>
        <v>10.4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0.5</v>
      </c>
      <c r="F68" s="115">
        <f t="shared" si="8"/>
        <v>0.5</v>
      </c>
      <c r="G68" s="113">
        <f t="shared" si="9"/>
        <v>1.0664</v>
      </c>
      <c r="H68" s="2"/>
      <c r="I68" s="2"/>
      <c r="J68" s="2"/>
      <c r="K68" s="119">
        <f t="shared" si="10"/>
        <v>3</v>
      </c>
      <c r="L68" s="122">
        <f t="shared" si="11"/>
        <v>10.766666666666666</v>
      </c>
      <c r="M68" s="122">
        <f t="shared" si="12"/>
        <v>10.6</v>
      </c>
      <c r="N68" s="113">
        <f t="shared" si="13"/>
        <v>10.633333333333333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0.30000000000000071</v>
      </c>
      <c r="F69" s="115">
        <f t="shared" si="8"/>
        <v>0.5</v>
      </c>
      <c r="G69" s="113">
        <f t="shared" si="9"/>
        <v>1.0664</v>
      </c>
      <c r="H69" s="2"/>
      <c r="I69" s="2"/>
      <c r="J69" s="2"/>
      <c r="K69" s="119">
        <f t="shared" si="10"/>
        <v>4</v>
      </c>
      <c r="L69" s="122">
        <f t="shared" si="11"/>
        <v>10.433333333333334</v>
      </c>
      <c r="M69" s="122">
        <f t="shared" si="12"/>
        <v>10.366666666666665</v>
      </c>
      <c r="N69" s="113">
        <f t="shared" si="13"/>
        <v>10.200000000000001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0.30000000000000071</v>
      </c>
      <c r="F70" s="115">
        <f t="shared" si="8"/>
        <v>0.29999999999999893</v>
      </c>
      <c r="G70" s="113">
        <f t="shared" si="9"/>
        <v>1.0664</v>
      </c>
      <c r="H70" s="2"/>
      <c r="I70" s="2"/>
      <c r="J70" s="2"/>
      <c r="K70" s="119">
        <f t="shared" si="10"/>
        <v>5</v>
      </c>
      <c r="L70" s="122">
        <f t="shared" si="11"/>
        <v>10</v>
      </c>
      <c r="M70" s="122">
        <f t="shared" si="12"/>
        <v>9.8333333333333339</v>
      </c>
      <c r="N70" s="113">
        <f t="shared" si="13"/>
        <v>10.033333333333333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0.30000000000000071</v>
      </c>
      <c r="F71" s="115">
        <f t="shared" si="8"/>
        <v>0.70000000000000107</v>
      </c>
      <c r="G71" s="113">
        <f t="shared" si="9"/>
        <v>1.0664</v>
      </c>
      <c r="H71" s="2"/>
      <c r="I71" s="2"/>
      <c r="J71" s="2"/>
      <c r="K71" s="119">
        <f t="shared" si="10"/>
        <v>6</v>
      </c>
      <c r="L71" s="122">
        <f t="shared" si="11"/>
        <v>11.200000000000001</v>
      </c>
      <c r="M71" s="122">
        <f t="shared" si="12"/>
        <v>11.133333333333333</v>
      </c>
      <c r="N71" s="113">
        <f t="shared" si="13"/>
        <v>11.033333333333331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0.70000000000000107</v>
      </c>
      <c r="E72" s="114">
        <f t="shared" si="7"/>
        <v>0.19999999999999929</v>
      </c>
      <c r="F72" s="115">
        <f t="shared" si="8"/>
        <v>0.39999999999999858</v>
      </c>
      <c r="G72" s="113">
        <f t="shared" si="9"/>
        <v>1.0664</v>
      </c>
      <c r="H72" s="2"/>
      <c r="I72" s="2"/>
      <c r="J72" s="2"/>
      <c r="K72" s="119">
        <f t="shared" si="10"/>
        <v>7</v>
      </c>
      <c r="L72" s="122">
        <f t="shared" si="11"/>
        <v>11.033333333333333</v>
      </c>
      <c r="M72" s="122">
        <f t="shared" si="12"/>
        <v>11.066666666666668</v>
      </c>
      <c r="N72" s="113">
        <f t="shared" si="13"/>
        <v>11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0.30000000000000071</v>
      </c>
      <c r="F73" s="115">
        <f t="shared" si="8"/>
        <v>0.19999999999999929</v>
      </c>
      <c r="G73" s="113">
        <f t="shared" si="9"/>
        <v>1.0664</v>
      </c>
      <c r="H73" s="2"/>
      <c r="I73" s="2"/>
      <c r="J73" s="2"/>
      <c r="K73" s="119">
        <f t="shared" si="10"/>
        <v>8</v>
      </c>
      <c r="L73" s="122">
        <f t="shared" si="11"/>
        <v>10.266666666666666</v>
      </c>
      <c r="M73" s="122">
        <f t="shared" si="12"/>
        <v>10.233333333333333</v>
      </c>
      <c r="N73" s="113">
        <f t="shared" si="13"/>
        <v>10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0.80000000000000071</v>
      </c>
      <c r="E74" s="114">
        <f t="shared" si="7"/>
        <v>0.40000000000000036</v>
      </c>
      <c r="F74" s="115">
        <f t="shared" si="8"/>
        <v>0.40000000000000036</v>
      </c>
      <c r="G74" s="113">
        <f t="shared" si="9"/>
        <v>1.0664</v>
      </c>
      <c r="H74" s="2"/>
      <c r="I74" s="2"/>
      <c r="J74" s="2"/>
      <c r="K74" s="119">
        <f t="shared" si="10"/>
        <v>9</v>
      </c>
      <c r="L74" s="122">
        <f t="shared" si="11"/>
        <v>9.1666666666666661</v>
      </c>
      <c r="M74" s="122">
        <f t="shared" si="12"/>
        <v>9.2333333333333325</v>
      </c>
      <c r="N74" s="113">
        <f t="shared" si="13"/>
        <v>9.2333333333333343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0.20000000000000107</v>
      </c>
      <c r="F75" s="115">
        <f t="shared" si="8"/>
        <v>0.30000000000000071</v>
      </c>
      <c r="G75" s="118">
        <f t="shared" si="9"/>
        <v>1.0664</v>
      </c>
      <c r="H75" s="2"/>
      <c r="I75" s="2"/>
      <c r="J75" s="2"/>
      <c r="K75" s="123">
        <f t="shared" si="10"/>
        <v>10</v>
      </c>
      <c r="L75" s="122">
        <f t="shared" si="11"/>
        <v>10.6</v>
      </c>
      <c r="M75" s="122">
        <f t="shared" si="12"/>
        <v>10.700000000000001</v>
      </c>
      <c r="N75" s="113">
        <f t="shared" si="13"/>
        <v>10.633333333333333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GRR!B61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GRR!A61</f>
        <v>D 52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Data!BA2</f>
        <v>9.1</v>
      </c>
      <c r="D8" s="17">
        <f>Data!BA12</f>
        <v>9</v>
      </c>
      <c r="E8" s="17">
        <f>Data!BA22</f>
        <v>8.8000000000000007</v>
      </c>
      <c r="F8" s="18">
        <f>MAX(C8:E8)-MIN(C8:E8)</f>
        <v>0.29999999999999893</v>
      </c>
      <c r="G8" s="17">
        <f>Data!BA32</f>
        <v>9</v>
      </c>
      <c r="H8" s="17">
        <f>Data!BA42</f>
        <v>9</v>
      </c>
      <c r="I8" s="17">
        <f>Data!BA52</f>
        <v>8.5</v>
      </c>
      <c r="J8" s="18">
        <f t="shared" ref="J8" si="0">MAX(G8:I8)-MIN(G8:I8)</f>
        <v>0.5</v>
      </c>
      <c r="K8" s="17">
        <f>Data!BA62</f>
        <v>9</v>
      </c>
      <c r="L8" s="17">
        <f>Data!BA72</f>
        <v>8.9</v>
      </c>
      <c r="M8" s="17">
        <f>Data!BA82</f>
        <v>8.6999999999999993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Data!BA3</f>
        <v>9.1</v>
      </c>
      <c r="D9" s="17">
        <f>Data!BA13</f>
        <v>9.4</v>
      </c>
      <c r="E9" s="17">
        <f>Data!BA23</f>
        <v>8.9</v>
      </c>
      <c r="F9" s="18">
        <f t="shared" ref="F9:F17" si="3">MAX(C9:E9)-MIN(C9:E9)</f>
        <v>0.5</v>
      </c>
      <c r="G9" s="17">
        <f>Data!BA33</f>
        <v>9.1</v>
      </c>
      <c r="H9" s="17">
        <f>Data!BA43</f>
        <v>9.1999999999999993</v>
      </c>
      <c r="I9" s="17">
        <f>Data!BA53</f>
        <v>9.6</v>
      </c>
      <c r="J9" s="18">
        <f t="shared" ref="J9:J17" si="4">MAX(G9:I9)-MIN(G9:I9)</f>
        <v>0.5</v>
      </c>
      <c r="K9" s="17">
        <f>Data!BA63</f>
        <v>9.5</v>
      </c>
      <c r="L9" s="17">
        <f>Data!BA73</f>
        <v>9.1</v>
      </c>
      <c r="M9" s="17">
        <f>Data!BA83</f>
        <v>9.6999999999999993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Data!BA4</f>
        <v>9.4</v>
      </c>
      <c r="D10" s="17">
        <f>Data!BA14</f>
        <v>8.6999999999999993</v>
      </c>
      <c r="E10" s="17">
        <f>Data!BA24</f>
        <v>8.6999999999999993</v>
      </c>
      <c r="F10" s="18">
        <f t="shared" si="3"/>
        <v>0.70000000000000107</v>
      </c>
      <c r="G10" s="17">
        <f>Data!BA34</f>
        <v>9.3000000000000007</v>
      </c>
      <c r="H10" s="17">
        <f>Data!BA44</f>
        <v>9</v>
      </c>
      <c r="I10" s="17">
        <f>Data!BA54</f>
        <v>8.6999999999999993</v>
      </c>
      <c r="J10" s="18">
        <f t="shared" si="4"/>
        <v>0.60000000000000142</v>
      </c>
      <c r="K10" s="17">
        <f>Data!BA64</f>
        <v>9.1999999999999993</v>
      </c>
      <c r="L10" s="17">
        <f>Data!BA74</f>
        <v>8.8000000000000007</v>
      </c>
      <c r="M10" s="17">
        <f>Data!BA84</f>
        <v>8.6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Data!BA5</f>
        <v>9.6999999999999993</v>
      </c>
      <c r="D11" s="17">
        <f>Data!BA15</f>
        <v>9.6</v>
      </c>
      <c r="E11" s="17">
        <f>Data!BA25</f>
        <v>9.1</v>
      </c>
      <c r="F11" s="18">
        <f t="shared" si="3"/>
        <v>0.59999999999999964</v>
      </c>
      <c r="G11" s="17">
        <f>Data!BA35</f>
        <v>9.3000000000000007</v>
      </c>
      <c r="H11" s="17">
        <f>Data!BA45</f>
        <v>9.4</v>
      </c>
      <c r="I11" s="17">
        <f>Data!BA55</f>
        <v>9.3000000000000007</v>
      </c>
      <c r="J11" s="18">
        <f t="shared" si="4"/>
        <v>9.9999999999999645E-2</v>
      </c>
      <c r="K11" s="17">
        <f>Data!BA65</f>
        <v>9.6</v>
      </c>
      <c r="L11" s="17">
        <f>Data!BA75</f>
        <v>9.1999999999999993</v>
      </c>
      <c r="M11" s="17">
        <f>Data!BA85</f>
        <v>9.4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Data!BA6</f>
        <v>8.9</v>
      </c>
      <c r="D12" s="17">
        <f>Data!BA16</f>
        <v>9.1</v>
      </c>
      <c r="E12" s="17">
        <f>Data!BA26</f>
        <v>9</v>
      </c>
      <c r="F12" s="18">
        <f t="shared" si="3"/>
        <v>0.19999999999999929</v>
      </c>
      <c r="G12" s="17">
        <f>Data!BA36</f>
        <v>9.1999999999999993</v>
      </c>
      <c r="H12" s="17">
        <f>Data!BA46</f>
        <v>8.9</v>
      </c>
      <c r="I12" s="17">
        <f>Data!BA56</f>
        <v>9</v>
      </c>
      <c r="J12" s="18">
        <f t="shared" si="4"/>
        <v>0.29999999999999893</v>
      </c>
      <c r="K12" s="17">
        <f>Data!BA66</f>
        <v>9.1</v>
      </c>
      <c r="L12" s="17">
        <f>Data!BA76</f>
        <v>8.4</v>
      </c>
      <c r="M12" s="17">
        <f>Data!BA86</f>
        <v>8.4</v>
      </c>
      <c r="N12" s="73">
        <f t="shared" si="1"/>
        <v>0.69999999999999929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Data!BA7</f>
        <v>9.1999999999999993</v>
      </c>
      <c r="D13" s="17">
        <f>Data!BA17</f>
        <v>9.5</v>
      </c>
      <c r="E13" s="17">
        <f>Data!BA27</f>
        <v>8.9</v>
      </c>
      <c r="F13" s="18">
        <f t="shared" si="3"/>
        <v>0.59999999999999964</v>
      </c>
      <c r="G13" s="17">
        <f>Data!BA37</f>
        <v>9.5</v>
      </c>
      <c r="H13" s="17">
        <f>Data!BA47</f>
        <v>9.3000000000000007</v>
      </c>
      <c r="I13" s="17">
        <f>Data!BA57</f>
        <v>9.3000000000000007</v>
      </c>
      <c r="J13" s="18">
        <f t="shared" si="4"/>
        <v>0.19999999999999929</v>
      </c>
      <c r="K13" s="17">
        <f>Data!BA67</f>
        <v>9.5</v>
      </c>
      <c r="L13" s="17">
        <f>Data!BA77</f>
        <v>9.1999999999999993</v>
      </c>
      <c r="M13" s="17">
        <f>Data!BA87</f>
        <v>9.3000000000000007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Data!BA8</f>
        <v>10.1</v>
      </c>
      <c r="D14" s="17">
        <f>Data!BA18</f>
        <v>9.4</v>
      </c>
      <c r="E14" s="17">
        <f>Data!BA28</f>
        <v>9.6</v>
      </c>
      <c r="F14" s="18">
        <f t="shared" si="3"/>
        <v>0.69999999999999929</v>
      </c>
      <c r="G14" s="17">
        <f>Data!BA38</f>
        <v>10</v>
      </c>
      <c r="H14" s="17">
        <f>Data!BA48</f>
        <v>9.6999999999999993</v>
      </c>
      <c r="I14" s="17">
        <f>Data!BA58</f>
        <v>9.8000000000000007</v>
      </c>
      <c r="J14" s="18">
        <f t="shared" si="4"/>
        <v>0.30000000000000071</v>
      </c>
      <c r="K14" s="17">
        <f>Data!BA68</f>
        <v>9.9</v>
      </c>
      <c r="L14" s="17">
        <f>Data!BA78</f>
        <v>9.6999999999999993</v>
      </c>
      <c r="M14" s="17">
        <f>Data!BA88</f>
        <v>9.6999999999999993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Data!BA9</f>
        <v>9.4</v>
      </c>
      <c r="D15" s="17">
        <f>Data!BA19</f>
        <v>9.1999999999999993</v>
      </c>
      <c r="E15" s="17">
        <f>Data!BA29</f>
        <v>9.1</v>
      </c>
      <c r="F15" s="18">
        <f t="shared" si="3"/>
        <v>0.30000000000000071</v>
      </c>
      <c r="G15" s="17">
        <f>Data!BA39</f>
        <v>8.8000000000000007</v>
      </c>
      <c r="H15" s="17">
        <f>Data!BA49</f>
        <v>9.1</v>
      </c>
      <c r="I15" s="17">
        <f>Data!BA59</f>
        <v>8.8000000000000007</v>
      </c>
      <c r="J15" s="18">
        <f t="shared" si="4"/>
        <v>0.29999999999999893</v>
      </c>
      <c r="K15" s="17">
        <f>Data!BA69</f>
        <v>8.8000000000000007</v>
      </c>
      <c r="L15" s="17">
        <f>Data!BA79</f>
        <v>9.1</v>
      </c>
      <c r="M15" s="17">
        <f>Data!BA89</f>
        <v>9</v>
      </c>
      <c r="N15" s="73">
        <f t="shared" si="1"/>
        <v>0.29999999999999893</v>
      </c>
      <c r="O15" s="2"/>
      <c r="P15" s="2"/>
      <c r="Q15" s="2"/>
    </row>
    <row r="16" spans="1:19" ht="13.5" customHeight="1">
      <c r="A16" s="2"/>
      <c r="B16" s="19">
        <v>9</v>
      </c>
      <c r="C16" s="17">
        <f>Data!BA10</f>
        <v>8.3000000000000007</v>
      </c>
      <c r="D16" s="17">
        <f>Data!BA20</f>
        <v>8.1</v>
      </c>
      <c r="E16" s="17">
        <f>Data!BA30</f>
        <v>8.1</v>
      </c>
      <c r="F16" s="18">
        <f t="shared" si="3"/>
        <v>0.20000000000000107</v>
      </c>
      <c r="G16" s="17">
        <f>Data!BA40</f>
        <v>8.1999999999999993</v>
      </c>
      <c r="H16" s="17">
        <f>Data!BA50</f>
        <v>7.8</v>
      </c>
      <c r="I16" s="17">
        <f>Data!BA60</f>
        <v>8.1</v>
      </c>
      <c r="J16" s="18">
        <f t="shared" si="4"/>
        <v>0.39999999999999947</v>
      </c>
      <c r="K16" s="17">
        <f>Data!BA70</f>
        <v>8.1999999999999993</v>
      </c>
      <c r="L16" s="17">
        <f>Data!BA80</f>
        <v>8.1</v>
      </c>
      <c r="M16" s="17">
        <f>Data!BA90</f>
        <v>7.8</v>
      </c>
      <c r="N16" s="73">
        <f t="shared" si="1"/>
        <v>0.39999999999999947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Data!BA11</f>
        <v>9.5</v>
      </c>
      <c r="D17" s="17">
        <f>Data!BA21</f>
        <v>9.4</v>
      </c>
      <c r="E17" s="17">
        <f>Data!BA31</f>
        <v>9.3000000000000007</v>
      </c>
      <c r="F17" s="18">
        <f t="shared" si="3"/>
        <v>0.19999999999999929</v>
      </c>
      <c r="G17" s="17">
        <f>Data!BA41</f>
        <v>9.4</v>
      </c>
      <c r="H17" s="17">
        <f>Data!BA51</f>
        <v>9.1</v>
      </c>
      <c r="I17" s="17">
        <f>Data!BA61</f>
        <v>9.3000000000000007</v>
      </c>
      <c r="J17" s="18">
        <f t="shared" si="4"/>
        <v>0.30000000000000071</v>
      </c>
      <c r="K17" s="17">
        <f>Data!BA71</f>
        <v>9.5</v>
      </c>
      <c r="L17" s="17">
        <f>Data!BA81</f>
        <v>9.4</v>
      </c>
      <c r="M17" s="17">
        <f>Data!BA91</f>
        <v>9.3000000000000007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1.7720023626696741E-2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9.1199999999999992</v>
      </c>
      <c r="F28" s="30">
        <f>AVERAGE(F8:F27)</f>
        <v>0.42999999999999988</v>
      </c>
      <c r="G28" s="31"/>
      <c r="H28" s="32" t="s">
        <v>111</v>
      </c>
      <c r="I28" s="79">
        <f>AVERAGE(G8:I27)</f>
        <v>9.0900000000000016</v>
      </c>
      <c r="J28" s="30">
        <f>AVERAGE(J8:J27)</f>
        <v>0.34999999999999992</v>
      </c>
      <c r="K28" s="80"/>
      <c r="L28" s="81" t="s">
        <v>111</v>
      </c>
      <c r="M28" s="82">
        <f>AVERAGE(K8:M27)</f>
        <v>9.0699999999999985</v>
      </c>
      <c r="N28" s="83">
        <f>AVERAGE(N8:N27)</f>
        <v>0.39999999999999991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1.1996666666666664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0.17247706235043689</v>
      </c>
      <c r="I30" s="2"/>
      <c r="J30" s="33"/>
      <c r="K30" s="34" t="s">
        <v>114</v>
      </c>
      <c r="L30" s="35">
        <f>SQRT(D30^2+H30^2)</f>
        <v>1.212001835043226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0.23294498381877016</v>
      </c>
      <c r="E31" s="3"/>
      <c r="F31" s="37"/>
      <c r="G31" s="40" t="s">
        <v>117</v>
      </c>
      <c r="H31" s="41">
        <f>H30/5.15</f>
        <v>3.3490691718531432E-2</v>
      </c>
      <c r="I31" s="2"/>
      <c r="J31" s="37"/>
      <c r="K31" s="38" t="s">
        <v>118</v>
      </c>
      <c r="L31" s="84">
        <f>L30/5.15</f>
        <v>0.23534016214431572</v>
      </c>
      <c r="M31" s="2"/>
      <c r="N31" s="85"/>
      <c r="O31" s="36" t="s">
        <v>119</v>
      </c>
      <c r="P31" s="86">
        <f>IF(J2=2,(F28+J28)/2,(F28+J28+N28)/3)</f>
        <v>0.39333333333333326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13.329629629629627</v>
      </c>
      <c r="E32" s="3"/>
      <c r="F32" s="42"/>
      <c r="G32" s="45" t="s">
        <v>121</v>
      </c>
      <c r="H32" s="44">
        <f>100*H30/G4</f>
        <v>1.9164118038937434</v>
      </c>
      <c r="I32" s="2"/>
      <c r="J32" s="42"/>
      <c r="K32" s="87" t="s">
        <v>122</v>
      </c>
      <c r="L32" s="44">
        <f>100*L30/(G2-G3)</f>
        <v>13.466687056035845</v>
      </c>
      <c r="M32" s="2"/>
      <c r="N32" s="88"/>
      <c r="O32" s="89" t="s">
        <v>123</v>
      </c>
      <c r="P32" s="90">
        <f>IF(J3=2,P31*N42,P31*N43)</f>
        <v>1.0147999999999999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5.0000000000000711E-2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-2.0000000000003126E-2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0.5</v>
      </c>
      <c r="F66" s="112">
        <f t="shared" ref="F66:F75" si="8">N8</f>
        <v>0.30000000000000071</v>
      </c>
      <c r="G66" s="113">
        <f t="shared" ref="G66:G75" si="9">$P$32</f>
        <v>1.0147999999999999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8.9666666666666668</v>
      </c>
      <c r="M66" s="120">
        <f t="shared" ref="M66:M75" si="12">AVERAGE(G8:I8)</f>
        <v>8.8333333333333339</v>
      </c>
      <c r="N66" s="121">
        <f t="shared" ref="N66:N75" si="13">AVERAGE(K8:M8)</f>
        <v>8.8666666666666654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0.5</v>
      </c>
      <c r="F67" s="115">
        <f t="shared" si="8"/>
        <v>0.59999999999999964</v>
      </c>
      <c r="G67" s="113">
        <f t="shared" si="9"/>
        <v>1.0147999999999999</v>
      </c>
      <c r="H67" s="2"/>
      <c r="I67" s="2"/>
      <c r="J67" s="2"/>
      <c r="K67" s="119">
        <f t="shared" si="10"/>
        <v>2</v>
      </c>
      <c r="L67" s="122">
        <f t="shared" si="11"/>
        <v>9.1333333333333329</v>
      </c>
      <c r="M67" s="122">
        <f t="shared" si="12"/>
        <v>9.2999999999999989</v>
      </c>
      <c r="N67" s="113">
        <f t="shared" si="13"/>
        <v>9.4333333333333336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0.60000000000000142</v>
      </c>
      <c r="F68" s="115">
        <f t="shared" si="8"/>
        <v>0.59999999999999964</v>
      </c>
      <c r="G68" s="113">
        <f t="shared" si="9"/>
        <v>1.0147999999999999</v>
      </c>
      <c r="H68" s="2"/>
      <c r="I68" s="2"/>
      <c r="J68" s="2"/>
      <c r="K68" s="119">
        <f t="shared" si="10"/>
        <v>3</v>
      </c>
      <c r="L68" s="122">
        <f t="shared" si="11"/>
        <v>8.9333333333333336</v>
      </c>
      <c r="M68" s="122">
        <f t="shared" si="12"/>
        <v>9</v>
      </c>
      <c r="N68" s="113">
        <f t="shared" si="13"/>
        <v>8.8666666666666671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9.9999999999999645E-2</v>
      </c>
      <c r="F69" s="115">
        <f t="shared" si="8"/>
        <v>0.40000000000000036</v>
      </c>
      <c r="G69" s="113">
        <f t="shared" si="9"/>
        <v>1.0147999999999999</v>
      </c>
      <c r="H69" s="2"/>
      <c r="I69" s="2"/>
      <c r="J69" s="2"/>
      <c r="K69" s="119">
        <f t="shared" si="10"/>
        <v>4</v>
      </c>
      <c r="L69" s="122">
        <f t="shared" si="11"/>
        <v>9.4666666666666668</v>
      </c>
      <c r="M69" s="122">
        <f t="shared" si="12"/>
        <v>9.3333333333333339</v>
      </c>
      <c r="N69" s="113">
        <f t="shared" si="13"/>
        <v>9.3999999999999986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0.29999999999999893</v>
      </c>
      <c r="F70" s="115">
        <f t="shared" si="8"/>
        <v>0.69999999999999929</v>
      </c>
      <c r="G70" s="113">
        <f t="shared" si="9"/>
        <v>1.0147999999999999</v>
      </c>
      <c r="H70" s="2"/>
      <c r="I70" s="2"/>
      <c r="J70" s="2"/>
      <c r="K70" s="119">
        <f t="shared" si="10"/>
        <v>5</v>
      </c>
      <c r="L70" s="122">
        <f t="shared" si="11"/>
        <v>9</v>
      </c>
      <c r="M70" s="122">
        <f t="shared" si="12"/>
        <v>9.0333333333333332</v>
      </c>
      <c r="N70" s="113">
        <f t="shared" si="13"/>
        <v>8.6333333333333329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0.59999999999999964</v>
      </c>
      <c r="E71" s="114">
        <f t="shared" si="7"/>
        <v>0.19999999999999929</v>
      </c>
      <c r="F71" s="115">
        <f t="shared" si="8"/>
        <v>0.30000000000000071</v>
      </c>
      <c r="G71" s="113">
        <f t="shared" si="9"/>
        <v>1.0147999999999999</v>
      </c>
      <c r="H71" s="2"/>
      <c r="I71" s="2"/>
      <c r="J71" s="2"/>
      <c r="K71" s="119">
        <f t="shared" si="10"/>
        <v>6</v>
      </c>
      <c r="L71" s="122">
        <f t="shared" si="11"/>
        <v>9.2000000000000011</v>
      </c>
      <c r="M71" s="122">
        <f t="shared" si="12"/>
        <v>9.3666666666666671</v>
      </c>
      <c r="N71" s="113">
        <f t="shared" si="13"/>
        <v>9.3333333333333339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0.69999999999999929</v>
      </c>
      <c r="E72" s="114">
        <f t="shared" si="7"/>
        <v>0.30000000000000071</v>
      </c>
      <c r="F72" s="115">
        <f t="shared" si="8"/>
        <v>0.20000000000000107</v>
      </c>
      <c r="G72" s="113">
        <f t="shared" si="9"/>
        <v>1.0147999999999999</v>
      </c>
      <c r="H72" s="2"/>
      <c r="I72" s="2"/>
      <c r="J72" s="2"/>
      <c r="K72" s="119">
        <f t="shared" si="10"/>
        <v>7</v>
      </c>
      <c r="L72" s="122">
        <f t="shared" si="11"/>
        <v>9.7000000000000011</v>
      </c>
      <c r="M72" s="122">
        <f t="shared" si="12"/>
        <v>9.8333333333333339</v>
      </c>
      <c r="N72" s="113">
        <f t="shared" si="13"/>
        <v>9.7666666666666675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0.29999999999999893</v>
      </c>
      <c r="F73" s="115">
        <f t="shared" si="8"/>
        <v>0.29999999999999893</v>
      </c>
      <c r="G73" s="113">
        <f t="shared" si="9"/>
        <v>1.0147999999999999</v>
      </c>
      <c r="H73" s="2"/>
      <c r="I73" s="2"/>
      <c r="J73" s="2"/>
      <c r="K73" s="119">
        <f t="shared" si="10"/>
        <v>8</v>
      </c>
      <c r="L73" s="122">
        <f t="shared" si="11"/>
        <v>9.2333333333333343</v>
      </c>
      <c r="M73" s="122">
        <f t="shared" si="12"/>
        <v>8.9</v>
      </c>
      <c r="N73" s="113">
        <f t="shared" si="13"/>
        <v>8.9666666666666668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0.20000000000000107</v>
      </c>
      <c r="E74" s="114">
        <f t="shared" si="7"/>
        <v>0.39999999999999947</v>
      </c>
      <c r="F74" s="115">
        <f t="shared" si="8"/>
        <v>0.39999999999999947</v>
      </c>
      <c r="G74" s="113">
        <f t="shared" si="9"/>
        <v>1.0147999999999999</v>
      </c>
      <c r="H74" s="2"/>
      <c r="I74" s="2"/>
      <c r="J74" s="2"/>
      <c r="K74" s="119">
        <f t="shared" si="10"/>
        <v>9</v>
      </c>
      <c r="L74" s="122">
        <f t="shared" si="11"/>
        <v>8.1666666666666661</v>
      </c>
      <c r="M74" s="122">
        <f t="shared" si="12"/>
        <v>8.0333333333333332</v>
      </c>
      <c r="N74" s="113">
        <f t="shared" si="13"/>
        <v>8.0333333333333332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0.30000000000000071</v>
      </c>
      <c r="F75" s="115">
        <f t="shared" si="8"/>
        <v>0.19999999999999929</v>
      </c>
      <c r="G75" s="118">
        <f t="shared" si="9"/>
        <v>1.0147999999999999</v>
      </c>
      <c r="H75" s="2"/>
      <c r="I75" s="2"/>
      <c r="J75" s="2"/>
      <c r="K75" s="123">
        <f t="shared" si="10"/>
        <v>10</v>
      </c>
      <c r="L75" s="122">
        <f t="shared" si="11"/>
        <v>9.4</v>
      </c>
      <c r="M75" s="122">
        <f t="shared" si="12"/>
        <v>9.2666666666666675</v>
      </c>
      <c r="N75" s="113">
        <f t="shared" si="13"/>
        <v>9.4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S77"/>
  <sheetViews>
    <sheetView showGridLines="0" workbookViewId="0">
      <selection activeCell="G3" sqref="G3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GRR!B62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GRR!A62</f>
        <v>D 53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Data!BB2</f>
        <v>10.9</v>
      </c>
      <c r="D8" s="17">
        <f>Data!BB12</f>
        <v>10.7</v>
      </c>
      <c r="E8" s="17">
        <f>Data!BB22</f>
        <v>10.5</v>
      </c>
      <c r="F8" s="18">
        <f>MAX(C8:E8)-MIN(C8:E8)</f>
        <v>0.40000000000000036</v>
      </c>
      <c r="G8" s="17">
        <f>Data!BB32</f>
        <v>10.8</v>
      </c>
      <c r="H8" s="17">
        <f>Data!BB42</f>
        <v>10.7</v>
      </c>
      <c r="I8" s="17">
        <f>Data!BB52</f>
        <v>10</v>
      </c>
      <c r="J8" s="18">
        <f t="shared" ref="J8" si="0">MAX(G8:I8)-MIN(G8:I8)</f>
        <v>0.80000000000000071</v>
      </c>
      <c r="K8" s="17">
        <f>Data!BB62</f>
        <v>10.8</v>
      </c>
      <c r="L8" s="17">
        <f>Data!BB72</f>
        <v>10.6</v>
      </c>
      <c r="M8" s="17">
        <f>Data!BB82</f>
        <v>10.5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Data!BB3</f>
        <v>10.4</v>
      </c>
      <c r="D9" s="17">
        <f>Data!BB13</f>
        <v>10.8</v>
      </c>
      <c r="E9" s="17">
        <f>Data!BB23</f>
        <v>11.1</v>
      </c>
      <c r="F9" s="18">
        <f t="shared" ref="F9:F17" si="3">MAX(C9:E9)-MIN(C9:E9)</f>
        <v>0.69999999999999929</v>
      </c>
      <c r="G9" s="17">
        <f>Data!BB33</f>
        <v>10.4</v>
      </c>
      <c r="H9" s="17">
        <f>Data!BB43</f>
        <v>10.7</v>
      </c>
      <c r="I9" s="17">
        <f>Data!BB53</f>
        <v>10.5</v>
      </c>
      <c r="J9" s="18">
        <f t="shared" ref="J9:J17" si="4">MAX(G9:I9)-MIN(G9:I9)</f>
        <v>0.29999999999999893</v>
      </c>
      <c r="K9" s="17">
        <f>Data!BB63</f>
        <v>10.9</v>
      </c>
      <c r="L9" s="17">
        <f>Data!BB73</f>
        <v>10.8</v>
      </c>
      <c r="M9" s="17">
        <f>Data!BB83</f>
        <v>10.6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Data!BB4</f>
        <v>11.2</v>
      </c>
      <c r="D10" s="17">
        <f>Data!BB14</f>
        <v>10.8</v>
      </c>
      <c r="E10" s="17">
        <f>Data!BB24</f>
        <v>10.6</v>
      </c>
      <c r="F10" s="18">
        <f t="shared" si="3"/>
        <v>0.59999999999999964</v>
      </c>
      <c r="G10" s="17">
        <f>Data!BB34</f>
        <v>11.3</v>
      </c>
      <c r="H10" s="17">
        <f>Data!BB44</f>
        <v>11</v>
      </c>
      <c r="I10" s="17">
        <f>Data!BB54</f>
        <v>10.5</v>
      </c>
      <c r="J10" s="18">
        <f t="shared" si="4"/>
        <v>0.80000000000000071</v>
      </c>
      <c r="K10" s="17">
        <f>Data!BB64</f>
        <v>11.2</v>
      </c>
      <c r="L10" s="17">
        <f>Data!BB74</f>
        <v>10.8</v>
      </c>
      <c r="M10" s="17">
        <f>Data!BB84</f>
        <v>10.5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Data!BB5</f>
        <v>11.6</v>
      </c>
      <c r="D11" s="17">
        <f>Data!BB15</f>
        <v>11.9</v>
      </c>
      <c r="E11" s="17">
        <f>Data!BB25</f>
        <v>11.3</v>
      </c>
      <c r="F11" s="18">
        <f t="shared" si="3"/>
        <v>0.59999999999999964</v>
      </c>
      <c r="G11" s="17">
        <f>Data!BB35</f>
        <v>12</v>
      </c>
      <c r="H11" s="17">
        <f>Data!BB45</f>
        <v>11.7</v>
      </c>
      <c r="I11" s="17">
        <f>Data!BB55</f>
        <v>11.5</v>
      </c>
      <c r="J11" s="18">
        <f t="shared" si="4"/>
        <v>0.5</v>
      </c>
      <c r="K11" s="17">
        <f>Data!BB65</f>
        <v>11.9</v>
      </c>
      <c r="L11" s="17">
        <f>Data!BB75</f>
        <v>11.4</v>
      </c>
      <c r="M11" s="17">
        <f>Data!BB85</f>
        <v>11.7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Data!BB6</f>
        <v>11</v>
      </c>
      <c r="D12" s="17">
        <f>Data!BB16</f>
        <v>11</v>
      </c>
      <c r="E12" s="17">
        <f>Data!BB26</f>
        <v>10.9</v>
      </c>
      <c r="F12" s="18">
        <f t="shared" si="3"/>
        <v>9.9999999999999645E-2</v>
      </c>
      <c r="G12" s="17">
        <f>Data!BB36</f>
        <v>11.2</v>
      </c>
      <c r="H12" s="17">
        <f>Data!BB46</f>
        <v>11.1</v>
      </c>
      <c r="I12" s="17">
        <f>Data!BB56</f>
        <v>10.4</v>
      </c>
      <c r="J12" s="18">
        <f t="shared" si="4"/>
        <v>0.79999999999999893</v>
      </c>
      <c r="K12" s="17">
        <f>Data!BB66</f>
        <v>11.1</v>
      </c>
      <c r="L12" s="17">
        <f>Data!BB76</f>
        <v>10.9</v>
      </c>
      <c r="M12" s="17">
        <f>Data!BB86</f>
        <v>10.8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Data!BB7</f>
        <v>11.5</v>
      </c>
      <c r="D13" s="17">
        <f>Data!BB17</f>
        <v>11.3</v>
      </c>
      <c r="E13" s="17">
        <f>Data!BB27</f>
        <v>11.2</v>
      </c>
      <c r="F13" s="18">
        <f t="shared" si="3"/>
        <v>0.30000000000000071</v>
      </c>
      <c r="G13" s="17">
        <f>Data!BB37</f>
        <v>11.4</v>
      </c>
      <c r="H13" s="17">
        <f>Data!BB47</f>
        <v>11</v>
      </c>
      <c r="I13" s="17">
        <f>Data!BB57</f>
        <v>11.2</v>
      </c>
      <c r="J13" s="18">
        <f t="shared" si="4"/>
        <v>0.40000000000000036</v>
      </c>
      <c r="K13" s="17">
        <f>Data!BB67</f>
        <v>11.5</v>
      </c>
      <c r="L13" s="17">
        <f>Data!BB77</f>
        <v>11.1</v>
      </c>
      <c r="M13" s="17">
        <f>Data!BB87</f>
        <v>10.9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Data!BB8</f>
        <v>12.3</v>
      </c>
      <c r="D14" s="17">
        <f>Data!BB18</f>
        <v>11.8</v>
      </c>
      <c r="E14" s="17">
        <f>Data!BB28</f>
        <v>11.4</v>
      </c>
      <c r="F14" s="18">
        <f t="shared" si="3"/>
        <v>0.90000000000000036</v>
      </c>
      <c r="G14" s="17">
        <f>Data!BB38</f>
        <v>12.1</v>
      </c>
      <c r="H14" s="17">
        <f>Data!BB48</f>
        <v>11.8</v>
      </c>
      <c r="I14" s="17">
        <f>Data!BB58</f>
        <v>11.4</v>
      </c>
      <c r="J14" s="18">
        <f t="shared" si="4"/>
        <v>0.69999999999999929</v>
      </c>
      <c r="K14" s="17">
        <f>Data!BB68</f>
        <v>12</v>
      </c>
      <c r="L14" s="17">
        <f>Data!BB78</f>
        <v>11.7</v>
      </c>
      <c r="M14" s="17">
        <f>Data!BB88</f>
        <v>11.6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Data!BB9</f>
        <v>11.4</v>
      </c>
      <c r="D15" s="17">
        <f>Data!BB19</f>
        <v>11.1</v>
      </c>
      <c r="E15" s="17">
        <f>Data!BB29</f>
        <v>11</v>
      </c>
      <c r="F15" s="18">
        <f t="shared" si="3"/>
        <v>0.40000000000000036</v>
      </c>
      <c r="G15" s="17">
        <f>Data!BB39</f>
        <v>10.7</v>
      </c>
      <c r="H15" s="17">
        <f>Data!BB49</f>
        <v>10.9</v>
      </c>
      <c r="I15" s="17">
        <f>Data!BB59</f>
        <v>11</v>
      </c>
      <c r="J15" s="18">
        <f t="shared" si="4"/>
        <v>0.30000000000000071</v>
      </c>
      <c r="K15" s="17">
        <f>Data!BB69</f>
        <v>11</v>
      </c>
      <c r="L15" s="17">
        <f>Data!BB79</f>
        <v>11</v>
      </c>
      <c r="M15" s="17">
        <f>Data!BB89</f>
        <v>10.8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Data!BB10</f>
        <v>10</v>
      </c>
      <c r="D16" s="17">
        <f>Data!BB20</f>
        <v>9.8000000000000007</v>
      </c>
      <c r="E16" s="17">
        <f>Data!BB30</f>
        <v>9.8000000000000007</v>
      </c>
      <c r="F16" s="18">
        <f t="shared" si="3"/>
        <v>0.19999999999999929</v>
      </c>
      <c r="G16" s="17">
        <f>Data!BB40</f>
        <v>9.9</v>
      </c>
      <c r="H16" s="17">
        <f>Data!BB50</f>
        <v>9.5</v>
      </c>
      <c r="I16" s="17">
        <f>Data!BB60</f>
        <v>9.8000000000000007</v>
      </c>
      <c r="J16" s="18">
        <f t="shared" si="4"/>
        <v>0.40000000000000036</v>
      </c>
      <c r="K16" s="17">
        <f>Data!BB70</f>
        <v>9.9</v>
      </c>
      <c r="L16" s="17">
        <f>Data!BB80</f>
        <v>9.8000000000000007</v>
      </c>
      <c r="M16" s="17">
        <f>Data!BB90</f>
        <v>9.4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Data!BB11</f>
        <v>11.4</v>
      </c>
      <c r="D17" s="17">
        <f>Data!BB21</f>
        <v>11</v>
      </c>
      <c r="E17" s="17">
        <f>Data!BB31</f>
        <v>11</v>
      </c>
      <c r="F17" s="18">
        <f t="shared" si="3"/>
        <v>0.40000000000000036</v>
      </c>
      <c r="G17" s="17">
        <f>Data!BB41</f>
        <v>10.9</v>
      </c>
      <c r="H17" s="17">
        <f>Data!BB51</f>
        <v>11.3</v>
      </c>
      <c r="I17" s="17">
        <f>Data!BB61</f>
        <v>11.1</v>
      </c>
      <c r="J17" s="18">
        <f t="shared" si="4"/>
        <v>0.40000000000000036</v>
      </c>
      <c r="K17" s="17">
        <f>Data!BB71</f>
        <v>11.3</v>
      </c>
      <c r="L17" s="17">
        <f>Data!BB81</f>
        <v>11.1</v>
      </c>
      <c r="M17" s="17">
        <f>Data!BB91</f>
        <v>11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5.7097853908251235E-2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11.023333333333335</v>
      </c>
      <c r="F28" s="30">
        <f>AVERAGE(F8:F27)</f>
        <v>0.45999999999999996</v>
      </c>
      <c r="G28" s="31"/>
      <c r="H28" s="32" t="s">
        <v>111</v>
      </c>
      <c r="I28" s="79">
        <f>AVERAGE(G8:I27)</f>
        <v>10.926666666666666</v>
      </c>
      <c r="J28" s="30">
        <f>AVERAGE(J8:J27)</f>
        <v>0.54</v>
      </c>
      <c r="K28" s="80"/>
      <c r="L28" s="81" t="s">
        <v>111</v>
      </c>
      <c r="M28" s="82">
        <f>AVERAGE(K8:M27)</f>
        <v>10.953333333333331</v>
      </c>
      <c r="N28" s="83">
        <f>AVERAGE(N8:N27)</f>
        <v>0.41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1.4334999999999998</v>
      </c>
      <c r="E30" s="3"/>
      <c r="F30" s="33"/>
      <c r="G30" s="36" t="s">
        <v>113</v>
      </c>
      <c r="H30" s="35">
        <f>IF(J2=2,SQRT(ABS(((P33*P42)^2)-((D30^2)/(J4*J3)))),(SQRT(ABS(((P33*P43)^2)-((D30^2)/(J4*J3))))))</f>
        <v>1.9401245664377825E-2</v>
      </c>
      <c r="I30" s="2"/>
      <c r="J30" s="33"/>
      <c r="K30" s="34" t="s">
        <v>114</v>
      </c>
      <c r="L30" s="35">
        <f>SQRT(D30^2+H30^2)</f>
        <v>1.4336312839546048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0.27834951456310675</v>
      </c>
      <c r="E31" s="3"/>
      <c r="F31" s="37"/>
      <c r="G31" s="40" t="s">
        <v>117</v>
      </c>
      <c r="H31" s="41">
        <f>H30/5.15</f>
        <v>3.7672321678403542E-3</v>
      </c>
      <c r="I31" s="2"/>
      <c r="J31" s="37"/>
      <c r="K31" s="38" t="s">
        <v>118</v>
      </c>
      <c r="L31" s="84">
        <f>L30/5.15</f>
        <v>0.27837500659312714</v>
      </c>
      <c r="M31" s="2"/>
      <c r="N31" s="85"/>
      <c r="O31" s="36" t="s">
        <v>119</v>
      </c>
      <c r="P31" s="86">
        <f>IF(J2=2,(F28+J28)/2,(F28+J28+N28)/3)</f>
        <v>0.47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15.927777777777774</v>
      </c>
      <c r="E32" s="3"/>
      <c r="F32" s="42"/>
      <c r="G32" s="45" t="s">
        <v>121</v>
      </c>
      <c r="H32" s="44">
        <f>100*H30/G4</f>
        <v>0.21556939627086472</v>
      </c>
      <c r="I32" s="2"/>
      <c r="J32" s="42"/>
      <c r="K32" s="87" t="s">
        <v>122</v>
      </c>
      <c r="L32" s="44">
        <f>100*L30/(G2-G3)</f>
        <v>15.929236488384497</v>
      </c>
      <c r="M32" s="2"/>
      <c r="N32" s="88"/>
      <c r="O32" s="89" t="s">
        <v>123</v>
      </c>
      <c r="P32" s="90">
        <f>IF(J3=2,P31*N42,P31*N43)</f>
        <v>1.2125999999999999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9.6666666666669343E-2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2.6666666666665506E-2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0.40000000000000036</v>
      </c>
      <c r="E66" s="111">
        <f t="shared" ref="E66:E75" si="7">J8</f>
        <v>0.80000000000000071</v>
      </c>
      <c r="F66" s="112">
        <f t="shared" ref="F66:F75" si="8">N8</f>
        <v>0.30000000000000071</v>
      </c>
      <c r="G66" s="113">
        <f t="shared" ref="G66:G75" si="9">$P$32</f>
        <v>1.2125999999999999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10.700000000000001</v>
      </c>
      <c r="M66" s="120">
        <f t="shared" ref="M66:M75" si="12">AVERAGE(G8:I8)</f>
        <v>10.5</v>
      </c>
      <c r="N66" s="121">
        <f t="shared" ref="N66:N75" si="13">AVERAGE(K8:M8)</f>
        <v>10.633333333333333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0.69999999999999929</v>
      </c>
      <c r="E67" s="114">
        <f t="shared" si="7"/>
        <v>0.29999999999999893</v>
      </c>
      <c r="F67" s="115">
        <f t="shared" si="8"/>
        <v>0.30000000000000071</v>
      </c>
      <c r="G67" s="113">
        <f t="shared" si="9"/>
        <v>1.2125999999999999</v>
      </c>
      <c r="H67" s="2"/>
      <c r="I67" s="2"/>
      <c r="J67" s="2"/>
      <c r="K67" s="119">
        <f t="shared" si="10"/>
        <v>2</v>
      </c>
      <c r="L67" s="122">
        <f t="shared" si="11"/>
        <v>10.766666666666667</v>
      </c>
      <c r="M67" s="122">
        <f t="shared" si="12"/>
        <v>10.533333333333333</v>
      </c>
      <c r="N67" s="113">
        <f t="shared" si="13"/>
        <v>10.766666666666667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0.80000000000000071</v>
      </c>
      <c r="F68" s="115">
        <f t="shared" si="8"/>
        <v>0.69999999999999929</v>
      </c>
      <c r="G68" s="113">
        <f t="shared" si="9"/>
        <v>1.2125999999999999</v>
      </c>
      <c r="H68" s="2"/>
      <c r="I68" s="2"/>
      <c r="J68" s="2"/>
      <c r="K68" s="119">
        <f t="shared" si="10"/>
        <v>3</v>
      </c>
      <c r="L68" s="122">
        <f t="shared" si="11"/>
        <v>10.866666666666667</v>
      </c>
      <c r="M68" s="122">
        <f t="shared" si="12"/>
        <v>10.933333333333332</v>
      </c>
      <c r="N68" s="113">
        <f t="shared" si="13"/>
        <v>10.833333333333334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0.5</v>
      </c>
      <c r="F69" s="115">
        <f t="shared" si="8"/>
        <v>0.5</v>
      </c>
      <c r="G69" s="113">
        <f t="shared" si="9"/>
        <v>1.2125999999999999</v>
      </c>
      <c r="H69" s="2"/>
      <c r="I69" s="2"/>
      <c r="J69" s="2"/>
      <c r="K69" s="119">
        <f t="shared" si="10"/>
        <v>4</v>
      </c>
      <c r="L69" s="122">
        <f t="shared" si="11"/>
        <v>11.6</v>
      </c>
      <c r="M69" s="122">
        <f t="shared" si="12"/>
        <v>11.733333333333334</v>
      </c>
      <c r="N69" s="113">
        <f t="shared" si="13"/>
        <v>11.666666666666666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0.79999999999999893</v>
      </c>
      <c r="F70" s="115">
        <f t="shared" si="8"/>
        <v>0.29999999999999893</v>
      </c>
      <c r="G70" s="113">
        <f t="shared" si="9"/>
        <v>1.2125999999999999</v>
      </c>
      <c r="H70" s="2"/>
      <c r="I70" s="2"/>
      <c r="J70" s="2"/>
      <c r="K70" s="119">
        <f t="shared" si="10"/>
        <v>5</v>
      </c>
      <c r="L70" s="122">
        <f t="shared" si="11"/>
        <v>10.966666666666667</v>
      </c>
      <c r="M70" s="122">
        <f t="shared" si="12"/>
        <v>10.899999999999999</v>
      </c>
      <c r="N70" s="113">
        <f t="shared" si="13"/>
        <v>10.933333333333332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0.40000000000000036</v>
      </c>
      <c r="F71" s="115">
        <f t="shared" si="8"/>
        <v>0.59999999999999964</v>
      </c>
      <c r="G71" s="113">
        <f t="shared" si="9"/>
        <v>1.2125999999999999</v>
      </c>
      <c r="H71" s="2"/>
      <c r="I71" s="2"/>
      <c r="J71" s="2"/>
      <c r="K71" s="119">
        <f t="shared" si="10"/>
        <v>6</v>
      </c>
      <c r="L71" s="122">
        <f t="shared" si="11"/>
        <v>11.333333333333334</v>
      </c>
      <c r="M71" s="122">
        <f t="shared" si="12"/>
        <v>11.199999999999998</v>
      </c>
      <c r="N71" s="113">
        <f t="shared" si="13"/>
        <v>11.166666666666666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0.90000000000000036</v>
      </c>
      <c r="E72" s="114">
        <f t="shared" si="7"/>
        <v>0.69999999999999929</v>
      </c>
      <c r="F72" s="115">
        <f t="shared" si="8"/>
        <v>0.40000000000000036</v>
      </c>
      <c r="G72" s="113">
        <f t="shared" si="9"/>
        <v>1.2125999999999999</v>
      </c>
      <c r="H72" s="2"/>
      <c r="I72" s="2"/>
      <c r="J72" s="2"/>
      <c r="K72" s="119">
        <f t="shared" si="10"/>
        <v>7</v>
      </c>
      <c r="L72" s="122">
        <f t="shared" si="11"/>
        <v>11.833333333333334</v>
      </c>
      <c r="M72" s="122">
        <f t="shared" si="12"/>
        <v>11.766666666666666</v>
      </c>
      <c r="N72" s="113">
        <f t="shared" si="13"/>
        <v>11.766666666666666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0.30000000000000071</v>
      </c>
      <c r="F73" s="115">
        <f t="shared" si="8"/>
        <v>0.19999999999999929</v>
      </c>
      <c r="G73" s="113">
        <f t="shared" si="9"/>
        <v>1.2125999999999999</v>
      </c>
      <c r="H73" s="2"/>
      <c r="I73" s="2"/>
      <c r="J73" s="2"/>
      <c r="K73" s="119">
        <f t="shared" si="10"/>
        <v>8</v>
      </c>
      <c r="L73" s="122">
        <f t="shared" si="11"/>
        <v>11.166666666666666</v>
      </c>
      <c r="M73" s="122">
        <f t="shared" si="12"/>
        <v>10.866666666666667</v>
      </c>
      <c r="N73" s="113">
        <f t="shared" si="13"/>
        <v>10.933333333333332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0.40000000000000036</v>
      </c>
      <c r="F74" s="115">
        <f t="shared" si="8"/>
        <v>0.5</v>
      </c>
      <c r="G74" s="113">
        <f t="shared" si="9"/>
        <v>1.2125999999999999</v>
      </c>
      <c r="H74" s="2"/>
      <c r="I74" s="2"/>
      <c r="J74" s="2"/>
      <c r="K74" s="119">
        <f t="shared" si="10"/>
        <v>9</v>
      </c>
      <c r="L74" s="122">
        <f t="shared" si="11"/>
        <v>9.8666666666666671</v>
      </c>
      <c r="M74" s="122">
        <f t="shared" si="12"/>
        <v>9.7333333333333325</v>
      </c>
      <c r="N74" s="113">
        <f t="shared" si="13"/>
        <v>9.7000000000000011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0.40000000000000036</v>
      </c>
      <c r="F75" s="115">
        <f t="shared" si="8"/>
        <v>0.30000000000000071</v>
      </c>
      <c r="G75" s="118">
        <f t="shared" si="9"/>
        <v>1.2125999999999999</v>
      </c>
      <c r="H75" s="2"/>
      <c r="I75" s="2"/>
      <c r="J75" s="2"/>
      <c r="K75" s="123">
        <f t="shared" si="10"/>
        <v>10</v>
      </c>
      <c r="L75" s="122">
        <f t="shared" si="11"/>
        <v>11.133333333333333</v>
      </c>
      <c r="M75" s="122">
        <f t="shared" si="12"/>
        <v>11.100000000000001</v>
      </c>
      <c r="N75" s="113">
        <f t="shared" si="13"/>
        <v>11.133333333333333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S77"/>
  <sheetViews>
    <sheetView showGridLines="0" workbookViewId="0">
      <selection activeCell="G3" sqref="G3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7">
        <f>GRR!C63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GRR!A63</f>
        <v>D 54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Data!BC2</f>
        <v>9.4</v>
      </c>
      <c r="D8" s="17">
        <f>Data!BC12</f>
        <v>9.5</v>
      </c>
      <c r="E8" s="17">
        <f>Data!BC22</f>
        <v>9.1</v>
      </c>
      <c r="F8" s="18">
        <f>MAX(C8:E8)-MIN(C8:E8)</f>
        <v>0.40000000000000036</v>
      </c>
      <c r="G8" s="17">
        <f>Data!BC32</f>
        <v>9.5</v>
      </c>
      <c r="H8" s="17">
        <f>Data!BC42</f>
        <v>9.4</v>
      </c>
      <c r="I8" s="17">
        <f>Data!BC52</f>
        <v>8.6999999999999993</v>
      </c>
      <c r="J8" s="18">
        <f t="shared" ref="J8" si="0">MAX(G8:I8)-MIN(G8:I8)</f>
        <v>0.80000000000000071</v>
      </c>
      <c r="K8" s="17">
        <f>Data!BC62</f>
        <v>9.5</v>
      </c>
      <c r="L8" s="17">
        <f>Data!BC72</f>
        <v>9.4</v>
      </c>
      <c r="M8" s="17">
        <f>Data!BC82</f>
        <v>9.1</v>
      </c>
      <c r="N8" s="71">
        <f t="shared" ref="N8:N17" si="1">MAX(K8:M8)-MIN(K8:M8)</f>
        <v>0.40000000000000036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Data!BC3</f>
        <v>9.1</v>
      </c>
      <c r="D9" s="17">
        <f>Data!BC13</f>
        <v>9.8000000000000007</v>
      </c>
      <c r="E9" s="17">
        <f>Data!BC23</f>
        <v>10</v>
      </c>
      <c r="F9" s="18">
        <f t="shared" ref="F9:F17" si="3">MAX(C9:E9)-MIN(C9:E9)</f>
        <v>0.90000000000000036</v>
      </c>
      <c r="G9" s="17">
        <f>Data!BC33</f>
        <v>9.8000000000000007</v>
      </c>
      <c r="H9" s="17">
        <f>Data!BC43</f>
        <v>9.6999999999999993</v>
      </c>
      <c r="I9" s="17">
        <f>Data!BC53</f>
        <v>9.8000000000000007</v>
      </c>
      <c r="J9" s="18">
        <f t="shared" ref="J9:J17" si="4">MAX(G9:I9)-MIN(G9:I9)</f>
        <v>0.10000000000000142</v>
      </c>
      <c r="K9" s="17">
        <f>Data!BC63</f>
        <v>9.8000000000000007</v>
      </c>
      <c r="L9" s="17">
        <f>Data!BC73</f>
        <v>9.8000000000000007</v>
      </c>
      <c r="M9" s="17">
        <f>Data!BC83</f>
        <v>9.8000000000000007</v>
      </c>
      <c r="N9" s="73">
        <f t="shared" si="1"/>
        <v>0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Data!BC4</f>
        <v>9.8000000000000007</v>
      </c>
      <c r="D10" s="17">
        <f>Data!BC14</f>
        <v>9.6</v>
      </c>
      <c r="E10" s="17">
        <f>Data!BC24</f>
        <v>9.1999999999999993</v>
      </c>
      <c r="F10" s="18">
        <f t="shared" si="3"/>
        <v>0.60000000000000142</v>
      </c>
      <c r="G10" s="17">
        <f>Data!BC34</f>
        <v>9.1999999999999993</v>
      </c>
      <c r="H10" s="17">
        <f>Data!BC44</f>
        <v>9.5</v>
      </c>
      <c r="I10" s="17">
        <f>Data!BC54</f>
        <v>9.1</v>
      </c>
      <c r="J10" s="18">
        <f t="shared" si="4"/>
        <v>0.40000000000000036</v>
      </c>
      <c r="K10" s="17">
        <f>Data!BC64</f>
        <v>9.6999999999999993</v>
      </c>
      <c r="L10" s="17">
        <f>Data!BC74</f>
        <v>9.4</v>
      </c>
      <c r="M10" s="17">
        <f>Data!BC84</f>
        <v>9.1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Data!BC5</f>
        <v>10.1</v>
      </c>
      <c r="D11" s="17">
        <f>Data!BC15</f>
        <v>9.9</v>
      </c>
      <c r="E11" s="17">
        <f>Data!BC25</f>
        <v>9.3000000000000007</v>
      </c>
      <c r="F11" s="18">
        <f t="shared" si="3"/>
        <v>0.79999999999999893</v>
      </c>
      <c r="G11" s="17">
        <f>Data!BC35</f>
        <v>10</v>
      </c>
      <c r="H11" s="17">
        <f>Data!BC45</f>
        <v>9.8000000000000007</v>
      </c>
      <c r="I11" s="17">
        <f>Data!BC55</f>
        <v>9.6</v>
      </c>
      <c r="J11" s="18">
        <f t="shared" si="4"/>
        <v>0.40000000000000036</v>
      </c>
      <c r="K11" s="17">
        <f>Data!BC65</f>
        <v>10</v>
      </c>
      <c r="L11" s="17">
        <f>Data!BC75</f>
        <v>9.6</v>
      </c>
      <c r="M11" s="17">
        <f>Data!BC85</f>
        <v>9.6999999999999993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Data!BC6</f>
        <v>9.4</v>
      </c>
      <c r="D12" s="17">
        <f>Data!BC16</f>
        <v>9.5</v>
      </c>
      <c r="E12" s="17">
        <f>Data!BC26</f>
        <v>9.4</v>
      </c>
      <c r="F12" s="18">
        <f t="shared" si="3"/>
        <v>9.9999999999999645E-2</v>
      </c>
      <c r="G12" s="17">
        <f>Data!BC36</f>
        <v>9.6</v>
      </c>
      <c r="H12" s="17">
        <f>Data!BC46</f>
        <v>9.1999999999999993</v>
      </c>
      <c r="I12" s="17">
        <f>Data!BC56</f>
        <v>9.3000000000000007</v>
      </c>
      <c r="J12" s="18">
        <f t="shared" si="4"/>
        <v>0.40000000000000036</v>
      </c>
      <c r="K12" s="17">
        <f>Data!BC66</f>
        <v>9.5</v>
      </c>
      <c r="L12" s="17">
        <f>Data!BC76</f>
        <v>9.4</v>
      </c>
      <c r="M12" s="17">
        <f>Data!BC86</f>
        <v>9.3000000000000007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Data!BC7</f>
        <v>9.6</v>
      </c>
      <c r="D13" s="17">
        <f>Data!BC17</f>
        <v>9.3000000000000007</v>
      </c>
      <c r="E13" s="17">
        <f>Data!BC27</f>
        <v>8.6999999999999993</v>
      </c>
      <c r="F13" s="18">
        <f t="shared" si="3"/>
        <v>0.90000000000000036</v>
      </c>
      <c r="G13" s="17">
        <f>Data!BC37</f>
        <v>9.5</v>
      </c>
      <c r="H13" s="17">
        <f>Data!BC47</f>
        <v>9.3000000000000007</v>
      </c>
      <c r="I13" s="17">
        <f>Data!BC57</f>
        <v>9.3000000000000007</v>
      </c>
      <c r="J13" s="18">
        <f t="shared" si="4"/>
        <v>0.19999999999999929</v>
      </c>
      <c r="K13" s="17">
        <f>Data!BC67</f>
        <v>9.5</v>
      </c>
      <c r="L13" s="17">
        <f>Data!BC77</f>
        <v>9.1999999999999993</v>
      </c>
      <c r="M13" s="17">
        <f>Data!BC87</f>
        <v>9.1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Data!BC8</f>
        <v>10.1</v>
      </c>
      <c r="D14" s="17">
        <f>Data!BC18</f>
        <v>10.1</v>
      </c>
      <c r="E14" s="17">
        <f>Data!BC28</f>
        <v>9.6999999999999993</v>
      </c>
      <c r="F14" s="18">
        <f t="shared" si="3"/>
        <v>0.40000000000000036</v>
      </c>
      <c r="G14" s="17">
        <f>Data!BC38</f>
        <v>10.3</v>
      </c>
      <c r="H14" s="17">
        <f>Data!BC48</f>
        <v>10.1</v>
      </c>
      <c r="I14" s="17">
        <f>Data!BC58</f>
        <v>9.6999999999999993</v>
      </c>
      <c r="J14" s="18">
        <f t="shared" si="4"/>
        <v>0.60000000000000142</v>
      </c>
      <c r="K14" s="17">
        <f>Data!BC68</f>
        <v>10.199999999999999</v>
      </c>
      <c r="L14" s="17">
        <f>Data!BC78</f>
        <v>9.6999999999999993</v>
      </c>
      <c r="M14" s="17">
        <f>Data!BC88</f>
        <v>9.6999999999999993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Data!BC9</f>
        <v>9.8000000000000007</v>
      </c>
      <c r="D15" s="17">
        <f>Data!BC19</f>
        <v>9.5</v>
      </c>
      <c r="E15" s="17">
        <f>Data!BC29</f>
        <v>9.5</v>
      </c>
      <c r="F15" s="18">
        <f t="shared" si="3"/>
        <v>0.30000000000000071</v>
      </c>
      <c r="G15" s="17">
        <f>Data!BC39</f>
        <v>9.6999999999999993</v>
      </c>
      <c r="H15" s="17">
        <f>Data!BC49</f>
        <v>9.4</v>
      </c>
      <c r="I15" s="17">
        <f>Data!BC59</f>
        <v>8.9</v>
      </c>
      <c r="J15" s="18">
        <f t="shared" si="4"/>
        <v>0.79999999999999893</v>
      </c>
      <c r="K15" s="17">
        <f>Data!BC69</f>
        <v>9.1</v>
      </c>
      <c r="L15" s="17">
        <f>Data!BC79</f>
        <v>9.5</v>
      </c>
      <c r="M15" s="17">
        <f>Data!BC89</f>
        <v>9.3000000000000007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Data!BC10</f>
        <v>8.5</v>
      </c>
      <c r="D16" s="17">
        <f>Data!BC20</f>
        <v>7.8</v>
      </c>
      <c r="E16" s="17">
        <f>Data!BC30</f>
        <v>8.1</v>
      </c>
      <c r="F16" s="18">
        <f t="shared" si="3"/>
        <v>0.70000000000000018</v>
      </c>
      <c r="G16" s="17">
        <f>Data!BC40</f>
        <v>8.5</v>
      </c>
      <c r="H16" s="17">
        <f>Data!BC50</f>
        <v>8.1</v>
      </c>
      <c r="I16" s="17">
        <f>Data!BC60</f>
        <v>8.3000000000000007</v>
      </c>
      <c r="J16" s="18">
        <f t="shared" si="4"/>
        <v>0.40000000000000036</v>
      </c>
      <c r="K16" s="17">
        <f>Data!BC70</f>
        <v>8.4</v>
      </c>
      <c r="L16" s="17">
        <f>Data!BC80</f>
        <v>8.3000000000000007</v>
      </c>
      <c r="M16" s="17">
        <f>Data!BC90</f>
        <v>7.9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Data!BC11</f>
        <v>9.3000000000000007</v>
      </c>
      <c r="D17" s="17">
        <f>Data!BC21</f>
        <v>9.1999999999999993</v>
      </c>
      <c r="E17" s="17">
        <f>Data!BC31</f>
        <v>9.1999999999999993</v>
      </c>
      <c r="F17" s="18">
        <f t="shared" si="3"/>
        <v>0.10000000000000142</v>
      </c>
      <c r="G17" s="17">
        <f>Data!BC41</f>
        <v>9.1</v>
      </c>
      <c r="H17" s="17">
        <f>Data!BC51</f>
        <v>9.4</v>
      </c>
      <c r="I17" s="17">
        <f>Data!BC61</f>
        <v>9.1999999999999993</v>
      </c>
      <c r="J17" s="18">
        <f t="shared" si="4"/>
        <v>0.30000000000000071</v>
      </c>
      <c r="K17" s="17">
        <f>Data!BC71</f>
        <v>9.4</v>
      </c>
      <c r="L17" s="17">
        <f>Data!BC81</f>
        <v>9.3000000000000007</v>
      </c>
      <c r="M17" s="17">
        <f>Data!BC91</f>
        <v>9.1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9.8444575703862617E-3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9.3833333333333311</v>
      </c>
      <c r="F28" s="30">
        <f>AVERAGE(F8:F27)</f>
        <v>0.52000000000000035</v>
      </c>
      <c r="G28" s="31"/>
      <c r="H28" s="32" t="s">
        <v>111</v>
      </c>
      <c r="I28" s="79">
        <f>AVERAGE(G8:I27)</f>
        <v>9.3666666666666671</v>
      </c>
      <c r="J28" s="30">
        <f>AVERAGE(J8:J27)</f>
        <v>0.44000000000000039</v>
      </c>
      <c r="K28" s="80"/>
      <c r="L28" s="81" t="s">
        <v>111</v>
      </c>
      <c r="M28" s="82">
        <f>AVERAGE(K8:M27)</f>
        <v>9.3600000000000012</v>
      </c>
      <c r="N28" s="83">
        <f>AVERAGE(N8:N27)</f>
        <v>0.37000000000000011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1.3521666666666674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0.2386967877485634</v>
      </c>
      <c r="I30" s="2"/>
      <c r="J30" s="33"/>
      <c r="K30" s="34" t="s">
        <v>114</v>
      </c>
      <c r="L30" s="35">
        <f>SQRT(D30^2+H30^2)</f>
        <v>1.3730735052887479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0.26255663430420723</v>
      </c>
      <c r="E31" s="3"/>
      <c r="F31" s="37"/>
      <c r="G31" s="40" t="s">
        <v>117</v>
      </c>
      <c r="H31" s="41">
        <f>H30/5.15</f>
        <v>4.6348890824963761E-2</v>
      </c>
      <c r="I31" s="2"/>
      <c r="J31" s="37"/>
      <c r="K31" s="38" t="s">
        <v>118</v>
      </c>
      <c r="L31" s="84">
        <f>L30/5.15</f>
        <v>0.26661621461917434</v>
      </c>
      <c r="M31" s="2"/>
      <c r="N31" s="85"/>
      <c r="O31" s="36" t="s">
        <v>119</v>
      </c>
      <c r="P31" s="86">
        <f>IF(J2=2,(F28+J28)/2,(F28+J28+N28)/3)</f>
        <v>0.44333333333333363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15.024074074074084</v>
      </c>
      <c r="E32" s="3"/>
      <c r="F32" s="42"/>
      <c r="G32" s="45" t="s">
        <v>121</v>
      </c>
      <c r="H32" s="44">
        <f>100*H30/G4</f>
        <v>2.6521865305395931</v>
      </c>
      <c r="I32" s="2"/>
      <c r="J32" s="42"/>
      <c r="K32" s="87" t="s">
        <v>122</v>
      </c>
      <c r="L32" s="44">
        <f>100*L30/(G2-G3)</f>
        <v>15.256372280986088</v>
      </c>
      <c r="M32" s="2"/>
      <c r="N32" s="88"/>
      <c r="O32" s="89" t="s">
        <v>123</v>
      </c>
      <c r="P32" s="90">
        <f>IF(J3=2,P31*N42,P31*N43)</f>
        <v>1.1438000000000008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2.3333333333329875E-2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-6.6666666666659324E-3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0.40000000000000036</v>
      </c>
      <c r="E66" s="111">
        <f t="shared" ref="E66:E75" si="7">J8</f>
        <v>0.80000000000000071</v>
      </c>
      <c r="F66" s="112">
        <f t="shared" ref="F66:F75" si="8">N8</f>
        <v>0.40000000000000036</v>
      </c>
      <c r="G66" s="113">
        <f t="shared" ref="G66:G75" si="9">$P$32</f>
        <v>1.1438000000000008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9.3333333333333339</v>
      </c>
      <c r="M66" s="120">
        <f t="shared" ref="M66:M75" si="12">AVERAGE(G8:I8)</f>
        <v>9.1999999999999993</v>
      </c>
      <c r="N66" s="121">
        <f t="shared" ref="N66:N75" si="13">AVERAGE(K8:M8)</f>
        <v>9.3333333333333339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0.90000000000000036</v>
      </c>
      <c r="E67" s="114">
        <f t="shared" si="7"/>
        <v>0.10000000000000142</v>
      </c>
      <c r="F67" s="115">
        <f t="shared" si="8"/>
        <v>0</v>
      </c>
      <c r="G67" s="113">
        <f t="shared" si="9"/>
        <v>1.1438000000000008</v>
      </c>
      <c r="H67" s="2"/>
      <c r="I67" s="2"/>
      <c r="J67" s="2"/>
      <c r="K67" s="119">
        <f t="shared" si="10"/>
        <v>2</v>
      </c>
      <c r="L67" s="122">
        <f t="shared" si="11"/>
        <v>9.6333333333333329</v>
      </c>
      <c r="M67" s="122">
        <f t="shared" si="12"/>
        <v>9.7666666666666675</v>
      </c>
      <c r="N67" s="113">
        <f t="shared" si="13"/>
        <v>9.8000000000000007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0.60000000000000142</v>
      </c>
      <c r="E68" s="114">
        <f t="shared" si="7"/>
        <v>0.40000000000000036</v>
      </c>
      <c r="F68" s="115">
        <f t="shared" si="8"/>
        <v>0.59999999999999964</v>
      </c>
      <c r="G68" s="113">
        <f t="shared" si="9"/>
        <v>1.1438000000000008</v>
      </c>
      <c r="H68" s="2"/>
      <c r="I68" s="2"/>
      <c r="J68" s="2"/>
      <c r="K68" s="119">
        <f t="shared" si="10"/>
        <v>3</v>
      </c>
      <c r="L68" s="122">
        <f t="shared" si="11"/>
        <v>9.5333333333333332</v>
      </c>
      <c r="M68" s="122">
        <f t="shared" si="12"/>
        <v>9.2666666666666657</v>
      </c>
      <c r="N68" s="113">
        <f t="shared" si="13"/>
        <v>9.4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0.79999999999999893</v>
      </c>
      <c r="E69" s="114">
        <f t="shared" si="7"/>
        <v>0.40000000000000036</v>
      </c>
      <c r="F69" s="115">
        <f t="shared" si="8"/>
        <v>0.40000000000000036</v>
      </c>
      <c r="G69" s="113">
        <f t="shared" si="9"/>
        <v>1.1438000000000008</v>
      </c>
      <c r="H69" s="2"/>
      <c r="I69" s="2"/>
      <c r="J69" s="2"/>
      <c r="K69" s="119">
        <f t="shared" si="10"/>
        <v>4</v>
      </c>
      <c r="L69" s="122">
        <f t="shared" si="11"/>
        <v>9.7666666666666675</v>
      </c>
      <c r="M69" s="122">
        <f t="shared" si="12"/>
        <v>9.7999999999999989</v>
      </c>
      <c r="N69" s="113">
        <f t="shared" si="13"/>
        <v>9.7666666666666675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0.40000000000000036</v>
      </c>
      <c r="F70" s="115">
        <f t="shared" si="8"/>
        <v>0.19999999999999929</v>
      </c>
      <c r="G70" s="113">
        <f t="shared" si="9"/>
        <v>1.1438000000000008</v>
      </c>
      <c r="H70" s="2"/>
      <c r="I70" s="2"/>
      <c r="J70" s="2"/>
      <c r="K70" s="119">
        <f t="shared" si="10"/>
        <v>5</v>
      </c>
      <c r="L70" s="122">
        <f t="shared" si="11"/>
        <v>9.4333333333333318</v>
      </c>
      <c r="M70" s="122">
        <f t="shared" si="12"/>
        <v>9.3666666666666654</v>
      </c>
      <c r="N70" s="113">
        <f t="shared" si="13"/>
        <v>9.4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0.90000000000000036</v>
      </c>
      <c r="E71" s="114">
        <f t="shared" si="7"/>
        <v>0.19999999999999929</v>
      </c>
      <c r="F71" s="115">
        <f t="shared" si="8"/>
        <v>0.40000000000000036</v>
      </c>
      <c r="G71" s="113">
        <f t="shared" si="9"/>
        <v>1.1438000000000008</v>
      </c>
      <c r="H71" s="2"/>
      <c r="I71" s="2"/>
      <c r="J71" s="2"/>
      <c r="K71" s="119">
        <f t="shared" si="10"/>
        <v>6</v>
      </c>
      <c r="L71" s="122">
        <f t="shared" si="11"/>
        <v>9.1999999999999993</v>
      </c>
      <c r="M71" s="122">
        <f t="shared" si="12"/>
        <v>9.3666666666666671</v>
      </c>
      <c r="N71" s="113">
        <f t="shared" si="13"/>
        <v>9.2666666666666657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0.60000000000000142</v>
      </c>
      <c r="F72" s="115">
        <f t="shared" si="8"/>
        <v>0.5</v>
      </c>
      <c r="G72" s="113">
        <f t="shared" si="9"/>
        <v>1.1438000000000008</v>
      </c>
      <c r="H72" s="2"/>
      <c r="I72" s="2"/>
      <c r="J72" s="2"/>
      <c r="K72" s="119">
        <f t="shared" si="10"/>
        <v>7</v>
      </c>
      <c r="L72" s="122">
        <f t="shared" si="11"/>
        <v>9.9666666666666668</v>
      </c>
      <c r="M72" s="122">
        <f t="shared" si="12"/>
        <v>10.033333333333333</v>
      </c>
      <c r="N72" s="113">
        <f t="shared" si="13"/>
        <v>9.8666666666666654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0.79999999999999893</v>
      </c>
      <c r="F73" s="115">
        <f t="shared" si="8"/>
        <v>0.40000000000000036</v>
      </c>
      <c r="G73" s="113">
        <f t="shared" si="9"/>
        <v>1.1438000000000008</v>
      </c>
      <c r="H73" s="2"/>
      <c r="I73" s="2"/>
      <c r="J73" s="2"/>
      <c r="K73" s="119">
        <f t="shared" si="10"/>
        <v>8</v>
      </c>
      <c r="L73" s="122">
        <f t="shared" si="11"/>
        <v>9.6</v>
      </c>
      <c r="M73" s="122">
        <f t="shared" si="12"/>
        <v>9.3333333333333339</v>
      </c>
      <c r="N73" s="113">
        <f t="shared" si="13"/>
        <v>9.3000000000000007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0.70000000000000018</v>
      </c>
      <c r="E74" s="114">
        <f t="shared" si="7"/>
        <v>0.40000000000000036</v>
      </c>
      <c r="F74" s="115">
        <f t="shared" si="8"/>
        <v>0.5</v>
      </c>
      <c r="G74" s="113">
        <f t="shared" si="9"/>
        <v>1.1438000000000008</v>
      </c>
      <c r="H74" s="2"/>
      <c r="I74" s="2"/>
      <c r="J74" s="2"/>
      <c r="K74" s="119">
        <f t="shared" si="10"/>
        <v>9</v>
      </c>
      <c r="L74" s="122">
        <f t="shared" si="11"/>
        <v>8.1333333333333329</v>
      </c>
      <c r="M74" s="122">
        <f t="shared" si="12"/>
        <v>8.3000000000000007</v>
      </c>
      <c r="N74" s="113">
        <f t="shared" si="13"/>
        <v>8.2000000000000011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0.10000000000000142</v>
      </c>
      <c r="E75" s="114">
        <f t="shared" si="7"/>
        <v>0.30000000000000071</v>
      </c>
      <c r="F75" s="115">
        <f t="shared" si="8"/>
        <v>0.30000000000000071</v>
      </c>
      <c r="G75" s="118">
        <f t="shared" si="9"/>
        <v>1.1438000000000008</v>
      </c>
      <c r="H75" s="2"/>
      <c r="I75" s="2"/>
      <c r="J75" s="2"/>
      <c r="K75" s="123">
        <f t="shared" si="10"/>
        <v>10</v>
      </c>
      <c r="L75" s="122">
        <f t="shared" si="11"/>
        <v>9.2333333333333325</v>
      </c>
      <c r="M75" s="122">
        <f t="shared" si="12"/>
        <v>9.2333333333333325</v>
      </c>
      <c r="N75" s="113">
        <f t="shared" si="13"/>
        <v>9.2666666666666675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GRR!B64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GRR!A64</f>
        <v>D 55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Data!BD2</f>
        <v>8.3000000000000007</v>
      </c>
      <c r="D8" s="17">
        <f>Data!BD12</f>
        <v>8.3000000000000007</v>
      </c>
      <c r="E8" s="17">
        <f>Data!BD22</f>
        <v>7.9</v>
      </c>
      <c r="F8" s="18">
        <f>MAX(C8:E8)-MIN(C8:E8)</f>
        <v>0.40000000000000036</v>
      </c>
      <c r="G8" s="17">
        <f>Data!BD32</f>
        <v>8.3000000000000007</v>
      </c>
      <c r="H8" s="17">
        <f>Data!BD42</f>
        <v>8.3000000000000007</v>
      </c>
      <c r="I8" s="17">
        <f>Data!BD52</f>
        <v>8.1</v>
      </c>
      <c r="J8" s="18">
        <f t="shared" ref="J8" si="0">MAX(G8:I8)-MIN(G8:I8)</f>
        <v>0.20000000000000107</v>
      </c>
      <c r="K8" s="17">
        <f>Data!BD62</f>
        <v>8.3000000000000007</v>
      </c>
      <c r="L8" s="17">
        <f>Data!BD72</f>
        <v>8.1999999999999993</v>
      </c>
      <c r="M8" s="17">
        <f>Data!BD82</f>
        <v>8.1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Data!BD3</f>
        <v>8.9</v>
      </c>
      <c r="D9" s="17">
        <f>Data!BD13</f>
        <v>8.8000000000000007</v>
      </c>
      <c r="E9" s="17">
        <f>Data!BD23</f>
        <v>9.1999999999999993</v>
      </c>
      <c r="F9" s="18">
        <f t="shared" ref="F9:F17" si="3">MAX(C9:E9)-MIN(C9:E9)</f>
        <v>0.39999999999999858</v>
      </c>
      <c r="G9" s="17">
        <f>Data!BD33</f>
        <v>9.1999999999999993</v>
      </c>
      <c r="H9" s="17">
        <f>Data!BD43</f>
        <v>8.6999999999999993</v>
      </c>
      <c r="I9" s="17">
        <f>Data!BD53</f>
        <v>8.9</v>
      </c>
      <c r="J9" s="18">
        <f t="shared" ref="J9:J17" si="4">MAX(G9:I9)-MIN(G9:I9)</f>
        <v>0.5</v>
      </c>
      <c r="K9" s="17">
        <f>Data!BD63</f>
        <v>8.8000000000000007</v>
      </c>
      <c r="L9" s="17">
        <f>Data!BD73</f>
        <v>8.6999999999999993</v>
      </c>
      <c r="M9" s="17">
        <f>Data!BD83</f>
        <v>9.6</v>
      </c>
      <c r="N9" s="73">
        <f t="shared" si="1"/>
        <v>0.90000000000000036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Data!BD4</f>
        <v>9.3000000000000007</v>
      </c>
      <c r="D10" s="17">
        <f>Data!BD14</f>
        <v>9.3000000000000007</v>
      </c>
      <c r="E10" s="17">
        <f>Data!BD24</f>
        <v>8.6999999999999993</v>
      </c>
      <c r="F10" s="18">
        <f t="shared" si="3"/>
        <v>0.60000000000000142</v>
      </c>
      <c r="G10" s="17">
        <f>Data!BD34</f>
        <v>9</v>
      </c>
      <c r="H10" s="17">
        <f>Data!BD44</f>
        <v>9.1999999999999993</v>
      </c>
      <c r="I10" s="17">
        <f>Data!BD54</f>
        <v>8.6999999999999993</v>
      </c>
      <c r="J10" s="18">
        <f t="shared" si="4"/>
        <v>0.5</v>
      </c>
      <c r="K10" s="17">
        <f>Data!BD64</f>
        <v>9.1999999999999993</v>
      </c>
      <c r="L10" s="17">
        <f>Data!BD74</f>
        <v>9</v>
      </c>
      <c r="M10" s="17">
        <f>Data!BD84</f>
        <v>8.6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Data!BD5</f>
        <v>8.9</v>
      </c>
      <c r="D11" s="17">
        <f>Data!BD15</f>
        <v>8.6999999999999993</v>
      </c>
      <c r="E11" s="17">
        <f>Data!BD25</f>
        <v>8.4</v>
      </c>
      <c r="F11" s="18">
        <f t="shared" si="3"/>
        <v>0.5</v>
      </c>
      <c r="G11" s="17">
        <f>Data!BD35</f>
        <v>8.9</v>
      </c>
      <c r="H11" s="17">
        <f>Data!BD45</f>
        <v>8.5</v>
      </c>
      <c r="I11" s="17">
        <f>Data!BD55</f>
        <v>8.3000000000000007</v>
      </c>
      <c r="J11" s="18">
        <f t="shared" si="4"/>
        <v>0.59999999999999964</v>
      </c>
      <c r="K11" s="17">
        <f>Data!BD65</f>
        <v>8.8000000000000007</v>
      </c>
      <c r="L11" s="17">
        <f>Data!BD75</f>
        <v>8.6</v>
      </c>
      <c r="M11" s="17">
        <f>Data!BD85</f>
        <v>8.4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Data!BD6</f>
        <v>8.6</v>
      </c>
      <c r="D12" s="17">
        <f>Data!BD16</f>
        <v>8.8000000000000007</v>
      </c>
      <c r="E12" s="17">
        <f>Data!BD26</f>
        <v>8.6</v>
      </c>
      <c r="F12" s="18">
        <f t="shared" si="3"/>
        <v>0.20000000000000107</v>
      </c>
      <c r="G12" s="17">
        <f>Data!BD36</f>
        <v>8.5</v>
      </c>
      <c r="H12" s="17">
        <f>Data!BD46</f>
        <v>8.4</v>
      </c>
      <c r="I12" s="17">
        <f>Data!BD56</f>
        <v>8.6999999999999993</v>
      </c>
      <c r="J12" s="18">
        <f t="shared" si="4"/>
        <v>0.29999999999999893</v>
      </c>
      <c r="K12" s="17">
        <f>Data!BD66</f>
        <v>8.9</v>
      </c>
      <c r="L12" s="17">
        <f>Data!BD76</f>
        <v>8.3000000000000007</v>
      </c>
      <c r="M12" s="17">
        <f>Data!BD86</f>
        <v>8.6999999999999993</v>
      </c>
      <c r="N12" s="73">
        <f t="shared" si="1"/>
        <v>0.59999999999999964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Data!BD7</f>
        <v>8.6</v>
      </c>
      <c r="D13" s="17">
        <f>Data!BD17</f>
        <v>8.6</v>
      </c>
      <c r="E13" s="17">
        <f>Data!BD27</f>
        <v>8</v>
      </c>
      <c r="F13" s="18">
        <f t="shared" si="3"/>
        <v>0.59999999999999964</v>
      </c>
      <c r="G13" s="17">
        <f>Data!BD37</f>
        <v>8.6</v>
      </c>
      <c r="H13" s="17">
        <f>Data!BD47</f>
        <v>8.4</v>
      </c>
      <c r="I13" s="17">
        <f>Data!BD57</f>
        <v>8.1999999999999993</v>
      </c>
      <c r="J13" s="18">
        <f t="shared" si="4"/>
        <v>0.40000000000000036</v>
      </c>
      <c r="K13" s="17">
        <f>Data!BD67</f>
        <v>8.6</v>
      </c>
      <c r="L13" s="17">
        <f>Data!BD77</f>
        <v>8.3000000000000007</v>
      </c>
      <c r="M13" s="17">
        <f>Data!BD87</f>
        <v>8.1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Data!BD8</f>
        <v>9.1</v>
      </c>
      <c r="D14" s="17">
        <f>Data!BD18</f>
        <v>9</v>
      </c>
      <c r="E14" s="17">
        <f>Data!BD28</f>
        <v>9</v>
      </c>
      <c r="F14" s="18">
        <f t="shared" si="3"/>
        <v>9.9999999999999645E-2</v>
      </c>
      <c r="G14" s="17">
        <f>Data!BD38</f>
        <v>9.1999999999999993</v>
      </c>
      <c r="H14" s="17">
        <f>Data!BD48</f>
        <v>9</v>
      </c>
      <c r="I14" s="17">
        <f>Data!BD58</f>
        <v>8.5</v>
      </c>
      <c r="J14" s="18">
        <f t="shared" si="4"/>
        <v>0.69999999999999929</v>
      </c>
      <c r="K14" s="17">
        <f>Data!BD68</f>
        <v>9.1999999999999993</v>
      </c>
      <c r="L14" s="17">
        <f>Data!BD78</f>
        <v>8.9</v>
      </c>
      <c r="M14" s="17">
        <f>Data!BD88</f>
        <v>8.8000000000000007</v>
      </c>
      <c r="N14" s="73">
        <f t="shared" si="1"/>
        <v>0.39999999999999858</v>
      </c>
      <c r="O14" s="2"/>
      <c r="P14" s="2"/>
      <c r="Q14" s="2"/>
    </row>
    <row r="15" spans="1:19" ht="13.5" customHeight="1">
      <c r="A15" s="2"/>
      <c r="B15" s="19">
        <v>8</v>
      </c>
      <c r="C15" s="17">
        <f>Data!BD9</f>
        <v>8.6999999999999993</v>
      </c>
      <c r="D15" s="17">
        <f>Data!BD19</f>
        <v>8.4</v>
      </c>
      <c r="E15" s="17">
        <f>Data!BD29</f>
        <v>8.3000000000000007</v>
      </c>
      <c r="F15" s="18">
        <f t="shared" si="3"/>
        <v>0.39999999999999858</v>
      </c>
      <c r="G15" s="17">
        <f>Data!BD39</f>
        <v>8.5</v>
      </c>
      <c r="H15" s="17">
        <f>Data!BD49</f>
        <v>8.3000000000000007</v>
      </c>
      <c r="I15" s="17">
        <f>Data!BD59</f>
        <v>8.3000000000000007</v>
      </c>
      <c r="J15" s="18">
        <f t="shared" si="4"/>
        <v>0.19999999999999929</v>
      </c>
      <c r="K15" s="17">
        <f>Data!BD69</f>
        <v>7.9</v>
      </c>
      <c r="L15" s="17">
        <f>Data!BD79</f>
        <v>8.3000000000000007</v>
      </c>
      <c r="M15" s="17">
        <f>Data!BD89</f>
        <v>8.1999999999999993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Data!BD10</f>
        <v>8.1</v>
      </c>
      <c r="D16" s="17">
        <f>Data!BD20</f>
        <v>7.9</v>
      </c>
      <c r="E16" s="17">
        <f>Data!BD30</f>
        <v>7.6</v>
      </c>
      <c r="F16" s="18">
        <f t="shared" si="3"/>
        <v>0.5</v>
      </c>
      <c r="G16" s="17">
        <f>Data!BD40</f>
        <v>8</v>
      </c>
      <c r="H16" s="17">
        <f>Data!BD50</f>
        <v>7.5</v>
      </c>
      <c r="I16" s="17">
        <f>Data!BD60</f>
        <v>7.8</v>
      </c>
      <c r="J16" s="18">
        <f t="shared" si="4"/>
        <v>0.5</v>
      </c>
      <c r="K16" s="17">
        <f>Data!BD70</f>
        <v>8</v>
      </c>
      <c r="L16" s="17">
        <f>Data!BD80</f>
        <v>7.8</v>
      </c>
      <c r="M16" s="17">
        <f>Data!BD90</f>
        <v>7.6</v>
      </c>
      <c r="N16" s="73">
        <f t="shared" si="1"/>
        <v>0.40000000000000036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Data!BD11</f>
        <v>8.1999999999999993</v>
      </c>
      <c r="D17" s="17">
        <f>Data!BD21</f>
        <v>7.5</v>
      </c>
      <c r="E17" s="17">
        <f>Data!BD31</f>
        <v>7.9</v>
      </c>
      <c r="F17" s="18">
        <f t="shared" si="3"/>
        <v>0.69999999999999929</v>
      </c>
      <c r="G17" s="17">
        <f>Data!BD41</f>
        <v>7.9</v>
      </c>
      <c r="H17" s="17">
        <f>Data!BD51</f>
        <v>7.7</v>
      </c>
      <c r="I17" s="17">
        <f>Data!BD61</f>
        <v>7.9</v>
      </c>
      <c r="J17" s="18">
        <f t="shared" si="4"/>
        <v>0.20000000000000018</v>
      </c>
      <c r="K17" s="17">
        <f>Data!BD71</f>
        <v>8.1</v>
      </c>
      <c r="L17" s="17">
        <f>Data!BD81</f>
        <v>7.9</v>
      </c>
      <c r="M17" s="17">
        <f>Data!BD91</f>
        <v>7.9</v>
      </c>
      <c r="N17" s="73">
        <f t="shared" si="1"/>
        <v>0.19999999999999929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4.1346721795628177E-2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8.52</v>
      </c>
      <c r="F28" s="30">
        <f>AVERAGE(F8:F27)</f>
        <v>0.43999999999999984</v>
      </c>
      <c r="G28" s="31"/>
      <c r="H28" s="32" t="s">
        <v>111</v>
      </c>
      <c r="I28" s="79">
        <f>AVERAGE(G8:I27)</f>
        <v>8.4500000000000011</v>
      </c>
      <c r="J28" s="30">
        <f>AVERAGE(J8:J27)</f>
        <v>0.40999999999999986</v>
      </c>
      <c r="K28" s="80"/>
      <c r="L28" s="81" t="s">
        <v>111</v>
      </c>
      <c r="M28" s="82">
        <f>AVERAGE(K8:M27)</f>
        <v>8.4600000000000009</v>
      </c>
      <c r="N28" s="83">
        <f>AVERAGE(N8:N27)</f>
        <v>0.45999999999999996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1.3318333333333328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0.15298693057227927</v>
      </c>
      <c r="I30" s="2"/>
      <c r="J30" s="33"/>
      <c r="K30" s="34" t="s">
        <v>114</v>
      </c>
      <c r="L30" s="35">
        <f>SQRT(D30^2+H30^2)</f>
        <v>1.3405912981605184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0.25860841423948205</v>
      </c>
      <c r="E31" s="3"/>
      <c r="F31" s="37"/>
      <c r="G31" s="40" t="s">
        <v>117</v>
      </c>
      <c r="H31" s="41">
        <f>H30/5.15</f>
        <v>2.9706200111122186E-2</v>
      </c>
      <c r="I31" s="2"/>
      <c r="J31" s="37"/>
      <c r="K31" s="38" t="s">
        <v>118</v>
      </c>
      <c r="L31" s="84">
        <f>L30/5.15</f>
        <v>0.26030898993408119</v>
      </c>
      <c r="M31" s="2"/>
      <c r="N31" s="85"/>
      <c r="O31" s="36" t="s">
        <v>119</v>
      </c>
      <c r="P31" s="86">
        <f>IF(J2=2,(F28+J28)/2,(F28+J28+N28)/3)</f>
        <v>0.43666666666666654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14.798148148148142</v>
      </c>
      <c r="E32" s="3"/>
      <c r="F32" s="42"/>
      <c r="G32" s="45" t="s">
        <v>121</v>
      </c>
      <c r="H32" s="44">
        <f>100*H30/G4</f>
        <v>1.6998547841364364</v>
      </c>
      <c r="I32" s="2"/>
      <c r="J32" s="42"/>
      <c r="K32" s="87" t="s">
        <v>122</v>
      </c>
      <c r="L32" s="44">
        <f>100*L30/(G2-G3)</f>
        <v>14.895458868450204</v>
      </c>
      <c r="M32" s="2"/>
      <c r="N32" s="88"/>
      <c r="O32" s="89" t="s">
        <v>123</v>
      </c>
      <c r="P32" s="90">
        <f>IF(J3=2,P31*N42,P31*N43)</f>
        <v>1.1265999999999996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6.9999999999998508E-2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9.9999999999997868E-3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0.40000000000000036</v>
      </c>
      <c r="E66" s="111">
        <f t="shared" ref="E66:E75" si="7">J8</f>
        <v>0.20000000000000107</v>
      </c>
      <c r="F66" s="112">
        <f t="shared" ref="F66:F75" si="8">N8</f>
        <v>0.20000000000000107</v>
      </c>
      <c r="G66" s="113">
        <f t="shared" ref="G66:G75" si="9">$P$32</f>
        <v>1.1265999999999996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8.1666666666666661</v>
      </c>
      <c r="M66" s="120">
        <f t="shared" ref="M66:M75" si="12">AVERAGE(G8:I8)</f>
        <v>8.2333333333333343</v>
      </c>
      <c r="N66" s="121">
        <f t="shared" ref="N66:N75" si="13">AVERAGE(K8:M8)</f>
        <v>8.2000000000000011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0.39999999999999858</v>
      </c>
      <c r="E67" s="114">
        <f t="shared" si="7"/>
        <v>0.5</v>
      </c>
      <c r="F67" s="115">
        <f t="shared" si="8"/>
        <v>0.90000000000000036</v>
      </c>
      <c r="G67" s="113">
        <f t="shared" si="9"/>
        <v>1.1265999999999996</v>
      </c>
      <c r="H67" s="2"/>
      <c r="I67" s="2"/>
      <c r="J67" s="2"/>
      <c r="K67" s="119">
        <f t="shared" si="10"/>
        <v>2</v>
      </c>
      <c r="L67" s="122">
        <f t="shared" si="11"/>
        <v>8.9666666666666668</v>
      </c>
      <c r="M67" s="122">
        <f t="shared" si="12"/>
        <v>8.9333333333333318</v>
      </c>
      <c r="N67" s="113">
        <f t="shared" si="13"/>
        <v>9.0333333333333332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0.60000000000000142</v>
      </c>
      <c r="E68" s="114">
        <f t="shared" si="7"/>
        <v>0.5</v>
      </c>
      <c r="F68" s="115">
        <f t="shared" si="8"/>
        <v>0.59999999999999964</v>
      </c>
      <c r="G68" s="113">
        <f t="shared" si="9"/>
        <v>1.1265999999999996</v>
      </c>
      <c r="H68" s="2"/>
      <c r="I68" s="2"/>
      <c r="J68" s="2"/>
      <c r="K68" s="119">
        <f t="shared" si="10"/>
        <v>3</v>
      </c>
      <c r="L68" s="122">
        <f t="shared" si="11"/>
        <v>9.1</v>
      </c>
      <c r="M68" s="122">
        <f t="shared" si="12"/>
        <v>8.9666666666666668</v>
      </c>
      <c r="N68" s="113">
        <f t="shared" si="13"/>
        <v>8.9333333333333318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0.59999999999999964</v>
      </c>
      <c r="F69" s="115">
        <f t="shared" si="8"/>
        <v>0.40000000000000036</v>
      </c>
      <c r="G69" s="113">
        <f t="shared" si="9"/>
        <v>1.1265999999999996</v>
      </c>
      <c r="H69" s="2"/>
      <c r="I69" s="2"/>
      <c r="J69" s="2"/>
      <c r="K69" s="119">
        <f t="shared" si="10"/>
        <v>4</v>
      </c>
      <c r="L69" s="122">
        <f t="shared" si="11"/>
        <v>8.6666666666666661</v>
      </c>
      <c r="M69" s="122">
        <f t="shared" si="12"/>
        <v>8.5666666666666664</v>
      </c>
      <c r="N69" s="113">
        <f t="shared" si="13"/>
        <v>8.6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0.29999999999999893</v>
      </c>
      <c r="F70" s="115">
        <f t="shared" si="8"/>
        <v>0.59999999999999964</v>
      </c>
      <c r="G70" s="113">
        <f t="shared" si="9"/>
        <v>1.1265999999999996</v>
      </c>
      <c r="H70" s="2"/>
      <c r="I70" s="2"/>
      <c r="J70" s="2"/>
      <c r="K70" s="119">
        <f t="shared" si="10"/>
        <v>5</v>
      </c>
      <c r="L70" s="122">
        <f t="shared" si="11"/>
        <v>8.6666666666666661</v>
      </c>
      <c r="M70" s="122">
        <f t="shared" si="12"/>
        <v>8.5333333333333332</v>
      </c>
      <c r="N70" s="113">
        <f t="shared" si="13"/>
        <v>8.6333333333333346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0.59999999999999964</v>
      </c>
      <c r="E71" s="114">
        <f t="shared" si="7"/>
        <v>0.40000000000000036</v>
      </c>
      <c r="F71" s="115">
        <f t="shared" si="8"/>
        <v>0.5</v>
      </c>
      <c r="G71" s="113">
        <f t="shared" si="9"/>
        <v>1.1265999999999996</v>
      </c>
      <c r="H71" s="2"/>
      <c r="I71" s="2"/>
      <c r="J71" s="2"/>
      <c r="K71" s="119">
        <f t="shared" si="10"/>
        <v>6</v>
      </c>
      <c r="L71" s="122">
        <f t="shared" si="11"/>
        <v>8.4</v>
      </c>
      <c r="M71" s="122">
        <f t="shared" si="12"/>
        <v>8.4</v>
      </c>
      <c r="N71" s="113">
        <f t="shared" si="13"/>
        <v>8.3333333333333339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9.9999999999999645E-2</v>
      </c>
      <c r="E72" s="114">
        <f t="shared" si="7"/>
        <v>0.69999999999999929</v>
      </c>
      <c r="F72" s="115">
        <f t="shared" si="8"/>
        <v>0.39999999999999858</v>
      </c>
      <c r="G72" s="113">
        <f t="shared" si="9"/>
        <v>1.1265999999999996</v>
      </c>
      <c r="H72" s="2"/>
      <c r="I72" s="2"/>
      <c r="J72" s="2"/>
      <c r="K72" s="119">
        <f t="shared" si="10"/>
        <v>7</v>
      </c>
      <c r="L72" s="122">
        <f t="shared" si="11"/>
        <v>9.0333333333333332</v>
      </c>
      <c r="M72" s="122">
        <f t="shared" si="12"/>
        <v>8.9</v>
      </c>
      <c r="N72" s="113">
        <f t="shared" si="13"/>
        <v>8.9666666666666668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0.39999999999999858</v>
      </c>
      <c r="E73" s="114">
        <f t="shared" si="7"/>
        <v>0.19999999999999929</v>
      </c>
      <c r="F73" s="115">
        <f t="shared" si="8"/>
        <v>0.40000000000000036</v>
      </c>
      <c r="G73" s="113">
        <f t="shared" si="9"/>
        <v>1.1265999999999996</v>
      </c>
      <c r="H73" s="2"/>
      <c r="I73" s="2"/>
      <c r="J73" s="2"/>
      <c r="K73" s="119">
        <f t="shared" si="10"/>
        <v>8</v>
      </c>
      <c r="L73" s="122">
        <f t="shared" si="11"/>
        <v>8.4666666666666668</v>
      </c>
      <c r="M73" s="122">
        <f t="shared" si="12"/>
        <v>8.3666666666666671</v>
      </c>
      <c r="N73" s="113">
        <f t="shared" si="13"/>
        <v>8.1333333333333346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</v>
      </c>
      <c r="E74" s="114">
        <f t="shared" si="7"/>
        <v>0.5</v>
      </c>
      <c r="F74" s="115">
        <f t="shared" si="8"/>
        <v>0.40000000000000036</v>
      </c>
      <c r="G74" s="113">
        <f t="shared" si="9"/>
        <v>1.1265999999999996</v>
      </c>
      <c r="H74" s="2"/>
      <c r="I74" s="2"/>
      <c r="J74" s="2"/>
      <c r="K74" s="119">
        <f t="shared" si="10"/>
        <v>9</v>
      </c>
      <c r="L74" s="122">
        <f t="shared" si="11"/>
        <v>7.8666666666666671</v>
      </c>
      <c r="M74" s="122">
        <f t="shared" si="12"/>
        <v>7.7666666666666666</v>
      </c>
      <c r="N74" s="113">
        <f t="shared" si="13"/>
        <v>7.8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0.69999999999999929</v>
      </c>
      <c r="E75" s="114">
        <f t="shared" si="7"/>
        <v>0.20000000000000018</v>
      </c>
      <c r="F75" s="115">
        <f t="shared" si="8"/>
        <v>0.19999999999999929</v>
      </c>
      <c r="G75" s="118">
        <f t="shared" si="9"/>
        <v>1.1265999999999996</v>
      </c>
      <c r="H75" s="2"/>
      <c r="I75" s="2"/>
      <c r="J75" s="2"/>
      <c r="K75" s="123">
        <f t="shared" si="10"/>
        <v>10</v>
      </c>
      <c r="L75" s="122">
        <f t="shared" si="11"/>
        <v>7.8666666666666671</v>
      </c>
      <c r="M75" s="122">
        <f t="shared" si="12"/>
        <v>7.833333333333333</v>
      </c>
      <c r="N75" s="113">
        <f t="shared" si="13"/>
        <v>7.9666666666666659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GRR!B65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GRR!A65</f>
        <v>D 57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Data!BE2</f>
        <v>11.6</v>
      </c>
      <c r="D8" s="17">
        <f>Data!BE12</f>
        <v>11.5</v>
      </c>
      <c r="E8" s="17">
        <f>Data!BE22</f>
        <v>10.8</v>
      </c>
      <c r="F8" s="18">
        <f>MAX(C8:E8)-MIN(C8:E8)</f>
        <v>0.79999999999999893</v>
      </c>
      <c r="G8" s="17">
        <f>Data!BE32</f>
        <v>11.5</v>
      </c>
      <c r="H8" s="17">
        <f>Data!BE42</f>
        <v>11.5</v>
      </c>
      <c r="I8" s="17">
        <f>Data!BE52</f>
        <v>11.4</v>
      </c>
      <c r="J8" s="18">
        <f t="shared" ref="J8" si="0">MAX(G8:I8)-MIN(G8:I8)</f>
        <v>9.9999999999999645E-2</v>
      </c>
      <c r="K8" s="17">
        <f>Data!BE62</f>
        <v>11.5</v>
      </c>
      <c r="L8" s="17">
        <f>Data!BE72</f>
        <v>11.5</v>
      </c>
      <c r="M8" s="17">
        <f>Data!BE82</f>
        <v>11.3</v>
      </c>
      <c r="N8" s="71">
        <f>MAX(K8:M8)-MIN(K8:M8)</f>
        <v>0.19999999999999929</v>
      </c>
      <c r="O8" s="72" t="str">
        <f t="shared" ref="O8:O13" si="1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Data!BE3</f>
        <v>11.2</v>
      </c>
      <c r="D9" s="17">
        <f>Data!BE13</f>
        <v>11.5</v>
      </c>
      <c r="E9" s="17">
        <f>Data!BE23</f>
        <v>11.8</v>
      </c>
      <c r="F9" s="18">
        <f t="shared" ref="F9:F17" si="2">MAX(C9:E9)-MIN(C9:E9)</f>
        <v>0.60000000000000142</v>
      </c>
      <c r="G9" s="17">
        <f>Data!BE33</f>
        <v>11.4</v>
      </c>
      <c r="H9" s="17">
        <f>Data!BE43</f>
        <v>11.2</v>
      </c>
      <c r="I9" s="17">
        <f>Data!BE53</f>
        <v>11.6</v>
      </c>
      <c r="J9" s="18">
        <f t="shared" ref="J9:J17" si="3">MAX(G9:I9)-MIN(G9:I9)</f>
        <v>0.40000000000000036</v>
      </c>
      <c r="K9" s="17">
        <f>Data!BE63</f>
        <v>11.8</v>
      </c>
      <c r="L9" s="17">
        <f>Data!BE73</f>
        <v>11</v>
      </c>
      <c r="M9" s="17">
        <f>Data!BE83</f>
        <v>11.6</v>
      </c>
      <c r="N9" s="73">
        <f t="shared" ref="N9:N17" si="4">MAX(K9:M9)-MIN(K9:M9)</f>
        <v>0.80000000000000071</v>
      </c>
      <c r="O9" s="72" t="str">
        <f t="shared" si="1"/>
        <v/>
      </c>
      <c r="P9" s="2"/>
      <c r="Q9" s="2"/>
    </row>
    <row r="10" spans="1:19" ht="13.5" customHeight="1">
      <c r="A10" s="2"/>
      <c r="B10" s="19">
        <v>3</v>
      </c>
      <c r="C10" s="17">
        <f>Data!BE4</f>
        <v>12.1</v>
      </c>
      <c r="D10" s="17">
        <f>Data!BE14</f>
        <v>12.3</v>
      </c>
      <c r="E10" s="17">
        <f>Data!BE24</f>
        <v>11.9</v>
      </c>
      <c r="F10" s="18">
        <f t="shared" si="2"/>
        <v>0.40000000000000036</v>
      </c>
      <c r="G10" s="17">
        <f>Data!BE34</f>
        <v>12.5</v>
      </c>
      <c r="H10" s="17">
        <f>Data!BE44</f>
        <v>12.2</v>
      </c>
      <c r="I10" s="17">
        <f>Data!BE54</f>
        <v>11.9</v>
      </c>
      <c r="J10" s="18">
        <f t="shared" si="3"/>
        <v>0.59999999999999964</v>
      </c>
      <c r="K10" s="17">
        <f>Data!BE64</f>
        <v>12.1</v>
      </c>
      <c r="L10" s="17">
        <f>Data!BE74</f>
        <v>11.9</v>
      </c>
      <c r="M10" s="17">
        <f>Data!BE84</f>
        <v>11.9</v>
      </c>
      <c r="N10" s="73">
        <f t="shared" si="4"/>
        <v>0.19999999999999929</v>
      </c>
      <c r="O10" s="72" t="str">
        <f t="shared" si="1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Data!BE5</f>
        <v>10.8</v>
      </c>
      <c r="D11" s="17">
        <f>Data!BE15</f>
        <v>10.7</v>
      </c>
      <c r="E11" s="17">
        <f>Data!BE25</f>
        <v>10.1</v>
      </c>
      <c r="F11" s="18">
        <f t="shared" si="2"/>
        <v>0.70000000000000107</v>
      </c>
      <c r="G11" s="17">
        <f>Data!BE35</f>
        <v>10.7</v>
      </c>
      <c r="H11" s="17">
        <f>Data!BE45</f>
        <v>10.6</v>
      </c>
      <c r="I11" s="17">
        <f>Data!BE55</f>
        <v>10.4</v>
      </c>
      <c r="J11" s="18">
        <f t="shared" si="3"/>
        <v>0.29999999999999893</v>
      </c>
      <c r="K11" s="17">
        <f>Data!BE65</f>
        <v>10.6</v>
      </c>
      <c r="L11" s="17">
        <f>Data!BE75</f>
        <v>10.199999999999999</v>
      </c>
      <c r="M11" s="17">
        <f>Data!BE85</f>
        <v>10.5</v>
      </c>
      <c r="N11" s="73">
        <f t="shared" si="4"/>
        <v>0.40000000000000036</v>
      </c>
      <c r="O11" s="72" t="str">
        <f t="shared" si="1"/>
        <v/>
      </c>
      <c r="P11" s="2"/>
      <c r="Q11" s="2"/>
    </row>
    <row r="12" spans="1:19" ht="13.5" customHeight="1">
      <c r="A12" s="2"/>
      <c r="B12" s="19">
        <v>5</v>
      </c>
      <c r="C12" s="17">
        <f>Data!BE6</f>
        <v>11.9</v>
      </c>
      <c r="D12" s="17">
        <f>Data!BE16</f>
        <v>11.7</v>
      </c>
      <c r="E12" s="17">
        <f>Data!BE26</f>
        <v>11.6</v>
      </c>
      <c r="F12" s="18">
        <f t="shared" si="2"/>
        <v>0.30000000000000071</v>
      </c>
      <c r="G12" s="17">
        <f>Data!BE36</f>
        <v>11.8</v>
      </c>
      <c r="H12" s="17">
        <f>Data!BE46</f>
        <v>11.5</v>
      </c>
      <c r="I12" s="17">
        <f>Data!BE56</f>
        <v>11.6</v>
      </c>
      <c r="J12" s="18">
        <f t="shared" si="3"/>
        <v>0.30000000000000071</v>
      </c>
      <c r="K12" s="17">
        <f>Data!BE66</f>
        <v>11.7</v>
      </c>
      <c r="L12" s="17">
        <f>Data!BE76</f>
        <v>11.6</v>
      </c>
      <c r="M12" s="17">
        <f>Data!BE86</f>
        <v>11.7</v>
      </c>
      <c r="N12" s="73">
        <f t="shared" si="4"/>
        <v>9.9999999999999645E-2</v>
      </c>
      <c r="O12" s="72" t="str">
        <f t="shared" si="1"/>
        <v/>
      </c>
      <c r="P12" s="2"/>
      <c r="Q12" s="2"/>
    </row>
    <row r="13" spans="1:19" ht="13.5" customHeight="1">
      <c r="A13" s="2"/>
      <c r="B13" s="19">
        <v>6</v>
      </c>
      <c r="C13" s="17">
        <f>Data!BE7</f>
        <v>10.9</v>
      </c>
      <c r="D13" s="17">
        <f>Data!BE17</f>
        <v>11.2</v>
      </c>
      <c r="E13" s="17">
        <f>Data!BE27</f>
        <v>11.1</v>
      </c>
      <c r="F13" s="18">
        <f t="shared" si="2"/>
        <v>0.29999999999999893</v>
      </c>
      <c r="G13" s="17">
        <f>Data!BE37</f>
        <v>11.4</v>
      </c>
      <c r="H13" s="17">
        <f>Data!BE47</f>
        <v>11.3</v>
      </c>
      <c r="I13" s="17">
        <f>Data!BE57</f>
        <v>11.2</v>
      </c>
      <c r="J13" s="18">
        <f t="shared" si="3"/>
        <v>0.20000000000000107</v>
      </c>
      <c r="K13" s="17">
        <f>Data!BE67</f>
        <v>11.5</v>
      </c>
      <c r="L13" s="17">
        <f>Data!BE77</f>
        <v>11.1</v>
      </c>
      <c r="M13" s="17">
        <f>Data!BE87</f>
        <v>10.7</v>
      </c>
      <c r="N13" s="73">
        <f t="shared" si="4"/>
        <v>0.80000000000000071</v>
      </c>
      <c r="O13" s="72" t="str">
        <f t="shared" si="1"/>
        <v/>
      </c>
      <c r="P13" s="2"/>
      <c r="Q13" s="2"/>
    </row>
    <row r="14" spans="1:19" ht="13.5" customHeight="1">
      <c r="A14" s="2"/>
      <c r="B14" s="19">
        <v>7</v>
      </c>
      <c r="C14" s="17">
        <f>Data!BE8</f>
        <v>12.1</v>
      </c>
      <c r="D14" s="17">
        <f>Data!BE18</f>
        <v>12.1</v>
      </c>
      <c r="E14" s="17">
        <f>Data!BE28</f>
        <v>12.1</v>
      </c>
      <c r="F14" s="18">
        <f t="shared" si="2"/>
        <v>0</v>
      </c>
      <c r="G14" s="17">
        <f>Data!BE38</f>
        <v>12.2</v>
      </c>
      <c r="H14" s="17">
        <f>Data!BE48</f>
        <v>12</v>
      </c>
      <c r="I14" s="17">
        <f>Data!BE58</f>
        <v>12</v>
      </c>
      <c r="J14" s="18">
        <f t="shared" si="3"/>
        <v>0.19999999999999929</v>
      </c>
      <c r="K14" s="17">
        <f>Data!BE68</f>
        <v>12.1</v>
      </c>
      <c r="L14" s="17">
        <f>Data!BE78</f>
        <v>11.7</v>
      </c>
      <c r="M14" s="17">
        <f>Data!BE88</f>
        <v>12</v>
      </c>
      <c r="N14" s="73">
        <f t="shared" si="4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Data!BE9</f>
        <v>12.2</v>
      </c>
      <c r="D15" s="17">
        <f>Data!BE19</f>
        <v>11.8</v>
      </c>
      <c r="E15" s="17">
        <f>Data!BE29</f>
        <v>12</v>
      </c>
      <c r="F15" s="18">
        <f t="shared" si="2"/>
        <v>0.39999999999999858</v>
      </c>
      <c r="G15" s="17">
        <f>Data!BE39</f>
        <v>12.2</v>
      </c>
      <c r="H15" s="17">
        <f>Data!BE49</f>
        <v>11.9</v>
      </c>
      <c r="I15" s="17">
        <f>Data!BE59</f>
        <v>12</v>
      </c>
      <c r="J15" s="18">
        <f t="shared" si="3"/>
        <v>0.29999999999999893</v>
      </c>
      <c r="K15" s="17">
        <f>Data!BE69</f>
        <v>11.4</v>
      </c>
      <c r="L15" s="17">
        <f>Data!BE79</f>
        <v>12</v>
      </c>
      <c r="M15" s="17">
        <f>Data!BE89</f>
        <v>11.8</v>
      </c>
      <c r="N15" s="73">
        <f t="shared" si="4"/>
        <v>0.59999999999999964</v>
      </c>
      <c r="O15" s="2"/>
      <c r="P15" s="2"/>
      <c r="Q15" s="2"/>
    </row>
    <row r="16" spans="1:19" ht="13.5" customHeight="1">
      <c r="A16" s="2"/>
      <c r="B16" s="19">
        <v>9</v>
      </c>
      <c r="C16" s="17">
        <f>Data!BE10</f>
        <v>11.2</v>
      </c>
      <c r="D16" s="17">
        <f>Data!BE20</f>
        <v>11</v>
      </c>
      <c r="E16" s="17">
        <f>Data!BE30</f>
        <v>10.8</v>
      </c>
      <c r="F16" s="18">
        <f t="shared" si="2"/>
        <v>0.39999999999999858</v>
      </c>
      <c r="G16" s="17">
        <f>Data!BE40</f>
        <v>11.1</v>
      </c>
      <c r="H16" s="17">
        <f>Data!BE50</f>
        <v>10.6</v>
      </c>
      <c r="I16" s="17">
        <f>Data!BE60</f>
        <v>11</v>
      </c>
      <c r="J16" s="18">
        <f t="shared" si="3"/>
        <v>0.5</v>
      </c>
      <c r="K16" s="17">
        <f>Data!BE70</f>
        <v>11</v>
      </c>
      <c r="L16" s="17">
        <f>Data!BE80</f>
        <v>11</v>
      </c>
      <c r="M16" s="17">
        <f>Data!BE90</f>
        <v>10.7</v>
      </c>
      <c r="N16" s="73">
        <f t="shared" si="4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Data!BE11</f>
        <v>11</v>
      </c>
      <c r="D17" s="17">
        <f>Data!BE21</f>
        <v>10.5</v>
      </c>
      <c r="E17" s="17">
        <f>Data!BE31</f>
        <v>10.6</v>
      </c>
      <c r="F17" s="18">
        <f t="shared" si="2"/>
        <v>0.5</v>
      </c>
      <c r="G17" s="17">
        <f>Data!BE41</f>
        <v>10.9</v>
      </c>
      <c r="H17" s="17">
        <f>Data!BE51</f>
        <v>10.8</v>
      </c>
      <c r="I17" s="17">
        <f>Data!BE61</f>
        <v>10.7</v>
      </c>
      <c r="J17" s="18">
        <f t="shared" si="3"/>
        <v>0.20000000000000107</v>
      </c>
      <c r="K17" s="17">
        <f>Data!BE71</f>
        <v>10.9</v>
      </c>
      <c r="L17" s="17">
        <f>Data!BE81</f>
        <v>10.7</v>
      </c>
      <c r="M17" s="17">
        <f>Data!BE91</f>
        <v>10.4</v>
      </c>
      <c r="N17" s="73">
        <f t="shared" si="4"/>
        <v>0.5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-1.9688915140776721E-2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11.403333333333332</v>
      </c>
      <c r="F28" s="30">
        <f>AVERAGE(F8:F27)</f>
        <v>0.43999999999999984</v>
      </c>
      <c r="G28" s="31"/>
      <c r="H28" s="32" t="s">
        <v>111</v>
      </c>
      <c r="I28" s="79">
        <f>AVERAGE(G8:I27)</f>
        <v>11.436666666666667</v>
      </c>
      <c r="J28" s="30">
        <f>AVERAGE(J8:J27)</f>
        <v>0.30999999999999994</v>
      </c>
      <c r="K28" s="80"/>
      <c r="L28" s="81" t="s">
        <v>111</v>
      </c>
      <c r="M28" s="82">
        <f>AVERAGE(K8:M27)</f>
        <v>11.329999999999995</v>
      </c>
      <c r="N28" s="83">
        <f>AVERAGE(N8:N27)</f>
        <v>0.43000000000000005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1.1996666666666664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0.18700444637219818</v>
      </c>
      <c r="I30" s="2"/>
      <c r="J30" s="33"/>
      <c r="K30" s="34" t="s">
        <v>114</v>
      </c>
      <c r="L30" s="35">
        <f>SQRT(D30^2+H30^2)</f>
        <v>1.2141543452436692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0.23294498381877016</v>
      </c>
      <c r="E31" s="3"/>
      <c r="F31" s="37"/>
      <c r="G31" s="40" t="s">
        <v>117</v>
      </c>
      <c r="H31" s="41">
        <f>H30/5.15</f>
        <v>3.631154298489285E-2</v>
      </c>
      <c r="I31" s="2"/>
      <c r="J31" s="37"/>
      <c r="K31" s="38" t="s">
        <v>118</v>
      </c>
      <c r="L31" s="84">
        <f>L30/5.15</f>
        <v>0.23575812529003284</v>
      </c>
      <c r="M31" s="2"/>
      <c r="N31" s="85"/>
      <c r="O31" s="36" t="s">
        <v>119</v>
      </c>
      <c r="P31" s="86">
        <f>IF(J2=2,(F28+J28)/2,(F28+J28+N28)/3)</f>
        <v>0.39333333333333326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13.329629629629627</v>
      </c>
      <c r="E32" s="3"/>
      <c r="F32" s="42"/>
      <c r="G32" s="45" t="s">
        <v>121</v>
      </c>
      <c r="H32" s="44">
        <f>100*H30/G4</f>
        <v>2.0778271819133129</v>
      </c>
      <c r="I32" s="2"/>
      <c r="J32" s="42"/>
      <c r="K32" s="87" t="s">
        <v>122</v>
      </c>
      <c r="L32" s="44">
        <f>100*L30/(G2-G3)</f>
        <v>13.490603836040769</v>
      </c>
      <c r="M32" s="2"/>
      <c r="N32" s="88"/>
      <c r="O32" s="89" t="s">
        <v>123</v>
      </c>
      <c r="P32" s="90">
        <f>IF(J3=2,P31*N42,P31*N43)</f>
        <v>1.0147999999999999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0.10666666666667268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-0.10666666666667268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0.79999999999999893</v>
      </c>
      <c r="E66" s="111">
        <f t="shared" ref="E66:E75" si="7">J8</f>
        <v>9.9999999999999645E-2</v>
      </c>
      <c r="F66" s="112">
        <f t="shared" ref="F66:F75" si="8">N8</f>
        <v>0.19999999999999929</v>
      </c>
      <c r="G66" s="113">
        <f t="shared" ref="G66:G75" si="9">$P$32</f>
        <v>1.0147999999999999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11.300000000000002</v>
      </c>
      <c r="M66" s="120">
        <f t="shared" ref="M66:M75" si="12">AVERAGE(G8:I8)</f>
        <v>11.466666666666667</v>
      </c>
      <c r="N66" s="121">
        <f t="shared" ref="N66:N75" si="13">AVERAGE(K8:M8)</f>
        <v>11.433333333333332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0.60000000000000142</v>
      </c>
      <c r="E67" s="114">
        <f t="shared" si="7"/>
        <v>0.40000000000000036</v>
      </c>
      <c r="F67" s="115">
        <f t="shared" si="8"/>
        <v>0.80000000000000071</v>
      </c>
      <c r="G67" s="113">
        <f t="shared" si="9"/>
        <v>1.0147999999999999</v>
      </c>
      <c r="H67" s="2"/>
      <c r="I67" s="2"/>
      <c r="J67" s="2"/>
      <c r="K67" s="119">
        <f t="shared" si="10"/>
        <v>2</v>
      </c>
      <c r="L67" s="122">
        <f t="shared" si="11"/>
        <v>11.5</v>
      </c>
      <c r="M67" s="122">
        <f t="shared" si="12"/>
        <v>11.4</v>
      </c>
      <c r="N67" s="113">
        <f t="shared" si="13"/>
        <v>11.466666666666667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0.59999999999999964</v>
      </c>
      <c r="F68" s="115">
        <f t="shared" si="8"/>
        <v>0.19999999999999929</v>
      </c>
      <c r="G68" s="113">
        <f t="shared" si="9"/>
        <v>1.0147999999999999</v>
      </c>
      <c r="H68" s="2"/>
      <c r="I68" s="2"/>
      <c r="J68" s="2"/>
      <c r="K68" s="119">
        <f t="shared" si="10"/>
        <v>3</v>
      </c>
      <c r="L68" s="122">
        <f t="shared" si="11"/>
        <v>12.1</v>
      </c>
      <c r="M68" s="122">
        <f t="shared" si="12"/>
        <v>12.200000000000001</v>
      </c>
      <c r="N68" s="113">
        <f t="shared" si="13"/>
        <v>11.966666666666667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0.70000000000000107</v>
      </c>
      <c r="E69" s="114">
        <f t="shared" si="7"/>
        <v>0.29999999999999893</v>
      </c>
      <c r="F69" s="115">
        <f t="shared" si="8"/>
        <v>0.40000000000000036</v>
      </c>
      <c r="G69" s="113">
        <f t="shared" si="9"/>
        <v>1.0147999999999999</v>
      </c>
      <c r="H69" s="2"/>
      <c r="I69" s="2"/>
      <c r="J69" s="2"/>
      <c r="K69" s="119">
        <f t="shared" si="10"/>
        <v>4</v>
      </c>
      <c r="L69" s="122">
        <f t="shared" si="11"/>
        <v>10.533333333333333</v>
      </c>
      <c r="M69" s="122">
        <f t="shared" si="12"/>
        <v>10.566666666666665</v>
      </c>
      <c r="N69" s="113">
        <f t="shared" si="13"/>
        <v>10.433333333333332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0.30000000000000071</v>
      </c>
      <c r="E70" s="114">
        <f t="shared" si="7"/>
        <v>0.30000000000000071</v>
      </c>
      <c r="F70" s="115">
        <f t="shared" si="8"/>
        <v>9.9999999999999645E-2</v>
      </c>
      <c r="G70" s="113">
        <f t="shared" si="9"/>
        <v>1.0147999999999999</v>
      </c>
      <c r="H70" s="2"/>
      <c r="I70" s="2"/>
      <c r="J70" s="2"/>
      <c r="K70" s="119">
        <f t="shared" si="10"/>
        <v>5</v>
      </c>
      <c r="L70" s="122">
        <f t="shared" si="11"/>
        <v>11.733333333333334</v>
      </c>
      <c r="M70" s="122">
        <f t="shared" si="12"/>
        <v>11.633333333333333</v>
      </c>
      <c r="N70" s="113">
        <f t="shared" si="13"/>
        <v>11.666666666666666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0.20000000000000107</v>
      </c>
      <c r="F71" s="115">
        <f t="shared" si="8"/>
        <v>0.80000000000000071</v>
      </c>
      <c r="G71" s="113">
        <f t="shared" si="9"/>
        <v>1.0147999999999999</v>
      </c>
      <c r="H71" s="2"/>
      <c r="I71" s="2"/>
      <c r="J71" s="2"/>
      <c r="K71" s="119">
        <f t="shared" si="10"/>
        <v>6</v>
      </c>
      <c r="L71" s="122">
        <f t="shared" si="11"/>
        <v>11.066666666666668</v>
      </c>
      <c r="M71" s="122">
        <f t="shared" si="12"/>
        <v>11.300000000000002</v>
      </c>
      <c r="N71" s="113">
        <f t="shared" si="13"/>
        <v>11.1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</v>
      </c>
      <c r="E72" s="114">
        <f t="shared" si="7"/>
        <v>0.19999999999999929</v>
      </c>
      <c r="F72" s="115">
        <f t="shared" si="8"/>
        <v>0.40000000000000036</v>
      </c>
      <c r="G72" s="113">
        <f t="shared" si="9"/>
        <v>1.0147999999999999</v>
      </c>
      <c r="H72" s="2"/>
      <c r="I72" s="2"/>
      <c r="J72" s="2"/>
      <c r="K72" s="119">
        <f t="shared" si="10"/>
        <v>7</v>
      </c>
      <c r="L72" s="122">
        <f t="shared" si="11"/>
        <v>12.1</v>
      </c>
      <c r="M72" s="122">
        <f t="shared" si="12"/>
        <v>12.066666666666668</v>
      </c>
      <c r="N72" s="113">
        <f t="shared" si="13"/>
        <v>11.933333333333332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0.39999999999999858</v>
      </c>
      <c r="E73" s="114">
        <f t="shared" si="7"/>
        <v>0.29999999999999893</v>
      </c>
      <c r="F73" s="115">
        <f t="shared" si="8"/>
        <v>0.59999999999999964</v>
      </c>
      <c r="G73" s="113">
        <f t="shared" si="9"/>
        <v>1.0147999999999999</v>
      </c>
      <c r="H73" s="2"/>
      <c r="I73" s="2"/>
      <c r="J73" s="2"/>
      <c r="K73" s="119">
        <f t="shared" si="10"/>
        <v>8</v>
      </c>
      <c r="L73" s="122">
        <f t="shared" si="11"/>
        <v>12</v>
      </c>
      <c r="M73" s="122">
        <f t="shared" si="12"/>
        <v>12.033333333333333</v>
      </c>
      <c r="N73" s="113">
        <f t="shared" si="13"/>
        <v>11.733333333333334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0.39999999999999858</v>
      </c>
      <c r="E74" s="114">
        <f t="shared" si="7"/>
        <v>0.5</v>
      </c>
      <c r="F74" s="115">
        <f t="shared" si="8"/>
        <v>0.30000000000000071</v>
      </c>
      <c r="G74" s="113">
        <f t="shared" si="9"/>
        <v>1.0147999999999999</v>
      </c>
      <c r="H74" s="2"/>
      <c r="I74" s="2"/>
      <c r="J74" s="2"/>
      <c r="K74" s="119">
        <f t="shared" si="10"/>
        <v>9</v>
      </c>
      <c r="L74" s="122">
        <f t="shared" si="11"/>
        <v>11</v>
      </c>
      <c r="M74" s="122">
        <f t="shared" si="12"/>
        <v>10.9</v>
      </c>
      <c r="N74" s="113">
        <f t="shared" si="13"/>
        <v>10.9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0.20000000000000107</v>
      </c>
      <c r="F75" s="115">
        <f t="shared" si="8"/>
        <v>0.5</v>
      </c>
      <c r="G75" s="118">
        <f t="shared" si="9"/>
        <v>1.0147999999999999</v>
      </c>
      <c r="H75" s="2"/>
      <c r="I75" s="2"/>
      <c r="J75" s="2"/>
      <c r="K75" s="123">
        <f t="shared" si="10"/>
        <v>10</v>
      </c>
      <c r="L75" s="122">
        <f t="shared" si="11"/>
        <v>10.700000000000001</v>
      </c>
      <c r="M75" s="122">
        <f t="shared" si="12"/>
        <v>10.800000000000002</v>
      </c>
      <c r="N75" s="113">
        <f t="shared" si="13"/>
        <v>10.666666666666666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GRR!B66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GRR!A66</f>
        <v>D 60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Data!BF2</f>
        <v>9</v>
      </c>
      <c r="D8" s="17">
        <f>Data!BF12</f>
        <v>9</v>
      </c>
      <c r="E8" s="17">
        <f>Data!BF22</f>
        <v>8.6999999999999993</v>
      </c>
      <c r="F8" s="18">
        <f>MAX(C8:E8)-MIN(C8:E8)</f>
        <v>0.30000000000000071</v>
      </c>
      <c r="G8" s="17">
        <f>Data!BF32</f>
        <v>9</v>
      </c>
      <c r="H8" s="17">
        <f>Data!BF42</f>
        <v>8.9</v>
      </c>
      <c r="I8" s="17">
        <f>Data!BF52</f>
        <v>8.4</v>
      </c>
      <c r="J8" s="18">
        <f t="shared" ref="J8" si="0">MAX(G8:I8)-MIN(G8:I8)</f>
        <v>0.59999999999999964</v>
      </c>
      <c r="K8" s="17">
        <f>Data!BF62</f>
        <v>8.3000000000000007</v>
      </c>
      <c r="L8" s="17">
        <f>Data!BF72</f>
        <v>8.8000000000000007</v>
      </c>
      <c r="M8" s="17">
        <f>Data!BF82</f>
        <v>8.6999999999999993</v>
      </c>
      <c r="N8" s="71">
        <f t="shared" ref="N8:N17" si="1">MAX(K8:M8)-MIN(K8:M8)</f>
        <v>0.5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Data!BF3</f>
        <v>8.4</v>
      </c>
      <c r="D9" s="17">
        <f>Data!BF13</f>
        <v>8.6</v>
      </c>
      <c r="E9" s="17">
        <f>Data!BF23</f>
        <v>8.6</v>
      </c>
      <c r="F9" s="18">
        <f t="shared" ref="F9:F17" si="3">MAX(C9:E9)-MIN(C9:E9)</f>
        <v>0.19999999999999929</v>
      </c>
      <c r="G9" s="17">
        <f>Data!BF33</f>
        <v>8.6</v>
      </c>
      <c r="H9" s="17">
        <f>Data!BF43</f>
        <v>8.6999999999999993</v>
      </c>
      <c r="I9" s="17">
        <f>Data!BF53</f>
        <v>8.6999999999999993</v>
      </c>
      <c r="J9" s="18">
        <f t="shared" ref="J9:J17" si="4">MAX(G9:I9)-MIN(G9:I9)</f>
        <v>9.9999999999999645E-2</v>
      </c>
      <c r="K9" s="17">
        <f>Data!BF63</f>
        <v>8.6</v>
      </c>
      <c r="L9" s="17">
        <f>Data!BF73</f>
        <v>8.8000000000000007</v>
      </c>
      <c r="M9" s="17">
        <f>Data!BF83</f>
        <v>8.9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Data!BF4</f>
        <v>9.1999999999999993</v>
      </c>
      <c r="D10" s="17">
        <f>Data!BF14</f>
        <v>8.6999999999999993</v>
      </c>
      <c r="E10" s="17">
        <f>Data!BF24</f>
        <v>8.6</v>
      </c>
      <c r="F10" s="18">
        <f t="shared" si="3"/>
        <v>0.59999999999999964</v>
      </c>
      <c r="G10" s="17">
        <f>Data!BF34</f>
        <v>9.1</v>
      </c>
      <c r="H10" s="17">
        <f>Data!BF44</f>
        <v>8.9</v>
      </c>
      <c r="I10" s="17">
        <f>Data!BF54</f>
        <v>8.5</v>
      </c>
      <c r="J10" s="18">
        <f t="shared" si="4"/>
        <v>0.59999999999999964</v>
      </c>
      <c r="K10" s="17">
        <f>Data!BF64</f>
        <v>9</v>
      </c>
      <c r="L10" s="17">
        <f>Data!BF74</f>
        <v>8.6999999999999993</v>
      </c>
      <c r="M10" s="17">
        <f>Data!BF84</f>
        <v>8.6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Data!BF5</f>
        <v>9.6</v>
      </c>
      <c r="D11" s="17">
        <f>Data!BF15</f>
        <v>9.6</v>
      </c>
      <c r="E11" s="17">
        <f>Data!BF25</f>
        <v>9.1999999999999993</v>
      </c>
      <c r="F11" s="18">
        <f t="shared" si="3"/>
        <v>0.40000000000000036</v>
      </c>
      <c r="G11" s="17">
        <f>Data!BF35</f>
        <v>9.8000000000000007</v>
      </c>
      <c r="H11" s="17">
        <f>Data!BF45</f>
        <v>9.5</v>
      </c>
      <c r="I11" s="17">
        <f>Data!BF55</f>
        <v>9.1999999999999993</v>
      </c>
      <c r="J11" s="18">
        <f t="shared" si="4"/>
        <v>0.60000000000000142</v>
      </c>
      <c r="K11" s="17">
        <f>Data!BF65</f>
        <v>9.6999999999999993</v>
      </c>
      <c r="L11" s="17">
        <f>Data!BF75</f>
        <v>9.1999999999999993</v>
      </c>
      <c r="M11" s="17">
        <f>Data!BF85</f>
        <v>9.3000000000000007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Data!BF6</f>
        <v>9.8000000000000007</v>
      </c>
      <c r="D12" s="17">
        <f>Data!BF16</f>
        <v>9.8000000000000007</v>
      </c>
      <c r="E12" s="17">
        <f>Data!BF26</f>
        <v>9.6999999999999993</v>
      </c>
      <c r="F12" s="18">
        <f t="shared" si="3"/>
        <v>0.10000000000000142</v>
      </c>
      <c r="G12" s="17">
        <f>Data!BF36</f>
        <v>10</v>
      </c>
      <c r="H12" s="17">
        <f>Data!BF46</f>
        <v>9.6</v>
      </c>
      <c r="I12" s="17">
        <f>Data!BF56</f>
        <v>9.6999999999999993</v>
      </c>
      <c r="J12" s="18">
        <f t="shared" si="4"/>
        <v>0.40000000000000036</v>
      </c>
      <c r="K12" s="17">
        <f>Data!BF66</f>
        <v>9.9</v>
      </c>
      <c r="L12" s="17">
        <f>Data!BF76</f>
        <v>9.8000000000000007</v>
      </c>
      <c r="M12" s="17">
        <f>Data!BF86</f>
        <v>9.1999999999999993</v>
      </c>
      <c r="N12" s="73">
        <f t="shared" si="1"/>
        <v>0.70000000000000107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Data!BF7</f>
        <v>9.8000000000000007</v>
      </c>
      <c r="D13" s="17">
        <f>Data!BF17</f>
        <v>10.1</v>
      </c>
      <c r="E13" s="17">
        <f>Data!BF27</f>
        <v>9.9</v>
      </c>
      <c r="F13" s="18">
        <f t="shared" si="3"/>
        <v>0.29999999999999893</v>
      </c>
      <c r="G13" s="17">
        <f>Data!BF37</f>
        <v>10.1</v>
      </c>
      <c r="H13" s="17">
        <f>Data!BF47</f>
        <v>9.9</v>
      </c>
      <c r="I13" s="17">
        <f>Data!BF57</f>
        <v>9.8000000000000007</v>
      </c>
      <c r="J13" s="18">
        <f t="shared" si="4"/>
        <v>0.29999999999999893</v>
      </c>
      <c r="K13" s="17">
        <f>Data!BF67</f>
        <v>10.1</v>
      </c>
      <c r="L13" s="17">
        <f>Data!BF77</f>
        <v>9.9</v>
      </c>
      <c r="M13" s="17">
        <f>Data!BF87</f>
        <v>9.8000000000000007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Data!BF8</f>
        <v>11.6</v>
      </c>
      <c r="D14" s="17">
        <f>Data!BF18</f>
        <v>11.4</v>
      </c>
      <c r="E14" s="17">
        <f>Data!BF28</f>
        <v>10.7</v>
      </c>
      <c r="F14" s="18">
        <f t="shared" si="3"/>
        <v>0.90000000000000036</v>
      </c>
      <c r="G14" s="17">
        <f>Data!BF38</f>
        <v>11.5</v>
      </c>
      <c r="H14" s="17">
        <f>Data!BF48</f>
        <v>11.3</v>
      </c>
      <c r="I14" s="17">
        <f>Data!BF58</f>
        <v>11.3</v>
      </c>
      <c r="J14" s="18">
        <f t="shared" si="4"/>
        <v>0.19999999999999929</v>
      </c>
      <c r="K14" s="17">
        <f>Data!BF68</f>
        <v>11.4</v>
      </c>
      <c r="L14" s="17">
        <f>Data!BF78</f>
        <v>11.3</v>
      </c>
      <c r="M14" s="17">
        <f>Data!BF88</f>
        <v>11.1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Data!BF9</f>
        <v>9.9</v>
      </c>
      <c r="D15" s="17">
        <f>Data!BF19</f>
        <v>9.6</v>
      </c>
      <c r="E15" s="17">
        <f>Data!BF29</f>
        <v>9.5</v>
      </c>
      <c r="F15" s="18">
        <f t="shared" si="3"/>
        <v>0.40000000000000036</v>
      </c>
      <c r="G15" s="17">
        <f>Data!BF39</f>
        <v>9.8000000000000007</v>
      </c>
      <c r="H15" s="17">
        <f>Data!BF49</f>
        <v>9.1999999999999993</v>
      </c>
      <c r="I15" s="17">
        <f>Data!BF59</f>
        <v>9.1999999999999993</v>
      </c>
      <c r="J15" s="18">
        <f t="shared" si="4"/>
        <v>0.60000000000000142</v>
      </c>
      <c r="K15" s="17">
        <f>Data!BF69</f>
        <v>9.5</v>
      </c>
      <c r="L15" s="17">
        <f>Data!BF79</f>
        <v>9.5</v>
      </c>
      <c r="M15" s="17">
        <f>Data!BF89</f>
        <v>9.4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Data!BF10</f>
        <v>8.4</v>
      </c>
      <c r="D16" s="17">
        <f>Data!BF20</f>
        <v>8.1999999999999993</v>
      </c>
      <c r="E16" s="17">
        <f>Data!BF30</f>
        <v>8.1999999999999993</v>
      </c>
      <c r="F16" s="18">
        <f t="shared" si="3"/>
        <v>0.20000000000000107</v>
      </c>
      <c r="G16" s="17">
        <f>Data!BF40</f>
        <v>8.4</v>
      </c>
      <c r="H16" s="17">
        <f>Data!BF50</f>
        <v>8</v>
      </c>
      <c r="I16" s="17">
        <f>Data!BF60</f>
        <v>8.1</v>
      </c>
      <c r="J16" s="18">
        <f t="shared" si="4"/>
        <v>0.40000000000000036</v>
      </c>
      <c r="K16" s="17">
        <f>Data!BF70</f>
        <v>8.3000000000000007</v>
      </c>
      <c r="L16" s="17">
        <f>Data!BF80</f>
        <v>8.1999999999999993</v>
      </c>
      <c r="M16" s="17">
        <f>Data!BF90</f>
        <v>8.1999999999999993</v>
      </c>
      <c r="N16" s="73">
        <f t="shared" si="1"/>
        <v>0.10000000000000142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Data!BF11</f>
        <v>10.1</v>
      </c>
      <c r="D17" s="17">
        <f>Data!BF21</f>
        <v>10.4</v>
      </c>
      <c r="E17" s="17">
        <f>Data!BF31</f>
        <v>10.1</v>
      </c>
      <c r="F17" s="18">
        <f t="shared" si="3"/>
        <v>0.30000000000000071</v>
      </c>
      <c r="G17" s="17">
        <f>Data!BF41</f>
        <v>10</v>
      </c>
      <c r="H17" s="17">
        <f>Data!BF51</f>
        <v>10.199999999999999</v>
      </c>
      <c r="I17" s="17">
        <f>Data!BF61</f>
        <v>10.1</v>
      </c>
      <c r="J17" s="18">
        <f t="shared" si="4"/>
        <v>0.19999999999999929</v>
      </c>
      <c r="K17" s="17">
        <f>Data!BF71</f>
        <v>10.4</v>
      </c>
      <c r="L17" s="17">
        <f>Data!BF81</f>
        <v>10.199999999999999</v>
      </c>
      <c r="M17" s="17">
        <f>Data!BF91</f>
        <v>10.1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1.7720023626696741E-2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9.4799999999999986</v>
      </c>
      <c r="F28" s="30">
        <f>AVERAGE(F8:F27)</f>
        <v>0.37000000000000027</v>
      </c>
      <c r="G28" s="31"/>
      <c r="H28" s="32" t="s">
        <v>111</v>
      </c>
      <c r="I28" s="79">
        <f>AVERAGE(G8:I27)</f>
        <v>9.4500000000000011</v>
      </c>
      <c r="J28" s="30">
        <f>AVERAGE(J8:J27)</f>
        <v>0.4</v>
      </c>
      <c r="K28" s="80"/>
      <c r="L28" s="81" t="s">
        <v>111</v>
      </c>
      <c r="M28" s="82">
        <f>AVERAGE(K8:M27)</f>
        <v>9.4300000000000015</v>
      </c>
      <c r="N28" s="83">
        <f>AVERAGE(N8:N27)</f>
        <v>0.35000000000000037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1.1386666666666672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0.15809404139918756</v>
      </c>
      <c r="I30" s="2"/>
      <c r="J30" s="33"/>
      <c r="K30" s="34" t="s">
        <v>114</v>
      </c>
      <c r="L30" s="35">
        <f>SQRT(D30^2+H30^2)</f>
        <v>1.1495892760911208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0.22110032362459556</v>
      </c>
      <c r="E31" s="3"/>
      <c r="F31" s="37"/>
      <c r="G31" s="40" t="s">
        <v>117</v>
      </c>
      <c r="H31" s="41">
        <f>H30/5.15</f>
        <v>3.0697872116347096E-2</v>
      </c>
      <c r="I31" s="2"/>
      <c r="J31" s="37"/>
      <c r="K31" s="38" t="s">
        <v>118</v>
      </c>
      <c r="L31" s="84">
        <f>L30/5.15</f>
        <v>0.22322121865847006</v>
      </c>
      <c r="M31" s="2"/>
      <c r="N31" s="85"/>
      <c r="O31" s="36" t="s">
        <v>119</v>
      </c>
      <c r="P31" s="86">
        <f>IF(J2=2,(F28+J28)/2,(F28+J28+N28)/3)</f>
        <v>0.37333333333333352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12.651851851851857</v>
      </c>
      <c r="E32" s="3"/>
      <c r="F32" s="42"/>
      <c r="G32" s="45" t="s">
        <v>121</v>
      </c>
      <c r="H32" s="44">
        <f>100*H30/G4</f>
        <v>1.756600459990973</v>
      </c>
      <c r="I32" s="2"/>
      <c r="J32" s="42"/>
      <c r="K32" s="87" t="s">
        <v>122</v>
      </c>
      <c r="L32" s="44">
        <f>100*L30/(G2-G3)</f>
        <v>12.773214178790232</v>
      </c>
      <c r="M32" s="2"/>
      <c r="N32" s="88"/>
      <c r="O32" s="89" t="s">
        <v>123</v>
      </c>
      <c r="P32" s="90">
        <f>IF(J3=2,P31*N42,P31*N43)</f>
        <v>0.9632000000000005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4.9999999999997158E-2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-1.9999999999999574E-2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0.30000000000000071</v>
      </c>
      <c r="E66" s="111">
        <f t="shared" ref="E66:E75" si="7">J8</f>
        <v>0.59999999999999964</v>
      </c>
      <c r="F66" s="112">
        <f t="shared" ref="F66:F75" si="8">N8</f>
        <v>0.5</v>
      </c>
      <c r="G66" s="113">
        <f t="shared" ref="G66:G75" si="9">$P$32</f>
        <v>0.9632000000000005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8.9</v>
      </c>
      <c r="M66" s="120">
        <f t="shared" ref="M66:M75" si="12">AVERAGE(G8:I8)</f>
        <v>8.7666666666666657</v>
      </c>
      <c r="N66" s="121">
        <f t="shared" ref="N66:N75" si="13">AVERAGE(K8:M8)</f>
        <v>8.6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9.9999999999999645E-2</v>
      </c>
      <c r="F67" s="115">
        <f t="shared" si="8"/>
        <v>0.30000000000000071</v>
      </c>
      <c r="G67" s="113">
        <f t="shared" si="9"/>
        <v>0.9632000000000005</v>
      </c>
      <c r="H67" s="2"/>
      <c r="I67" s="2"/>
      <c r="J67" s="2"/>
      <c r="K67" s="119">
        <f t="shared" si="10"/>
        <v>2</v>
      </c>
      <c r="L67" s="122">
        <f t="shared" si="11"/>
        <v>8.5333333333333332</v>
      </c>
      <c r="M67" s="122">
        <f t="shared" si="12"/>
        <v>8.6666666666666661</v>
      </c>
      <c r="N67" s="113">
        <f t="shared" si="13"/>
        <v>8.7666666666666657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0.59999999999999964</v>
      </c>
      <c r="F68" s="115">
        <f t="shared" si="8"/>
        <v>0.40000000000000036</v>
      </c>
      <c r="G68" s="113">
        <f t="shared" si="9"/>
        <v>0.9632000000000005</v>
      </c>
      <c r="H68" s="2"/>
      <c r="I68" s="2"/>
      <c r="J68" s="2"/>
      <c r="K68" s="119">
        <f t="shared" si="10"/>
        <v>3</v>
      </c>
      <c r="L68" s="122">
        <f t="shared" si="11"/>
        <v>8.8333333333333339</v>
      </c>
      <c r="M68" s="122">
        <f t="shared" si="12"/>
        <v>8.8333333333333339</v>
      </c>
      <c r="N68" s="113">
        <f t="shared" si="13"/>
        <v>8.7666666666666657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0.60000000000000142</v>
      </c>
      <c r="F69" s="115">
        <f t="shared" si="8"/>
        <v>0.5</v>
      </c>
      <c r="G69" s="113">
        <f t="shared" si="9"/>
        <v>0.9632000000000005</v>
      </c>
      <c r="H69" s="2"/>
      <c r="I69" s="2"/>
      <c r="J69" s="2"/>
      <c r="K69" s="119">
        <f t="shared" si="10"/>
        <v>4</v>
      </c>
      <c r="L69" s="122">
        <f t="shared" si="11"/>
        <v>9.4666666666666668</v>
      </c>
      <c r="M69" s="122">
        <f t="shared" si="12"/>
        <v>9.5</v>
      </c>
      <c r="N69" s="113">
        <f t="shared" si="13"/>
        <v>9.4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0.10000000000000142</v>
      </c>
      <c r="E70" s="114">
        <f t="shared" si="7"/>
        <v>0.40000000000000036</v>
      </c>
      <c r="F70" s="115">
        <f t="shared" si="8"/>
        <v>0.70000000000000107</v>
      </c>
      <c r="G70" s="113">
        <f t="shared" si="9"/>
        <v>0.9632000000000005</v>
      </c>
      <c r="H70" s="2"/>
      <c r="I70" s="2"/>
      <c r="J70" s="2"/>
      <c r="K70" s="119">
        <f t="shared" si="10"/>
        <v>5</v>
      </c>
      <c r="L70" s="122">
        <f t="shared" si="11"/>
        <v>9.7666666666666675</v>
      </c>
      <c r="M70" s="122">
        <f t="shared" si="12"/>
        <v>9.7666666666666675</v>
      </c>
      <c r="N70" s="113">
        <f t="shared" si="13"/>
        <v>9.6333333333333346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0.29999999999999893</v>
      </c>
      <c r="F71" s="115">
        <f t="shared" si="8"/>
        <v>0.29999999999999893</v>
      </c>
      <c r="G71" s="113">
        <f t="shared" si="9"/>
        <v>0.9632000000000005</v>
      </c>
      <c r="H71" s="2"/>
      <c r="I71" s="2"/>
      <c r="J71" s="2"/>
      <c r="K71" s="119">
        <f t="shared" si="10"/>
        <v>6</v>
      </c>
      <c r="L71" s="122">
        <f t="shared" si="11"/>
        <v>9.9333333333333318</v>
      </c>
      <c r="M71" s="122">
        <f t="shared" si="12"/>
        <v>9.9333333333333336</v>
      </c>
      <c r="N71" s="113">
        <f t="shared" si="13"/>
        <v>9.9333333333333336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0.90000000000000036</v>
      </c>
      <c r="E72" s="114">
        <f t="shared" si="7"/>
        <v>0.19999999999999929</v>
      </c>
      <c r="F72" s="115">
        <f t="shared" si="8"/>
        <v>0.30000000000000071</v>
      </c>
      <c r="G72" s="113">
        <f t="shared" si="9"/>
        <v>0.9632000000000005</v>
      </c>
      <c r="H72" s="2"/>
      <c r="I72" s="2"/>
      <c r="J72" s="2"/>
      <c r="K72" s="119">
        <f t="shared" si="10"/>
        <v>7</v>
      </c>
      <c r="L72" s="122">
        <f t="shared" si="11"/>
        <v>11.233333333333334</v>
      </c>
      <c r="M72" s="122">
        <f t="shared" si="12"/>
        <v>11.366666666666667</v>
      </c>
      <c r="N72" s="113">
        <f t="shared" si="13"/>
        <v>11.266666666666667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0.60000000000000142</v>
      </c>
      <c r="F73" s="115">
        <f t="shared" si="8"/>
        <v>9.9999999999999645E-2</v>
      </c>
      <c r="G73" s="113">
        <f t="shared" si="9"/>
        <v>0.9632000000000005</v>
      </c>
      <c r="H73" s="2"/>
      <c r="I73" s="2"/>
      <c r="J73" s="2"/>
      <c r="K73" s="119">
        <f t="shared" si="10"/>
        <v>8</v>
      </c>
      <c r="L73" s="122">
        <f t="shared" si="11"/>
        <v>9.6666666666666661</v>
      </c>
      <c r="M73" s="122">
        <f t="shared" si="12"/>
        <v>9.4</v>
      </c>
      <c r="N73" s="113">
        <f t="shared" si="13"/>
        <v>9.4666666666666668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0.20000000000000107</v>
      </c>
      <c r="E74" s="114">
        <f t="shared" si="7"/>
        <v>0.40000000000000036</v>
      </c>
      <c r="F74" s="115">
        <f t="shared" si="8"/>
        <v>0.10000000000000142</v>
      </c>
      <c r="G74" s="113">
        <f t="shared" si="9"/>
        <v>0.9632000000000005</v>
      </c>
      <c r="H74" s="2"/>
      <c r="I74" s="2"/>
      <c r="J74" s="2"/>
      <c r="K74" s="119">
        <f t="shared" si="10"/>
        <v>9</v>
      </c>
      <c r="L74" s="122">
        <f t="shared" si="11"/>
        <v>8.2666666666666675</v>
      </c>
      <c r="M74" s="122">
        <f t="shared" si="12"/>
        <v>8.1666666666666661</v>
      </c>
      <c r="N74" s="113">
        <f t="shared" si="13"/>
        <v>8.2333333333333325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0.19999999999999929</v>
      </c>
      <c r="F75" s="115">
        <f t="shared" si="8"/>
        <v>0.30000000000000071</v>
      </c>
      <c r="G75" s="118">
        <f t="shared" si="9"/>
        <v>0.9632000000000005</v>
      </c>
      <c r="H75" s="2"/>
      <c r="I75" s="2"/>
      <c r="J75" s="2"/>
      <c r="K75" s="123">
        <f t="shared" si="10"/>
        <v>10</v>
      </c>
      <c r="L75" s="122">
        <f t="shared" si="11"/>
        <v>10.200000000000001</v>
      </c>
      <c r="M75" s="122">
        <f t="shared" si="12"/>
        <v>10.1</v>
      </c>
      <c r="N75" s="113">
        <f t="shared" si="13"/>
        <v>10.233333333333334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GRR!B67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GRR!A67</f>
        <v>D62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Data!BG2</f>
        <v>9.3000000000000007</v>
      </c>
      <c r="D8" s="17">
        <f>Data!BG12</f>
        <v>9.1999999999999993</v>
      </c>
      <c r="E8" s="17">
        <f>Data!BG22</f>
        <v>8.4</v>
      </c>
      <c r="F8" s="18">
        <f>MAX(C8:E8)-MIN(C8:E8)</f>
        <v>0.90000000000000036</v>
      </c>
      <c r="G8" s="17">
        <f>Data!BG32</f>
        <v>9.1999999999999993</v>
      </c>
      <c r="H8" s="17">
        <f>Data!BG42</f>
        <v>9.1</v>
      </c>
      <c r="I8" s="17">
        <f>Data!BG52</f>
        <v>8.9</v>
      </c>
      <c r="J8" s="18">
        <f t="shared" ref="J8" si="0">MAX(G8:I8)-MIN(G8:I8)</f>
        <v>0.29999999999999893</v>
      </c>
      <c r="K8" s="17">
        <f>Data!BG62</f>
        <v>9.1999999999999993</v>
      </c>
      <c r="L8" s="17">
        <f>Data!BG72</f>
        <v>9</v>
      </c>
      <c r="M8" s="17">
        <f>Data!BG82</f>
        <v>8.9</v>
      </c>
      <c r="N8" s="71">
        <f t="shared" ref="N8:N17" si="1">MAX(K8:M8)-MIN(K8:M8)</f>
        <v>0.29999999999999893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Data!BG3</f>
        <v>8.5</v>
      </c>
      <c r="D9" s="17">
        <f>Data!BG13</f>
        <v>8.9</v>
      </c>
      <c r="E9" s="17">
        <f>Data!BG23</f>
        <v>8.6</v>
      </c>
      <c r="F9" s="18">
        <f t="shared" ref="F9:F17" si="3">MAX(C9:E9)-MIN(C9:E9)</f>
        <v>0.40000000000000036</v>
      </c>
      <c r="G9" s="17">
        <f>Data!BG33</f>
        <v>8.6</v>
      </c>
      <c r="H9" s="17">
        <f>Data!BG43</f>
        <v>8.8000000000000007</v>
      </c>
      <c r="I9" s="17">
        <f>Data!BG53</f>
        <v>9.1</v>
      </c>
      <c r="J9" s="18">
        <f t="shared" ref="J9:J17" si="4">MAX(G9:I9)-MIN(G9:I9)</f>
        <v>0.5</v>
      </c>
      <c r="K9" s="17">
        <f>Data!BG63</f>
        <v>8.3000000000000007</v>
      </c>
      <c r="L9" s="17">
        <f>Data!BG73</f>
        <v>8.8000000000000007</v>
      </c>
      <c r="M9" s="17">
        <f>Data!BG83</f>
        <v>8.6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Data!BG4</f>
        <v>10.199999999999999</v>
      </c>
      <c r="D10" s="17">
        <f>Data!BG14</f>
        <v>10</v>
      </c>
      <c r="E10" s="17">
        <f>Data!BG24</f>
        <v>9.5</v>
      </c>
      <c r="F10" s="18">
        <f t="shared" si="3"/>
        <v>0.69999999999999929</v>
      </c>
      <c r="G10" s="17">
        <f>Data!BG34</f>
        <v>9.6999999999999993</v>
      </c>
      <c r="H10" s="17">
        <f>Data!BG44</f>
        <v>9.9</v>
      </c>
      <c r="I10" s="17">
        <f>Data!BG54</f>
        <v>9.5</v>
      </c>
      <c r="J10" s="18">
        <f t="shared" si="4"/>
        <v>0.40000000000000036</v>
      </c>
      <c r="K10" s="17">
        <f>Data!BG64</f>
        <v>10.1</v>
      </c>
      <c r="L10" s="17">
        <f>Data!BG74</f>
        <v>9.6999999999999993</v>
      </c>
      <c r="M10" s="17">
        <f>Data!BG84</f>
        <v>9.5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Data!BG5</f>
        <v>9.6</v>
      </c>
      <c r="D11" s="17">
        <f>Data!BG15</f>
        <v>9.8000000000000007</v>
      </c>
      <c r="E11" s="17">
        <f>Data!BG25</f>
        <v>9.3000000000000007</v>
      </c>
      <c r="F11" s="18">
        <f t="shared" si="3"/>
        <v>0.5</v>
      </c>
      <c r="G11" s="17">
        <f>Data!BG35</f>
        <v>9.6</v>
      </c>
      <c r="H11" s="17">
        <f>Data!BG45</f>
        <v>9.6999999999999993</v>
      </c>
      <c r="I11" s="17">
        <f>Data!BG55</f>
        <v>9.4</v>
      </c>
      <c r="J11" s="18">
        <f t="shared" si="4"/>
        <v>0.29999999999999893</v>
      </c>
      <c r="K11" s="17">
        <f>Data!BG65</f>
        <v>9.8000000000000007</v>
      </c>
      <c r="L11" s="17">
        <f>Data!BG75</f>
        <v>9.3000000000000007</v>
      </c>
      <c r="M11" s="17">
        <f>Data!BG85</f>
        <v>9.5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Data!BG6</f>
        <v>9.6999999999999993</v>
      </c>
      <c r="D12" s="17">
        <f>Data!BG16</f>
        <v>9.9</v>
      </c>
      <c r="E12" s="17">
        <f>Data!BG26</f>
        <v>9.8000000000000007</v>
      </c>
      <c r="F12" s="18">
        <f t="shared" si="3"/>
        <v>0.20000000000000107</v>
      </c>
      <c r="G12" s="17">
        <f>Data!BG36</f>
        <v>10</v>
      </c>
      <c r="H12" s="17">
        <f>Data!BG46</f>
        <v>9.6999999999999993</v>
      </c>
      <c r="I12" s="17">
        <f>Data!BG56</f>
        <v>9.6999999999999993</v>
      </c>
      <c r="J12" s="18">
        <f t="shared" si="4"/>
        <v>0.30000000000000071</v>
      </c>
      <c r="K12" s="17">
        <f>Data!BG66</f>
        <v>10</v>
      </c>
      <c r="L12" s="17">
        <f>Data!BG76</f>
        <v>9.8000000000000007</v>
      </c>
      <c r="M12" s="17">
        <f>Data!BG86</f>
        <v>9.8000000000000007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Data!BG7</f>
        <v>9.9</v>
      </c>
      <c r="D13" s="17">
        <f>Data!BG17</f>
        <v>10.3</v>
      </c>
      <c r="E13" s="17">
        <f>Data!BG27</f>
        <v>10.1</v>
      </c>
      <c r="F13" s="18">
        <f t="shared" si="3"/>
        <v>0.40000000000000036</v>
      </c>
      <c r="G13" s="17">
        <f>Data!BG37</f>
        <v>10.4</v>
      </c>
      <c r="H13" s="17">
        <f>Data!BG47</f>
        <v>10.199999999999999</v>
      </c>
      <c r="I13" s="17">
        <f>Data!BG57</f>
        <v>10.1</v>
      </c>
      <c r="J13" s="18">
        <f t="shared" si="4"/>
        <v>0.30000000000000071</v>
      </c>
      <c r="K13" s="17">
        <f>Data!BG67</f>
        <v>10.5</v>
      </c>
      <c r="L13" s="17">
        <f>Data!BG77</f>
        <v>10.1</v>
      </c>
      <c r="M13" s="17">
        <f>Data!BG87</f>
        <v>9.8000000000000007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Data!BG8</f>
        <v>11.1</v>
      </c>
      <c r="D14" s="17">
        <f>Data!BG18</f>
        <v>10.9</v>
      </c>
      <c r="E14" s="17">
        <f>Data!BG28</f>
        <v>10.9</v>
      </c>
      <c r="F14" s="18">
        <f t="shared" si="3"/>
        <v>0.19999999999999929</v>
      </c>
      <c r="G14" s="17">
        <f>Data!BG38</f>
        <v>11</v>
      </c>
      <c r="H14" s="17">
        <f>Data!BG48</f>
        <v>10.8</v>
      </c>
      <c r="I14" s="17">
        <f>Data!BG58</f>
        <v>10.9</v>
      </c>
      <c r="J14" s="18">
        <f t="shared" si="4"/>
        <v>0.19999999999999929</v>
      </c>
      <c r="K14" s="17">
        <f>Data!BG68</f>
        <v>10.9</v>
      </c>
      <c r="L14" s="17">
        <f>Data!BG78</f>
        <v>10.8</v>
      </c>
      <c r="M14" s="17">
        <f>Data!BG88</f>
        <v>10.8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Data!BG9</f>
        <v>9.4</v>
      </c>
      <c r="D15" s="17">
        <f>Data!BG19</f>
        <v>9.1</v>
      </c>
      <c r="E15" s="17">
        <f>Data!BG29</f>
        <v>9</v>
      </c>
      <c r="F15" s="18">
        <f t="shared" si="3"/>
        <v>0.40000000000000036</v>
      </c>
      <c r="G15" s="17">
        <f>Data!BG39</f>
        <v>9.1999999999999993</v>
      </c>
      <c r="H15" s="17">
        <f>Data!BG49</f>
        <v>8.9</v>
      </c>
      <c r="I15" s="17">
        <f>Data!BG59</f>
        <v>8.6999999999999993</v>
      </c>
      <c r="J15" s="18">
        <f t="shared" si="4"/>
        <v>0.5</v>
      </c>
      <c r="K15" s="17">
        <f>Data!BG69</f>
        <v>9</v>
      </c>
      <c r="L15" s="17">
        <f>Data!BG79</f>
        <v>9</v>
      </c>
      <c r="M15" s="17">
        <f>Data!BG89</f>
        <v>8.8000000000000007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Data!BG10</f>
        <v>8.6</v>
      </c>
      <c r="D16" s="17">
        <f>Data!BG20</f>
        <v>8.1</v>
      </c>
      <c r="E16" s="17">
        <f>Data!BG30</f>
        <v>8.4</v>
      </c>
      <c r="F16" s="18">
        <f t="shared" si="3"/>
        <v>0.5</v>
      </c>
      <c r="G16" s="17">
        <f>Data!BG40</f>
        <v>8.5</v>
      </c>
      <c r="H16" s="17">
        <f>Data!BG50</f>
        <v>8.1</v>
      </c>
      <c r="I16" s="17">
        <f>Data!BG60</f>
        <v>8.4</v>
      </c>
      <c r="J16" s="18">
        <f t="shared" si="4"/>
        <v>0.40000000000000036</v>
      </c>
      <c r="K16" s="17">
        <f>Data!BG70</f>
        <v>8.5</v>
      </c>
      <c r="L16" s="17">
        <f>Data!BG80</f>
        <v>8.5</v>
      </c>
      <c r="M16" s="17">
        <f>Data!BG90</f>
        <v>8.3000000000000007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Data!BG11</f>
        <v>9.6999999999999993</v>
      </c>
      <c r="D17" s="17">
        <f>Data!BG21</f>
        <v>10</v>
      </c>
      <c r="E17" s="17">
        <f>Data!BG31</f>
        <v>9.6999999999999993</v>
      </c>
      <c r="F17" s="18">
        <f t="shared" si="3"/>
        <v>0.30000000000000071</v>
      </c>
      <c r="G17" s="17">
        <f>Data!BG41</f>
        <v>10.1</v>
      </c>
      <c r="H17" s="17">
        <f>Data!BG51</f>
        <v>9.9</v>
      </c>
      <c r="I17" s="17">
        <f>Data!BG61</f>
        <v>9.6999999999999993</v>
      </c>
      <c r="J17" s="18">
        <f t="shared" si="4"/>
        <v>0.40000000000000036</v>
      </c>
      <c r="K17" s="17">
        <f>Data!BG71</f>
        <v>10</v>
      </c>
      <c r="L17" s="17">
        <f>Data!BG81</f>
        <v>9.8000000000000007</v>
      </c>
      <c r="M17" s="17">
        <f>Data!BG91</f>
        <v>9.6999999999999993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1.9688915140778822E-3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9.5299999999999994</v>
      </c>
      <c r="F28" s="30">
        <f>AVERAGE(F8:F27)</f>
        <v>0.45000000000000018</v>
      </c>
      <c r="G28" s="31"/>
      <c r="H28" s="32" t="s">
        <v>111</v>
      </c>
      <c r="I28" s="79">
        <f>AVERAGE(G8:I27)</f>
        <v>9.5266666666666655</v>
      </c>
      <c r="J28" s="30">
        <f>AVERAGE(J8:J27)</f>
        <v>0.36</v>
      </c>
      <c r="K28" s="80"/>
      <c r="L28" s="81" t="s">
        <v>111</v>
      </c>
      <c r="M28" s="82">
        <f>AVERAGE(K8:M27)</f>
        <v>9.4933333333333358</v>
      </c>
      <c r="N28" s="83">
        <f>AVERAGE(N8:N27)</f>
        <v>0.3599999999999996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1.1894999999999996</v>
      </c>
      <c r="E30" s="3"/>
      <c r="F30" s="33"/>
      <c r="G30" s="36" t="s">
        <v>113</v>
      </c>
      <c r="H30" s="35">
        <f>IF(J2=2,SQRT(ABS(((P33*P42)^2)-((D30^2)/(J4*J3)))),(SQRT(ABS(((P33*P43)^2)-((D30^2)/(J4*J3))))))</f>
        <v>0.19329427047898148</v>
      </c>
      <c r="I30" s="2"/>
      <c r="J30" s="33"/>
      <c r="K30" s="34" t="s">
        <v>114</v>
      </c>
      <c r="L30" s="35">
        <f>SQRT(D30^2+H30^2)</f>
        <v>1.2051028690530947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0.23097087378640765</v>
      </c>
      <c r="E31" s="3"/>
      <c r="F31" s="37"/>
      <c r="G31" s="40" t="s">
        <v>117</v>
      </c>
      <c r="H31" s="41">
        <f>H30/5.15</f>
        <v>3.7532868054171158E-2</v>
      </c>
      <c r="I31" s="2"/>
      <c r="J31" s="37"/>
      <c r="K31" s="38" t="s">
        <v>118</v>
      </c>
      <c r="L31" s="84">
        <f>L30/5.15</f>
        <v>0.23400055709768827</v>
      </c>
      <c r="M31" s="2"/>
      <c r="N31" s="85"/>
      <c r="O31" s="36" t="s">
        <v>119</v>
      </c>
      <c r="P31" s="86">
        <f>IF(J2=2,(F28+J28)/2,(F28+J28+N28)/3)</f>
        <v>0.3899999999999999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13.216666666666661</v>
      </c>
      <c r="E32" s="3"/>
      <c r="F32" s="42"/>
      <c r="G32" s="45" t="s">
        <v>121</v>
      </c>
      <c r="H32" s="44">
        <f>100*H30/G4</f>
        <v>2.1477141164331273</v>
      </c>
      <c r="I32" s="2"/>
      <c r="J32" s="42"/>
      <c r="K32" s="87" t="s">
        <v>122</v>
      </c>
      <c r="L32" s="44">
        <f>100*L30/(G2-G3)</f>
        <v>13.390031878367719</v>
      </c>
      <c r="M32" s="2"/>
      <c r="N32" s="88"/>
      <c r="O32" s="89" t="s">
        <v>123</v>
      </c>
      <c r="P32" s="90">
        <f>IF(J3=2,P31*N42,P31*N43)</f>
        <v>1.0061999999999998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3.6666666666663517E-2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-3.3333333333329662E-2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0.90000000000000036</v>
      </c>
      <c r="E66" s="111">
        <f t="shared" ref="E66:E75" si="7">J8</f>
        <v>0.29999999999999893</v>
      </c>
      <c r="F66" s="112">
        <f t="shared" ref="F66:F75" si="8">N8</f>
        <v>0.29999999999999893</v>
      </c>
      <c r="G66" s="113">
        <f t="shared" ref="G66:G75" si="9">$P$32</f>
        <v>1.0061999999999998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8.9666666666666668</v>
      </c>
      <c r="M66" s="120">
        <f t="shared" ref="M66:M75" si="12">AVERAGE(G8:I8)</f>
        <v>9.0666666666666647</v>
      </c>
      <c r="N66" s="121">
        <f t="shared" ref="N66:N75" si="13">AVERAGE(K8:M8)</f>
        <v>9.0333333333333332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0.5</v>
      </c>
      <c r="F67" s="115">
        <f t="shared" si="8"/>
        <v>0.5</v>
      </c>
      <c r="G67" s="113">
        <f t="shared" si="9"/>
        <v>1.0061999999999998</v>
      </c>
      <c r="H67" s="2"/>
      <c r="I67" s="2"/>
      <c r="J67" s="2"/>
      <c r="K67" s="119">
        <f t="shared" si="10"/>
        <v>2</v>
      </c>
      <c r="L67" s="122">
        <f t="shared" si="11"/>
        <v>8.6666666666666661</v>
      </c>
      <c r="M67" s="122">
        <f t="shared" si="12"/>
        <v>8.8333333333333339</v>
      </c>
      <c r="N67" s="113">
        <f t="shared" si="13"/>
        <v>8.5666666666666682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0.40000000000000036</v>
      </c>
      <c r="F68" s="115">
        <f t="shared" si="8"/>
        <v>0.59999999999999964</v>
      </c>
      <c r="G68" s="113">
        <f t="shared" si="9"/>
        <v>1.0061999999999998</v>
      </c>
      <c r="H68" s="2"/>
      <c r="I68" s="2"/>
      <c r="J68" s="2"/>
      <c r="K68" s="119">
        <f t="shared" si="10"/>
        <v>3</v>
      </c>
      <c r="L68" s="122">
        <f t="shared" si="11"/>
        <v>9.9</v>
      </c>
      <c r="M68" s="122">
        <f t="shared" si="12"/>
        <v>9.7000000000000011</v>
      </c>
      <c r="N68" s="113">
        <f t="shared" si="13"/>
        <v>9.7666666666666657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0.29999999999999893</v>
      </c>
      <c r="F69" s="115">
        <f t="shared" si="8"/>
        <v>0.5</v>
      </c>
      <c r="G69" s="113">
        <f t="shared" si="9"/>
        <v>1.0061999999999998</v>
      </c>
      <c r="H69" s="2"/>
      <c r="I69" s="2"/>
      <c r="J69" s="2"/>
      <c r="K69" s="119">
        <f t="shared" si="10"/>
        <v>4</v>
      </c>
      <c r="L69" s="122">
        <f t="shared" si="11"/>
        <v>9.5666666666666664</v>
      </c>
      <c r="M69" s="122">
        <f t="shared" si="12"/>
        <v>9.5666666666666647</v>
      </c>
      <c r="N69" s="113">
        <f t="shared" si="13"/>
        <v>9.5333333333333332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0.30000000000000071</v>
      </c>
      <c r="F70" s="115">
        <f t="shared" si="8"/>
        <v>0.19999999999999929</v>
      </c>
      <c r="G70" s="113">
        <f t="shared" si="9"/>
        <v>1.0061999999999998</v>
      </c>
      <c r="H70" s="2"/>
      <c r="I70" s="2"/>
      <c r="J70" s="2"/>
      <c r="K70" s="119">
        <f t="shared" si="10"/>
        <v>5</v>
      </c>
      <c r="L70" s="122">
        <f t="shared" si="11"/>
        <v>9.8000000000000007</v>
      </c>
      <c r="M70" s="122">
        <f t="shared" si="12"/>
        <v>9.7999999999999989</v>
      </c>
      <c r="N70" s="113">
        <f t="shared" si="13"/>
        <v>9.8666666666666671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0.40000000000000036</v>
      </c>
      <c r="E71" s="114">
        <f t="shared" si="7"/>
        <v>0.30000000000000071</v>
      </c>
      <c r="F71" s="115">
        <f t="shared" si="8"/>
        <v>0.69999999999999929</v>
      </c>
      <c r="G71" s="113">
        <f t="shared" si="9"/>
        <v>1.0061999999999998</v>
      </c>
      <c r="H71" s="2"/>
      <c r="I71" s="2"/>
      <c r="J71" s="2"/>
      <c r="K71" s="119">
        <f t="shared" si="10"/>
        <v>6</v>
      </c>
      <c r="L71" s="122">
        <f t="shared" si="11"/>
        <v>10.100000000000001</v>
      </c>
      <c r="M71" s="122">
        <f t="shared" si="12"/>
        <v>10.233333333333334</v>
      </c>
      <c r="N71" s="113">
        <f t="shared" si="13"/>
        <v>10.133333333333335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0.19999999999999929</v>
      </c>
      <c r="F72" s="115">
        <f t="shared" si="8"/>
        <v>9.9999999999999645E-2</v>
      </c>
      <c r="G72" s="113">
        <f t="shared" si="9"/>
        <v>1.0061999999999998</v>
      </c>
      <c r="H72" s="2"/>
      <c r="I72" s="2"/>
      <c r="J72" s="2"/>
      <c r="K72" s="119">
        <f t="shared" si="10"/>
        <v>7</v>
      </c>
      <c r="L72" s="122">
        <f t="shared" si="11"/>
        <v>10.966666666666667</v>
      </c>
      <c r="M72" s="122">
        <f t="shared" si="12"/>
        <v>10.9</v>
      </c>
      <c r="N72" s="113">
        <f t="shared" si="13"/>
        <v>10.833333333333334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0.5</v>
      </c>
      <c r="F73" s="115">
        <f t="shared" si="8"/>
        <v>0.19999999999999929</v>
      </c>
      <c r="G73" s="113">
        <f t="shared" si="9"/>
        <v>1.0061999999999998</v>
      </c>
      <c r="H73" s="2"/>
      <c r="I73" s="2"/>
      <c r="J73" s="2"/>
      <c r="K73" s="119">
        <f t="shared" si="10"/>
        <v>8</v>
      </c>
      <c r="L73" s="122">
        <f t="shared" si="11"/>
        <v>9.1666666666666661</v>
      </c>
      <c r="M73" s="122">
        <f t="shared" si="12"/>
        <v>8.9333333333333336</v>
      </c>
      <c r="N73" s="113">
        <f t="shared" si="13"/>
        <v>8.9333333333333336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</v>
      </c>
      <c r="E74" s="114">
        <f t="shared" si="7"/>
        <v>0.40000000000000036</v>
      </c>
      <c r="F74" s="115">
        <f t="shared" si="8"/>
        <v>0.19999999999999929</v>
      </c>
      <c r="G74" s="113">
        <f t="shared" si="9"/>
        <v>1.0061999999999998</v>
      </c>
      <c r="H74" s="2"/>
      <c r="I74" s="2"/>
      <c r="J74" s="2"/>
      <c r="K74" s="119">
        <f t="shared" si="10"/>
        <v>9</v>
      </c>
      <c r="L74" s="122">
        <f t="shared" si="11"/>
        <v>8.3666666666666671</v>
      </c>
      <c r="M74" s="122">
        <f t="shared" si="12"/>
        <v>8.3333333333333339</v>
      </c>
      <c r="N74" s="113">
        <f t="shared" si="13"/>
        <v>8.4333333333333336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0.40000000000000036</v>
      </c>
      <c r="F75" s="115">
        <f t="shared" si="8"/>
        <v>0.30000000000000071</v>
      </c>
      <c r="G75" s="118">
        <f t="shared" si="9"/>
        <v>1.0061999999999998</v>
      </c>
      <c r="H75" s="2"/>
      <c r="I75" s="2"/>
      <c r="J75" s="2"/>
      <c r="K75" s="123">
        <f t="shared" si="10"/>
        <v>10</v>
      </c>
      <c r="L75" s="122">
        <f t="shared" si="11"/>
        <v>9.7999999999999989</v>
      </c>
      <c r="M75" s="122">
        <f t="shared" si="12"/>
        <v>9.9</v>
      </c>
      <c r="N75" s="113">
        <f t="shared" si="13"/>
        <v>9.8333333333333339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GRR!B14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GRR!A14</f>
        <v>D 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Data!F2</f>
        <v>11.5</v>
      </c>
      <c r="D8" s="17">
        <f>Data!F12</f>
        <v>11.1</v>
      </c>
      <c r="E8" s="17">
        <f>Data!F22</f>
        <v>11.3</v>
      </c>
      <c r="F8" s="18">
        <f>MAX(C8:E8)-MIN(C8:E8)</f>
        <v>0.40000000000000036</v>
      </c>
      <c r="G8" s="17">
        <f>Data!F32</f>
        <v>11.5</v>
      </c>
      <c r="H8" s="17">
        <f>Data!F42</f>
        <v>11.4</v>
      </c>
      <c r="I8" s="17">
        <f>Data!F52</f>
        <v>11.3</v>
      </c>
      <c r="J8" s="18">
        <f t="shared" ref="J8" si="0">MAX(G8:I8)-MIN(G8:I8)</f>
        <v>0.19999999999999929</v>
      </c>
      <c r="K8" s="17">
        <f>Data!F62</f>
        <v>11.4</v>
      </c>
      <c r="L8" s="17">
        <f>Data!F72</f>
        <v>11.3</v>
      </c>
      <c r="M8" s="17">
        <f>Data!F82</f>
        <v>11.3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Data!F3</f>
        <v>12.7</v>
      </c>
      <c r="D9" s="17">
        <f>Data!F13</f>
        <v>12.8</v>
      </c>
      <c r="E9" s="17">
        <f>Data!F23</f>
        <v>13.5</v>
      </c>
      <c r="F9" s="18">
        <f t="shared" ref="F9:F17" si="3">MAX(C9:E9)-MIN(C9:E9)</f>
        <v>0.80000000000000071</v>
      </c>
      <c r="G9" s="17">
        <f>Data!F33</f>
        <v>12.8</v>
      </c>
      <c r="H9" s="17">
        <f>Data!F43</f>
        <v>13.1</v>
      </c>
      <c r="I9" s="17">
        <f>Data!F53</f>
        <v>13.6</v>
      </c>
      <c r="J9" s="18">
        <f t="shared" ref="J9:J17" si="4">MAX(G9:I9)-MIN(G9:I9)</f>
        <v>0.79999999999999893</v>
      </c>
      <c r="K9" s="17">
        <f>Data!F63</f>
        <v>12.9</v>
      </c>
      <c r="L9" s="17">
        <f>Data!F73</f>
        <v>13</v>
      </c>
      <c r="M9" s="17">
        <f>Data!F83</f>
        <v>13.5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Data!F4</f>
        <v>11.6</v>
      </c>
      <c r="D10" s="17">
        <f>Data!F14</f>
        <v>11.6</v>
      </c>
      <c r="E10" s="17">
        <f>Data!F24</f>
        <v>11.2</v>
      </c>
      <c r="F10" s="18">
        <f t="shared" si="3"/>
        <v>0.40000000000000036</v>
      </c>
      <c r="G10" s="17">
        <f>Data!F34</f>
        <v>11.4</v>
      </c>
      <c r="H10" s="17">
        <f>Data!F44</f>
        <v>11.5</v>
      </c>
      <c r="I10" s="17">
        <f>Data!F54</f>
        <v>11.1</v>
      </c>
      <c r="J10" s="18">
        <f t="shared" si="4"/>
        <v>0.40000000000000036</v>
      </c>
      <c r="K10" s="17">
        <f>Data!F64</f>
        <v>11.2</v>
      </c>
      <c r="L10" s="17">
        <f>Data!F74</f>
        <v>11.3</v>
      </c>
      <c r="M10" s="17">
        <f>Data!F84</f>
        <v>10.8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Data!F5</f>
        <v>12.1</v>
      </c>
      <c r="D11" s="17">
        <f>Data!F15</f>
        <v>11.8</v>
      </c>
      <c r="E11" s="17">
        <f>Data!F25</f>
        <v>11.4</v>
      </c>
      <c r="F11" s="18">
        <f t="shared" si="3"/>
        <v>0.69999999999999929</v>
      </c>
      <c r="G11" s="17">
        <f>Data!F35</f>
        <v>11.6</v>
      </c>
      <c r="H11" s="17">
        <f>Data!F45</f>
        <v>11.9</v>
      </c>
      <c r="I11" s="17">
        <f>Data!F55</f>
        <v>11.5</v>
      </c>
      <c r="J11" s="18">
        <f t="shared" si="4"/>
        <v>0.40000000000000036</v>
      </c>
      <c r="K11" s="17">
        <f>Data!F65</f>
        <v>11.9</v>
      </c>
      <c r="L11" s="17">
        <f>Data!F75</f>
        <v>11.5</v>
      </c>
      <c r="M11" s="17">
        <f>Data!F85</f>
        <v>11.8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Data!F6</f>
        <v>12.2</v>
      </c>
      <c r="D12" s="17">
        <f>Data!F16</f>
        <v>12.1</v>
      </c>
      <c r="E12" s="17">
        <f>Data!F26</f>
        <v>12</v>
      </c>
      <c r="F12" s="18">
        <f t="shared" si="3"/>
        <v>0.19999999999999929</v>
      </c>
      <c r="G12" s="17">
        <f>Data!F36</f>
        <v>12.2</v>
      </c>
      <c r="H12" s="17">
        <f>Data!F46</f>
        <v>12.1</v>
      </c>
      <c r="I12" s="17">
        <f>Data!F56</f>
        <v>12</v>
      </c>
      <c r="J12" s="18">
        <f t="shared" si="4"/>
        <v>0.19999999999999929</v>
      </c>
      <c r="K12" s="17">
        <f>Data!F66</f>
        <v>12.2</v>
      </c>
      <c r="L12" s="17">
        <f>Data!F76</f>
        <v>12</v>
      </c>
      <c r="M12" s="17">
        <f>Data!F86</f>
        <v>12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Data!F7</f>
        <v>12.7</v>
      </c>
      <c r="D13" s="17">
        <f>Data!F17</f>
        <v>12.7</v>
      </c>
      <c r="E13" s="17">
        <f>Data!F27</f>
        <v>12.4</v>
      </c>
      <c r="F13" s="18">
        <f t="shared" si="3"/>
        <v>0.29999999999999893</v>
      </c>
      <c r="G13" s="17">
        <f>Data!F37</f>
        <v>12.7</v>
      </c>
      <c r="H13" s="17">
        <f>Data!F47</f>
        <v>12.5</v>
      </c>
      <c r="I13" s="17">
        <f>Data!F57</f>
        <v>12.3</v>
      </c>
      <c r="J13" s="18">
        <f t="shared" si="4"/>
        <v>0.39999999999999858</v>
      </c>
      <c r="K13" s="17">
        <f>Data!F67</f>
        <v>12.8</v>
      </c>
      <c r="L13" s="17">
        <f>Data!F77</f>
        <v>12.4</v>
      </c>
      <c r="M13" s="17">
        <f>Data!F87</f>
        <v>12.4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Data!F8</f>
        <v>12.5</v>
      </c>
      <c r="D14" s="17">
        <f>Data!F18</f>
        <v>12.3</v>
      </c>
      <c r="E14" s="17">
        <f>Data!F28</f>
        <v>12.5</v>
      </c>
      <c r="F14" s="18">
        <f t="shared" si="3"/>
        <v>0.19999999999999929</v>
      </c>
      <c r="G14" s="17">
        <f>Data!F38</f>
        <v>12.5</v>
      </c>
      <c r="H14" s="17">
        <f>Data!F48</f>
        <v>12.4</v>
      </c>
      <c r="I14" s="17">
        <f>Data!F58</f>
        <v>12.4</v>
      </c>
      <c r="J14" s="18">
        <f t="shared" si="4"/>
        <v>9.9999999999999645E-2</v>
      </c>
      <c r="K14" s="17">
        <f>Data!F68</f>
        <v>12.5</v>
      </c>
      <c r="L14" s="17">
        <f>Data!F78</f>
        <v>12.3</v>
      </c>
      <c r="M14" s="17">
        <f>Data!F88</f>
        <v>12.2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Data!F9</f>
        <v>12.1</v>
      </c>
      <c r="D15" s="17">
        <f>Data!F19</f>
        <v>12.2</v>
      </c>
      <c r="E15" s="17">
        <f>Data!F29</f>
        <v>12.2</v>
      </c>
      <c r="F15" s="18">
        <f t="shared" si="3"/>
        <v>9.9999999999999645E-2</v>
      </c>
      <c r="G15" s="17">
        <f>Data!F39</f>
        <v>12.2</v>
      </c>
      <c r="H15" s="17">
        <f>Data!F49</f>
        <v>12.1</v>
      </c>
      <c r="I15" s="17">
        <f>Data!F59</f>
        <v>12.2</v>
      </c>
      <c r="J15" s="18">
        <f t="shared" si="4"/>
        <v>9.9999999999999645E-2</v>
      </c>
      <c r="K15" s="17">
        <f>Data!F69</f>
        <v>12</v>
      </c>
      <c r="L15" s="17">
        <f>Data!F79</f>
        <v>12.2</v>
      </c>
      <c r="M15" s="17">
        <f>Data!F89</f>
        <v>12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Data!F10</f>
        <v>10.9</v>
      </c>
      <c r="D16" s="17">
        <f>Data!F20</f>
        <v>10.6</v>
      </c>
      <c r="E16" s="17">
        <f>Data!F30</f>
        <v>10.4</v>
      </c>
      <c r="F16" s="18">
        <f t="shared" si="3"/>
        <v>0.5</v>
      </c>
      <c r="G16" s="17">
        <f>Data!F40</f>
        <v>10.9</v>
      </c>
      <c r="H16" s="17">
        <f>Data!F50</f>
        <v>10.9</v>
      </c>
      <c r="I16" s="17">
        <f>Data!F60</f>
        <v>10.6</v>
      </c>
      <c r="J16" s="18">
        <f t="shared" si="4"/>
        <v>0.30000000000000071</v>
      </c>
      <c r="K16" s="17">
        <f>Data!F70</f>
        <v>10.9</v>
      </c>
      <c r="L16" s="17">
        <f>Data!F80</f>
        <v>10.7</v>
      </c>
      <c r="M16" s="17">
        <f>Data!F90</f>
        <v>10.4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Data!F11</f>
        <v>12.3</v>
      </c>
      <c r="D17" s="17">
        <f>Data!F21</f>
        <v>12.4</v>
      </c>
      <c r="E17" s="17">
        <f>Data!F31</f>
        <v>12.4</v>
      </c>
      <c r="F17" s="18">
        <f t="shared" si="3"/>
        <v>9.9999999999999645E-2</v>
      </c>
      <c r="G17" s="17">
        <f>Data!F41</f>
        <v>12.6</v>
      </c>
      <c r="H17" s="17">
        <f>Data!F51</f>
        <v>12.6</v>
      </c>
      <c r="I17" s="17">
        <f>Data!F61</f>
        <v>12.4</v>
      </c>
      <c r="J17" s="18">
        <f t="shared" si="4"/>
        <v>0.19999999999999929</v>
      </c>
      <c r="K17" s="17">
        <f>Data!F71</f>
        <v>12.2</v>
      </c>
      <c r="L17" s="17">
        <f>Data!F81</f>
        <v>12.5</v>
      </c>
      <c r="M17" s="17">
        <f>Data!F91</f>
        <v>12</v>
      </c>
      <c r="N17" s="73">
        <f t="shared" si="1"/>
        <v>0.5</v>
      </c>
      <c r="O17" s="2"/>
      <c r="P17" s="2"/>
      <c r="Q17" s="2"/>
    </row>
    <row r="18" spans="1:17" ht="13.5" customHeight="1">
      <c r="A18" s="2"/>
      <c r="B18" s="19">
        <v>11</v>
      </c>
      <c r="C18" s="17"/>
      <c r="D18" s="17"/>
      <c r="E18" s="17"/>
      <c r="F18" s="18"/>
      <c r="G18" s="17"/>
      <c r="H18" s="17"/>
      <c r="I18" s="17"/>
      <c r="J18" s="18"/>
      <c r="K18" s="17"/>
      <c r="L18" s="17"/>
      <c r="M18" s="17"/>
      <c r="N18" s="73"/>
      <c r="O18" s="2"/>
      <c r="P18" s="2"/>
      <c r="Q18" s="2"/>
    </row>
    <row r="19" spans="1:17" ht="13.5" customHeight="1">
      <c r="A19" s="2"/>
      <c r="B19" s="19">
        <v>12</v>
      </c>
      <c r="C19" s="17"/>
      <c r="D19" s="17"/>
      <c r="E19" s="17"/>
      <c r="F19" s="18"/>
      <c r="G19" s="17"/>
      <c r="H19" s="17"/>
      <c r="I19" s="17"/>
      <c r="J19" s="18"/>
      <c r="K19" s="17"/>
      <c r="L19" s="17"/>
      <c r="M19" s="17"/>
      <c r="N19" s="73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-1.5751132112623058E-2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11.983333333333329</v>
      </c>
      <c r="F28" s="30">
        <f>AVERAGE(F8:F27)</f>
        <v>0.36999999999999977</v>
      </c>
      <c r="G28" s="31"/>
      <c r="H28" s="32" t="s">
        <v>111</v>
      </c>
      <c r="I28" s="79">
        <f>AVERAGE(G8:I27)</f>
        <v>12.01</v>
      </c>
      <c r="J28" s="30">
        <f>AVERAGE(J8:J27)</f>
        <v>0.30999999999999961</v>
      </c>
      <c r="K28" s="80"/>
      <c r="L28" s="81" t="s">
        <v>111</v>
      </c>
      <c r="M28" s="82">
        <f>AVERAGE(K8:M27)</f>
        <v>11.919999999999998</v>
      </c>
      <c r="N28" s="83">
        <f>AVERAGE(N8:N27)</f>
        <v>0.36999999999999994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1.0674999999999994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0.14513370272500067</v>
      </c>
      <c r="I30" s="2"/>
      <c r="J30" s="33"/>
      <c r="K30" s="34" t="s">
        <v>114</v>
      </c>
      <c r="L30" s="35">
        <f>SQRT(D30^2+H30^2)</f>
        <v>1.0773207700897016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0.20728155339805812</v>
      </c>
      <c r="E31" s="3"/>
      <c r="F31" s="37"/>
      <c r="G31" s="40" t="s">
        <v>117</v>
      </c>
      <c r="H31" s="41">
        <f>H30/5.15</f>
        <v>2.818130150000013E-2</v>
      </c>
      <c r="I31" s="2"/>
      <c r="J31" s="37"/>
      <c r="K31" s="38" t="s">
        <v>118</v>
      </c>
      <c r="L31" s="84">
        <f>L30/5.15</f>
        <v>0.20918849904654399</v>
      </c>
      <c r="M31" s="2"/>
      <c r="N31" s="85"/>
      <c r="O31" s="36" t="s">
        <v>119</v>
      </c>
      <c r="P31" s="86">
        <f>IF(J2=2,(F28+J28)/2,(F28+J28+N28)/3)</f>
        <v>0.34999999999999981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8.8958333333333286</v>
      </c>
      <c r="E32" s="3"/>
      <c r="F32" s="42"/>
      <c r="G32" s="45" t="s">
        <v>121</v>
      </c>
      <c r="H32" s="44">
        <f>100*H30/G4</f>
        <v>1.209447522708339</v>
      </c>
      <c r="I32" s="2"/>
      <c r="J32" s="42"/>
      <c r="K32" s="87" t="s">
        <v>122</v>
      </c>
      <c r="L32" s="44">
        <f>100*L30/(G2-G3)</f>
        <v>8.9776730840808465</v>
      </c>
      <c r="M32" s="2"/>
      <c r="N32" s="88"/>
      <c r="O32" s="89" t="s">
        <v>123</v>
      </c>
      <c r="P32" s="90">
        <f>IF(J3=2,P31*N42,P31*N43)</f>
        <v>0.90299999999999958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9.0000000000001634E-2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-9.0000000000001634E-2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0.40000000000000036</v>
      </c>
      <c r="E66" s="111">
        <f t="shared" ref="E66:E75" si="7">J8</f>
        <v>0.19999999999999929</v>
      </c>
      <c r="F66" s="112">
        <f t="shared" ref="F66:F75" si="8">N8</f>
        <v>9.9999999999999645E-2</v>
      </c>
      <c r="G66" s="113">
        <f t="shared" ref="G66:G75" si="9">$P$32</f>
        <v>0.90299999999999958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11.300000000000002</v>
      </c>
      <c r="M66" s="120">
        <f t="shared" ref="M66:M75" si="12">AVERAGE(G8:I8)</f>
        <v>11.4</v>
      </c>
      <c r="N66" s="121">
        <f t="shared" ref="N66:N75" si="13">AVERAGE(K8:M8)</f>
        <v>11.333333333333334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0.80000000000000071</v>
      </c>
      <c r="E67" s="114">
        <f t="shared" si="7"/>
        <v>0.79999999999999893</v>
      </c>
      <c r="F67" s="115">
        <f t="shared" si="8"/>
        <v>0.59999999999999964</v>
      </c>
      <c r="G67" s="113">
        <f t="shared" si="9"/>
        <v>0.90299999999999958</v>
      </c>
      <c r="H67" s="2"/>
      <c r="I67" s="2"/>
      <c r="J67" s="2"/>
      <c r="K67" s="119">
        <f t="shared" si="10"/>
        <v>2</v>
      </c>
      <c r="L67" s="122">
        <f t="shared" si="11"/>
        <v>13</v>
      </c>
      <c r="M67" s="122">
        <f t="shared" si="12"/>
        <v>13.166666666666666</v>
      </c>
      <c r="N67" s="113">
        <f t="shared" si="13"/>
        <v>13.133333333333333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0.40000000000000036</v>
      </c>
      <c r="E68" s="114">
        <f t="shared" si="7"/>
        <v>0.40000000000000036</v>
      </c>
      <c r="F68" s="115">
        <f t="shared" si="8"/>
        <v>0.5</v>
      </c>
      <c r="G68" s="113">
        <f t="shared" si="9"/>
        <v>0.90299999999999958</v>
      </c>
      <c r="H68" s="2"/>
      <c r="I68" s="2"/>
      <c r="J68" s="2"/>
      <c r="K68" s="119">
        <f t="shared" si="10"/>
        <v>3</v>
      </c>
      <c r="L68" s="122">
        <f t="shared" si="11"/>
        <v>11.466666666666667</v>
      </c>
      <c r="M68" s="122">
        <f t="shared" si="12"/>
        <v>11.333333333333334</v>
      </c>
      <c r="N68" s="113">
        <f t="shared" si="13"/>
        <v>11.1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0.69999999999999929</v>
      </c>
      <c r="E69" s="114">
        <f t="shared" si="7"/>
        <v>0.40000000000000036</v>
      </c>
      <c r="F69" s="115">
        <f t="shared" si="8"/>
        <v>0.40000000000000036</v>
      </c>
      <c r="G69" s="113">
        <f t="shared" si="9"/>
        <v>0.90299999999999958</v>
      </c>
      <c r="H69" s="2"/>
      <c r="I69" s="2"/>
      <c r="J69" s="2"/>
      <c r="K69" s="119">
        <f t="shared" si="10"/>
        <v>4</v>
      </c>
      <c r="L69" s="122">
        <f t="shared" si="11"/>
        <v>11.766666666666666</v>
      </c>
      <c r="M69" s="122">
        <f t="shared" si="12"/>
        <v>11.666666666666666</v>
      </c>
      <c r="N69" s="113">
        <f t="shared" si="13"/>
        <v>11.733333333333334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0.19999999999999929</v>
      </c>
      <c r="F70" s="115">
        <f t="shared" si="8"/>
        <v>0.19999999999999929</v>
      </c>
      <c r="G70" s="113">
        <f t="shared" si="9"/>
        <v>0.90299999999999958</v>
      </c>
      <c r="H70" s="2"/>
      <c r="I70" s="2"/>
      <c r="J70" s="2"/>
      <c r="K70" s="119">
        <f t="shared" si="10"/>
        <v>5</v>
      </c>
      <c r="L70" s="122">
        <f t="shared" si="11"/>
        <v>12.1</v>
      </c>
      <c r="M70" s="122">
        <f t="shared" si="12"/>
        <v>12.1</v>
      </c>
      <c r="N70" s="113">
        <f t="shared" si="13"/>
        <v>12.066666666666668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0.39999999999999858</v>
      </c>
      <c r="F71" s="115">
        <f t="shared" si="8"/>
        <v>0.40000000000000036</v>
      </c>
      <c r="G71" s="113">
        <f t="shared" si="9"/>
        <v>0.90299999999999958</v>
      </c>
      <c r="H71" s="2"/>
      <c r="I71" s="2"/>
      <c r="J71" s="2"/>
      <c r="K71" s="119">
        <f t="shared" si="10"/>
        <v>6</v>
      </c>
      <c r="L71" s="122">
        <f t="shared" si="11"/>
        <v>12.6</v>
      </c>
      <c r="M71" s="122">
        <f t="shared" si="12"/>
        <v>12.5</v>
      </c>
      <c r="N71" s="113">
        <f t="shared" si="13"/>
        <v>12.533333333333333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9.9999999999999645E-2</v>
      </c>
      <c r="F72" s="115">
        <f t="shared" si="8"/>
        <v>0.30000000000000071</v>
      </c>
      <c r="G72" s="113">
        <f t="shared" si="9"/>
        <v>0.90299999999999958</v>
      </c>
      <c r="H72" s="2"/>
      <c r="I72" s="2"/>
      <c r="J72" s="2"/>
      <c r="K72" s="119">
        <f t="shared" si="10"/>
        <v>7</v>
      </c>
      <c r="L72" s="122">
        <f t="shared" si="11"/>
        <v>12.433333333333332</v>
      </c>
      <c r="M72" s="122">
        <f t="shared" si="12"/>
        <v>12.433333333333332</v>
      </c>
      <c r="N72" s="113">
        <f t="shared" si="13"/>
        <v>12.333333333333334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9.9999999999999645E-2</v>
      </c>
      <c r="E73" s="114">
        <f t="shared" si="7"/>
        <v>9.9999999999999645E-2</v>
      </c>
      <c r="F73" s="115">
        <f t="shared" si="8"/>
        <v>0.19999999999999929</v>
      </c>
      <c r="G73" s="113">
        <f t="shared" si="9"/>
        <v>0.90299999999999958</v>
      </c>
      <c r="H73" s="2"/>
      <c r="I73" s="2"/>
      <c r="J73" s="2"/>
      <c r="K73" s="119">
        <f t="shared" si="10"/>
        <v>8</v>
      </c>
      <c r="L73" s="122">
        <f t="shared" si="11"/>
        <v>12.166666666666666</v>
      </c>
      <c r="M73" s="122">
        <f t="shared" si="12"/>
        <v>12.166666666666666</v>
      </c>
      <c r="N73" s="113">
        <f t="shared" si="13"/>
        <v>12.066666666666668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</v>
      </c>
      <c r="E74" s="114">
        <f t="shared" si="7"/>
        <v>0.30000000000000071</v>
      </c>
      <c r="F74" s="115">
        <f t="shared" si="8"/>
        <v>0.5</v>
      </c>
      <c r="G74" s="113">
        <f t="shared" si="9"/>
        <v>0.90299999999999958</v>
      </c>
      <c r="H74" s="2"/>
      <c r="I74" s="2"/>
      <c r="J74" s="2"/>
      <c r="K74" s="119">
        <f t="shared" si="10"/>
        <v>9</v>
      </c>
      <c r="L74" s="122">
        <f t="shared" si="11"/>
        <v>10.633333333333333</v>
      </c>
      <c r="M74" s="122">
        <f t="shared" si="12"/>
        <v>10.799999999999999</v>
      </c>
      <c r="N74" s="113">
        <f t="shared" si="13"/>
        <v>10.666666666666666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9.9999999999999645E-2</v>
      </c>
      <c r="E75" s="114">
        <f t="shared" si="7"/>
        <v>0.19999999999999929</v>
      </c>
      <c r="F75" s="115">
        <f t="shared" si="8"/>
        <v>0.5</v>
      </c>
      <c r="G75" s="118">
        <f t="shared" si="9"/>
        <v>0.90299999999999958</v>
      </c>
      <c r="H75" s="2"/>
      <c r="I75" s="2"/>
      <c r="J75" s="2"/>
      <c r="K75" s="123">
        <f t="shared" si="10"/>
        <v>10</v>
      </c>
      <c r="L75" s="122">
        <f t="shared" si="11"/>
        <v>12.366666666666667</v>
      </c>
      <c r="M75" s="122">
        <f t="shared" si="12"/>
        <v>12.533333333333333</v>
      </c>
      <c r="N75" s="113">
        <f t="shared" si="13"/>
        <v>12.233333333333334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GRR!B68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GRR!A68</f>
        <v>D 63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Data!BH2</f>
        <v>10</v>
      </c>
      <c r="D8" s="17">
        <f>Data!BH12</f>
        <v>9.9</v>
      </c>
      <c r="E8" s="17">
        <f>Data!BH22</f>
        <v>9.4</v>
      </c>
      <c r="F8" s="18">
        <f>MAX(C8:E8)-MIN(C8:E8)</f>
        <v>0.59999999999999964</v>
      </c>
      <c r="G8" s="17">
        <f>Data!BH32</f>
        <v>9.9</v>
      </c>
      <c r="H8" s="17">
        <f>Data!BH42</f>
        <v>9.8000000000000007</v>
      </c>
      <c r="I8" s="17">
        <f>Data!BH52</f>
        <v>9.1999999999999993</v>
      </c>
      <c r="J8" s="18">
        <f t="shared" ref="J8" si="0">MAX(G8:I8)-MIN(G8:I8)</f>
        <v>0.70000000000000107</v>
      </c>
      <c r="K8" s="17">
        <f>Data!BH62</f>
        <v>9.9</v>
      </c>
      <c r="L8" s="17">
        <f>Data!BH72</f>
        <v>9.6999999999999993</v>
      </c>
      <c r="M8" s="17">
        <f>Data!BH82</f>
        <v>9.6999999999999993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Data!BH3</f>
        <v>9.8000000000000007</v>
      </c>
      <c r="D9" s="17">
        <f>Data!BH13</f>
        <v>10</v>
      </c>
      <c r="E9" s="17">
        <f>Data!BH23</f>
        <v>10.7</v>
      </c>
      <c r="F9" s="18">
        <f t="shared" ref="F9:F17" si="3">MAX(C9:E9)-MIN(C9:E9)</f>
        <v>0.89999999999999858</v>
      </c>
      <c r="G9" s="17">
        <f>Data!BH33</f>
        <v>9.8000000000000007</v>
      </c>
      <c r="H9" s="17">
        <f>Data!BH43</f>
        <v>10</v>
      </c>
      <c r="I9" s="17">
        <f>Data!BH53</f>
        <v>9.9</v>
      </c>
      <c r="J9" s="18">
        <f t="shared" ref="J9:J17" si="4">MAX(G9:I9)-MIN(G9:I9)</f>
        <v>0.19999999999999929</v>
      </c>
      <c r="K9" s="17">
        <f>Data!BH63</f>
        <v>10.1</v>
      </c>
      <c r="L9" s="17">
        <f>Data!BH73</f>
        <v>10.199999999999999</v>
      </c>
      <c r="M9" s="17">
        <f>Data!BH83</f>
        <v>10.7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Data!BH4</f>
        <v>11.2</v>
      </c>
      <c r="D10" s="17">
        <f>Data!BH14</f>
        <v>10.3</v>
      </c>
      <c r="E10" s="17">
        <f>Data!BH24</f>
        <v>10.4</v>
      </c>
      <c r="F10" s="18">
        <f t="shared" si="3"/>
        <v>0.89999999999999858</v>
      </c>
      <c r="G10" s="17">
        <f>Data!BH34</f>
        <v>11.1</v>
      </c>
      <c r="H10" s="17">
        <f>Data!BH44</f>
        <v>10.8</v>
      </c>
      <c r="I10" s="17">
        <f>Data!BH54</f>
        <v>10.3</v>
      </c>
      <c r="J10" s="18">
        <f t="shared" si="4"/>
        <v>0.79999999999999893</v>
      </c>
      <c r="K10" s="17">
        <f>Data!BH64</f>
        <v>11</v>
      </c>
      <c r="L10" s="17">
        <f>Data!BH74</f>
        <v>10.7</v>
      </c>
      <c r="M10" s="17">
        <f>Data!BH84</f>
        <v>10.3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Data!BH5</f>
        <v>10.199999999999999</v>
      </c>
      <c r="D11" s="17">
        <f>Data!BH15</f>
        <v>10.4</v>
      </c>
      <c r="E11" s="17">
        <f>Data!BH25</f>
        <v>9.9</v>
      </c>
      <c r="F11" s="18">
        <f t="shared" si="3"/>
        <v>0.5</v>
      </c>
      <c r="G11" s="17">
        <f>Data!BH35</f>
        <v>10.5</v>
      </c>
      <c r="H11" s="17">
        <f>Data!BH45</f>
        <v>10.3</v>
      </c>
      <c r="I11" s="17">
        <f>Data!BH55</f>
        <v>10</v>
      </c>
      <c r="J11" s="18">
        <f t="shared" si="4"/>
        <v>0.5</v>
      </c>
      <c r="K11" s="17">
        <f>Data!BH65</f>
        <v>10.4</v>
      </c>
      <c r="L11" s="17">
        <f>Data!BH75</f>
        <v>10.199999999999999</v>
      </c>
      <c r="M11" s="17">
        <f>Data!BH85</f>
        <v>10.1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Data!BH6</f>
        <v>9.6999999999999993</v>
      </c>
      <c r="D12" s="17">
        <f>Data!BH16</f>
        <v>9.8000000000000007</v>
      </c>
      <c r="E12" s="17">
        <f>Data!BH26</f>
        <v>9.6999999999999993</v>
      </c>
      <c r="F12" s="18">
        <f t="shared" si="3"/>
        <v>0.10000000000000142</v>
      </c>
      <c r="G12" s="17">
        <f>Data!BH36</f>
        <v>9.6999999999999993</v>
      </c>
      <c r="H12" s="17">
        <f>Data!BH46</f>
        <v>9.6</v>
      </c>
      <c r="I12" s="17">
        <f>Data!BH56</f>
        <v>9.4</v>
      </c>
      <c r="J12" s="18">
        <f t="shared" si="4"/>
        <v>0.29999999999999893</v>
      </c>
      <c r="K12" s="17">
        <f>Data!BH66</f>
        <v>9.9</v>
      </c>
      <c r="L12" s="17">
        <f>Data!BH76</f>
        <v>9.6999999999999993</v>
      </c>
      <c r="M12" s="17">
        <f>Data!BH86</f>
        <v>9.6999999999999993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Data!BH7</f>
        <v>10.9</v>
      </c>
      <c r="D13" s="17">
        <f>Data!BH17</f>
        <v>11.2</v>
      </c>
      <c r="E13" s="17">
        <f>Data!BH27</f>
        <v>11</v>
      </c>
      <c r="F13" s="18">
        <f t="shared" si="3"/>
        <v>0.29999999999999893</v>
      </c>
      <c r="G13" s="17">
        <f>Data!BH37</f>
        <v>11.2</v>
      </c>
      <c r="H13" s="17">
        <f>Data!BH47</f>
        <v>11</v>
      </c>
      <c r="I13" s="17">
        <f>Data!BH57</f>
        <v>11</v>
      </c>
      <c r="J13" s="18">
        <f t="shared" si="4"/>
        <v>0.19999999999999929</v>
      </c>
      <c r="K13" s="17">
        <f>Data!BH67</f>
        <v>11.3</v>
      </c>
      <c r="L13" s="17">
        <f>Data!BH77</f>
        <v>10.9</v>
      </c>
      <c r="M13" s="17">
        <f>Data!BH87</f>
        <v>10.5</v>
      </c>
      <c r="N13" s="73">
        <f t="shared" si="1"/>
        <v>0.80000000000000071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Data!BH8</f>
        <v>11.6</v>
      </c>
      <c r="D14" s="17">
        <f>Data!BH18</f>
        <v>10.8</v>
      </c>
      <c r="E14" s="17">
        <f>Data!BH28</f>
        <v>11.3</v>
      </c>
      <c r="F14" s="18">
        <f t="shared" si="3"/>
        <v>0.79999999999999893</v>
      </c>
      <c r="G14" s="17">
        <f>Data!BH38</f>
        <v>11.5</v>
      </c>
      <c r="H14" s="17">
        <f>Data!BH48</f>
        <v>11.2</v>
      </c>
      <c r="I14" s="17">
        <f>Data!BH58</f>
        <v>11.2</v>
      </c>
      <c r="J14" s="18">
        <f t="shared" si="4"/>
        <v>0.30000000000000071</v>
      </c>
      <c r="K14" s="17">
        <f>Data!BH68</f>
        <v>11.4</v>
      </c>
      <c r="L14" s="17">
        <f>Data!BH78</f>
        <v>11.2</v>
      </c>
      <c r="M14" s="17">
        <f>Data!BH88</f>
        <v>11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Data!BH9</f>
        <v>10.1</v>
      </c>
      <c r="D15" s="17">
        <f>Data!BH19</f>
        <v>9.9</v>
      </c>
      <c r="E15" s="17">
        <f>Data!BH29</f>
        <v>9.8000000000000007</v>
      </c>
      <c r="F15" s="18">
        <f t="shared" si="3"/>
        <v>0.29999999999999893</v>
      </c>
      <c r="G15" s="17">
        <f>Data!BH39</f>
        <v>10</v>
      </c>
      <c r="H15" s="17">
        <f>Data!BH49</f>
        <v>9.1999999999999993</v>
      </c>
      <c r="I15" s="17">
        <f>Data!BH59</f>
        <v>9.8000000000000007</v>
      </c>
      <c r="J15" s="18">
        <f t="shared" si="4"/>
        <v>0.80000000000000071</v>
      </c>
      <c r="K15" s="17">
        <f>Data!BH69</f>
        <v>9.8000000000000007</v>
      </c>
      <c r="L15" s="17">
        <f>Data!BH79</f>
        <v>9.8000000000000007</v>
      </c>
      <c r="M15" s="17">
        <f>Data!BH89</f>
        <v>9.6999999999999993</v>
      </c>
      <c r="N15" s="73">
        <f t="shared" si="1"/>
        <v>0.10000000000000142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Data!BH10</f>
        <v>9.1999999999999993</v>
      </c>
      <c r="D16" s="17">
        <f>Data!BH20</f>
        <v>8.9</v>
      </c>
      <c r="E16" s="17">
        <f>Data!BH30</f>
        <v>8.9</v>
      </c>
      <c r="F16" s="18">
        <f t="shared" si="3"/>
        <v>0.29999999999999893</v>
      </c>
      <c r="G16" s="17">
        <f>Data!BH40</f>
        <v>9.1</v>
      </c>
      <c r="H16" s="17">
        <f>Data!BH50</f>
        <v>8.6</v>
      </c>
      <c r="I16" s="17">
        <f>Data!BH60</f>
        <v>8.9</v>
      </c>
      <c r="J16" s="18">
        <f t="shared" si="4"/>
        <v>0.5</v>
      </c>
      <c r="K16" s="17">
        <f>Data!BH70</f>
        <v>9</v>
      </c>
      <c r="L16" s="17">
        <f>Data!BH80</f>
        <v>9</v>
      </c>
      <c r="M16" s="17">
        <f>Data!BH90</f>
        <v>8.9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Data!BH11</f>
        <v>11.1</v>
      </c>
      <c r="D17" s="17">
        <f>Data!BH21</f>
        <v>10.7</v>
      </c>
      <c r="E17" s="17">
        <f>Data!BH31</f>
        <v>10.6</v>
      </c>
      <c r="F17" s="18">
        <f t="shared" si="3"/>
        <v>0.5</v>
      </c>
      <c r="G17" s="17">
        <f>Data!BH41</f>
        <v>10.7</v>
      </c>
      <c r="H17" s="17">
        <f>Data!BH51</f>
        <v>10.8</v>
      </c>
      <c r="I17" s="17">
        <f>Data!BH61</f>
        <v>10.7</v>
      </c>
      <c r="J17" s="18">
        <f t="shared" si="4"/>
        <v>0.10000000000000142</v>
      </c>
      <c r="K17" s="17">
        <f>Data!BH71</f>
        <v>10.9</v>
      </c>
      <c r="L17" s="17">
        <f>Data!BH81</f>
        <v>10.7</v>
      </c>
      <c r="M17" s="17">
        <f>Data!BH91</f>
        <v>10.3</v>
      </c>
      <c r="N17" s="73">
        <f t="shared" si="1"/>
        <v>0.59999999999999964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4.3315613309709206E-2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10.246666666666668</v>
      </c>
      <c r="F28" s="30">
        <f>AVERAGE(F8:F27)</f>
        <v>0.51999999999999935</v>
      </c>
      <c r="G28" s="31"/>
      <c r="H28" s="32" t="s">
        <v>111</v>
      </c>
      <c r="I28" s="79">
        <f>AVERAGE(G8:I27)</f>
        <v>10.17333333333333</v>
      </c>
      <c r="J28" s="30">
        <f>AVERAGE(J8:J27)</f>
        <v>0.44000000000000006</v>
      </c>
      <c r="K28" s="80"/>
      <c r="L28" s="81" t="s">
        <v>111</v>
      </c>
      <c r="M28" s="82">
        <f>AVERAGE(K8:M27)</f>
        <v>10.223333333333331</v>
      </c>
      <c r="N28" s="83">
        <f>AVERAGE(N8:N27)</f>
        <v>0.40000000000000036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1.3826666666666665</v>
      </c>
      <c r="E30" s="3"/>
      <c r="F30" s="33"/>
      <c r="G30" s="36" t="s">
        <v>113</v>
      </c>
      <c r="H30" s="35">
        <f>IF(J2=2,SQRT(ABS(((P33*P42)^2)-((D30^2)/(J4*J3)))),(SQRT(ABS(((P33*P43)^2)-((D30^2)/(J4*J3))))))</f>
        <v>0.156593647286107</v>
      </c>
      <c r="I30" s="2"/>
      <c r="J30" s="33"/>
      <c r="K30" s="34" t="s">
        <v>114</v>
      </c>
      <c r="L30" s="35">
        <f>SQRT(D30^2+H30^2)</f>
        <v>1.3915059042208466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0.26847896440129443</v>
      </c>
      <c r="E31" s="3"/>
      <c r="F31" s="37"/>
      <c r="G31" s="40" t="s">
        <v>117</v>
      </c>
      <c r="H31" s="41">
        <f>H30/5.15</f>
        <v>3.0406533453613008E-2</v>
      </c>
      <c r="I31" s="2"/>
      <c r="J31" s="37"/>
      <c r="K31" s="38" t="s">
        <v>118</v>
      </c>
      <c r="L31" s="84">
        <f>L30/5.15</f>
        <v>0.27019532120793138</v>
      </c>
      <c r="M31" s="2"/>
      <c r="N31" s="85"/>
      <c r="O31" s="36" t="s">
        <v>119</v>
      </c>
      <c r="P31" s="86">
        <f>IF(J2=2,(F28+J28)/2,(F28+J28+N28)/3)</f>
        <v>0.45333333333333331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15.36296296296296</v>
      </c>
      <c r="E32" s="3"/>
      <c r="F32" s="42"/>
      <c r="G32" s="45" t="s">
        <v>121</v>
      </c>
      <c r="H32" s="44">
        <f>100*H30/G4</f>
        <v>1.7399294142900779</v>
      </c>
      <c r="I32" s="2"/>
      <c r="J32" s="42"/>
      <c r="K32" s="87" t="s">
        <v>122</v>
      </c>
      <c r="L32" s="44">
        <f>100*L30/(G2-G3)</f>
        <v>15.461176713564962</v>
      </c>
      <c r="M32" s="2"/>
      <c r="N32" s="88"/>
      <c r="O32" s="89" t="s">
        <v>123</v>
      </c>
      <c r="P32" s="90">
        <f>IF(J3=2,P31*N42,P31*N43)</f>
        <v>1.1696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7.3333333333337691E-2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5.0000000000000711E-2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0.70000000000000107</v>
      </c>
      <c r="F66" s="112">
        <f t="shared" ref="F66:F75" si="8">N8</f>
        <v>0.20000000000000107</v>
      </c>
      <c r="G66" s="113">
        <f t="shared" ref="G66:G75" si="9">$P$32</f>
        <v>1.1696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9.7666666666666657</v>
      </c>
      <c r="M66" s="120">
        <f t="shared" ref="M66:M75" si="12">AVERAGE(G8:I8)</f>
        <v>9.6333333333333346</v>
      </c>
      <c r="N66" s="121">
        <f t="shared" ref="N66:N75" si="13">AVERAGE(K8:M8)</f>
        <v>9.7666666666666675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0.89999999999999858</v>
      </c>
      <c r="E67" s="114">
        <f t="shared" si="7"/>
        <v>0.19999999999999929</v>
      </c>
      <c r="F67" s="115">
        <f t="shared" si="8"/>
        <v>0.59999999999999964</v>
      </c>
      <c r="G67" s="113">
        <f t="shared" si="9"/>
        <v>1.1696</v>
      </c>
      <c r="H67" s="2"/>
      <c r="I67" s="2"/>
      <c r="J67" s="2"/>
      <c r="K67" s="119">
        <f t="shared" si="10"/>
        <v>2</v>
      </c>
      <c r="L67" s="122">
        <f t="shared" si="11"/>
        <v>10.166666666666666</v>
      </c>
      <c r="M67" s="122">
        <f t="shared" si="12"/>
        <v>9.9</v>
      </c>
      <c r="N67" s="113">
        <f t="shared" si="13"/>
        <v>10.333333333333332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0.89999999999999858</v>
      </c>
      <c r="E68" s="114">
        <f t="shared" si="7"/>
        <v>0.79999999999999893</v>
      </c>
      <c r="F68" s="115">
        <f t="shared" si="8"/>
        <v>0.69999999999999929</v>
      </c>
      <c r="G68" s="113">
        <f t="shared" si="9"/>
        <v>1.1696</v>
      </c>
      <c r="H68" s="2"/>
      <c r="I68" s="2"/>
      <c r="J68" s="2"/>
      <c r="K68" s="119">
        <f t="shared" si="10"/>
        <v>3</v>
      </c>
      <c r="L68" s="122">
        <f t="shared" si="11"/>
        <v>10.633333333333333</v>
      </c>
      <c r="M68" s="122">
        <f t="shared" si="12"/>
        <v>10.733333333333334</v>
      </c>
      <c r="N68" s="113">
        <f t="shared" si="13"/>
        <v>10.666666666666666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0.5</v>
      </c>
      <c r="F69" s="115">
        <f t="shared" si="8"/>
        <v>0.30000000000000071</v>
      </c>
      <c r="G69" s="113">
        <f t="shared" si="9"/>
        <v>1.1696</v>
      </c>
      <c r="H69" s="2"/>
      <c r="I69" s="2"/>
      <c r="J69" s="2"/>
      <c r="K69" s="119">
        <f t="shared" si="10"/>
        <v>4</v>
      </c>
      <c r="L69" s="122">
        <f t="shared" si="11"/>
        <v>10.166666666666666</v>
      </c>
      <c r="M69" s="122">
        <f t="shared" si="12"/>
        <v>10.266666666666667</v>
      </c>
      <c r="N69" s="113">
        <f t="shared" si="13"/>
        <v>10.233333333333334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0.10000000000000142</v>
      </c>
      <c r="E70" s="114">
        <f t="shared" si="7"/>
        <v>0.29999999999999893</v>
      </c>
      <c r="F70" s="115">
        <f t="shared" si="8"/>
        <v>0.20000000000000107</v>
      </c>
      <c r="G70" s="113">
        <f t="shared" si="9"/>
        <v>1.1696</v>
      </c>
      <c r="H70" s="2"/>
      <c r="I70" s="2"/>
      <c r="J70" s="2"/>
      <c r="K70" s="119">
        <f t="shared" si="10"/>
        <v>5</v>
      </c>
      <c r="L70" s="122">
        <f t="shared" si="11"/>
        <v>9.7333333333333325</v>
      </c>
      <c r="M70" s="122">
        <f t="shared" si="12"/>
        <v>9.5666666666666647</v>
      </c>
      <c r="N70" s="113">
        <f t="shared" si="13"/>
        <v>9.7666666666666675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0.19999999999999929</v>
      </c>
      <c r="F71" s="115">
        <f t="shared" si="8"/>
        <v>0.80000000000000071</v>
      </c>
      <c r="G71" s="113">
        <f t="shared" si="9"/>
        <v>1.1696</v>
      </c>
      <c r="H71" s="2"/>
      <c r="I71" s="2"/>
      <c r="J71" s="2"/>
      <c r="K71" s="119">
        <f t="shared" si="10"/>
        <v>6</v>
      </c>
      <c r="L71" s="122">
        <f t="shared" si="11"/>
        <v>11.033333333333333</v>
      </c>
      <c r="M71" s="122">
        <f t="shared" si="12"/>
        <v>11.066666666666668</v>
      </c>
      <c r="N71" s="113">
        <f t="shared" si="13"/>
        <v>10.9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0.79999999999999893</v>
      </c>
      <c r="E72" s="114">
        <f t="shared" si="7"/>
        <v>0.30000000000000071</v>
      </c>
      <c r="F72" s="115">
        <f t="shared" si="8"/>
        <v>0.40000000000000036</v>
      </c>
      <c r="G72" s="113">
        <f t="shared" si="9"/>
        <v>1.1696</v>
      </c>
      <c r="H72" s="2"/>
      <c r="I72" s="2"/>
      <c r="J72" s="2"/>
      <c r="K72" s="119">
        <f t="shared" si="10"/>
        <v>7</v>
      </c>
      <c r="L72" s="122">
        <f t="shared" si="11"/>
        <v>11.233333333333334</v>
      </c>
      <c r="M72" s="122">
        <f t="shared" si="12"/>
        <v>11.299999999999999</v>
      </c>
      <c r="N72" s="113">
        <f t="shared" si="13"/>
        <v>11.200000000000001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0.80000000000000071</v>
      </c>
      <c r="F73" s="115">
        <f t="shared" si="8"/>
        <v>0.10000000000000142</v>
      </c>
      <c r="G73" s="113">
        <f t="shared" si="9"/>
        <v>1.1696</v>
      </c>
      <c r="H73" s="2"/>
      <c r="I73" s="2"/>
      <c r="J73" s="2"/>
      <c r="K73" s="119">
        <f t="shared" si="10"/>
        <v>8</v>
      </c>
      <c r="L73" s="122">
        <f t="shared" si="11"/>
        <v>9.9333333333333336</v>
      </c>
      <c r="M73" s="122">
        <f t="shared" si="12"/>
        <v>9.6666666666666661</v>
      </c>
      <c r="N73" s="113">
        <f t="shared" si="13"/>
        <v>9.7666666666666675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0.29999999999999893</v>
      </c>
      <c r="E74" s="114">
        <f t="shared" si="7"/>
        <v>0.5</v>
      </c>
      <c r="F74" s="115">
        <f t="shared" si="8"/>
        <v>9.9999999999999645E-2</v>
      </c>
      <c r="G74" s="113">
        <f t="shared" si="9"/>
        <v>1.1696</v>
      </c>
      <c r="H74" s="2"/>
      <c r="I74" s="2"/>
      <c r="J74" s="2"/>
      <c r="K74" s="119">
        <f t="shared" si="10"/>
        <v>9</v>
      </c>
      <c r="L74" s="122">
        <f t="shared" si="11"/>
        <v>9</v>
      </c>
      <c r="M74" s="122">
        <f t="shared" si="12"/>
        <v>8.8666666666666671</v>
      </c>
      <c r="N74" s="113">
        <f t="shared" si="13"/>
        <v>8.9666666666666668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0.10000000000000142</v>
      </c>
      <c r="F75" s="115">
        <f t="shared" si="8"/>
        <v>0.59999999999999964</v>
      </c>
      <c r="G75" s="118">
        <f t="shared" si="9"/>
        <v>1.1696</v>
      </c>
      <c r="H75" s="2"/>
      <c r="I75" s="2"/>
      <c r="J75" s="2"/>
      <c r="K75" s="123">
        <f t="shared" si="10"/>
        <v>10</v>
      </c>
      <c r="L75" s="122">
        <f t="shared" si="11"/>
        <v>10.799999999999999</v>
      </c>
      <c r="M75" s="122">
        <f t="shared" si="12"/>
        <v>10.733333333333334</v>
      </c>
      <c r="N75" s="113">
        <f t="shared" si="13"/>
        <v>10.633333333333335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GRR!B69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GRR!C69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GRR!A69</f>
        <v>D64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Data!BI2</f>
        <v>9.9</v>
      </c>
      <c r="D8" s="17">
        <f>Data!BI12</f>
        <v>9.8000000000000007</v>
      </c>
      <c r="E8" s="17">
        <f>Data!BI22</f>
        <v>9.3000000000000007</v>
      </c>
      <c r="F8" s="18">
        <f>MAX(C8:E8)-MIN(C8:E8)</f>
        <v>0.59999999999999964</v>
      </c>
      <c r="G8" s="124">
        <f>Data!BI32</f>
        <v>9.8000000000000007</v>
      </c>
      <c r="H8" s="17">
        <f>Data!BI42</f>
        <v>9.6999999999999993</v>
      </c>
      <c r="I8" s="17">
        <f>Data!BI52</f>
        <v>9.6</v>
      </c>
      <c r="J8" s="18">
        <f t="shared" ref="J8" si="0">MAX(G8:I8)-MIN(G8:I8)</f>
        <v>0.20000000000000107</v>
      </c>
      <c r="K8" s="17">
        <f>Data!BI62</f>
        <v>9.8000000000000007</v>
      </c>
      <c r="L8" s="17">
        <f>Data!BI72</f>
        <v>9.6999999999999993</v>
      </c>
      <c r="M8" s="17">
        <f>Data!BI82</f>
        <v>9.6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Data!BI3</f>
        <v>10</v>
      </c>
      <c r="D9" s="17">
        <f>Data!BI13</f>
        <v>10</v>
      </c>
      <c r="E9" s="17">
        <f>Data!BI23</f>
        <v>10</v>
      </c>
      <c r="F9" s="18">
        <f t="shared" ref="F9:F17" si="3">MAX(C9:E9)-MIN(C9:E9)</f>
        <v>0</v>
      </c>
      <c r="G9" s="124">
        <f>Data!BI33</f>
        <v>10</v>
      </c>
      <c r="H9" s="17">
        <f>Data!BI43</f>
        <v>10</v>
      </c>
      <c r="I9" s="17">
        <f>Data!BI53</f>
        <v>10.6</v>
      </c>
      <c r="J9" s="18">
        <f t="shared" ref="J9:J17" si="4">MAX(G9:I9)-MIN(G9:I9)</f>
        <v>0.59999999999999964</v>
      </c>
      <c r="K9" s="17">
        <f>Data!BI63</f>
        <v>10.1</v>
      </c>
      <c r="L9" s="17">
        <f>Data!BI73</f>
        <v>9.9</v>
      </c>
      <c r="M9" s="17">
        <f>Data!BI83</f>
        <v>9.8000000000000007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Data!BI4</f>
        <v>10.1</v>
      </c>
      <c r="D10" s="17">
        <f>Data!BI14</f>
        <v>9.5</v>
      </c>
      <c r="E10" s="17">
        <f>Data!BI24</f>
        <v>9.5</v>
      </c>
      <c r="F10" s="18">
        <f t="shared" si="3"/>
        <v>0.59999999999999964</v>
      </c>
      <c r="G10" s="124">
        <f>Data!BI34</f>
        <v>9.9</v>
      </c>
      <c r="H10" s="17">
        <f>Data!BI44</f>
        <v>9.6999999999999993</v>
      </c>
      <c r="I10" s="17">
        <f>Data!BI54</f>
        <v>9.3000000000000007</v>
      </c>
      <c r="J10" s="18">
        <f t="shared" si="4"/>
        <v>0.59999999999999964</v>
      </c>
      <c r="K10" s="17">
        <f>Data!BI64</f>
        <v>10</v>
      </c>
      <c r="L10" s="17">
        <f>Data!BI74</f>
        <v>9.6999999999999993</v>
      </c>
      <c r="M10" s="17">
        <f>Data!BI84</f>
        <v>9.5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Data!BI5</f>
        <v>10.3</v>
      </c>
      <c r="D11" s="17">
        <f>Data!BI15</f>
        <v>10.4</v>
      </c>
      <c r="E11" s="17">
        <f>Data!BI25</f>
        <v>9.9</v>
      </c>
      <c r="F11" s="18">
        <f t="shared" si="3"/>
        <v>0.5</v>
      </c>
      <c r="G11" s="124">
        <f>Data!BI35</f>
        <v>9.9</v>
      </c>
      <c r="H11" s="17">
        <f>Data!BI45</f>
        <v>10.3</v>
      </c>
      <c r="I11" s="17">
        <f>Data!BI55</f>
        <v>9.6</v>
      </c>
      <c r="J11" s="18">
        <f t="shared" si="4"/>
        <v>0.70000000000000107</v>
      </c>
      <c r="K11" s="17">
        <f>Data!BI65</f>
        <v>10.4</v>
      </c>
      <c r="L11" s="17">
        <f>Data!BI75</f>
        <v>10.1</v>
      </c>
      <c r="M11" s="17">
        <f>Data!BI85</f>
        <v>9.9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Data!BI6</f>
        <v>9.6</v>
      </c>
      <c r="D12" s="17">
        <f>Data!BI16</f>
        <v>9.6999999999999993</v>
      </c>
      <c r="E12" s="17">
        <f>Data!BI26</f>
        <v>9.6</v>
      </c>
      <c r="F12" s="18">
        <f t="shared" si="3"/>
        <v>9.9999999999999645E-2</v>
      </c>
      <c r="G12" s="124">
        <f>Data!BI36</f>
        <v>9.4</v>
      </c>
      <c r="H12" s="17">
        <f>Data!BI46</f>
        <v>9.3000000000000007</v>
      </c>
      <c r="I12" s="17">
        <f>Data!BI56</f>
        <v>9.5</v>
      </c>
      <c r="J12" s="18">
        <f t="shared" si="4"/>
        <v>0.19999999999999929</v>
      </c>
      <c r="K12" s="17">
        <f>Data!BI66</f>
        <v>9.8000000000000007</v>
      </c>
      <c r="L12" s="17">
        <f>Data!BI76</f>
        <v>9.3000000000000007</v>
      </c>
      <c r="M12" s="17">
        <f>Data!BI86</f>
        <v>9.6</v>
      </c>
      <c r="N12" s="73">
        <f t="shared" si="1"/>
        <v>0.5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Data!BI7</f>
        <v>10.7</v>
      </c>
      <c r="D13" s="17">
        <f>Data!BI17</f>
        <v>10.5</v>
      </c>
      <c r="E13" s="17">
        <f>Data!BI27</f>
        <v>10.4</v>
      </c>
      <c r="F13" s="18">
        <f t="shared" si="3"/>
        <v>0.29999999999999893</v>
      </c>
      <c r="G13" s="124">
        <f>Data!BI37</f>
        <v>10.7</v>
      </c>
      <c r="H13" s="17">
        <f>Data!BI47</f>
        <v>10.199999999999999</v>
      </c>
      <c r="I13" s="17">
        <f>Data!BI57</f>
        <v>10.3</v>
      </c>
      <c r="J13" s="18">
        <f t="shared" si="4"/>
        <v>0.5</v>
      </c>
      <c r="K13" s="17">
        <f>Data!BI67</f>
        <v>10.7</v>
      </c>
      <c r="L13" s="17">
        <f>Data!BI77</f>
        <v>10.3</v>
      </c>
      <c r="M13" s="17">
        <f>Data!BI87</f>
        <v>10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Data!BI8</f>
        <v>11.3</v>
      </c>
      <c r="D14" s="17">
        <f>Data!BI18</f>
        <v>10.9</v>
      </c>
      <c r="E14" s="17">
        <f>Data!BI28</f>
        <v>10.8</v>
      </c>
      <c r="F14" s="18">
        <f t="shared" si="3"/>
        <v>0.5</v>
      </c>
      <c r="G14" s="124">
        <f>Data!BI38</f>
        <v>11</v>
      </c>
      <c r="H14" s="17">
        <f>Data!BI48</f>
        <v>10.8</v>
      </c>
      <c r="I14" s="17">
        <f>Data!BI58</f>
        <v>10.5</v>
      </c>
      <c r="J14" s="18">
        <f t="shared" si="4"/>
        <v>0.5</v>
      </c>
      <c r="K14" s="17">
        <f>Data!BI68</f>
        <v>11</v>
      </c>
      <c r="L14" s="17">
        <f>Data!BI78</f>
        <v>10.8</v>
      </c>
      <c r="M14" s="17">
        <f>Data!BI88</f>
        <v>10.6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Data!BI9</f>
        <v>9.6</v>
      </c>
      <c r="D15" s="17">
        <f>Data!BI19</f>
        <v>9.3000000000000007</v>
      </c>
      <c r="E15" s="17">
        <f>Data!BI29</f>
        <v>9.3000000000000007</v>
      </c>
      <c r="F15" s="18">
        <f t="shared" si="3"/>
        <v>0.29999999999999893</v>
      </c>
      <c r="G15" s="124">
        <f>Data!BI39</f>
        <v>9.4</v>
      </c>
      <c r="H15" s="17">
        <f>Data!BI49</f>
        <v>9.1999999999999993</v>
      </c>
      <c r="I15" s="17">
        <f>Data!BI59</f>
        <v>9</v>
      </c>
      <c r="J15" s="18">
        <f t="shared" si="4"/>
        <v>0.40000000000000036</v>
      </c>
      <c r="K15" s="17">
        <f>Data!BI69</f>
        <v>9</v>
      </c>
      <c r="L15" s="17">
        <f>Data!BI79</f>
        <v>9.3000000000000007</v>
      </c>
      <c r="M15" s="17">
        <f>Data!BI89</f>
        <v>9.1999999999999993</v>
      </c>
      <c r="N15" s="73">
        <f t="shared" si="1"/>
        <v>0.30000000000000071</v>
      </c>
      <c r="O15" s="2"/>
      <c r="P15" s="2"/>
      <c r="Q15" s="2"/>
    </row>
    <row r="16" spans="1:19" ht="13.5" customHeight="1">
      <c r="A16" s="2"/>
      <c r="B16" s="19">
        <v>9</v>
      </c>
      <c r="C16" s="17">
        <f>Data!BI10</f>
        <v>9.5</v>
      </c>
      <c r="D16" s="17">
        <f>Data!BI20</f>
        <v>9.3000000000000007</v>
      </c>
      <c r="E16" s="17">
        <f>Data!BI30</f>
        <v>9.1999999999999993</v>
      </c>
      <c r="F16" s="18">
        <f t="shared" si="3"/>
        <v>0.30000000000000071</v>
      </c>
      <c r="G16" s="124">
        <f>Data!BI40</f>
        <v>9.4</v>
      </c>
      <c r="H16" s="17">
        <f>Data!BI50</f>
        <v>9.3000000000000007</v>
      </c>
      <c r="I16" s="17">
        <f>Data!BI60</f>
        <v>9.3000000000000007</v>
      </c>
      <c r="J16" s="18">
        <f t="shared" si="4"/>
        <v>9.9999999999999645E-2</v>
      </c>
      <c r="K16" s="17">
        <f>Data!BI70</f>
        <v>9.4</v>
      </c>
      <c r="L16" s="17">
        <f>Data!BI80</f>
        <v>9.3000000000000007</v>
      </c>
      <c r="M16" s="17">
        <f>Data!BI90</f>
        <v>9.1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Data!BI11</f>
        <v>11.5</v>
      </c>
      <c r="D17" s="17">
        <f>Data!BI21</f>
        <v>11.3</v>
      </c>
      <c r="E17" s="17">
        <f>Data!BI31</f>
        <v>10.9</v>
      </c>
      <c r="F17" s="18">
        <f t="shared" si="3"/>
        <v>0.59999999999999964</v>
      </c>
      <c r="G17" s="124">
        <f>Data!BI41</f>
        <v>11.4</v>
      </c>
      <c r="H17" s="17">
        <f>Data!BI51</f>
        <v>10.9</v>
      </c>
      <c r="I17" s="17">
        <f>Data!BI61</f>
        <v>11</v>
      </c>
      <c r="J17" s="18">
        <f t="shared" si="4"/>
        <v>0.5</v>
      </c>
      <c r="K17" s="17">
        <f>Data!BI71</f>
        <v>11.3</v>
      </c>
      <c r="L17" s="17">
        <f>Data!BI81</f>
        <v>11.1</v>
      </c>
      <c r="M17" s="17">
        <f>Data!BI91</f>
        <v>10.9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6.1035636936404902E-2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10.07</v>
      </c>
      <c r="F28" s="30">
        <f>AVERAGE(F8:F27)</f>
        <v>0.37999999999999973</v>
      </c>
      <c r="G28" s="31"/>
      <c r="H28" s="32" t="s">
        <v>111</v>
      </c>
      <c r="I28" s="79">
        <f>AVERAGE(G8:I27)</f>
        <v>9.9666666666666668</v>
      </c>
      <c r="J28" s="30">
        <f>AVERAGE(J8:J27)</f>
        <v>0.43000000000000005</v>
      </c>
      <c r="K28" s="80"/>
      <c r="L28" s="81" t="s">
        <v>111</v>
      </c>
      <c r="M28" s="82">
        <f>AVERAGE(K8:M27)</f>
        <v>9.9733333333333345</v>
      </c>
      <c r="N28" s="83">
        <f>AVERAGE(N8:N27)</f>
        <v>0.41000000000000014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1.2403333333333333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0.16297271982576614</v>
      </c>
      <c r="I30" s="2"/>
      <c r="J30" s="33"/>
      <c r="K30" s="34" t="s">
        <v>114</v>
      </c>
      <c r="L30" s="35">
        <f>SQRT(D30^2+H30^2)</f>
        <v>1.2509943585744843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0.24084142394822003</v>
      </c>
      <c r="E31" s="3"/>
      <c r="F31" s="37"/>
      <c r="G31" s="40" t="s">
        <v>117</v>
      </c>
      <c r="H31" s="41">
        <f>H30/5.15</f>
        <v>3.1645188315682742E-2</v>
      </c>
      <c r="I31" s="2"/>
      <c r="J31" s="37"/>
      <c r="K31" s="38" t="s">
        <v>118</v>
      </c>
      <c r="L31" s="84">
        <f>L30/5.15</f>
        <v>0.24291152593679305</v>
      </c>
      <c r="M31" s="2"/>
      <c r="N31" s="85"/>
      <c r="O31" s="36" t="s">
        <v>119</v>
      </c>
      <c r="P31" s="86">
        <f>IF(J2=2,(F28+J28)/2,(F28+J28+N28)/3)</f>
        <v>0.40666666666666668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13.781481481481482</v>
      </c>
      <c r="E32" s="3"/>
      <c r="F32" s="42"/>
      <c r="G32" s="45" t="s">
        <v>121</v>
      </c>
      <c r="H32" s="44">
        <f>100*H30/G4</f>
        <v>1.8108079980640683</v>
      </c>
      <c r="I32" s="2"/>
      <c r="J32" s="42"/>
      <c r="K32" s="87" t="s">
        <v>122</v>
      </c>
      <c r="L32" s="44">
        <f>100*L30/(G2-G3)</f>
        <v>13.89993731749427</v>
      </c>
      <c r="M32" s="2"/>
      <c r="N32" s="88"/>
      <c r="O32" s="89" t="s">
        <v>123</v>
      </c>
      <c r="P32" s="90">
        <f>IF(J3=2,P31*N42,P31*N43)</f>
        <v>1.0492000000000001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0.1033333333333335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6.6666666666677088E-3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0.59999999999999964</v>
      </c>
      <c r="E66" s="111">
        <f t="shared" ref="E66:E75" si="7">J8</f>
        <v>0.20000000000000107</v>
      </c>
      <c r="F66" s="112">
        <f t="shared" ref="F66:F75" si="8">N8</f>
        <v>0.20000000000000107</v>
      </c>
      <c r="G66" s="113">
        <f t="shared" ref="G66:G75" si="9">$P$32</f>
        <v>1.0492000000000001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9.6666666666666679</v>
      </c>
      <c r="M66" s="120">
        <f t="shared" ref="M66:M75" si="12">AVERAGE(G8:I8)</f>
        <v>9.7000000000000011</v>
      </c>
      <c r="N66" s="121">
        <f t="shared" ref="N66:N75" si="13">AVERAGE(K8:M8)</f>
        <v>9.7000000000000011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</v>
      </c>
      <c r="E67" s="114">
        <f t="shared" si="7"/>
        <v>0.59999999999999964</v>
      </c>
      <c r="F67" s="115">
        <f t="shared" si="8"/>
        <v>0.29999999999999893</v>
      </c>
      <c r="G67" s="113">
        <f t="shared" si="9"/>
        <v>1.0492000000000001</v>
      </c>
      <c r="H67" s="2"/>
      <c r="I67" s="2"/>
      <c r="J67" s="2"/>
      <c r="K67" s="119">
        <f t="shared" si="10"/>
        <v>2</v>
      </c>
      <c r="L67" s="122">
        <f t="shared" si="11"/>
        <v>10</v>
      </c>
      <c r="M67" s="122">
        <f t="shared" si="12"/>
        <v>10.200000000000001</v>
      </c>
      <c r="N67" s="113">
        <f t="shared" si="13"/>
        <v>9.9333333333333336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0.59999999999999964</v>
      </c>
      <c r="F68" s="115">
        <f t="shared" si="8"/>
        <v>0.5</v>
      </c>
      <c r="G68" s="113">
        <f t="shared" si="9"/>
        <v>1.0492000000000001</v>
      </c>
      <c r="H68" s="2"/>
      <c r="I68" s="2"/>
      <c r="J68" s="2"/>
      <c r="K68" s="119">
        <f t="shared" si="10"/>
        <v>3</v>
      </c>
      <c r="L68" s="122">
        <f t="shared" si="11"/>
        <v>9.7000000000000011</v>
      </c>
      <c r="M68" s="122">
        <f t="shared" si="12"/>
        <v>9.6333333333333346</v>
      </c>
      <c r="N68" s="113">
        <f t="shared" si="13"/>
        <v>9.7333333333333325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0.70000000000000107</v>
      </c>
      <c r="F69" s="115">
        <f t="shared" si="8"/>
        <v>0.5</v>
      </c>
      <c r="G69" s="113">
        <f t="shared" si="9"/>
        <v>1.0492000000000001</v>
      </c>
      <c r="H69" s="2"/>
      <c r="I69" s="2"/>
      <c r="J69" s="2"/>
      <c r="K69" s="119">
        <f t="shared" si="10"/>
        <v>4</v>
      </c>
      <c r="L69" s="122">
        <f t="shared" si="11"/>
        <v>10.200000000000001</v>
      </c>
      <c r="M69" s="122">
        <f t="shared" si="12"/>
        <v>9.9333333333333353</v>
      </c>
      <c r="N69" s="113">
        <f t="shared" si="13"/>
        <v>10.133333333333333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0.19999999999999929</v>
      </c>
      <c r="F70" s="115">
        <f t="shared" si="8"/>
        <v>0.5</v>
      </c>
      <c r="G70" s="113">
        <f t="shared" si="9"/>
        <v>1.0492000000000001</v>
      </c>
      <c r="H70" s="2"/>
      <c r="I70" s="2"/>
      <c r="J70" s="2"/>
      <c r="K70" s="119">
        <f t="shared" si="10"/>
        <v>5</v>
      </c>
      <c r="L70" s="122">
        <f t="shared" si="11"/>
        <v>9.6333333333333329</v>
      </c>
      <c r="M70" s="122">
        <f t="shared" si="12"/>
        <v>9.4</v>
      </c>
      <c r="N70" s="113">
        <f t="shared" si="13"/>
        <v>9.5666666666666682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0.29999999999999893</v>
      </c>
      <c r="E71" s="114">
        <f t="shared" si="7"/>
        <v>0.5</v>
      </c>
      <c r="F71" s="115">
        <f t="shared" si="8"/>
        <v>0.69999999999999929</v>
      </c>
      <c r="G71" s="113">
        <f t="shared" si="9"/>
        <v>1.0492000000000001</v>
      </c>
      <c r="H71" s="2"/>
      <c r="I71" s="2"/>
      <c r="J71" s="2"/>
      <c r="K71" s="119">
        <f t="shared" si="10"/>
        <v>6</v>
      </c>
      <c r="L71" s="122">
        <f t="shared" si="11"/>
        <v>10.533333333333333</v>
      </c>
      <c r="M71" s="122">
        <f t="shared" si="12"/>
        <v>10.4</v>
      </c>
      <c r="N71" s="113">
        <f t="shared" si="13"/>
        <v>10.333333333333334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0.5</v>
      </c>
      <c r="F72" s="115">
        <f t="shared" si="8"/>
        <v>0.40000000000000036</v>
      </c>
      <c r="G72" s="113">
        <f t="shared" si="9"/>
        <v>1.0492000000000001</v>
      </c>
      <c r="H72" s="2"/>
      <c r="I72" s="2"/>
      <c r="J72" s="2"/>
      <c r="K72" s="119">
        <f t="shared" si="10"/>
        <v>7</v>
      </c>
      <c r="L72" s="122">
        <f t="shared" si="11"/>
        <v>11</v>
      </c>
      <c r="M72" s="122">
        <f t="shared" si="12"/>
        <v>10.766666666666666</v>
      </c>
      <c r="N72" s="113">
        <f t="shared" si="13"/>
        <v>10.799999999999999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0.29999999999999893</v>
      </c>
      <c r="E73" s="114">
        <f t="shared" si="7"/>
        <v>0.40000000000000036</v>
      </c>
      <c r="F73" s="115">
        <f t="shared" si="8"/>
        <v>0.30000000000000071</v>
      </c>
      <c r="G73" s="113">
        <f t="shared" si="9"/>
        <v>1.0492000000000001</v>
      </c>
      <c r="H73" s="2"/>
      <c r="I73" s="2"/>
      <c r="J73" s="2"/>
      <c r="K73" s="119">
        <f t="shared" si="10"/>
        <v>8</v>
      </c>
      <c r="L73" s="122">
        <f t="shared" si="11"/>
        <v>9.4</v>
      </c>
      <c r="M73" s="122">
        <f t="shared" si="12"/>
        <v>9.2000000000000011</v>
      </c>
      <c r="N73" s="113">
        <f t="shared" si="13"/>
        <v>9.1666666666666661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9.9999999999999645E-2</v>
      </c>
      <c r="F74" s="115">
        <f t="shared" si="8"/>
        <v>0.30000000000000071</v>
      </c>
      <c r="G74" s="113">
        <f t="shared" si="9"/>
        <v>1.0492000000000001</v>
      </c>
      <c r="H74" s="2"/>
      <c r="I74" s="2"/>
      <c r="J74" s="2"/>
      <c r="K74" s="119">
        <f t="shared" si="10"/>
        <v>9</v>
      </c>
      <c r="L74" s="122">
        <f t="shared" si="11"/>
        <v>9.3333333333333339</v>
      </c>
      <c r="M74" s="122">
        <f t="shared" si="12"/>
        <v>9.3333333333333339</v>
      </c>
      <c r="N74" s="113">
        <f t="shared" si="13"/>
        <v>9.2666666666666675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0.59999999999999964</v>
      </c>
      <c r="E75" s="114">
        <f t="shared" si="7"/>
        <v>0.5</v>
      </c>
      <c r="F75" s="115">
        <f t="shared" si="8"/>
        <v>0.40000000000000036</v>
      </c>
      <c r="G75" s="118">
        <f t="shared" si="9"/>
        <v>1.0492000000000001</v>
      </c>
      <c r="H75" s="2"/>
      <c r="I75" s="2"/>
      <c r="J75" s="2"/>
      <c r="K75" s="123">
        <f t="shared" si="10"/>
        <v>10</v>
      </c>
      <c r="L75" s="122">
        <f t="shared" si="11"/>
        <v>11.233333333333334</v>
      </c>
      <c r="M75" s="122">
        <f t="shared" si="12"/>
        <v>11.1</v>
      </c>
      <c r="N75" s="113">
        <f t="shared" si="13"/>
        <v>11.1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GRR!A70</f>
        <v>D 65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Data!BJ2</f>
        <v>8.9</v>
      </c>
      <c r="D8" s="17">
        <f>Data!BJ12</f>
        <v>9.1999999999999993</v>
      </c>
      <c r="E8" s="17">
        <f>Data!BJ22</f>
        <v>9</v>
      </c>
      <c r="F8" s="18">
        <f>MAX(C8:E8)-MIN(C8:E8)</f>
        <v>0.29999999999999893</v>
      </c>
      <c r="G8" s="17">
        <f>Data!BJ32</f>
        <v>9.1999999999999993</v>
      </c>
      <c r="H8" s="17">
        <f>Data!BJ42</f>
        <v>8.9</v>
      </c>
      <c r="I8" s="17">
        <f>Data!BJ52</f>
        <v>9</v>
      </c>
      <c r="J8" s="18">
        <f t="shared" ref="J8" si="0">MAX(G8:I8)-MIN(G8:I8)</f>
        <v>0.29999999999999893</v>
      </c>
      <c r="K8" s="17">
        <f>Data!BJ62</f>
        <v>8.8000000000000007</v>
      </c>
      <c r="L8" s="17">
        <f>Data!BJ72</f>
        <v>9.1</v>
      </c>
      <c r="M8" s="17">
        <f>Data!BJ82</f>
        <v>8.3000000000000007</v>
      </c>
      <c r="N8" s="71">
        <f t="shared" ref="N8:N17" si="1">MAX(K8:M8)-MIN(K8:M8)</f>
        <v>0.79999999999999893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Data!BJ3</f>
        <v>9.1999999999999993</v>
      </c>
      <c r="D9" s="17">
        <f>Data!BJ13</f>
        <v>9.6999999999999993</v>
      </c>
      <c r="E9" s="17">
        <f>Data!BJ23</f>
        <v>9.5</v>
      </c>
      <c r="F9" s="18">
        <f t="shared" ref="F9:F17" si="3">MAX(C9:E9)-MIN(C9:E9)</f>
        <v>0.5</v>
      </c>
      <c r="G9" s="17">
        <f>Data!BJ33</f>
        <v>9.1999999999999993</v>
      </c>
      <c r="H9" s="17">
        <f>Data!BJ43</f>
        <v>9.5</v>
      </c>
      <c r="I9" s="17">
        <f>Data!BJ53</f>
        <v>9.1999999999999993</v>
      </c>
      <c r="J9" s="18">
        <f t="shared" ref="J9:J17" si="4">MAX(G9:I9)-MIN(G9:I9)</f>
        <v>0.30000000000000071</v>
      </c>
      <c r="K9" s="17">
        <f>Data!BJ63</f>
        <v>9.6999999999999993</v>
      </c>
      <c r="L9" s="17">
        <f>Data!BJ73</f>
        <v>9.3000000000000007</v>
      </c>
      <c r="M9" s="17">
        <f>Data!BJ83</f>
        <v>9.6999999999999993</v>
      </c>
      <c r="N9" s="73">
        <f t="shared" si="1"/>
        <v>0.39999999999999858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Data!BJ4</f>
        <v>10.199999999999999</v>
      </c>
      <c r="D10" s="17">
        <f>Data!BJ14</f>
        <v>10.1</v>
      </c>
      <c r="E10" s="17">
        <f>Data!BJ24</f>
        <v>9.5</v>
      </c>
      <c r="F10" s="18">
        <f t="shared" si="3"/>
        <v>0.69999999999999929</v>
      </c>
      <c r="G10" s="17">
        <f>Data!BJ34</f>
        <v>10.1</v>
      </c>
      <c r="H10" s="17">
        <f>Data!BJ44</f>
        <v>9.9</v>
      </c>
      <c r="I10" s="17">
        <f>Data!BJ54</f>
        <v>9.5</v>
      </c>
      <c r="J10" s="18">
        <f t="shared" si="4"/>
        <v>0.59999999999999964</v>
      </c>
      <c r="K10" s="17">
        <f>Data!BJ64</f>
        <v>10.1</v>
      </c>
      <c r="L10" s="17">
        <f>Data!BJ74</f>
        <v>9.8000000000000007</v>
      </c>
      <c r="M10" s="17">
        <f>Data!BJ84</f>
        <v>9.5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Data!BJ5</f>
        <v>9.4</v>
      </c>
      <c r="D11" s="17">
        <f>Data!BJ15</f>
        <v>9.6</v>
      </c>
      <c r="E11" s="17">
        <f>Data!BJ25</f>
        <v>9.1999999999999993</v>
      </c>
      <c r="F11" s="18">
        <f t="shared" si="3"/>
        <v>0.40000000000000036</v>
      </c>
      <c r="G11" s="17">
        <f>Data!BJ35</f>
        <v>9.6</v>
      </c>
      <c r="H11" s="17">
        <f>Data!BJ45</f>
        <v>9.4</v>
      </c>
      <c r="I11" s="17">
        <f>Data!BJ55</f>
        <v>9.1</v>
      </c>
      <c r="J11" s="18">
        <f t="shared" si="4"/>
        <v>0.5</v>
      </c>
      <c r="K11" s="17">
        <f>Data!BJ65</f>
        <v>9.3000000000000007</v>
      </c>
      <c r="L11" s="17">
        <f>Data!BJ75</f>
        <v>9.4</v>
      </c>
      <c r="M11" s="17">
        <f>Data!BJ85</f>
        <v>9.3000000000000007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Data!BJ6</f>
        <v>9.4</v>
      </c>
      <c r="D12" s="17">
        <f>Data!BJ16</f>
        <v>8.9</v>
      </c>
      <c r="E12" s="17">
        <f>Data!BJ26</f>
        <v>8.6</v>
      </c>
      <c r="F12" s="18">
        <f t="shared" si="3"/>
        <v>0.80000000000000071</v>
      </c>
      <c r="G12" s="17">
        <f>Data!BJ36</f>
        <v>9.4</v>
      </c>
      <c r="H12" s="17">
        <f>Data!BJ46</f>
        <v>9.1999999999999993</v>
      </c>
      <c r="I12" s="17">
        <f>Data!BJ56</f>
        <v>9</v>
      </c>
      <c r="J12" s="18">
        <f t="shared" si="4"/>
        <v>0.40000000000000036</v>
      </c>
      <c r="K12" s="17">
        <f>Data!BJ66</f>
        <v>9.3000000000000007</v>
      </c>
      <c r="L12" s="17">
        <f>Data!BJ76</f>
        <v>9</v>
      </c>
      <c r="M12" s="17">
        <f>Data!BJ86</f>
        <v>9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Data!BJ7</f>
        <v>9.6999999999999993</v>
      </c>
      <c r="D13" s="17">
        <f>Data!BJ17</f>
        <v>9.6999999999999993</v>
      </c>
      <c r="E13" s="17">
        <f>Data!BJ27</f>
        <v>9.5</v>
      </c>
      <c r="F13" s="18">
        <f t="shared" si="3"/>
        <v>0.19999999999999929</v>
      </c>
      <c r="G13" s="17">
        <f>Data!BJ37</f>
        <v>9.6999999999999993</v>
      </c>
      <c r="H13" s="17">
        <f>Data!BJ47</f>
        <v>9.4</v>
      </c>
      <c r="I13" s="17">
        <f>Data!BJ57</f>
        <v>9.4</v>
      </c>
      <c r="J13" s="18">
        <f t="shared" si="4"/>
        <v>0.29999999999999893</v>
      </c>
      <c r="K13" s="17">
        <f>Data!BJ67</f>
        <v>9.6999999999999993</v>
      </c>
      <c r="L13" s="17">
        <f>Data!BJ77</f>
        <v>9.4</v>
      </c>
      <c r="M13" s="17">
        <f>Data!BJ87</f>
        <v>9.4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Data!BJ8</f>
        <v>11.2</v>
      </c>
      <c r="D14" s="17">
        <f>Data!BJ18</f>
        <v>10.8</v>
      </c>
      <c r="E14" s="17">
        <f>Data!BJ28</f>
        <v>10.7</v>
      </c>
      <c r="F14" s="18">
        <f t="shared" si="3"/>
        <v>0.5</v>
      </c>
      <c r="G14" s="17">
        <f>Data!BJ38</f>
        <v>11</v>
      </c>
      <c r="H14" s="17">
        <f>Data!BJ48</f>
        <v>10.4</v>
      </c>
      <c r="I14" s="17">
        <f>Data!BJ58</f>
        <v>10.7</v>
      </c>
      <c r="J14" s="18">
        <f t="shared" si="4"/>
        <v>0.59999999999999964</v>
      </c>
      <c r="K14" s="17">
        <f>Data!BJ68</f>
        <v>10.9</v>
      </c>
      <c r="L14" s="17">
        <f>Data!BJ78</f>
        <v>10.7</v>
      </c>
      <c r="M14" s="17">
        <f>Data!BJ88</f>
        <v>10.5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Data!BJ9</f>
        <v>11.3</v>
      </c>
      <c r="D15" s="17">
        <f>Data!BJ19</f>
        <v>10.9</v>
      </c>
      <c r="E15" s="17">
        <f>Data!BJ29</f>
        <v>10.8</v>
      </c>
      <c r="F15" s="18">
        <f t="shared" si="3"/>
        <v>0.5</v>
      </c>
      <c r="G15" s="17">
        <f>Data!BJ39</f>
        <v>11.1</v>
      </c>
      <c r="H15" s="17">
        <f>Data!BJ49</f>
        <v>10.4</v>
      </c>
      <c r="I15" s="17">
        <f>Data!BJ59</f>
        <v>10.8</v>
      </c>
      <c r="J15" s="18">
        <f t="shared" si="4"/>
        <v>0.69999999999999929</v>
      </c>
      <c r="K15" s="17">
        <f>Data!BJ69</f>
        <v>10.8</v>
      </c>
      <c r="L15" s="17">
        <f>Data!BJ79</f>
        <v>10.8</v>
      </c>
      <c r="M15" s="17">
        <f>Data!BJ89</f>
        <v>10.6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Data!BJ10</f>
        <v>8.5</v>
      </c>
      <c r="D16" s="17">
        <f>Data!BJ20</f>
        <v>7.9</v>
      </c>
      <c r="E16" s="17">
        <f>Data!BJ30</f>
        <v>8.1</v>
      </c>
      <c r="F16" s="18">
        <f t="shared" si="3"/>
        <v>0.59999999999999964</v>
      </c>
      <c r="G16" s="17">
        <f>Data!BJ40</f>
        <v>8.4</v>
      </c>
      <c r="H16" s="17">
        <f>Data!BJ50</f>
        <v>8.1</v>
      </c>
      <c r="I16" s="17">
        <f>Data!BJ60</f>
        <v>8.1999999999999993</v>
      </c>
      <c r="J16" s="18">
        <f t="shared" si="4"/>
        <v>0.30000000000000071</v>
      </c>
      <c r="K16" s="17">
        <f>Data!BJ70</f>
        <v>8.3000000000000007</v>
      </c>
      <c r="L16" s="17">
        <f>Data!BJ80</f>
        <v>8</v>
      </c>
      <c r="M16" s="17">
        <f>Data!BJ90</f>
        <v>7.8</v>
      </c>
      <c r="N16" s="73">
        <f t="shared" si="1"/>
        <v>0.50000000000000089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Data!BJ11</f>
        <v>10.1</v>
      </c>
      <c r="D17" s="17">
        <f>Data!BJ21</f>
        <v>10.1</v>
      </c>
      <c r="E17" s="17">
        <f>Data!BJ31</f>
        <v>9.8000000000000007</v>
      </c>
      <c r="F17" s="18">
        <f t="shared" si="3"/>
        <v>0.29999999999999893</v>
      </c>
      <c r="G17" s="17">
        <f>Data!BJ41</f>
        <v>9.9</v>
      </c>
      <c r="H17" s="17">
        <f>Data!BJ51</f>
        <v>10</v>
      </c>
      <c r="I17" s="17">
        <f>Data!BJ61</f>
        <v>9.8000000000000007</v>
      </c>
      <c r="J17" s="18">
        <f t="shared" si="4"/>
        <v>0.19999999999999929</v>
      </c>
      <c r="K17" s="17">
        <f>Data!BJ71</f>
        <v>9.6999999999999993</v>
      </c>
      <c r="L17" s="17">
        <f>Data!BJ81</f>
        <v>9.9</v>
      </c>
      <c r="M17" s="17">
        <f>Data!BJ91</f>
        <v>9.6999999999999993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3.9377830281552395E-2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9.6500000000000021</v>
      </c>
      <c r="F28" s="30">
        <f>AVERAGE(F8:F27)</f>
        <v>0.4799999999999997</v>
      </c>
      <c r="G28" s="31"/>
      <c r="H28" s="32" t="s">
        <v>111</v>
      </c>
      <c r="I28" s="79">
        <f>AVERAGE(G8:I27)</f>
        <v>9.5833333333333339</v>
      </c>
      <c r="J28" s="30">
        <f>AVERAGE(J8:J27)</f>
        <v>0.41999999999999976</v>
      </c>
      <c r="K28" s="80"/>
      <c r="L28" s="81" t="s">
        <v>111</v>
      </c>
      <c r="M28" s="82">
        <f>AVERAGE(K8:M27)</f>
        <v>9.5266666666666655</v>
      </c>
      <c r="N28" s="83">
        <f>AVERAGE(N8:N27)</f>
        <v>0.38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1.3013333333333326</v>
      </c>
      <c r="E30" s="3"/>
      <c r="F30" s="33"/>
      <c r="G30" s="36" t="s">
        <v>113</v>
      </c>
      <c r="H30" s="35">
        <f>IF(J2=2,SQRT(ABS(((P33*P42)^2)-((D30^2)/(J4*J3)))),(SQRT(ABS(((P33*P43)^2)-((D30^2)/(J4*J3))))))</f>
        <v>0.23332392044507105</v>
      </c>
      <c r="I30" s="2"/>
      <c r="J30" s="33"/>
      <c r="K30" s="34" t="s">
        <v>114</v>
      </c>
      <c r="L30" s="35">
        <f>SQRT(D30^2+H30^2)</f>
        <v>1.3220849051011436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0.25268608414239463</v>
      </c>
      <c r="E31" s="3"/>
      <c r="F31" s="37"/>
      <c r="G31" s="40" t="s">
        <v>117</v>
      </c>
      <c r="H31" s="41">
        <f>H30/5.15</f>
        <v>4.530561562040214E-2</v>
      </c>
      <c r="I31" s="2"/>
      <c r="J31" s="37"/>
      <c r="K31" s="38" t="s">
        <v>118</v>
      </c>
      <c r="L31" s="84">
        <f>L30/5.15</f>
        <v>0.2567155155536201</v>
      </c>
      <c r="M31" s="2"/>
      <c r="N31" s="85"/>
      <c r="O31" s="36" t="s">
        <v>119</v>
      </c>
      <c r="P31" s="86">
        <f>IF(J2=2,(F28+J28)/2,(F28+J28+N28)/3)</f>
        <v>0.42666666666666647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14.459259259259252</v>
      </c>
      <c r="E32" s="3"/>
      <c r="F32" s="42"/>
      <c r="G32" s="45" t="s">
        <v>121</v>
      </c>
      <c r="H32" s="44">
        <f>100*H30/G4</f>
        <v>2.5924880049452339</v>
      </c>
      <c r="I32" s="2"/>
      <c r="J32" s="42"/>
      <c r="K32" s="87" t="s">
        <v>122</v>
      </c>
      <c r="L32" s="44">
        <f>100*L30/(G2-G3)</f>
        <v>14.689832278901596</v>
      </c>
      <c r="M32" s="2"/>
      <c r="N32" s="88"/>
      <c r="O32" s="89" t="s">
        <v>123</v>
      </c>
      <c r="P32" s="90">
        <f>IF(J3=2,P31*N42,P31*N43)</f>
        <v>1.1007999999999996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0.12333333333333663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-5.6666666666668419E-2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0.29999999999999893</v>
      </c>
      <c r="E66" s="111">
        <f t="shared" ref="E66:E75" si="7">J8</f>
        <v>0.29999999999999893</v>
      </c>
      <c r="F66" s="112">
        <f t="shared" ref="F66:F75" si="8">N8</f>
        <v>0.79999999999999893</v>
      </c>
      <c r="G66" s="113">
        <f t="shared" ref="G66:G75" si="9">$P$32</f>
        <v>1.1007999999999996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9.0333333333333332</v>
      </c>
      <c r="M66" s="120">
        <f t="shared" ref="M66:M75" si="12">AVERAGE(G8:I8)</f>
        <v>9.0333333333333332</v>
      </c>
      <c r="N66" s="121">
        <f t="shared" ref="N66:N75" si="13">AVERAGE(K8:M8)</f>
        <v>8.7333333333333325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0.5</v>
      </c>
      <c r="E67" s="114">
        <f t="shared" si="7"/>
        <v>0.30000000000000071</v>
      </c>
      <c r="F67" s="115">
        <f t="shared" si="8"/>
        <v>0.39999999999999858</v>
      </c>
      <c r="G67" s="113">
        <f t="shared" si="9"/>
        <v>1.1007999999999996</v>
      </c>
      <c r="H67" s="2"/>
      <c r="I67" s="2"/>
      <c r="J67" s="2"/>
      <c r="K67" s="119">
        <f t="shared" si="10"/>
        <v>2</v>
      </c>
      <c r="L67" s="122">
        <f t="shared" si="11"/>
        <v>9.4666666666666668</v>
      </c>
      <c r="M67" s="122">
        <f t="shared" si="12"/>
        <v>9.2999999999999989</v>
      </c>
      <c r="N67" s="113">
        <f t="shared" si="13"/>
        <v>9.5666666666666664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0.59999999999999964</v>
      </c>
      <c r="F68" s="115">
        <f t="shared" si="8"/>
        <v>0.59999999999999964</v>
      </c>
      <c r="G68" s="113">
        <f t="shared" si="9"/>
        <v>1.1007999999999996</v>
      </c>
      <c r="H68" s="2"/>
      <c r="I68" s="2"/>
      <c r="J68" s="2"/>
      <c r="K68" s="119">
        <f t="shared" si="10"/>
        <v>3</v>
      </c>
      <c r="L68" s="122">
        <f t="shared" si="11"/>
        <v>9.9333333333333318</v>
      </c>
      <c r="M68" s="122">
        <f t="shared" si="12"/>
        <v>9.8333333333333339</v>
      </c>
      <c r="N68" s="113">
        <f t="shared" si="13"/>
        <v>9.7999999999999989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0.5</v>
      </c>
      <c r="F69" s="115">
        <f t="shared" si="8"/>
        <v>9.9999999999999645E-2</v>
      </c>
      <c r="G69" s="113">
        <f t="shared" si="9"/>
        <v>1.1007999999999996</v>
      </c>
      <c r="H69" s="2"/>
      <c r="I69" s="2"/>
      <c r="J69" s="2"/>
      <c r="K69" s="119">
        <f t="shared" si="10"/>
        <v>4</v>
      </c>
      <c r="L69" s="122">
        <f t="shared" si="11"/>
        <v>9.4</v>
      </c>
      <c r="M69" s="122">
        <f t="shared" si="12"/>
        <v>9.3666666666666671</v>
      </c>
      <c r="N69" s="113">
        <f t="shared" si="13"/>
        <v>9.3333333333333339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0.80000000000000071</v>
      </c>
      <c r="E70" s="114">
        <f t="shared" si="7"/>
        <v>0.40000000000000036</v>
      </c>
      <c r="F70" s="115">
        <f t="shared" si="8"/>
        <v>0.30000000000000071</v>
      </c>
      <c r="G70" s="113">
        <f t="shared" si="9"/>
        <v>1.1007999999999996</v>
      </c>
      <c r="H70" s="2"/>
      <c r="I70" s="2"/>
      <c r="J70" s="2"/>
      <c r="K70" s="119">
        <f t="shared" si="10"/>
        <v>5</v>
      </c>
      <c r="L70" s="122">
        <f t="shared" si="11"/>
        <v>8.9666666666666668</v>
      </c>
      <c r="M70" s="122">
        <f t="shared" si="12"/>
        <v>9.2000000000000011</v>
      </c>
      <c r="N70" s="113">
        <f t="shared" si="13"/>
        <v>9.1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0.29999999999999893</v>
      </c>
      <c r="F71" s="115">
        <f t="shared" si="8"/>
        <v>0.29999999999999893</v>
      </c>
      <c r="G71" s="113">
        <f t="shared" si="9"/>
        <v>1.1007999999999996</v>
      </c>
      <c r="H71" s="2"/>
      <c r="I71" s="2"/>
      <c r="J71" s="2"/>
      <c r="K71" s="119">
        <f t="shared" si="10"/>
        <v>6</v>
      </c>
      <c r="L71" s="122">
        <f t="shared" si="11"/>
        <v>9.6333333333333329</v>
      </c>
      <c r="M71" s="122">
        <f t="shared" si="12"/>
        <v>9.5</v>
      </c>
      <c r="N71" s="113">
        <f t="shared" si="13"/>
        <v>9.5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0.59999999999999964</v>
      </c>
      <c r="F72" s="115">
        <f t="shared" si="8"/>
        <v>0.40000000000000036</v>
      </c>
      <c r="G72" s="113">
        <f t="shared" si="9"/>
        <v>1.1007999999999996</v>
      </c>
      <c r="H72" s="2"/>
      <c r="I72" s="2"/>
      <c r="J72" s="2"/>
      <c r="K72" s="119">
        <f t="shared" si="10"/>
        <v>7</v>
      </c>
      <c r="L72" s="122">
        <f t="shared" si="11"/>
        <v>10.9</v>
      </c>
      <c r="M72" s="122">
        <f t="shared" si="12"/>
        <v>10.699999999999998</v>
      </c>
      <c r="N72" s="113">
        <f t="shared" si="13"/>
        <v>10.700000000000001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0.69999999999999929</v>
      </c>
      <c r="F73" s="115">
        <f t="shared" si="8"/>
        <v>0.20000000000000107</v>
      </c>
      <c r="G73" s="113">
        <f t="shared" si="9"/>
        <v>1.1007999999999996</v>
      </c>
      <c r="H73" s="2"/>
      <c r="I73" s="2"/>
      <c r="J73" s="2"/>
      <c r="K73" s="119">
        <f t="shared" si="10"/>
        <v>8</v>
      </c>
      <c r="L73" s="122">
        <f t="shared" si="11"/>
        <v>11</v>
      </c>
      <c r="M73" s="122">
        <f t="shared" si="12"/>
        <v>10.766666666666666</v>
      </c>
      <c r="N73" s="113">
        <f t="shared" si="13"/>
        <v>10.733333333333334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0.30000000000000071</v>
      </c>
      <c r="F74" s="115">
        <f t="shared" si="8"/>
        <v>0.50000000000000089</v>
      </c>
      <c r="G74" s="113">
        <f t="shared" si="9"/>
        <v>1.1007999999999996</v>
      </c>
      <c r="H74" s="2"/>
      <c r="I74" s="2"/>
      <c r="J74" s="2"/>
      <c r="K74" s="119">
        <f t="shared" si="10"/>
        <v>9</v>
      </c>
      <c r="L74" s="122">
        <f t="shared" si="11"/>
        <v>8.1666666666666661</v>
      </c>
      <c r="M74" s="122">
        <f t="shared" si="12"/>
        <v>8.2333333333333325</v>
      </c>
      <c r="N74" s="113">
        <f t="shared" si="13"/>
        <v>8.0333333333333332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0.29999999999999893</v>
      </c>
      <c r="E75" s="114">
        <f t="shared" si="7"/>
        <v>0.19999999999999929</v>
      </c>
      <c r="F75" s="115">
        <f t="shared" si="8"/>
        <v>0.20000000000000107</v>
      </c>
      <c r="G75" s="118">
        <f t="shared" si="9"/>
        <v>1.1007999999999996</v>
      </c>
      <c r="H75" s="2"/>
      <c r="I75" s="2"/>
      <c r="J75" s="2"/>
      <c r="K75" s="123">
        <f t="shared" si="10"/>
        <v>10</v>
      </c>
      <c r="L75" s="122">
        <f t="shared" si="11"/>
        <v>10</v>
      </c>
      <c r="M75" s="122">
        <f t="shared" si="12"/>
        <v>9.9</v>
      </c>
      <c r="N75" s="113">
        <f t="shared" si="13"/>
        <v>9.7666666666666675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GRR!B71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GRR!A71</f>
        <v>D 66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Data!BK2</f>
        <v>9.1999999999999993</v>
      </c>
      <c r="D8" s="17">
        <f>Data!BK12</f>
        <v>9.1</v>
      </c>
      <c r="E8" s="17">
        <f>Data!BK22</f>
        <v>8.8000000000000007</v>
      </c>
      <c r="F8" s="18">
        <f>MAX(C8:E8)-MIN(C8:E8)</f>
        <v>0.39999999999999858</v>
      </c>
      <c r="G8" s="17">
        <f>Data!BK32</f>
        <v>8.6</v>
      </c>
      <c r="H8" s="17">
        <f>Data!BK42</f>
        <v>8.6999999999999993</v>
      </c>
      <c r="I8" s="17">
        <f>Data!BK52</f>
        <v>8.9</v>
      </c>
      <c r="J8" s="18">
        <f t="shared" ref="J8" si="0">MAX(G8:I8)-MIN(G8:I8)</f>
        <v>0.30000000000000071</v>
      </c>
      <c r="K8" s="17">
        <f>Data!BK62</f>
        <v>8.8000000000000007</v>
      </c>
      <c r="L8" s="17">
        <f>Data!BK72</f>
        <v>9</v>
      </c>
      <c r="M8" s="17">
        <f>Data!BK82</f>
        <v>8.4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Data!BK3</f>
        <v>9</v>
      </c>
      <c r="D9" s="17">
        <f>Data!BK13</f>
        <v>9.5</v>
      </c>
      <c r="E9" s="17">
        <f>Data!BK23</f>
        <v>9.8000000000000007</v>
      </c>
      <c r="F9" s="18">
        <f t="shared" ref="F9:F17" si="3">MAX(C9:E9)-MIN(C9:E9)</f>
        <v>0.80000000000000071</v>
      </c>
      <c r="G9" s="17">
        <f>Data!BK33</f>
        <v>9.5</v>
      </c>
      <c r="H9" s="17">
        <f>Data!BK43</f>
        <v>9.6</v>
      </c>
      <c r="I9" s="17">
        <f>Data!BK53</f>
        <v>9.8000000000000007</v>
      </c>
      <c r="J9" s="18">
        <f t="shared" ref="J9:J17" si="4">MAX(G9:I9)-MIN(G9:I9)</f>
        <v>0.30000000000000071</v>
      </c>
      <c r="K9" s="17">
        <f>Data!BK63</f>
        <v>9.6999999999999993</v>
      </c>
      <c r="L9" s="17">
        <f>Data!BK73</f>
        <v>9.6</v>
      </c>
      <c r="M9" s="17">
        <f>Data!BK83</f>
        <v>9.8000000000000007</v>
      </c>
      <c r="N9" s="73">
        <f t="shared" si="1"/>
        <v>0.20000000000000107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Data!BK4</f>
        <v>9.1999999999999993</v>
      </c>
      <c r="D10" s="17">
        <f>Data!BK14</f>
        <v>9.4</v>
      </c>
      <c r="E10" s="17">
        <f>Data!BK24</f>
        <v>8.8000000000000007</v>
      </c>
      <c r="F10" s="18">
        <f t="shared" si="3"/>
        <v>0.59999999999999964</v>
      </c>
      <c r="G10" s="17">
        <f>Data!BK34</f>
        <v>9.6</v>
      </c>
      <c r="H10" s="17">
        <f>Data!BK44</f>
        <v>9.3000000000000007</v>
      </c>
      <c r="I10" s="17">
        <f>Data!BK54</f>
        <v>8.9</v>
      </c>
      <c r="J10" s="18">
        <f t="shared" si="4"/>
        <v>0.69999999999999929</v>
      </c>
      <c r="K10" s="17">
        <f>Data!BK64</f>
        <v>9.5</v>
      </c>
      <c r="L10" s="17">
        <f>Data!BK74</f>
        <v>9.1999999999999993</v>
      </c>
      <c r="M10" s="17">
        <f>Data!BK84</f>
        <v>8.8000000000000007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Data!BK5</f>
        <v>9.9</v>
      </c>
      <c r="D11" s="17">
        <f>Data!BK15</f>
        <v>9.8000000000000007</v>
      </c>
      <c r="E11" s="17">
        <f>Data!BK25</f>
        <v>9.5</v>
      </c>
      <c r="F11" s="18">
        <f t="shared" si="3"/>
        <v>0.40000000000000036</v>
      </c>
      <c r="G11" s="17">
        <f>Data!BK35</f>
        <v>9.8000000000000007</v>
      </c>
      <c r="H11" s="17">
        <f>Data!BK45</f>
        <v>9.6999999999999993</v>
      </c>
      <c r="I11" s="17">
        <f>Data!BK55</f>
        <v>9.5</v>
      </c>
      <c r="J11" s="18">
        <f t="shared" si="4"/>
        <v>0.30000000000000071</v>
      </c>
      <c r="K11" s="17">
        <f>Data!BK65</f>
        <v>9.4</v>
      </c>
      <c r="L11" s="17">
        <f>Data!BK75</f>
        <v>9.6</v>
      </c>
      <c r="M11" s="17">
        <f>Data!BK85</f>
        <v>9.6</v>
      </c>
      <c r="N11" s="73">
        <f t="shared" si="1"/>
        <v>0.19999999999999929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Data!BK6</f>
        <v>9.1</v>
      </c>
      <c r="D12" s="17">
        <f>Data!BK16</f>
        <v>8.9</v>
      </c>
      <c r="E12" s="17">
        <f>Data!BK26</f>
        <v>9</v>
      </c>
      <c r="F12" s="18">
        <f t="shared" si="3"/>
        <v>0.19999999999999929</v>
      </c>
      <c r="G12" s="17">
        <f>Data!BK36</f>
        <v>9.3000000000000007</v>
      </c>
      <c r="H12" s="17">
        <f>Data!BK46</f>
        <v>9.1999999999999993</v>
      </c>
      <c r="I12" s="17">
        <f>Data!BK56</f>
        <v>9</v>
      </c>
      <c r="J12" s="18">
        <f t="shared" si="4"/>
        <v>0.30000000000000071</v>
      </c>
      <c r="K12" s="17">
        <f>Data!BK66</f>
        <v>8.6999999999999993</v>
      </c>
      <c r="L12" s="17">
        <f>Data!BK76</f>
        <v>9</v>
      </c>
      <c r="M12" s="17">
        <f>Data!BK86</f>
        <v>8.6999999999999993</v>
      </c>
      <c r="N12" s="73">
        <f t="shared" si="1"/>
        <v>0.30000000000000071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Data!BK7</f>
        <v>9.9</v>
      </c>
      <c r="D13" s="17">
        <f>Data!BK17</f>
        <v>9.9</v>
      </c>
      <c r="E13" s="17">
        <f>Data!BK27</f>
        <v>9.6999999999999993</v>
      </c>
      <c r="F13" s="18">
        <f t="shared" si="3"/>
        <v>0.20000000000000107</v>
      </c>
      <c r="G13" s="17">
        <f>Data!BK37</f>
        <v>9.6</v>
      </c>
      <c r="H13" s="17">
        <f>Data!BK47</f>
        <v>9.6999999999999993</v>
      </c>
      <c r="I13" s="17">
        <f>Data!BK57</f>
        <v>9.1999999999999993</v>
      </c>
      <c r="J13" s="18">
        <f t="shared" si="4"/>
        <v>0.5</v>
      </c>
      <c r="K13" s="17">
        <f>Data!BK67</f>
        <v>9.5</v>
      </c>
      <c r="L13" s="17">
        <f>Data!BK77</f>
        <v>9.3000000000000007</v>
      </c>
      <c r="M13" s="17">
        <f>Data!BK87</f>
        <v>9.5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Data!BK8</f>
        <v>10.9</v>
      </c>
      <c r="D14" s="17">
        <f>Data!BK18</f>
        <v>10.6</v>
      </c>
      <c r="E14" s="17">
        <f>Data!BK28</f>
        <v>10.5</v>
      </c>
      <c r="F14" s="18">
        <f t="shared" si="3"/>
        <v>0.40000000000000036</v>
      </c>
      <c r="G14" s="17">
        <f>Data!BK38</f>
        <v>10.5</v>
      </c>
      <c r="H14" s="17">
        <f>Data!BK48</f>
        <v>10.3</v>
      </c>
      <c r="I14" s="17">
        <f>Data!BK58</f>
        <v>10.5</v>
      </c>
      <c r="J14" s="18">
        <f t="shared" si="4"/>
        <v>0.19999999999999929</v>
      </c>
      <c r="K14" s="17">
        <f>Data!BK68</f>
        <v>10.6</v>
      </c>
      <c r="L14" s="17">
        <f>Data!BK78</f>
        <v>10.5</v>
      </c>
      <c r="M14" s="17">
        <f>Data!BK88</f>
        <v>10.3</v>
      </c>
      <c r="N14" s="73">
        <f t="shared" si="1"/>
        <v>0.29999999999999893</v>
      </c>
      <c r="O14" s="2"/>
      <c r="P14" s="2"/>
      <c r="Q14" s="2"/>
    </row>
    <row r="15" spans="1:19" ht="13.5" customHeight="1">
      <c r="A15" s="2"/>
      <c r="B15" s="19">
        <v>8</v>
      </c>
      <c r="C15" s="17">
        <f>Data!BK9</f>
        <v>9.5</v>
      </c>
      <c r="D15" s="17">
        <f>Data!BK19</f>
        <v>9.1999999999999993</v>
      </c>
      <c r="E15" s="17">
        <f>Data!BK29</f>
        <v>8.6999999999999993</v>
      </c>
      <c r="F15" s="18">
        <f t="shared" si="3"/>
        <v>0.80000000000000071</v>
      </c>
      <c r="G15" s="17">
        <f>Data!BK39</f>
        <v>8.8000000000000007</v>
      </c>
      <c r="H15" s="17">
        <f>Data!BK49</f>
        <v>8.8000000000000007</v>
      </c>
      <c r="I15" s="17">
        <f>Data!BK59</f>
        <v>9.1999999999999993</v>
      </c>
      <c r="J15" s="18">
        <f t="shared" si="4"/>
        <v>0.39999999999999858</v>
      </c>
      <c r="K15" s="17">
        <f>Data!BK69</f>
        <v>9</v>
      </c>
      <c r="L15" s="17">
        <f>Data!BK79</f>
        <v>8.6999999999999993</v>
      </c>
      <c r="M15" s="17">
        <f>Data!BK89</f>
        <v>9</v>
      </c>
      <c r="N15" s="73">
        <f t="shared" si="1"/>
        <v>0.30000000000000071</v>
      </c>
      <c r="O15" s="2"/>
      <c r="P15" s="2"/>
      <c r="Q15" s="2"/>
    </row>
    <row r="16" spans="1:19" ht="13.5" customHeight="1">
      <c r="A16" s="2"/>
      <c r="B16" s="19">
        <v>9</v>
      </c>
      <c r="C16" s="17">
        <f>Data!BK10</f>
        <v>8.6999999999999993</v>
      </c>
      <c r="D16" s="17">
        <f>Data!BK20</f>
        <v>8.4</v>
      </c>
      <c r="E16" s="17">
        <f>Data!BK30</f>
        <v>8.4</v>
      </c>
      <c r="F16" s="18">
        <f t="shared" si="3"/>
        <v>0.29999999999999893</v>
      </c>
      <c r="G16" s="17">
        <f>Data!BK40</f>
        <v>8.6</v>
      </c>
      <c r="H16" s="17">
        <f>Data!BK50</f>
        <v>8.4</v>
      </c>
      <c r="I16" s="17">
        <f>Data!BK60</f>
        <v>8.4</v>
      </c>
      <c r="J16" s="18">
        <f t="shared" si="4"/>
        <v>0.19999999999999929</v>
      </c>
      <c r="K16" s="17">
        <f>Data!BK70</f>
        <v>8.6</v>
      </c>
      <c r="L16" s="17">
        <f>Data!BK80</f>
        <v>8.4</v>
      </c>
      <c r="M16" s="17">
        <f>Data!BK90</f>
        <v>8.1999999999999993</v>
      </c>
      <c r="N16" s="73">
        <f t="shared" si="1"/>
        <v>0.40000000000000036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Data!BK11</f>
        <v>10.199999999999999</v>
      </c>
      <c r="D17" s="17">
        <f>Data!BK21</f>
        <v>10</v>
      </c>
      <c r="E17" s="17">
        <f>Data!BK31</f>
        <v>9.6999999999999993</v>
      </c>
      <c r="F17" s="18">
        <f t="shared" si="3"/>
        <v>0.5</v>
      </c>
      <c r="G17" s="17">
        <f>Data!BK41</f>
        <v>10.1</v>
      </c>
      <c r="H17" s="17">
        <f>Data!BK51</f>
        <v>10</v>
      </c>
      <c r="I17" s="17">
        <f>Data!BK61</f>
        <v>9.6999999999999993</v>
      </c>
      <c r="J17" s="18">
        <f t="shared" si="4"/>
        <v>0.40000000000000036</v>
      </c>
      <c r="K17" s="17">
        <f>Data!BK71</f>
        <v>10</v>
      </c>
      <c r="L17" s="17">
        <f>Data!BK81</f>
        <v>9.8000000000000007</v>
      </c>
      <c r="M17" s="17">
        <f>Data!BK91</f>
        <v>9.6999999999999993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4.1346721795628177E-2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9.4433333333333316</v>
      </c>
      <c r="F28" s="30">
        <f>AVERAGE(F8:F27)</f>
        <v>0.45999999999999996</v>
      </c>
      <c r="G28" s="31"/>
      <c r="H28" s="32" t="s">
        <v>111</v>
      </c>
      <c r="I28" s="79">
        <f>AVERAGE(G8:I27)</f>
        <v>9.3733333333333331</v>
      </c>
      <c r="J28" s="30">
        <f>AVERAGE(J8:J27)</f>
        <v>0.36</v>
      </c>
      <c r="K28" s="80"/>
      <c r="L28" s="81" t="s">
        <v>111</v>
      </c>
      <c r="M28" s="82">
        <f>AVERAGE(K8:M27)</f>
        <v>9.2966666666666651</v>
      </c>
      <c r="N28" s="83">
        <f>AVERAGE(N8:N27)</f>
        <v>0.35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1.1894999999999998</v>
      </c>
      <c r="E30" s="3"/>
      <c r="F30" s="33"/>
      <c r="G30" s="36" t="s">
        <v>113</v>
      </c>
      <c r="H30" s="35">
        <f>IF(J2=2,SQRT(ABS(((P33*P42)^2)-((D30^2)/(J4*J3)))),(SQRT(ABS(((P33*P43)^2)-((D30^2)/(J4*J3))))))</f>
        <v>0.33113792443632861</v>
      </c>
      <c r="I30" s="2"/>
      <c r="J30" s="33"/>
      <c r="K30" s="34" t="s">
        <v>114</v>
      </c>
      <c r="L30" s="35">
        <f>SQRT(D30^2+H30^2)</f>
        <v>1.2347317826151554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0.23097087378640771</v>
      </c>
      <c r="E31" s="3"/>
      <c r="F31" s="37"/>
      <c r="G31" s="40" t="s">
        <v>117</v>
      </c>
      <c r="H31" s="41">
        <f>H30/5.15</f>
        <v>6.4298626104141471E-2</v>
      </c>
      <c r="I31" s="2"/>
      <c r="J31" s="37"/>
      <c r="K31" s="38" t="s">
        <v>118</v>
      </c>
      <c r="L31" s="84">
        <f>L30/5.15</f>
        <v>0.23975374419711754</v>
      </c>
      <c r="M31" s="2"/>
      <c r="N31" s="85"/>
      <c r="O31" s="36" t="s">
        <v>119</v>
      </c>
      <c r="P31" s="86">
        <f>IF(J2=2,(F28+J28)/2,(F28+J28+N28)/3)</f>
        <v>0.38999999999999996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13.216666666666663</v>
      </c>
      <c r="E32" s="3"/>
      <c r="F32" s="42"/>
      <c r="G32" s="45" t="s">
        <v>121</v>
      </c>
      <c r="H32" s="44">
        <f>100*H30/G4</f>
        <v>3.6793102715147623</v>
      </c>
      <c r="I32" s="2"/>
      <c r="J32" s="42"/>
      <c r="K32" s="87" t="s">
        <v>122</v>
      </c>
      <c r="L32" s="44">
        <f>100*L30/(G2-G3)</f>
        <v>13.719242029057282</v>
      </c>
      <c r="M32" s="2"/>
      <c r="N32" s="88"/>
      <c r="O32" s="89" t="s">
        <v>123</v>
      </c>
      <c r="P32" s="90">
        <f>IF(J3=2,P31*N42,P31*N43)</f>
        <v>1.0062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0.1466666666666665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-7.6666666666667993E-2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0.39999999999999858</v>
      </c>
      <c r="E66" s="111">
        <f t="shared" ref="E66:E75" si="7">J8</f>
        <v>0.30000000000000071</v>
      </c>
      <c r="F66" s="112">
        <f t="shared" ref="F66:F75" si="8">N8</f>
        <v>0.59999999999999964</v>
      </c>
      <c r="G66" s="113">
        <f t="shared" ref="G66:G75" si="9">$P$32</f>
        <v>1.0062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9.0333333333333332</v>
      </c>
      <c r="M66" s="120">
        <f t="shared" ref="M66:M75" si="12">AVERAGE(G8:I8)</f>
        <v>8.7333333333333325</v>
      </c>
      <c r="N66" s="121">
        <f t="shared" ref="N66:N75" si="13">AVERAGE(K8:M8)</f>
        <v>8.7333333333333343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0.80000000000000071</v>
      </c>
      <c r="E67" s="114">
        <f t="shared" si="7"/>
        <v>0.30000000000000071</v>
      </c>
      <c r="F67" s="115">
        <f t="shared" si="8"/>
        <v>0.20000000000000107</v>
      </c>
      <c r="G67" s="113">
        <f t="shared" si="9"/>
        <v>1.0062</v>
      </c>
      <c r="H67" s="2"/>
      <c r="I67" s="2"/>
      <c r="J67" s="2"/>
      <c r="K67" s="119">
        <f t="shared" si="10"/>
        <v>2</v>
      </c>
      <c r="L67" s="122">
        <f t="shared" si="11"/>
        <v>9.4333333333333336</v>
      </c>
      <c r="M67" s="122">
        <f t="shared" si="12"/>
        <v>9.6333333333333346</v>
      </c>
      <c r="N67" s="113">
        <f t="shared" si="13"/>
        <v>9.6999999999999993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0.69999999999999929</v>
      </c>
      <c r="F68" s="115">
        <f t="shared" si="8"/>
        <v>0.69999999999999929</v>
      </c>
      <c r="G68" s="113">
        <f t="shared" si="9"/>
        <v>1.0062</v>
      </c>
      <c r="H68" s="2"/>
      <c r="I68" s="2"/>
      <c r="J68" s="2"/>
      <c r="K68" s="119">
        <f t="shared" si="10"/>
        <v>3</v>
      </c>
      <c r="L68" s="122">
        <f t="shared" si="11"/>
        <v>9.1333333333333346</v>
      </c>
      <c r="M68" s="122">
        <f t="shared" si="12"/>
        <v>9.2666666666666657</v>
      </c>
      <c r="N68" s="113">
        <f t="shared" si="13"/>
        <v>9.1666666666666661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0.40000000000000036</v>
      </c>
      <c r="E69" s="114">
        <f t="shared" si="7"/>
        <v>0.30000000000000071</v>
      </c>
      <c r="F69" s="115">
        <f t="shared" si="8"/>
        <v>0.19999999999999929</v>
      </c>
      <c r="G69" s="113">
        <f t="shared" si="9"/>
        <v>1.0062</v>
      </c>
      <c r="H69" s="2"/>
      <c r="I69" s="2"/>
      <c r="J69" s="2"/>
      <c r="K69" s="119">
        <f t="shared" si="10"/>
        <v>4</v>
      </c>
      <c r="L69" s="122">
        <f t="shared" si="11"/>
        <v>9.7333333333333343</v>
      </c>
      <c r="M69" s="122">
        <f t="shared" si="12"/>
        <v>9.6666666666666661</v>
      </c>
      <c r="N69" s="113">
        <f t="shared" si="13"/>
        <v>9.5333333333333332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0.30000000000000071</v>
      </c>
      <c r="F70" s="115">
        <f t="shared" si="8"/>
        <v>0.30000000000000071</v>
      </c>
      <c r="G70" s="113">
        <f t="shared" si="9"/>
        <v>1.0062</v>
      </c>
      <c r="H70" s="2"/>
      <c r="I70" s="2"/>
      <c r="J70" s="2"/>
      <c r="K70" s="119">
        <f t="shared" si="10"/>
        <v>5</v>
      </c>
      <c r="L70" s="122">
        <f t="shared" si="11"/>
        <v>9</v>
      </c>
      <c r="M70" s="122">
        <f t="shared" si="12"/>
        <v>9.1666666666666661</v>
      </c>
      <c r="N70" s="113">
        <f t="shared" si="13"/>
        <v>8.7999999999999989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0.20000000000000107</v>
      </c>
      <c r="E71" s="114">
        <f t="shared" si="7"/>
        <v>0.5</v>
      </c>
      <c r="F71" s="115">
        <f t="shared" si="8"/>
        <v>0.19999999999999929</v>
      </c>
      <c r="G71" s="113">
        <f t="shared" si="9"/>
        <v>1.0062</v>
      </c>
      <c r="H71" s="2"/>
      <c r="I71" s="2"/>
      <c r="J71" s="2"/>
      <c r="K71" s="119">
        <f t="shared" si="10"/>
        <v>6</v>
      </c>
      <c r="L71" s="122">
        <f t="shared" si="11"/>
        <v>9.8333333333333339</v>
      </c>
      <c r="M71" s="122">
        <f t="shared" si="12"/>
        <v>9.4999999999999982</v>
      </c>
      <c r="N71" s="113">
        <f t="shared" si="13"/>
        <v>9.4333333333333336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0.40000000000000036</v>
      </c>
      <c r="E72" s="114">
        <f t="shared" si="7"/>
        <v>0.19999999999999929</v>
      </c>
      <c r="F72" s="115">
        <f t="shared" si="8"/>
        <v>0.29999999999999893</v>
      </c>
      <c r="G72" s="113">
        <f t="shared" si="9"/>
        <v>1.0062</v>
      </c>
      <c r="H72" s="2"/>
      <c r="I72" s="2"/>
      <c r="J72" s="2"/>
      <c r="K72" s="119">
        <f t="shared" si="10"/>
        <v>7</v>
      </c>
      <c r="L72" s="122">
        <f t="shared" si="11"/>
        <v>10.666666666666666</v>
      </c>
      <c r="M72" s="122">
        <f t="shared" si="12"/>
        <v>10.433333333333334</v>
      </c>
      <c r="N72" s="113">
        <f t="shared" si="13"/>
        <v>10.466666666666667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0.80000000000000071</v>
      </c>
      <c r="E73" s="114">
        <f t="shared" si="7"/>
        <v>0.39999999999999858</v>
      </c>
      <c r="F73" s="115">
        <f t="shared" si="8"/>
        <v>0.30000000000000071</v>
      </c>
      <c r="G73" s="113">
        <f t="shared" si="9"/>
        <v>1.0062</v>
      </c>
      <c r="H73" s="2"/>
      <c r="I73" s="2"/>
      <c r="J73" s="2"/>
      <c r="K73" s="119">
        <f t="shared" si="10"/>
        <v>8</v>
      </c>
      <c r="L73" s="122">
        <f t="shared" si="11"/>
        <v>9.1333333333333329</v>
      </c>
      <c r="M73" s="122">
        <f t="shared" si="12"/>
        <v>8.9333333333333336</v>
      </c>
      <c r="N73" s="113">
        <f t="shared" si="13"/>
        <v>8.9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0.29999999999999893</v>
      </c>
      <c r="E74" s="114">
        <f t="shared" si="7"/>
        <v>0.19999999999999929</v>
      </c>
      <c r="F74" s="115">
        <f t="shared" si="8"/>
        <v>0.40000000000000036</v>
      </c>
      <c r="G74" s="113">
        <f t="shared" si="9"/>
        <v>1.0062</v>
      </c>
      <c r="H74" s="2"/>
      <c r="I74" s="2"/>
      <c r="J74" s="2"/>
      <c r="K74" s="119">
        <f t="shared" si="10"/>
        <v>9</v>
      </c>
      <c r="L74" s="122">
        <f t="shared" si="11"/>
        <v>8.5</v>
      </c>
      <c r="M74" s="122">
        <f t="shared" si="12"/>
        <v>8.4666666666666668</v>
      </c>
      <c r="N74" s="113">
        <f t="shared" si="13"/>
        <v>8.4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0.5</v>
      </c>
      <c r="E75" s="114">
        <f t="shared" si="7"/>
        <v>0.40000000000000036</v>
      </c>
      <c r="F75" s="115">
        <f t="shared" si="8"/>
        <v>0.30000000000000071</v>
      </c>
      <c r="G75" s="118">
        <f t="shared" si="9"/>
        <v>1.0062</v>
      </c>
      <c r="H75" s="2"/>
      <c r="I75" s="2"/>
      <c r="J75" s="2"/>
      <c r="K75" s="123">
        <f t="shared" si="10"/>
        <v>10</v>
      </c>
      <c r="L75" s="122">
        <f t="shared" si="11"/>
        <v>9.9666666666666668</v>
      </c>
      <c r="M75" s="122">
        <f t="shared" si="12"/>
        <v>9.9333333333333336</v>
      </c>
      <c r="N75" s="113">
        <f t="shared" si="13"/>
        <v>9.8333333333333339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GRR!B72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GRR!C72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GRR!A72</f>
        <v>D 67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Data!BL2</f>
        <v>9</v>
      </c>
      <c r="D8" s="17">
        <f>Data!BL12</f>
        <v>8.9</v>
      </c>
      <c r="E8" s="17">
        <f>Data!BL22</f>
        <v>8.6</v>
      </c>
      <c r="F8" s="18">
        <f>MAX(C8:E8)-MIN(C8:E8)</f>
        <v>0.40000000000000036</v>
      </c>
      <c r="G8" s="17">
        <f>Data!BL32</f>
        <v>8.9</v>
      </c>
      <c r="H8" s="17">
        <f>Data!BL42</f>
        <v>8.8000000000000007</v>
      </c>
      <c r="I8" s="17">
        <f>Data!BL52</f>
        <v>8.8000000000000007</v>
      </c>
      <c r="J8" s="18">
        <f t="shared" ref="J8" si="0">MAX(G8:I8)-MIN(G8:I8)</f>
        <v>9.9999999999999645E-2</v>
      </c>
      <c r="K8" s="17">
        <f>Data!BL62</f>
        <v>8.9</v>
      </c>
      <c r="L8" s="17">
        <f>Data!BL72</f>
        <v>8.6999999999999993</v>
      </c>
      <c r="M8" s="17">
        <f>Data!BL82</f>
        <v>8.8000000000000007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Data!BL3</f>
        <v>7.9</v>
      </c>
      <c r="D9" s="17">
        <f>Data!BL13</f>
        <v>8</v>
      </c>
      <c r="E9" s="17">
        <f>Data!BL23</f>
        <v>8</v>
      </c>
      <c r="F9" s="18">
        <f t="shared" ref="F9:F17" si="3">MAX(C9:E9)-MIN(C9:E9)</f>
        <v>9.9999999999999645E-2</v>
      </c>
      <c r="G9" s="17">
        <f>Data!BL33</f>
        <v>8.1</v>
      </c>
      <c r="H9" s="17">
        <f>Data!BL43</f>
        <v>8.1</v>
      </c>
      <c r="I9" s="17">
        <f>Data!BL53</f>
        <v>8.3000000000000007</v>
      </c>
      <c r="J9" s="18">
        <f t="shared" ref="J9:J17" si="4">MAX(G9:I9)-MIN(G9:I9)</f>
        <v>0.20000000000000107</v>
      </c>
      <c r="K9" s="17">
        <f>Data!BL63</f>
        <v>7.6</v>
      </c>
      <c r="L9" s="17">
        <f>Data!BL73</f>
        <v>8</v>
      </c>
      <c r="M9" s="17">
        <f>Data!BL83</f>
        <v>8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Data!BL4</f>
        <v>9.5</v>
      </c>
      <c r="D10" s="17">
        <f>Data!BL14</f>
        <v>9.1</v>
      </c>
      <c r="E10" s="17">
        <f>Data!BL24</f>
        <v>8.8000000000000007</v>
      </c>
      <c r="F10" s="18">
        <f t="shared" si="3"/>
        <v>0.69999999999999929</v>
      </c>
      <c r="G10" s="17">
        <f>Data!BL34</f>
        <v>9.3000000000000007</v>
      </c>
      <c r="H10" s="17">
        <f>Data!BL44</f>
        <v>9.3000000000000007</v>
      </c>
      <c r="I10" s="17">
        <f>Data!BL54</f>
        <v>8.6</v>
      </c>
      <c r="J10" s="18">
        <f t="shared" si="4"/>
        <v>0.70000000000000107</v>
      </c>
      <c r="K10" s="17">
        <f>Data!BL64</f>
        <v>9.5</v>
      </c>
      <c r="L10" s="17">
        <f>Data!BL74</f>
        <v>9.1</v>
      </c>
      <c r="M10" s="17">
        <f>Data!BL84</f>
        <v>8.6999999999999993</v>
      </c>
      <c r="N10" s="73">
        <f t="shared" si="1"/>
        <v>0.80000000000000071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Data!BL5</f>
        <v>9.6999999999999993</v>
      </c>
      <c r="D11" s="17">
        <f>Data!BL15</f>
        <v>9.5</v>
      </c>
      <c r="E11" s="17">
        <f>Data!BL25</f>
        <v>9.3000000000000007</v>
      </c>
      <c r="F11" s="18">
        <f t="shared" si="3"/>
        <v>0.39999999999999858</v>
      </c>
      <c r="G11" s="17">
        <f>Data!BL35</f>
        <v>9.8000000000000007</v>
      </c>
      <c r="H11" s="17">
        <f>Data!BL45</f>
        <v>9.5</v>
      </c>
      <c r="I11" s="17">
        <f>Data!BL55</f>
        <v>9.1999999999999993</v>
      </c>
      <c r="J11" s="18">
        <f t="shared" si="4"/>
        <v>0.60000000000000142</v>
      </c>
      <c r="K11" s="17">
        <f>Data!BL65</f>
        <v>9.6</v>
      </c>
      <c r="L11" s="17">
        <f>Data!BL75</f>
        <v>9.1999999999999993</v>
      </c>
      <c r="M11" s="17">
        <f>Data!BL85</f>
        <v>9.3000000000000007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Data!BL6</f>
        <v>8.9</v>
      </c>
      <c r="D12" s="17">
        <f>Data!BL16</f>
        <v>8.9</v>
      </c>
      <c r="E12" s="17">
        <f>Data!BL26</f>
        <v>8.8000000000000007</v>
      </c>
      <c r="F12" s="18">
        <f t="shared" si="3"/>
        <v>9.9999999999999645E-2</v>
      </c>
      <c r="G12" s="17">
        <f>Data!BL36</f>
        <v>9</v>
      </c>
      <c r="H12" s="17">
        <f>Data!BL46</f>
        <v>8.6</v>
      </c>
      <c r="I12" s="17">
        <f>Data!BL56</f>
        <v>8.6999999999999993</v>
      </c>
      <c r="J12" s="18">
        <f t="shared" si="4"/>
        <v>0.40000000000000036</v>
      </c>
      <c r="K12" s="17">
        <f>Data!BL66</f>
        <v>8.9</v>
      </c>
      <c r="L12" s="17">
        <f>Data!BL76</f>
        <v>8.8000000000000007</v>
      </c>
      <c r="M12" s="17">
        <f>Data!BL86</f>
        <v>8.6999999999999993</v>
      </c>
      <c r="N12" s="73">
        <f t="shared" si="1"/>
        <v>0.20000000000000107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Data!BL7</f>
        <v>8.9</v>
      </c>
      <c r="D13" s="17">
        <f>Data!BL17</f>
        <v>9.1</v>
      </c>
      <c r="E13" s="17">
        <f>Data!BL27</f>
        <v>8.6</v>
      </c>
      <c r="F13" s="18">
        <f t="shared" si="3"/>
        <v>0.5</v>
      </c>
      <c r="G13" s="17">
        <f>Data!BL37</f>
        <v>9.1</v>
      </c>
      <c r="H13" s="17">
        <f>Data!BL47</f>
        <v>8.9</v>
      </c>
      <c r="I13" s="17">
        <f>Data!BL57</f>
        <v>8.8000000000000007</v>
      </c>
      <c r="J13" s="18">
        <f t="shared" si="4"/>
        <v>0.29999999999999893</v>
      </c>
      <c r="K13" s="17">
        <f>Data!BL67</f>
        <v>9.1</v>
      </c>
      <c r="L13" s="17">
        <f>Data!BL77</f>
        <v>8.8000000000000007</v>
      </c>
      <c r="M13" s="17">
        <f>Data!BL87</f>
        <v>8.8000000000000007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Data!BL8</f>
        <v>10</v>
      </c>
      <c r="D14" s="17">
        <f>Data!BL18</f>
        <v>9.3000000000000007</v>
      </c>
      <c r="E14" s="17">
        <f>Data!BL28</f>
        <v>9.5</v>
      </c>
      <c r="F14" s="18">
        <f t="shared" si="3"/>
        <v>0.69999999999999929</v>
      </c>
      <c r="G14" s="17">
        <f>Data!BL38</f>
        <v>9.9</v>
      </c>
      <c r="H14" s="17">
        <f>Data!BL48</f>
        <v>9.9</v>
      </c>
      <c r="I14" s="17">
        <f>Data!BL58</f>
        <v>9.4</v>
      </c>
      <c r="J14" s="18">
        <f t="shared" si="4"/>
        <v>0.5</v>
      </c>
      <c r="K14" s="17">
        <f>Data!BL68</f>
        <v>9.9</v>
      </c>
      <c r="L14" s="17">
        <f>Data!BL78</f>
        <v>9.6999999999999993</v>
      </c>
      <c r="M14" s="17">
        <f>Data!BL88</f>
        <v>9.6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Data!BL9</f>
        <v>9.3000000000000007</v>
      </c>
      <c r="D15" s="17">
        <f>Data!BL19</f>
        <v>9.1</v>
      </c>
      <c r="E15" s="17">
        <f>Data!BL29</f>
        <v>9</v>
      </c>
      <c r="F15" s="18">
        <f t="shared" si="3"/>
        <v>0.30000000000000071</v>
      </c>
      <c r="G15" s="17">
        <f>Data!BL39</f>
        <v>8.6999999999999993</v>
      </c>
      <c r="H15" s="17">
        <f>Data!BL49</f>
        <v>9</v>
      </c>
      <c r="I15" s="17">
        <f>Data!BL59</f>
        <v>8.9</v>
      </c>
      <c r="J15" s="18">
        <f t="shared" si="4"/>
        <v>0.30000000000000071</v>
      </c>
      <c r="K15" s="17">
        <f>Data!BL69</f>
        <v>9</v>
      </c>
      <c r="L15" s="17">
        <f>Data!BL79</f>
        <v>9</v>
      </c>
      <c r="M15" s="17">
        <f>Data!BL89</f>
        <v>8.9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Data!BL10</f>
        <v>8.1999999999999993</v>
      </c>
      <c r="D16" s="17">
        <f>Data!BL20</f>
        <v>8</v>
      </c>
      <c r="E16" s="17">
        <f>Data!BL30</f>
        <v>8</v>
      </c>
      <c r="F16" s="18">
        <f t="shared" si="3"/>
        <v>0.19999999999999929</v>
      </c>
      <c r="G16" s="17">
        <f>Data!BL40</f>
        <v>8.1</v>
      </c>
      <c r="H16" s="17">
        <f>Data!BL50</f>
        <v>7.7</v>
      </c>
      <c r="I16" s="17">
        <f>Data!BL60</f>
        <v>8</v>
      </c>
      <c r="J16" s="18">
        <f t="shared" si="4"/>
        <v>0.39999999999999947</v>
      </c>
      <c r="K16" s="17">
        <f>Data!BL70</f>
        <v>8.1</v>
      </c>
      <c r="L16" s="17">
        <f>Data!BL80</f>
        <v>8</v>
      </c>
      <c r="M16" s="17">
        <f>Data!BL90</f>
        <v>8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Data!BL11</f>
        <v>9.5</v>
      </c>
      <c r="D17" s="17">
        <f>Data!BL21</f>
        <v>9.3000000000000007</v>
      </c>
      <c r="E17" s="17">
        <f>Data!BL31</f>
        <v>9.1999999999999993</v>
      </c>
      <c r="F17" s="18">
        <f t="shared" si="3"/>
        <v>0.30000000000000071</v>
      </c>
      <c r="G17" s="17">
        <f>Data!BL41</f>
        <v>9.5</v>
      </c>
      <c r="H17" s="17">
        <f>Data!BL51</f>
        <v>9.1</v>
      </c>
      <c r="I17" s="17">
        <f>Data!BL61</f>
        <v>9.1999999999999993</v>
      </c>
      <c r="J17" s="18">
        <f t="shared" si="4"/>
        <v>0.40000000000000036</v>
      </c>
      <c r="K17" s="17">
        <f>Data!BL71</f>
        <v>9.4</v>
      </c>
      <c r="L17" s="17">
        <f>Data!BL81</f>
        <v>9.1999999999999993</v>
      </c>
      <c r="M17" s="17">
        <f>Data!BL91</f>
        <v>9.1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1.3782240598543076E-2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8.93</v>
      </c>
      <c r="F28" s="30">
        <f>AVERAGE(F8:F27)</f>
        <v>0.36999999999999977</v>
      </c>
      <c r="G28" s="31"/>
      <c r="H28" s="32" t="s">
        <v>111</v>
      </c>
      <c r="I28" s="79">
        <f>AVERAGE(G8:I27)</f>
        <v>8.9066666666666663</v>
      </c>
      <c r="J28" s="30">
        <f>AVERAGE(J8:J27)</f>
        <v>0.39000000000000029</v>
      </c>
      <c r="K28" s="80"/>
      <c r="L28" s="81" t="s">
        <v>111</v>
      </c>
      <c r="M28" s="82">
        <f>AVERAGE(K8:M27)</f>
        <v>8.8800000000000008</v>
      </c>
      <c r="N28" s="83">
        <f>AVERAGE(N8:N27)</f>
        <v>0.31000000000000033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1.0878333333333334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0.14567444995733173</v>
      </c>
      <c r="I30" s="2"/>
      <c r="J30" s="33"/>
      <c r="K30" s="34" t="s">
        <v>114</v>
      </c>
      <c r="L30" s="35">
        <f>SQRT(D30^2+H30^2)</f>
        <v>1.0975438061788161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0.21122977346278318</v>
      </c>
      <c r="E31" s="3"/>
      <c r="F31" s="37"/>
      <c r="G31" s="40" t="s">
        <v>117</v>
      </c>
      <c r="H31" s="41">
        <f>H30/5.15</f>
        <v>2.8286300962588683E-2</v>
      </c>
      <c r="I31" s="2"/>
      <c r="J31" s="37"/>
      <c r="K31" s="38" t="s">
        <v>118</v>
      </c>
      <c r="L31" s="84">
        <f>L30/5.15</f>
        <v>0.21311530217064389</v>
      </c>
      <c r="M31" s="2"/>
      <c r="N31" s="85"/>
      <c r="O31" s="36" t="s">
        <v>119</v>
      </c>
      <c r="P31" s="86">
        <f>IF(J2=2,(F28+J28)/2,(F28+J28+N28)/3)</f>
        <v>0.35666666666666674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12.087037037037039</v>
      </c>
      <c r="E32" s="3"/>
      <c r="F32" s="42"/>
      <c r="G32" s="45" t="s">
        <v>121</v>
      </c>
      <c r="H32" s="44">
        <f>100*H30/G4</f>
        <v>1.618604999525908</v>
      </c>
      <c r="I32" s="2"/>
      <c r="J32" s="42"/>
      <c r="K32" s="87" t="s">
        <v>122</v>
      </c>
      <c r="L32" s="44">
        <f>100*L30/(G2-G3)</f>
        <v>12.194931179764623</v>
      </c>
      <c r="M32" s="2"/>
      <c r="N32" s="88"/>
      <c r="O32" s="89" t="s">
        <v>123</v>
      </c>
      <c r="P32" s="90">
        <f>IF(J3=2,P31*N42,P31*N43)</f>
        <v>0.92020000000000024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4.9999999999998934E-2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-2.6666666666665506E-2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0.40000000000000036</v>
      </c>
      <c r="E66" s="111">
        <f t="shared" ref="E66:E75" si="7">J8</f>
        <v>9.9999999999999645E-2</v>
      </c>
      <c r="F66" s="112">
        <f t="shared" ref="F66:F75" si="8">N8</f>
        <v>0.20000000000000107</v>
      </c>
      <c r="G66" s="113">
        <f t="shared" ref="G66:G75" si="9">$P$32</f>
        <v>0.92020000000000024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8.8333333333333339</v>
      </c>
      <c r="M66" s="120">
        <f t="shared" ref="M66:M75" si="12">AVERAGE(G8:I8)</f>
        <v>8.8333333333333339</v>
      </c>
      <c r="N66" s="121">
        <f t="shared" ref="N66:N75" si="13">AVERAGE(K8:M8)</f>
        <v>8.8000000000000007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9.9999999999999645E-2</v>
      </c>
      <c r="E67" s="114">
        <f t="shared" si="7"/>
        <v>0.20000000000000107</v>
      </c>
      <c r="F67" s="115">
        <f t="shared" si="8"/>
        <v>0.40000000000000036</v>
      </c>
      <c r="G67" s="113">
        <f t="shared" si="9"/>
        <v>0.92020000000000024</v>
      </c>
      <c r="H67" s="2"/>
      <c r="I67" s="2"/>
      <c r="J67" s="2"/>
      <c r="K67" s="119">
        <f t="shared" si="10"/>
        <v>2</v>
      </c>
      <c r="L67" s="122">
        <f t="shared" si="11"/>
        <v>7.9666666666666659</v>
      </c>
      <c r="M67" s="122">
        <f t="shared" si="12"/>
        <v>8.1666666666666661</v>
      </c>
      <c r="N67" s="113">
        <f t="shared" si="13"/>
        <v>7.8666666666666671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0.69999999999999929</v>
      </c>
      <c r="E68" s="114">
        <f t="shared" si="7"/>
        <v>0.70000000000000107</v>
      </c>
      <c r="F68" s="115">
        <f t="shared" si="8"/>
        <v>0.80000000000000071</v>
      </c>
      <c r="G68" s="113">
        <f t="shared" si="9"/>
        <v>0.92020000000000024</v>
      </c>
      <c r="H68" s="2"/>
      <c r="I68" s="2"/>
      <c r="J68" s="2"/>
      <c r="K68" s="119">
        <f t="shared" si="10"/>
        <v>3</v>
      </c>
      <c r="L68" s="122">
        <f t="shared" si="11"/>
        <v>9.1333333333333346</v>
      </c>
      <c r="M68" s="122">
        <f t="shared" si="12"/>
        <v>9.0666666666666682</v>
      </c>
      <c r="N68" s="113">
        <f t="shared" si="13"/>
        <v>9.1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0.39999999999999858</v>
      </c>
      <c r="E69" s="114">
        <f t="shared" si="7"/>
        <v>0.60000000000000142</v>
      </c>
      <c r="F69" s="115">
        <f t="shared" si="8"/>
        <v>0.40000000000000036</v>
      </c>
      <c r="G69" s="113">
        <f t="shared" si="9"/>
        <v>0.92020000000000024</v>
      </c>
      <c r="H69" s="2"/>
      <c r="I69" s="2"/>
      <c r="J69" s="2"/>
      <c r="K69" s="119">
        <f t="shared" si="10"/>
        <v>4</v>
      </c>
      <c r="L69" s="122">
        <f t="shared" si="11"/>
        <v>9.5</v>
      </c>
      <c r="M69" s="122">
        <f t="shared" si="12"/>
        <v>9.5</v>
      </c>
      <c r="N69" s="113">
        <f t="shared" si="13"/>
        <v>9.3666666666666654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9.9999999999999645E-2</v>
      </c>
      <c r="E70" s="114">
        <f t="shared" si="7"/>
        <v>0.40000000000000036</v>
      </c>
      <c r="F70" s="115">
        <f t="shared" si="8"/>
        <v>0.20000000000000107</v>
      </c>
      <c r="G70" s="113">
        <f t="shared" si="9"/>
        <v>0.92020000000000024</v>
      </c>
      <c r="H70" s="2"/>
      <c r="I70" s="2"/>
      <c r="J70" s="2"/>
      <c r="K70" s="119">
        <f t="shared" si="10"/>
        <v>5</v>
      </c>
      <c r="L70" s="122">
        <f t="shared" si="11"/>
        <v>8.8666666666666671</v>
      </c>
      <c r="M70" s="122">
        <f t="shared" si="12"/>
        <v>8.7666666666666675</v>
      </c>
      <c r="N70" s="113">
        <f t="shared" si="13"/>
        <v>8.8000000000000007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0.5</v>
      </c>
      <c r="E71" s="114">
        <f t="shared" si="7"/>
        <v>0.29999999999999893</v>
      </c>
      <c r="F71" s="115">
        <f t="shared" si="8"/>
        <v>0.29999999999999893</v>
      </c>
      <c r="G71" s="113">
        <f t="shared" si="9"/>
        <v>0.92020000000000024</v>
      </c>
      <c r="H71" s="2"/>
      <c r="I71" s="2"/>
      <c r="J71" s="2"/>
      <c r="K71" s="119">
        <f t="shared" si="10"/>
        <v>6</v>
      </c>
      <c r="L71" s="122">
        <f t="shared" si="11"/>
        <v>8.8666666666666671</v>
      </c>
      <c r="M71" s="122">
        <f t="shared" si="12"/>
        <v>8.9333333333333336</v>
      </c>
      <c r="N71" s="113">
        <f t="shared" si="13"/>
        <v>8.9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0.69999999999999929</v>
      </c>
      <c r="E72" s="114">
        <f t="shared" si="7"/>
        <v>0.5</v>
      </c>
      <c r="F72" s="115">
        <f t="shared" si="8"/>
        <v>0.30000000000000071</v>
      </c>
      <c r="G72" s="113">
        <f t="shared" si="9"/>
        <v>0.92020000000000024</v>
      </c>
      <c r="H72" s="2"/>
      <c r="I72" s="2"/>
      <c r="J72" s="2"/>
      <c r="K72" s="119">
        <f t="shared" si="10"/>
        <v>7</v>
      </c>
      <c r="L72" s="122">
        <f t="shared" si="11"/>
        <v>9.6</v>
      </c>
      <c r="M72" s="122">
        <f t="shared" si="12"/>
        <v>9.7333333333333343</v>
      </c>
      <c r="N72" s="113">
        <f t="shared" si="13"/>
        <v>9.7333333333333343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0.30000000000000071</v>
      </c>
      <c r="E73" s="114">
        <f t="shared" si="7"/>
        <v>0.30000000000000071</v>
      </c>
      <c r="F73" s="115">
        <f t="shared" si="8"/>
        <v>9.9999999999999645E-2</v>
      </c>
      <c r="G73" s="113">
        <f t="shared" si="9"/>
        <v>0.92020000000000024</v>
      </c>
      <c r="H73" s="2"/>
      <c r="I73" s="2"/>
      <c r="J73" s="2"/>
      <c r="K73" s="119">
        <f t="shared" si="10"/>
        <v>8</v>
      </c>
      <c r="L73" s="122">
        <f t="shared" si="11"/>
        <v>9.1333333333333329</v>
      </c>
      <c r="M73" s="122">
        <f t="shared" si="12"/>
        <v>8.8666666666666671</v>
      </c>
      <c r="N73" s="113">
        <f t="shared" si="13"/>
        <v>8.9666666666666668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0.39999999999999947</v>
      </c>
      <c r="F74" s="115">
        <f t="shared" si="8"/>
        <v>9.9999999999999645E-2</v>
      </c>
      <c r="G74" s="113">
        <f t="shared" si="9"/>
        <v>0.92020000000000024</v>
      </c>
      <c r="H74" s="2"/>
      <c r="I74" s="2"/>
      <c r="J74" s="2"/>
      <c r="K74" s="119">
        <f t="shared" si="10"/>
        <v>9</v>
      </c>
      <c r="L74" s="122">
        <f t="shared" si="11"/>
        <v>8.0666666666666664</v>
      </c>
      <c r="M74" s="122">
        <f t="shared" si="12"/>
        <v>7.9333333333333336</v>
      </c>
      <c r="N74" s="113">
        <f t="shared" si="13"/>
        <v>8.0333333333333332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0.40000000000000036</v>
      </c>
      <c r="F75" s="115">
        <f t="shared" si="8"/>
        <v>0.30000000000000071</v>
      </c>
      <c r="G75" s="118">
        <f t="shared" si="9"/>
        <v>0.92020000000000024</v>
      </c>
      <c r="H75" s="2"/>
      <c r="I75" s="2"/>
      <c r="J75" s="2"/>
      <c r="K75" s="123">
        <f t="shared" si="10"/>
        <v>10</v>
      </c>
      <c r="L75" s="122">
        <f t="shared" si="11"/>
        <v>9.3333333333333339</v>
      </c>
      <c r="M75" s="122">
        <f t="shared" si="12"/>
        <v>9.2666666666666675</v>
      </c>
      <c r="N75" s="113">
        <f t="shared" si="13"/>
        <v>9.2333333333333343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GRR!A73</f>
        <v>D 68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Data!BM2</f>
        <v>9.8000000000000007</v>
      </c>
      <c r="D8" s="17">
        <f>Data!BM12</f>
        <v>9.6999999999999993</v>
      </c>
      <c r="E8" s="17">
        <f>Data!BM22</f>
        <v>9.1</v>
      </c>
      <c r="F8" s="18">
        <f>MAX(C8:E8)-MIN(C8:E8)</f>
        <v>0.70000000000000107</v>
      </c>
      <c r="G8" s="17">
        <f>Data!BM32</f>
        <v>9.6999999999999993</v>
      </c>
      <c r="H8" s="17">
        <f>Data!BM42</f>
        <v>9</v>
      </c>
      <c r="I8" s="17">
        <f>Data!BM52</f>
        <v>9</v>
      </c>
      <c r="J8" s="18">
        <f t="shared" ref="J8" si="0">MAX(G8:I8)-MIN(G8:I8)</f>
        <v>0.69999999999999929</v>
      </c>
      <c r="K8" s="17">
        <f>Data!BM62</f>
        <v>9.6999999999999993</v>
      </c>
      <c r="L8" s="17">
        <f>Data!BM72</f>
        <v>9.4</v>
      </c>
      <c r="M8" s="17">
        <f>Data!BM82</f>
        <v>9.3000000000000007</v>
      </c>
      <c r="N8" s="71">
        <f t="shared" ref="N8:N17" si="1">MAX(K8:M8)-MIN(K8:M8)</f>
        <v>0.39999999999999858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Data!BM3</f>
        <v>7.9</v>
      </c>
      <c r="D9" s="17">
        <f>Data!BM13</f>
        <v>7.8</v>
      </c>
      <c r="E9" s="17">
        <f>Data!BM23</f>
        <v>8.5</v>
      </c>
      <c r="F9" s="18">
        <f t="shared" ref="F9:F17" si="3">MAX(C9:E9)-MIN(C9:E9)</f>
        <v>0.70000000000000018</v>
      </c>
      <c r="G9" s="17">
        <f>Data!BM33</f>
        <v>8</v>
      </c>
      <c r="H9" s="17">
        <f>Data!BM43</f>
        <v>8.1</v>
      </c>
      <c r="I9" s="17">
        <f>Data!BM53</f>
        <v>8.1</v>
      </c>
      <c r="J9" s="18">
        <f t="shared" ref="J9:J17" si="4">MAX(G9:I9)-MIN(G9:I9)</f>
        <v>9.9999999999999645E-2</v>
      </c>
      <c r="K9" s="17">
        <f>Data!BM63</f>
        <v>7.9</v>
      </c>
      <c r="L9" s="17">
        <f>Data!BM73</f>
        <v>8.6999999999999993</v>
      </c>
      <c r="M9" s="17">
        <f>Data!BM83</f>
        <v>7.8</v>
      </c>
      <c r="N9" s="73">
        <f t="shared" si="1"/>
        <v>0.89999999999999947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Data!BM4</f>
        <v>10.9</v>
      </c>
      <c r="D10" s="17">
        <f>Data!BM14</f>
        <v>10.3</v>
      </c>
      <c r="E10" s="17">
        <f>Data!BM24</f>
        <v>10</v>
      </c>
      <c r="F10" s="18">
        <f t="shared" si="3"/>
        <v>0.90000000000000036</v>
      </c>
      <c r="G10" s="17">
        <f>Data!BM34</f>
        <v>10.6</v>
      </c>
      <c r="H10" s="17">
        <f>Data!BM44</f>
        <v>10.4</v>
      </c>
      <c r="I10" s="17">
        <f>Data!BM54</f>
        <v>10</v>
      </c>
      <c r="J10" s="18">
        <f t="shared" si="4"/>
        <v>0.59999999999999964</v>
      </c>
      <c r="K10" s="17">
        <f>Data!BM64</f>
        <v>10.6</v>
      </c>
      <c r="L10" s="17">
        <f>Data!BM74</f>
        <v>10.3</v>
      </c>
      <c r="M10" s="17">
        <f>Data!BM84</f>
        <v>10.199999999999999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Data!BM5</f>
        <v>11.1</v>
      </c>
      <c r="D11" s="17">
        <f>Data!BM15</f>
        <v>11.1</v>
      </c>
      <c r="E11" s="17">
        <f>Data!BM25</f>
        <v>10.5</v>
      </c>
      <c r="F11" s="18">
        <f t="shared" si="3"/>
        <v>0.59999999999999964</v>
      </c>
      <c r="G11" s="17">
        <f>Data!BM35</f>
        <v>10.6</v>
      </c>
      <c r="H11" s="17">
        <f>Data!BM45</f>
        <v>11</v>
      </c>
      <c r="I11" s="17">
        <f>Data!BM55</f>
        <v>10.7</v>
      </c>
      <c r="J11" s="18">
        <f t="shared" si="4"/>
        <v>0.40000000000000036</v>
      </c>
      <c r="K11" s="17">
        <f>Data!BM65</f>
        <v>11.1</v>
      </c>
      <c r="L11" s="17">
        <f>Data!BM75</f>
        <v>10.8</v>
      </c>
      <c r="M11" s="17">
        <f>Data!BM85</f>
        <v>10.8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Data!BM6</f>
        <v>10.3</v>
      </c>
      <c r="D12" s="17">
        <f>Data!BM16</f>
        <v>10.5</v>
      </c>
      <c r="E12" s="17">
        <f>Data!BM26</f>
        <v>10.3</v>
      </c>
      <c r="F12" s="18">
        <f t="shared" si="3"/>
        <v>0.19999999999999929</v>
      </c>
      <c r="G12" s="17">
        <f>Data!BM36</f>
        <v>10.4</v>
      </c>
      <c r="H12" s="17">
        <f>Data!BM46</f>
        <v>10.199999999999999</v>
      </c>
      <c r="I12" s="17">
        <f>Data!BM56</f>
        <v>10.3</v>
      </c>
      <c r="J12" s="18">
        <f t="shared" si="4"/>
        <v>0.20000000000000107</v>
      </c>
      <c r="K12" s="17">
        <f>Data!BM66</f>
        <v>10.5</v>
      </c>
      <c r="L12" s="17">
        <f>Data!BM76</f>
        <v>10.3</v>
      </c>
      <c r="M12" s="17">
        <f>Data!BM86</f>
        <v>9.6999999999999993</v>
      </c>
      <c r="N12" s="73">
        <f t="shared" si="1"/>
        <v>0.80000000000000071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Data!BM7</f>
        <v>11.7</v>
      </c>
      <c r="D13" s="17">
        <f>Data!BM17</f>
        <v>11.5</v>
      </c>
      <c r="E13" s="17">
        <f>Data!BM27</f>
        <v>11</v>
      </c>
      <c r="F13" s="18">
        <f t="shared" si="3"/>
        <v>0.69999999999999929</v>
      </c>
      <c r="G13" s="17">
        <f>Data!BM37</f>
        <v>11.5</v>
      </c>
      <c r="H13" s="17">
        <f>Data!BM47</f>
        <v>11.3</v>
      </c>
      <c r="I13" s="17">
        <f>Data!BM57</f>
        <v>11.2</v>
      </c>
      <c r="J13" s="18">
        <f t="shared" si="4"/>
        <v>0.30000000000000071</v>
      </c>
      <c r="K13" s="17">
        <f>Data!BM67</f>
        <v>11.6</v>
      </c>
      <c r="L13" s="17">
        <f>Data!BM77</f>
        <v>11.2</v>
      </c>
      <c r="M13" s="17">
        <f>Data!BM87</f>
        <v>11.3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Data!BM8</f>
        <v>11.9</v>
      </c>
      <c r="D14" s="17">
        <f>Data!BM18</f>
        <v>11.2</v>
      </c>
      <c r="E14" s="17">
        <f>Data!BM28</f>
        <v>11</v>
      </c>
      <c r="F14" s="18">
        <f t="shared" si="3"/>
        <v>0.90000000000000036</v>
      </c>
      <c r="G14" s="17">
        <f>Data!BM38</f>
        <v>11.7</v>
      </c>
      <c r="H14" s="17">
        <f>Data!BM48</f>
        <v>11.4</v>
      </c>
      <c r="I14" s="17">
        <f>Data!BM58</f>
        <v>11.4</v>
      </c>
      <c r="J14" s="18">
        <f t="shared" si="4"/>
        <v>0.29999999999999893</v>
      </c>
      <c r="K14" s="17">
        <f>Data!BM68</f>
        <v>11.6</v>
      </c>
      <c r="L14" s="17">
        <f>Data!BM78</f>
        <v>11.3</v>
      </c>
      <c r="M14" s="17">
        <f>Data!BM88</f>
        <v>11.2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Data!BM9</f>
        <v>11.1</v>
      </c>
      <c r="D15" s="17">
        <f>Data!BM19</f>
        <v>10.8</v>
      </c>
      <c r="E15" s="17">
        <f>Data!BM29</f>
        <v>10.7</v>
      </c>
      <c r="F15" s="18">
        <f t="shared" si="3"/>
        <v>0.40000000000000036</v>
      </c>
      <c r="G15" s="17">
        <f>Data!BM39</f>
        <v>10.9</v>
      </c>
      <c r="H15" s="17">
        <f>Data!BM49</f>
        <v>10.6</v>
      </c>
      <c r="I15" s="17">
        <f>Data!BM59</f>
        <v>10.4</v>
      </c>
      <c r="J15" s="18">
        <f t="shared" si="4"/>
        <v>0.5</v>
      </c>
      <c r="K15" s="17">
        <f>Data!BM69</f>
        <v>10.4</v>
      </c>
      <c r="L15" s="17">
        <f>Data!BM79</f>
        <v>10.7</v>
      </c>
      <c r="M15" s="17">
        <f>Data!BM89</f>
        <v>10.5</v>
      </c>
      <c r="N15" s="73">
        <f t="shared" si="1"/>
        <v>0.29999999999999893</v>
      </c>
      <c r="O15" s="2"/>
      <c r="P15" s="2"/>
      <c r="Q15" s="2"/>
    </row>
    <row r="16" spans="1:19" ht="13.5" customHeight="1">
      <c r="A16" s="2"/>
      <c r="B16" s="19">
        <v>9</v>
      </c>
      <c r="C16" s="17">
        <f>Data!BM10</f>
        <v>9.4</v>
      </c>
      <c r="D16" s="17">
        <f>Data!BM20</f>
        <v>9.1</v>
      </c>
      <c r="E16" s="17">
        <f>Data!BM30</f>
        <v>9.1</v>
      </c>
      <c r="F16" s="18">
        <f t="shared" si="3"/>
        <v>0.30000000000000071</v>
      </c>
      <c r="G16" s="17">
        <f>Data!BM40</f>
        <v>9.3000000000000007</v>
      </c>
      <c r="H16" s="17">
        <f>Data!BM50</f>
        <v>8.6999999999999993</v>
      </c>
      <c r="I16" s="17">
        <f>Data!BM60</f>
        <v>9.1</v>
      </c>
      <c r="J16" s="18">
        <f t="shared" si="4"/>
        <v>0.60000000000000142</v>
      </c>
      <c r="K16" s="17">
        <f>Data!BM70</f>
        <v>9.3000000000000007</v>
      </c>
      <c r="L16" s="17">
        <f>Data!BM80</f>
        <v>9.1999999999999993</v>
      </c>
      <c r="M16" s="17">
        <f>Data!BM90</f>
        <v>9</v>
      </c>
      <c r="N16" s="73">
        <f t="shared" si="1"/>
        <v>0.30000000000000071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Data!BM11</f>
        <v>10.6</v>
      </c>
      <c r="D17" s="17">
        <f>Data!BM21</f>
        <v>10.6</v>
      </c>
      <c r="E17" s="17">
        <f>Data!BM31</f>
        <v>10.3</v>
      </c>
      <c r="F17" s="18">
        <f t="shared" si="3"/>
        <v>0.29999999999999893</v>
      </c>
      <c r="G17" s="17">
        <f>Data!BM41</f>
        <v>10.3</v>
      </c>
      <c r="H17" s="17">
        <f>Data!BM51</f>
        <v>10.3</v>
      </c>
      <c r="I17" s="17">
        <f>Data!BM61</f>
        <v>10.3</v>
      </c>
      <c r="J17" s="18">
        <f t="shared" si="4"/>
        <v>0</v>
      </c>
      <c r="K17" s="17">
        <f>Data!BM71</f>
        <v>10.6</v>
      </c>
      <c r="L17" s="17">
        <f>Data!BM81</f>
        <v>10.3</v>
      </c>
      <c r="M17" s="17">
        <f>Data!BM91</f>
        <v>10.199999999999999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6.4973419964558563E-2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10.260000000000002</v>
      </c>
      <c r="F28" s="30">
        <f>AVERAGE(F8:F27)</f>
        <v>0.57000000000000006</v>
      </c>
      <c r="G28" s="31"/>
      <c r="H28" s="32" t="s">
        <v>111</v>
      </c>
      <c r="I28" s="79">
        <f>AVERAGE(G8:I27)</f>
        <v>10.150000000000004</v>
      </c>
      <c r="J28" s="30">
        <f>AVERAGE(J8:J27)</f>
        <v>0.37000000000000011</v>
      </c>
      <c r="K28" s="80"/>
      <c r="L28" s="81" t="s">
        <v>111</v>
      </c>
      <c r="M28" s="82">
        <f>AVERAGE(K8:M27)</f>
        <v>10.183333333333334</v>
      </c>
      <c r="N28" s="83">
        <f>AVERAGE(N8:N27)</f>
        <v>0.45999999999999985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1.4233333333333331</v>
      </c>
      <c r="E30" s="3"/>
      <c r="F30" s="33"/>
      <c r="G30" s="36" t="s">
        <v>113</v>
      </c>
      <c r="H30" s="35">
        <f>IF(J2=2,SQRT(ABS(((P33*P42)^2)-((D30^2)/(J4*J3)))),(SQRT(ABS(((P33*P43)^2)-((D30^2)/(J4*J3))))))</f>
        <v>0.14380452267135765</v>
      </c>
      <c r="I30" s="2"/>
      <c r="J30" s="33"/>
      <c r="K30" s="34" t="s">
        <v>114</v>
      </c>
      <c r="L30" s="35">
        <f>SQRT(D30^2+H30^2)</f>
        <v>1.43057943453641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0.27637540453074427</v>
      </c>
      <c r="E31" s="3"/>
      <c r="F31" s="37"/>
      <c r="G31" s="40" t="s">
        <v>117</v>
      </c>
      <c r="H31" s="41">
        <f>H30/5.15</f>
        <v>2.7923208285700513E-2</v>
      </c>
      <c r="I31" s="2"/>
      <c r="J31" s="37"/>
      <c r="K31" s="38" t="s">
        <v>118</v>
      </c>
      <c r="L31" s="84">
        <f>L30/5.15</f>
        <v>0.27778241447308932</v>
      </c>
      <c r="M31" s="2"/>
      <c r="N31" s="85"/>
      <c r="O31" s="36" t="s">
        <v>119</v>
      </c>
      <c r="P31" s="86">
        <f>IF(J2=2,(F28+J28)/2,(F28+J28+N28)/3)</f>
        <v>0.46666666666666662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15.814814814814813</v>
      </c>
      <c r="E32" s="3"/>
      <c r="F32" s="42"/>
      <c r="G32" s="45" t="s">
        <v>121</v>
      </c>
      <c r="H32" s="44">
        <f>100*H30/G4</f>
        <v>1.5978280296817517</v>
      </c>
      <c r="I32" s="2"/>
      <c r="J32" s="42"/>
      <c r="K32" s="87" t="s">
        <v>122</v>
      </c>
      <c r="L32" s="44">
        <f>100*L30/(G2-G3)</f>
        <v>15.895327050404555</v>
      </c>
      <c r="M32" s="2"/>
      <c r="N32" s="88"/>
      <c r="O32" s="89" t="s">
        <v>123</v>
      </c>
      <c r="P32" s="90">
        <f>IF(J3=2,P31*N42,P31*N43)</f>
        <v>1.204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0.10999999999999766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3.3333333333329662E-2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0.70000000000000107</v>
      </c>
      <c r="E66" s="111">
        <f t="shared" ref="E66:E75" si="7">J8</f>
        <v>0.69999999999999929</v>
      </c>
      <c r="F66" s="112">
        <f t="shared" ref="F66:F75" si="8">N8</f>
        <v>0.39999999999999858</v>
      </c>
      <c r="G66" s="113">
        <f t="shared" ref="G66:G75" si="9">$P$32</f>
        <v>1.204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9.5333333333333332</v>
      </c>
      <c r="M66" s="120">
        <f t="shared" ref="M66:M75" si="12">AVERAGE(G8:I8)</f>
        <v>9.2333333333333325</v>
      </c>
      <c r="N66" s="121">
        <f t="shared" ref="N66:N75" si="13">AVERAGE(K8:M8)</f>
        <v>9.4666666666666668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0.70000000000000018</v>
      </c>
      <c r="E67" s="114">
        <f t="shared" si="7"/>
        <v>9.9999999999999645E-2</v>
      </c>
      <c r="F67" s="115">
        <f t="shared" si="8"/>
        <v>0.89999999999999947</v>
      </c>
      <c r="G67" s="113">
        <f t="shared" si="9"/>
        <v>1.204</v>
      </c>
      <c r="H67" s="2"/>
      <c r="I67" s="2"/>
      <c r="J67" s="2"/>
      <c r="K67" s="119">
        <f t="shared" si="10"/>
        <v>2</v>
      </c>
      <c r="L67" s="122">
        <f t="shared" si="11"/>
        <v>8.0666666666666664</v>
      </c>
      <c r="M67" s="122">
        <f t="shared" si="12"/>
        <v>8.0666666666666682</v>
      </c>
      <c r="N67" s="113">
        <f t="shared" si="13"/>
        <v>8.1333333333333346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0.90000000000000036</v>
      </c>
      <c r="E68" s="114">
        <f t="shared" si="7"/>
        <v>0.59999999999999964</v>
      </c>
      <c r="F68" s="115">
        <f t="shared" si="8"/>
        <v>0.40000000000000036</v>
      </c>
      <c r="G68" s="113">
        <f t="shared" si="9"/>
        <v>1.204</v>
      </c>
      <c r="H68" s="2"/>
      <c r="I68" s="2"/>
      <c r="J68" s="2"/>
      <c r="K68" s="119">
        <f t="shared" si="10"/>
        <v>3</v>
      </c>
      <c r="L68" s="122">
        <f t="shared" si="11"/>
        <v>10.4</v>
      </c>
      <c r="M68" s="122">
        <f t="shared" si="12"/>
        <v>10.333333333333334</v>
      </c>
      <c r="N68" s="113">
        <f t="shared" si="13"/>
        <v>10.366666666666665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0.59999999999999964</v>
      </c>
      <c r="E69" s="114">
        <f t="shared" si="7"/>
        <v>0.40000000000000036</v>
      </c>
      <c r="F69" s="115">
        <f t="shared" si="8"/>
        <v>0.29999999999999893</v>
      </c>
      <c r="G69" s="113">
        <f t="shared" si="9"/>
        <v>1.204</v>
      </c>
      <c r="H69" s="2"/>
      <c r="I69" s="2"/>
      <c r="J69" s="2"/>
      <c r="K69" s="119">
        <f t="shared" si="10"/>
        <v>4</v>
      </c>
      <c r="L69" s="122">
        <f t="shared" si="11"/>
        <v>10.9</v>
      </c>
      <c r="M69" s="122">
        <f t="shared" si="12"/>
        <v>10.766666666666666</v>
      </c>
      <c r="N69" s="113">
        <f t="shared" si="13"/>
        <v>10.9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0.20000000000000107</v>
      </c>
      <c r="F70" s="115">
        <f t="shared" si="8"/>
        <v>0.80000000000000071</v>
      </c>
      <c r="G70" s="113">
        <f t="shared" si="9"/>
        <v>1.204</v>
      </c>
      <c r="H70" s="2"/>
      <c r="I70" s="2"/>
      <c r="J70" s="2"/>
      <c r="K70" s="119">
        <f t="shared" si="10"/>
        <v>5</v>
      </c>
      <c r="L70" s="122">
        <f t="shared" si="11"/>
        <v>10.366666666666667</v>
      </c>
      <c r="M70" s="122">
        <f t="shared" si="12"/>
        <v>10.3</v>
      </c>
      <c r="N70" s="113">
        <f t="shared" si="13"/>
        <v>10.166666666666666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0.69999999999999929</v>
      </c>
      <c r="E71" s="114">
        <f t="shared" si="7"/>
        <v>0.30000000000000071</v>
      </c>
      <c r="F71" s="115">
        <f t="shared" si="8"/>
        <v>0.40000000000000036</v>
      </c>
      <c r="G71" s="113">
        <f t="shared" si="9"/>
        <v>1.204</v>
      </c>
      <c r="H71" s="2"/>
      <c r="I71" s="2"/>
      <c r="J71" s="2"/>
      <c r="K71" s="119">
        <f t="shared" si="10"/>
        <v>6</v>
      </c>
      <c r="L71" s="122">
        <f t="shared" si="11"/>
        <v>11.4</v>
      </c>
      <c r="M71" s="122">
        <f t="shared" si="12"/>
        <v>11.333333333333334</v>
      </c>
      <c r="N71" s="113">
        <f t="shared" si="13"/>
        <v>11.366666666666665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0.90000000000000036</v>
      </c>
      <c r="E72" s="114">
        <f t="shared" si="7"/>
        <v>0.29999999999999893</v>
      </c>
      <c r="F72" s="115">
        <f t="shared" si="8"/>
        <v>0.40000000000000036</v>
      </c>
      <c r="G72" s="113">
        <f t="shared" si="9"/>
        <v>1.204</v>
      </c>
      <c r="H72" s="2"/>
      <c r="I72" s="2"/>
      <c r="J72" s="2"/>
      <c r="K72" s="119">
        <f t="shared" si="10"/>
        <v>7</v>
      </c>
      <c r="L72" s="122">
        <f t="shared" si="11"/>
        <v>11.366666666666667</v>
      </c>
      <c r="M72" s="122">
        <f t="shared" si="12"/>
        <v>11.5</v>
      </c>
      <c r="N72" s="113">
        <f t="shared" si="13"/>
        <v>11.366666666666665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0.5</v>
      </c>
      <c r="F73" s="115">
        <f t="shared" si="8"/>
        <v>0.29999999999999893</v>
      </c>
      <c r="G73" s="113">
        <f t="shared" si="9"/>
        <v>1.204</v>
      </c>
      <c r="H73" s="2"/>
      <c r="I73" s="2"/>
      <c r="J73" s="2"/>
      <c r="K73" s="119">
        <f t="shared" si="10"/>
        <v>8</v>
      </c>
      <c r="L73" s="122">
        <f t="shared" si="11"/>
        <v>10.866666666666665</v>
      </c>
      <c r="M73" s="122">
        <f t="shared" si="12"/>
        <v>10.633333333333333</v>
      </c>
      <c r="N73" s="113">
        <f t="shared" si="13"/>
        <v>10.533333333333333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0.60000000000000142</v>
      </c>
      <c r="F74" s="115">
        <f t="shared" si="8"/>
        <v>0.30000000000000071</v>
      </c>
      <c r="G74" s="113">
        <f t="shared" si="9"/>
        <v>1.204</v>
      </c>
      <c r="H74" s="2"/>
      <c r="I74" s="2"/>
      <c r="J74" s="2"/>
      <c r="K74" s="119">
        <f t="shared" si="10"/>
        <v>9</v>
      </c>
      <c r="L74" s="122">
        <f t="shared" si="11"/>
        <v>9.2000000000000011</v>
      </c>
      <c r="M74" s="122">
        <f t="shared" si="12"/>
        <v>9.0333333333333332</v>
      </c>
      <c r="N74" s="113">
        <f t="shared" si="13"/>
        <v>9.1666666666666661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0.29999999999999893</v>
      </c>
      <c r="E75" s="114">
        <f t="shared" si="7"/>
        <v>0</v>
      </c>
      <c r="F75" s="115">
        <f t="shared" si="8"/>
        <v>0.40000000000000036</v>
      </c>
      <c r="G75" s="118">
        <f t="shared" si="9"/>
        <v>1.204</v>
      </c>
      <c r="H75" s="2"/>
      <c r="I75" s="2"/>
      <c r="J75" s="2"/>
      <c r="K75" s="123">
        <f t="shared" si="10"/>
        <v>10</v>
      </c>
      <c r="L75" s="122">
        <f t="shared" si="11"/>
        <v>10.5</v>
      </c>
      <c r="M75" s="122">
        <f t="shared" si="12"/>
        <v>10.3</v>
      </c>
      <c r="N75" s="113">
        <f t="shared" si="13"/>
        <v>10.366666666666665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GRR!B74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GRR!A74</f>
        <v>D 69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Data!BN2</f>
        <v>9.1</v>
      </c>
      <c r="D8" s="17">
        <f>Data!BN12</f>
        <v>9</v>
      </c>
      <c r="E8" s="17">
        <f>Data!BN22</f>
        <v>8.3000000000000007</v>
      </c>
      <c r="F8" s="18">
        <f>MAX(C8:E8)-MIN(C8:E8)</f>
        <v>0.79999999999999893</v>
      </c>
      <c r="G8" s="17">
        <f>Data!BN32</f>
        <v>9</v>
      </c>
      <c r="H8" s="17">
        <f>Data!BN42</f>
        <v>8.4</v>
      </c>
      <c r="I8" s="17">
        <f>Data!BN52</f>
        <v>8.5</v>
      </c>
      <c r="J8" s="18">
        <f t="shared" ref="J8" si="0">MAX(G8:I8)-MIN(G8:I8)</f>
        <v>0.59999999999999964</v>
      </c>
      <c r="K8" s="17">
        <f>Data!BN62</f>
        <v>9</v>
      </c>
      <c r="L8" s="17">
        <f>Data!BN72</f>
        <v>8.8000000000000007</v>
      </c>
      <c r="M8" s="17">
        <f>Data!BN82</f>
        <v>8.6999999999999993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Data!BN3</f>
        <v>9.8000000000000007</v>
      </c>
      <c r="D9" s="17">
        <f>Data!BN13</f>
        <v>9</v>
      </c>
      <c r="E9" s="17">
        <f>Data!BN23</f>
        <v>9.8000000000000007</v>
      </c>
      <c r="F9" s="18">
        <f t="shared" ref="F9:F17" si="3">MAX(C9:E9)-MIN(C9:E9)</f>
        <v>0.80000000000000071</v>
      </c>
      <c r="G9" s="17">
        <f>Data!BN33</f>
        <v>9.4</v>
      </c>
      <c r="H9" s="17">
        <f>Data!BN43</f>
        <v>9.4</v>
      </c>
      <c r="I9" s="17">
        <f>Data!BN53</f>
        <v>9.5</v>
      </c>
      <c r="J9" s="18">
        <f t="shared" ref="J9:J17" si="4">MAX(G9:I9)-MIN(G9:I9)</f>
        <v>9.9999999999999645E-2</v>
      </c>
      <c r="K9" s="17">
        <f>Data!BN63</f>
        <v>9.5</v>
      </c>
      <c r="L9" s="17">
        <f>Data!BN73</f>
        <v>8.9</v>
      </c>
      <c r="M9" s="17">
        <f>Data!BN83</f>
        <v>9.5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Data!BN4</f>
        <v>10.3</v>
      </c>
      <c r="D10" s="17">
        <f>Data!BN14</f>
        <v>10</v>
      </c>
      <c r="E10" s="17">
        <f>Data!BN24</f>
        <v>9.5</v>
      </c>
      <c r="F10" s="18">
        <f t="shared" si="3"/>
        <v>0.80000000000000071</v>
      </c>
      <c r="G10" s="17">
        <f>Data!BN34</f>
        <v>10</v>
      </c>
      <c r="H10" s="17">
        <f>Data!BN44</f>
        <v>9.9</v>
      </c>
      <c r="I10" s="17">
        <f>Data!BN54</f>
        <v>9.6</v>
      </c>
      <c r="J10" s="18">
        <f t="shared" si="4"/>
        <v>0.40000000000000036</v>
      </c>
      <c r="K10" s="17">
        <f>Data!BN64</f>
        <v>10</v>
      </c>
      <c r="L10" s="17">
        <f>Data!BN74</f>
        <v>9.6999999999999993</v>
      </c>
      <c r="M10" s="17">
        <f>Data!BN84</f>
        <v>9.6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Data!BN5</f>
        <v>10.7</v>
      </c>
      <c r="D11" s="17">
        <f>Data!BN15</f>
        <v>10.5</v>
      </c>
      <c r="E11" s="17">
        <f>Data!BN25</f>
        <v>10.199999999999999</v>
      </c>
      <c r="F11" s="18">
        <f t="shared" si="3"/>
        <v>0.5</v>
      </c>
      <c r="G11" s="17">
        <f>Data!BN35</f>
        <v>10.3</v>
      </c>
      <c r="H11" s="17">
        <f>Data!BN45</f>
        <v>10.4</v>
      </c>
      <c r="I11" s="17">
        <f>Data!BN55</f>
        <v>10.199999999999999</v>
      </c>
      <c r="J11" s="18">
        <f t="shared" si="4"/>
        <v>0.20000000000000107</v>
      </c>
      <c r="K11" s="17">
        <f>Data!BN65</f>
        <v>10.5</v>
      </c>
      <c r="L11" s="17">
        <f>Data!BN75</f>
        <v>10.3</v>
      </c>
      <c r="M11" s="17">
        <f>Data!BN85</f>
        <v>10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Data!BN6</f>
        <v>9.8000000000000007</v>
      </c>
      <c r="D12" s="17">
        <f>Data!BN16</f>
        <v>9.1</v>
      </c>
      <c r="E12" s="17">
        <f>Data!BN26</f>
        <v>9.5</v>
      </c>
      <c r="F12" s="18">
        <f t="shared" si="3"/>
        <v>0.70000000000000107</v>
      </c>
      <c r="G12" s="17">
        <f>Data!BN36</f>
        <v>9.8000000000000007</v>
      </c>
      <c r="H12" s="17">
        <f>Data!BN46</f>
        <v>9.5</v>
      </c>
      <c r="I12" s="17">
        <f>Data!BN56</f>
        <v>9.4</v>
      </c>
      <c r="J12" s="18">
        <f t="shared" si="4"/>
        <v>0.40000000000000036</v>
      </c>
      <c r="K12" s="17">
        <f>Data!BN66</f>
        <v>9.6999999999999993</v>
      </c>
      <c r="L12" s="17">
        <f>Data!BN76</f>
        <v>9.5</v>
      </c>
      <c r="M12" s="17">
        <f>Data!BN86</f>
        <v>9.1999999999999993</v>
      </c>
      <c r="N12" s="73">
        <f t="shared" si="1"/>
        <v>0.5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Data!BN7</f>
        <v>10</v>
      </c>
      <c r="D13" s="17">
        <f>Data!BN17</f>
        <v>10.3</v>
      </c>
      <c r="E13" s="17">
        <f>Data!BN27</f>
        <v>10.1</v>
      </c>
      <c r="F13" s="18">
        <f t="shared" si="3"/>
        <v>0.30000000000000071</v>
      </c>
      <c r="G13" s="17">
        <f>Data!BN37</f>
        <v>10.3</v>
      </c>
      <c r="H13" s="17">
        <f>Data!BN47</f>
        <v>10.1</v>
      </c>
      <c r="I13" s="17">
        <f>Data!BN57</f>
        <v>10</v>
      </c>
      <c r="J13" s="18">
        <f t="shared" si="4"/>
        <v>0.30000000000000071</v>
      </c>
      <c r="K13" s="17">
        <f>Data!BN67</f>
        <v>10.1</v>
      </c>
      <c r="L13" s="17">
        <f>Data!BN77</f>
        <v>10</v>
      </c>
      <c r="M13" s="17">
        <f>Data!BN87</f>
        <v>10</v>
      </c>
      <c r="N13" s="73">
        <f t="shared" si="1"/>
        <v>9.9999999999999645E-2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Data!BN8</f>
        <v>10.8</v>
      </c>
      <c r="D14" s="17">
        <f>Data!BN18</f>
        <v>10.3</v>
      </c>
      <c r="E14" s="17">
        <f>Data!BN28</f>
        <v>10.3</v>
      </c>
      <c r="F14" s="18">
        <f t="shared" si="3"/>
        <v>0.5</v>
      </c>
      <c r="G14" s="17">
        <f>Data!BN38</f>
        <v>10.6</v>
      </c>
      <c r="H14" s="17">
        <f>Data!BN48</f>
        <v>10.199999999999999</v>
      </c>
      <c r="I14" s="17">
        <f>Data!BN58</f>
        <v>10.3</v>
      </c>
      <c r="J14" s="18">
        <f t="shared" si="4"/>
        <v>0.40000000000000036</v>
      </c>
      <c r="K14" s="17">
        <f>Data!BN68</f>
        <v>10.4</v>
      </c>
      <c r="L14" s="17">
        <f>Data!BN78</f>
        <v>10.199999999999999</v>
      </c>
      <c r="M14" s="17">
        <f>Data!BN88</f>
        <v>9.9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Data!BN9</f>
        <v>9.9</v>
      </c>
      <c r="D15" s="17">
        <f>Data!BN19</f>
        <v>9.6</v>
      </c>
      <c r="E15" s="17">
        <f>Data!BN29</f>
        <v>9.5</v>
      </c>
      <c r="F15" s="18">
        <f t="shared" si="3"/>
        <v>0.40000000000000036</v>
      </c>
      <c r="G15" s="17">
        <f>Data!BN39</f>
        <v>9.6999999999999993</v>
      </c>
      <c r="H15" s="17">
        <f>Data!BN49</f>
        <v>9.5</v>
      </c>
      <c r="I15" s="17">
        <f>Data!BN59</f>
        <v>9.6</v>
      </c>
      <c r="J15" s="18">
        <f t="shared" si="4"/>
        <v>0.19999999999999929</v>
      </c>
      <c r="K15" s="17">
        <f>Data!BN69</f>
        <v>9.5</v>
      </c>
      <c r="L15" s="17">
        <f>Data!BN79</f>
        <v>9.5</v>
      </c>
      <c r="M15" s="17">
        <f>Data!BN89</f>
        <v>9.4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Data!BN10</f>
        <v>8.9</v>
      </c>
      <c r="D16" s="17">
        <f>Data!BN20</f>
        <v>8.6999999999999993</v>
      </c>
      <c r="E16" s="17">
        <f>Data!BN30</f>
        <v>8.6</v>
      </c>
      <c r="F16" s="18">
        <f t="shared" si="3"/>
        <v>0.30000000000000071</v>
      </c>
      <c r="G16" s="17">
        <f>Data!BN40</f>
        <v>8.5</v>
      </c>
      <c r="H16" s="17">
        <f>Data!BN50</f>
        <v>8.1999999999999993</v>
      </c>
      <c r="I16" s="17">
        <f>Data!BN60</f>
        <v>8.3000000000000007</v>
      </c>
      <c r="J16" s="18">
        <f t="shared" si="4"/>
        <v>0.30000000000000071</v>
      </c>
      <c r="K16" s="17">
        <f>Data!BN70</f>
        <v>8.6</v>
      </c>
      <c r="L16" s="17">
        <f>Data!BN80</f>
        <v>8.6</v>
      </c>
      <c r="M16" s="17">
        <f>Data!BN90</f>
        <v>8.6</v>
      </c>
      <c r="N16" s="73">
        <f t="shared" si="1"/>
        <v>0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Data!BN11</f>
        <v>10.3</v>
      </c>
      <c r="D17" s="17">
        <f>Data!BN21</f>
        <v>10.199999999999999</v>
      </c>
      <c r="E17" s="17">
        <f>Data!BN31</f>
        <v>9.9</v>
      </c>
      <c r="F17" s="18">
        <f t="shared" si="3"/>
        <v>0.40000000000000036</v>
      </c>
      <c r="G17" s="17">
        <f>Data!BN41</f>
        <v>9.8000000000000007</v>
      </c>
      <c r="H17" s="17">
        <f>Data!BN51</f>
        <v>10.199999999999999</v>
      </c>
      <c r="I17" s="17">
        <f>Data!BN61</f>
        <v>9.9</v>
      </c>
      <c r="J17" s="18">
        <f t="shared" si="4"/>
        <v>0.39999999999999858</v>
      </c>
      <c r="K17" s="17">
        <f>Data!BN71</f>
        <v>10.199999999999999</v>
      </c>
      <c r="L17" s="17">
        <f>Data!BN81</f>
        <v>10</v>
      </c>
      <c r="M17" s="17">
        <f>Data!BN91</f>
        <v>9.9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6.8911202992715373E-2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9.7333333333333325</v>
      </c>
      <c r="F28" s="30">
        <f>AVERAGE(F8:F27)</f>
        <v>0.55000000000000038</v>
      </c>
      <c r="G28" s="31"/>
      <c r="H28" s="32" t="s">
        <v>111</v>
      </c>
      <c r="I28" s="79">
        <f>AVERAGE(G8:I27)</f>
        <v>9.6166666666666654</v>
      </c>
      <c r="J28" s="30">
        <f>AVERAGE(J8:J27)</f>
        <v>0.33000000000000007</v>
      </c>
      <c r="K28" s="80"/>
      <c r="L28" s="81" t="s">
        <v>111</v>
      </c>
      <c r="M28" s="82">
        <f>AVERAGE(K8:M27)</f>
        <v>9.5933333333333319</v>
      </c>
      <c r="N28" s="83">
        <f>AVERAGE(N8:N27)</f>
        <v>0.3299999999999999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1.2301666666666671</v>
      </c>
      <c r="E30" s="3"/>
      <c r="F30" s="33"/>
      <c r="G30" s="36" t="s">
        <v>113</v>
      </c>
      <c r="H30" s="35">
        <f>IF(J2=2,SQRT(ABS(((P33*P42)^2)-((D30^2)/(J4*J3)))),(SQRT(ABS(((P33*P43)^2)-((D30^2)/(J4*J3))))))</f>
        <v>0.30404001777300393</v>
      </c>
      <c r="I30" s="2"/>
      <c r="J30" s="33"/>
      <c r="K30" s="34" t="s">
        <v>114</v>
      </c>
      <c r="L30" s="35">
        <f>SQRT(D30^2+H30^2)</f>
        <v>1.2671820548702493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0.23886731391585767</v>
      </c>
      <c r="E31" s="3"/>
      <c r="F31" s="37"/>
      <c r="G31" s="40" t="s">
        <v>117</v>
      </c>
      <c r="H31" s="41">
        <f>H30/5.15</f>
        <v>5.9036896654952216E-2</v>
      </c>
      <c r="I31" s="2"/>
      <c r="J31" s="37"/>
      <c r="K31" s="38" t="s">
        <v>118</v>
      </c>
      <c r="L31" s="84">
        <f>L30/5.15</f>
        <v>0.24605476793597073</v>
      </c>
      <c r="M31" s="2"/>
      <c r="N31" s="85"/>
      <c r="O31" s="36" t="s">
        <v>119</v>
      </c>
      <c r="P31" s="86">
        <f>IF(J2=2,(F28+J28)/2,(F28+J28+N28)/3)</f>
        <v>0.40333333333333349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13.668518518518523</v>
      </c>
      <c r="E32" s="3"/>
      <c r="F32" s="42"/>
      <c r="G32" s="45" t="s">
        <v>121</v>
      </c>
      <c r="H32" s="44">
        <f>100*H30/G4</f>
        <v>3.3782224197000437</v>
      </c>
      <c r="I32" s="2"/>
      <c r="J32" s="42"/>
      <c r="K32" s="87" t="s">
        <v>122</v>
      </c>
      <c r="L32" s="44">
        <f>100*L30/(G2-G3)</f>
        <v>14.079800609669437</v>
      </c>
      <c r="M32" s="2"/>
      <c r="N32" s="88"/>
      <c r="O32" s="89" t="s">
        <v>123</v>
      </c>
      <c r="P32" s="90">
        <f>IF(J3=2,P31*N42,P31*N43)</f>
        <v>1.0406000000000004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0.14000000000000057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-2.3333333333333428E-2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0.79999999999999893</v>
      </c>
      <c r="E66" s="111">
        <f t="shared" ref="E66:E75" si="7">J8</f>
        <v>0.59999999999999964</v>
      </c>
      <c r="F66" s="112">
        <f t="shared" ref="F66:F75" si="8">N8</f>
        <v>0.30000000000000071</v>
      </c>
      <c r="G66" s="113">
        <f t="shared" ref="G66:G75" si="9">$P$32</f>
        <v>1.0406000000000004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8.8000000000000007</v>
      </c>
      <c r="M66" s="120">
        <f t="shared" ref="M66:M75" si="12">AVERAGE(G8:I8)</f>
        <v>8.6333333333333329</v>
      </c>
      <c r="N66" s="121">
        <f t="shared" ref="N66:N75" si="13">AVERAGE(K8:M8)</f>
        <v>8.8333333333333339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0.80000000000000071</v>
      </c>
      <c r="E67" s="114">
        <f t="shared" si="7"/>
        <v>9.9999999999999645E-2</v>
      </c>
      <c r="F67" s="115">
        <f t="shared" si="8"/>
        <v>0.59999999999999964</v>
      </c>
      <c r="G67" s="113">
        <f t="shared" si="9"/>
        <v>1.0406000000000004</v>
      </c>
      <c r="H67" s="2"/>
      <c r="I67" s="2"/>
      <c r="J67" s="2"/>
      <c r="K67" s="119">
        <f t="shared" si="10"/>
        <v>2</v>
      </c>
      <c r="L67" s="122">
        <f t="shared" si="11"/>
        <v>9.5333333333333332</v>
      </c>
      <c r="M67" s="122">
        <f t="shared" si="12"/>
        <v>9.4333333333333336</v>
      </c>
      <c r="N67" s="113">
        <f t="shared" si="13"/>
        <v>9.2999999999999989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0.80000000000000071</v>
      </c>
      <c r="E68" s="114">
        <f t="shared" si="7"/>
        <v>0.40000000000000036</v>
      </c>
      <c r="F68" s="115">
        <f t="shared" si="8"/>
        <v>0.40000000000000036</v>
      </c>
      <c r="G68" s="113">
        <f t="shared" si="9"/>
        <v>1.0406000000000004</v>
      </c>
      <c r="H68" s="2"/>
      <c r="I68" s="2"/>
      <c r="J68" s="2"/>
      <c r="K68" s="119">
        <f t="shared" si="10"/>
        <v>3</v>
      </c>
      <c r="L68" s="122">
        <f t="shared" si="11"/>
        <v>9.9333333333333336</v>
      </c>
      <c r="M68" s="122">
        <f t="shared" si="12"/>
        <v>9.8333333333333339</v>
      </c>
      <c r="N68" s="113">
        <f t="shared" si="13"/>
        <v>9.7666666666666657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0.20000000000000107</v>
      </c>
      <c r="F69" s="115">
        <f t="shared" si="8"/>
        <v>0.5</v>
      </c>
      <c r="G69" s="113">
        <f t="shared" si="9"/>
        <v>1.0406000000000004</v>
      </c>
      <c r="H69" s="2"/>
      <c r="I69" s="2"/>
      <c r="J69" s="2"/>
      <c r="K69" s="119">
        <f t="shared" si="10"/>
        <v>4</v>
      </c>
      <c r="L69" s="122">
        <f t="shared" si="11"/>
        <v>10.466666666666667</v>
      </c>
      <c r="M69" s="122">
        <f t="shared" si="12"/>
        <v>10.3</v>
      </c>
      <c r="N69" s="113">
        <f t="shared" si="13"/>
        <v>10.266666666666667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0.70000000000000107</v>
      </c>
      <c r="E70" s="114">
        <f t="shared" si="7"/>
        <v>0.40000000000000036</v>
      </c>
      <c r="F70" s="115">
        <f t="shared" si="8"/>
        <v>0.5</v>
      </c>
      <c r="G70" s="113">
        <f t="shared" si="9"/>
        <v>1.0406000000000004</v>
      </c>
      <c r="H70" s="2"/>
      <c r="I70" s="2"/>
      <c r="J70" s="2"/>
      <c r="K70" s="119">
        <f t="shared" si="10"/>
        <v>5</v>
      </c>
      <c r="L70" s="122">
        <f t="shared" si="11"/>
        <v>9.4666666666666668</v>
      </c>
      <c r="M70" s="122">
        <f t="shared" si="12"/>
        <v>9.5666666666666682</v>
      </c>
      <c r="N70" s="113">
        <f t="shared" si="13"/>
        <v>9.4666666666666668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0.30000000000000071</v>
      </c>
      <c r="E71" s="114">
        <f t="shared" si="7"/>
        <v>0.30000000000000071</v>
      </c>
      <c r="F71" s="115">
        <f t="shared" si="8"/>
        <v>9.9999999999999645E-2</v>
      </c>
      <c r="G71" s="113">
        <f t="shared" si="9"/>
        <v>1.0406000000000004</v>
      </c>
      <c r="H71" s="2"/>
      <c r="I71" s="2"/>
      <c r="J71" s="2"/>
      <c r="K71" s="119">
        <f t="shared" si="10"/>
        <v>6</v>
      </c>
      <c r="L71" s="122">
        <f t="shared" si="11"/>
        <v>10.133333333333333</v>
      </c>
      <c r="M71" s="122">
        <f t="shared" si="12"/>
        <v>10.133333333333333</v>
      </c>
      <c r="N71" s="113">
        <f t="shared" si="13"/>
        <v>10.033333333333333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0.5</v>
      </c>
      <c r="E72" s="114">
        <f t="shared" si="7"/>
        <v>0.40000000000000036</v>
      </c>
      <c r="F72" s="115">
        <f t="shared" si="8"/>
        <v>0.5</v>
      </c>
      <c r="G72" s="113">
        <f t="shared" si="9"/>
        <v>1.0406000000000004</v>
      </c>
      <c r="H72" s="2"/>
      <c r="I72" s="2"/>
      <c r="J72" s="2"/>
      <c r="K72" s="119">
        <f t="shared" si="10"/>
        <v>7</v>
      </c>
      <c r="L72" s="122">
        <f t="shared" si="11"/>
        <v>10.466666666666667</v>
      </c>
      <c r="M72" s="122">
        <f t="shared" si="12"/>
        <v>10.366666666666665</v>
      </c>
      <c r="N72" s="113">
        <f t="shared" si="13"/>
        <v>10.166666666666666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0.40000000000000036</v>
      </c>
      <c r="E73" s="114">
        <f t="shared" si="7"/>
        <v>0.19999999999999929</v>
      </c>
      <c r="F73" s="115">
        <f t="shared" si="8"/>
        <v>9.9999999999999645E-2</v>
      </c>
      <c r="G73" s="113">
        <f t="shared" si="9"/>
        <v>1.0406000000000004</v>
      </c>
      <c r="H73" s="2"/>
      <c r="I73" s="2"/>
      <c r="J73" s="2"/>
      <c r="K73" s="119">
        <f t="shared" si="10"/>
        <v>8</v>
      </c>
      <c r="L73" s="122">
        <f t="shared" si="11"/>
        <v>9.6666666666666661</v>
      </c>
      <c r="M73" s="122">
        <f t="shared" si="12"/>
        <v>9.6</v>
      </c>
      <c r="N73" s="113">
        <f t="shared" si="13"/>
        <v>9.4666666666666668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0.30000000000000071</v>
      </c>
      <c r="E74" s="114">
        <f t="shared" si="7"/>
        <v>0.30000000000000071</v>
      </c>
      <c r="F74" s="115">
        <f t="shared" si="8"/>
        <v>0</v>
      </c>
      <c r="G74" s="113">
        <f t="shared" si="9"/>
        <v>1.0406000000000004</v>
      </c>
      <c r="H74" s="2"/>
      <c r="I74" s="2"/>
      <c r="J74" s="2"/>
      <c r="K74" s="119">
        <f t="shared" si="10"/>
        <v>9</v>
      </c>
      <c r="L74" s="122">
        <f t="shared" si="11"/>
        <v>8.7333333333333343</v>
      </c>
      <c r="M74" s="122">
        <f t="shared" si="12"/>
        <v>8.3333333333333339</v>
      </c>
      <c r="N74" s="113">
        <f t="shared" si="13"/>
        <v>8.6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0.40000000000000036</v>
      </c>
      <c r="E75" s="114">
        <f t="shared" si="7"/>
        <v>0.39999999999999858</v>
      </c>
      <c r="F75" s="115">
        <f t="shared" si="8"/>
        <v>0.29999999999999893</v>
      </c>
      <c r="G75" s="118">
        <f t="shared" si="9"/>
        <v>1.0406000000000004</v>
      </c>
      <c r="H75" s="2"/>
      <c r="I75" s="2"/>
      <c r="J75" s="2"/>
      <c r="K75" s="123">
        <f t="shared" si="10"/>
        <v>10</v>
      </c>
      <c r="L75" s="122">
        <f t="shared" si="11"/>
        <v>10.133333333333333</v>
      </c>
      <c r="M75" s="122">
        <f t="shared" si="12"/>
        <v>9.9666666666666668</v>
      </c>
      <c r="N75" s="113">
        <f t="shared" si="13"/>
        <v>10.033333333333333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GRR!B75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7">
        <f>GRR!C75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GRR!A75</f>
        <v>D 70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Data!BO2</f>
        <v>8.9</v>
      </c>
      <c r="D8" s="17">
        <f>Data!BO12</f>
        <v>8.9</v>
      </c>
      <c r="E8" s="17">
        <f>Data!BO22</f>
        <v>8.6999999999999993</v>
      </c>
      <c r="F8" s="18">
        <f>MAX(C8:E8)-MIN(C8:E8)</f>
        <v>0.20000000000000107</v>
      </c>
      <c r="G8" s="17">
        <f>Data!BO32</f>
        <v>8.9</v>
      </c>
      <c r="H8" s="17">
        <f>Data!BO42</f>
        <v>9</v>
      </c>
      <c r="I8" s="17">
        <f>Data!BO52</f>
        <v>8.6</v>
      </c>
      <c r="J8" s="18">
        <f t="shared" ref="J8" si="0">MAX(G8:I8)-MIN(G8:I8)</f>
        <v>0.40000000000000036</v>
      </c>
      <c r="K8" s="17">
        <f>Data!BO62</f>
        <v>8.9</v>
      </c>
      <c r="L8" s="17">
        <f>Data!BO72</f>
        <v>8.9</v>
      </c>
      <c r="M8" s="17">
        <f>Data!BO82</f>
        <v>8.6</v>
      </c>
      <c r="N8" s="71">
        <f t="shared" ref="N8:N17" si="1">MAX(K8:M8)-MIN(K8:M8)</f>
        <v>0.30000000000000071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Data!BO3</f>
        <v>9.9</v>
      </c>
      <c r="D9" s="17">
        <f>Data!BO13</f>
        <v>10</v>
      </c>
      <c r="E9" s="17">
        <f>Data!BO23</f>
        <v>9.8000000000000007</v>
      </c>
      <c r="F9" s="18">
        <f t="shared" ref="F9:F17" si="3">MAX(C9:E9)-MIN(C9:E9)</f>
        <v>0.19999999999999929</v>
      </c>
      <c r="G9" s="17">
        <f>Data!BO33</f>
        <v>10.1</v>
      </c>
      <c r="H9" s="17">
        <f>Data!BO43</f>
        <v>9.6999999999999993</v>
      </c>
      <c r="I9" s="17">
        <f>Data!BO53</f>
        <v>10.199999999999999</v>
      </c>
      <c r="J9" s="18">
        <f t="shared" ref="J9:J17" si="4">MAX(G9:I9)-MIN(G9:I9)</f>
        <v>0.5</v>
      </c>
      <c r="K9" s="17">
        <f>Data!BO63</f>
        <v>10.3</v>
      </c>
      <c r="L9" s="17">
        <f>Data!BO73</f>
        <v>9.9</v>
      </c>
      <c r="M9" s="17">
        <f>Data!BO83</f>
        <v>10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Data!BO4</f>
        <v>9.1999999999999993</v>
      </c>
      <c r="D10" s="17">
        <f>Data!BO14</f>
        <v>9</v>
      </c>
      <c r="E10" s="17">
        <f>Data!BO24</f>
        <v>8.8000000000000007</v>
      </c>
      <c r="F10" s="18">
        <f t="shared" si="3"/>
        <v>0.39999999999999858</v>
      </c>
      <c r="G10" s="17">
        <f>Data!BO34</f>
        <v>8.9</v>
      </c>
      <c r="H10" s="17">
        <f>Data!BO44</f>
        <v>8.9</v>
      </c>
      <c r="I10" s="17">
        <f>Data!BO54</f>
        <v>8.9</v>
      </c>
      <c r="J10" s="18">
        <f t="shared" si="4"/>
        <v>0</v>
      </c>
      <c r="K10" s="17">
        <f>Data!BO64</f>
        <v>9.1</v>
      </c>
      <c r="L10" s="17">
        <f>Data!BO74</f>
        <v>8.9</v>
      </c>
      <c r="M10" s="17">
        <f>Data!BO84</f>
        <v>8.9</v>
      </c>
      <c r="N10" s="73">
        <f t="shared" si="1"/>
        <v>0.19999999999999929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Data!BO5</f>
        <v>9.3000000000000007</v>
      </c>
      <c r="D11" s="17">
        <f>Data!BO15</f>
        <v>9.1999999999999993</v>
      </c>
      <c r="E11" s="17">
        <f>Data!BO25</f>
        <v>9.1</v>
      </c>
      <c r="F11" s="18">
        <f t="shared" si="3"/>
        <v>0.20000000000000107</v>
      </c>
      <c r="G11" s="17">
        <f>Data!BO35</f>
        <v>9.1999999999999993</v>
      </c>
      <c r="H11" s="17">
        <f>Data!BO45</f>
        <v>8.6999999999999993</v>
      </c>
      <c r="I11" s="17">
        <f>Data!BO55</f>
        <v>9</v>
      </c>
      <c r="J11" s="18">
        <f t="shared" si="4"/>
        <v>0.5</v>
      </c>
      <c r="K11" s="17">
        <f>Data!BO65</f>
        <v>8.6999999999999993</v>
      </c>
      <c r="L11" s="17">
        <f>Data!BO75</f>
        <v>9</v>
      </c>
      <c r="M11" s="17">
        <f>Data!BO85</f>
        <v>8.9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Data!BO6</f>
        <v>9.6</v>
      </c>
      <c r="D12" s="17">
        <f>Data!BO16</f>
        <v>8.8000000000000007</v>
      </c>
      <c r="E12" s="17">
        <f>Data!BO26</f>
        <v>9.3000000000000007</v>
      </c>
      <c r="F12" s="18">
        <f t="shared" si="3"/>
        <v>0.79999999999999893</v>
      </c>
      <c r="G12" s="17">
        <f>Data!BO36</f>
        <v>9.5</v>
      </c>
      <c r="H12" s="17">
        <f>Data!BO46</f>
        <v>9.4</v>
      </c>
      <c r="I12" s="17">
        <f>Data!BO56</f>
        <v>9.1999999999999993</v>
      </c>
      <c r="J12" s="18">
        <f t="shared" si="4"/>
        <v>0.30000000000000071</v>
      </c>
      <c r="K12" s="17">
        <f>Data!BO66</f>
        <v>9.4</v>
      </c>
      <c r="L12" s="17">
        <f>Data!BO76</f>
        <v>9.1999999999999993</v>
      </c>
      <c r="M12" s="17">
        <f>Data!BO86</f>
        <v>8.6999999999999993</v>
      </c>
      <c r="N12" s="73">
        <f t="shared" si="1"/>
        <v>0.70000000000000107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Data!BO7</f>
        <v>8.8000000000000007</v>
      </c>
      <c r="D13" s="17">
        <f>Data!BO17</f>
        <v>8.9</v>
      </c>
      <c r="E13" s="17">
        <f>Data!BO27</f>
        <v>8.8000000000000007</v>
      </c>
      <c r="F13" s="18">
        <f t="shared" si="3"/>
        <v>9.9999999999999645E-2</v>
      </c>
      <c r="G13" s="17">
        <f>Data!BO37</f>
        <v>8.9</v>
      </c>
      <c r="H13" s="17">
        <f>Data!BO47</f>
        <v>8.8000000000000007</v>
      </c>
      <c r="I13" s="17">
        <f>Data!BO57</f>
        <v>8.9</v>
      </c>
      <c r="J13" s="18">
        <f t="shared" si="4"/>
        <v>9.9999999999999645E-2</v>
      </c>
      <c r="K13" s="17">
        <f>Data!BO67</f>
        <v>9</v>
      </c>
      <c r="L13" s="17">
        <f>Data!BO77</f>
        <v>8.6999999999999993</v>
      </c>
      <c r="M13" s="17">
        <f>Data!BO87</f>
        <v>8.3000000000000007</v>
      </c>
      <c r="N13" s="73">
        <f t="shared" si="1"/>
        <v>0.69999999999999929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Data!BO8</f>
        <v>10</v>
      </c>
      <c r="D14" s="17">
        <f>Data!BO18</f>
        <v>9.6999999999999993</v>
      </c>
      <c r="E14" s="17">
        <f>Data!BO28</f>
        <v>9.6999999999999993</v>
      </c>
      <c r="F14" s="18">
        <f t="shared" si="3"/>
        <v>0.30000000000000071</v>
      </c>
      <c r="G14" s="17">
        <f>Data!BO38</f>
        <v>9.9</v>
      </c>
      <c r="H14" s="17">
        <f>Data!BO48</f>
        <v>9.6</v>
      </c>
      <c r="I14" s="17">
        <f>Data!BO58</f>
        <v>9.6999999999999993</v>
      </c>
      <c r="J14" s="18">
        <f t="shared" si="4"/>
        <v>0.30000000000000071</v>
      </c>
      <c r="K14" s="17">
        <f>Data!BO68</f>
        <v>9.8000000000000007</v>
      </c>
      <c r="L14" s="17">
        <f>Data!BO78</f>
        <v>9.6</v>
      </c>
      <c r="M14" s="17">
        <f>Data!BO88</f>
        <v>9.5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Data!BO9</f>
        <v>9.5</v>
      </c>
      <c r="D15" s="17">
        <f>Data!BO19</f>
        <v>9.3000000000000007</v>
      </c>
      <c r="E15" s="17">
        <f>Data!BO29</f>
        <v>9.3000000000000007</v>
      </c>
      <c r="F15" s="18">
        <f t="shared" si="3"/>
        <v>0.19999999999999929</v>
      </c>
      <c r="G15" s="17">
        <f>Data!BO39</f>
        <v>9.5</v>
      </c>
      <c r="H15" s="17">
        <f>Data!BO49</f>
        <v>8.9</v>
      </c>
      <c r="I15" s="17">
        <f>Data!BO59</f>
        <v>9.1999999999999993</v>
      </c>
      <c r="J15" s="18">
        <f t="shared" si="4"/>
        <v>0.59999999999999964</v>
      </c>
      <c r="K15" s="17">
        <f>Data!BO69</f>
        <v>9.1999999999999993</v>
      </c>
      <c r="L15" s="17">
        <f>Data!BO79</f>
        <v>9.3000000000000007</v>
      </c>
      <c r="M15" s="17">
        <f>Data!BO89</f>
        <v>8.8000000000000007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Data!BO10</f>
        <v>8.5</v>
      </c>
      <c r="D16" s="17">
        <f>Data!BO20</f>
        <v>8.3000000000000007</v>
      </c>
      <c r="E16" s="17">
        <f>Data!BO30</f>
        <v>8.3000000000000007</v>
      </c>
      <c r="F16" s="18">
        <f t="shared" si="3"/>
        <v>0.19999999999999929</v>
      </c>
      <c r="G16" s="17">
        <f>Data!BO40</f>
        <v>7.8</v>
      </c>
      <c r="H16" s="17">
        <f>Data!BO50</f>
        <v>8.3000000000000007</v>
      </c>
      <c r="I16" s="17">
        <f>Data!BO60</f>
        <v>8.3000000000000007</v>
      </c>
      <c r="J16" s="18">
        <f t="shared" si="4"/>
        <v>0.50000000000000089</v>
      </c>
      <c r="K16" s="17">
        <f>Data!BO70</f>
        <v>8.4</v>
      </c>
      <c r="L16" s="17">
        <f>Data!BO80</f>
        <v>8.4</v>
      </c>
      <c r="M16" s="17">
        <f>Data!BO90</f>
        <v>8.4</v>
      </c>
      <c r="N16" s="73">
        <f t="shared" si="1"/>
        <v>0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Data!BO11</f>
        <v>9</v>
      </c>
      <c r="D17" s="17">
        <f>Data!BO21</f>
        <v>8.9</v>
      </c>
      <c r="E17" s="17">
        <f>Data!BO31</f>
        <v>8.8000000000000007</v>
      </c>
      <c r="F17" s="18">
        <f t="shared" si="3"/>
        <v>0.19999999999999929</v>
      </c>
      <c r="G17" s="17">
        <f>Data!BO41</f>
        <v>9</v>
      </c>
      <c r="H17" s="17">
        <f>Data!BO51</f>
        <v>8.9</v>
      </c>
      <c r="I17" s="17">
        <f>Data!BO61</f>
        <v>8.8000000000000007</v>
      </c>
      <c r="J17" s="18">
        <f t="shared" si="4"/>
        <v>0.19999999999999929</v>
      </c>
      <c r="K17" s="17">
        <f>Data!BO71</f>
        <v>8.9</v>
      </c>
      <c r="L17" s="17">
        <f>Data!BO81</f>
        <v>8.8000000000000007</v>
      </c>
      <c r="M17" s="17">
        <f>Data!BO91</f>
        <v>8.6999999999999993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3.150226422524087E-2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9.1433333333333344</v>
      </c>
      <c r="F28" s="30">
        <f>AVERAGE(F8:F27)</f>
        <v>0.27999999999999969</v>
      </c>
      <c r="G28" s="31"/>
      <c r="H28" s="32" t="s">
        <v>111</v>
      </c>
      <c r="I28" s="79">
        <f>AVERAGE(G8:I27)</f>
        <v>9.0900000000000016</v>
      </c>
      <c r="J28" s="30">
        <f>AVERAGE(J8:J27)</f>
        <v>0.34000000000000014</v>
      </c>
      <c r="K28" s="80"/>
      <c r="L28" s="81" t="s">
        <v>111</v>
      </c>
      <c r="M28" s="82">
        <f>AVERAGE(K8:M27)</f>
        <v>9.0400000000000009</v>
      </c>
      <c r="N28" s="83">
        <f>AVERAGE(N8:N27)</f>
        <v>0.36000000000000032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0.9963333333333334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0.21154588855130987</v>
      </c>
      <c r="I30" s="2"/>
      <c r="J30" s="33"/>
      <c r="K30" s="34" t="s">
        <v>114</v>
      </c>
      <c r="L30" s="35">
        <f>SQRT(D30^2+H30^2)</f>
        <v>1.0185439480327172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0.19346278317152105</v>
      </c>
      <c r="E31" s="3"/>
      <c r="F31" s="37"/>
      <c r="G31" s="40" t="s">
        <v>117</v>
      </c>
      <c r="H31" s="41">
        <f>H30/5.15</f>
        <v>4.1076871563361136E-2</v>
      </c>
      <c r="I31" s="2"/>
      <c r="J31" s="37"/>
      <c r="K31" s="38" t="s">
        <v>118</v>
      </c>
      <c r="L31" s="84">
        <f>L30/5.15</f>
        <v>0.19777552388984798</v>
      </c>
      <c r="M31" s="2"/>
      <c r="N31" s="85"/>
      <c r="O31" s="36" t="s">
        <v>119</v>
      </c>
      <c r="P31" s="86">
        <f>IF(J2=2,(F28+J28)/2,(F28+J28+N28)/3)</f>
        <v>0.32666666666666672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11.070370370370371</v>
      </c>
      <c r="E32" s="3"/>
      <c r="F32" s="42"/>
      <c r="G32" s="45" t="s">
        <v>121</v>
      </c>
      <c r="H32" s="44">
        <f>100*H30/G4</f>
        <v>2.3505098727923319</v>
      </c>
      <c r="I32" s="2"/>
      <c r="J32" s="42"/>
      <c r="K32" s="87" t="s">
        <v>122</v>
      </c>
      <c r="L32" s="44">
        <f>100*L30/(G2-G3)</f>
        <v>11.317154978141302</v>
      </c>
      <c r="M32" s="2"/>
      <c r="N32" s="88"/>
      <c r="O32" s="89" t="s">
        <v>123</v>
      </c>
      <c r="P32" s="90">
        <f>IF(J3=2,P31*N42,P31*N43)</f>
        <v>0.8428000000000001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0.1033333333333335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-5.0000000000000711E-2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0.20000000000000107</v>
      </c>
      <c r="E66" s="111">
        <f t="shared" ref="E66:E75" si="7">J8</f>
        <v>0.40000000000000036</v>
      </c>
      <c r="F66" s="112">
        <f t="shared" ref="F66:F75" si="8">N8</f>
        <v>0.30000000000000071</v>
      </c>
      <c r="G66" s="113">
        <f t="shared" ref="G66:G75" si="9">$P$32</f>
        <v>0.8428000000000001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8.8333333333333339</v>
      </c>
      <c r="M66" s="120">
        <f t="shared" ref="M66:M75" si="12">AVERAGE(G8:I8)</f>
        <v>8.8333333333333339</v>
      </c>
      <c r="N66" s="121">
        <f t="shared" ref="N66:N75" si="13">AVERAGE(K8:M8)</f>
        <v>8.7999999999999989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0.19999999999999929</v>
      </c>
      <c r="E67" s="114">
        <f t="shared" si="7"/>
        <v>0.5</v>
      </c>
      <c r="F67" s="115">
        <f t="shared" si="8"/>
        <v>0.40000000000000036</v>
      </c>
      <c r="G67" s="113">
        <f t="shared" si="9"/>
        <v>0.8428000000000001</v>
      </c>
      <c r="H67" s="2"/>
      <c r="I67" s="2"/>
      <c r="J67" s="2"/>
      <c r="K67" s="119">
        <f t="shared" si="10"/>
        <v>2</v>
      </c>
      <c r="L67" s="122">
        <f t="shared" si="11"/>
        <v>9.9</v>
      </c>
      <c r="M67" s="122">
        <f t="shared" si="12"/>
        <v>9.9999999999999982</v>
      </c>
      <c r="N67" s="113">
        <f t="shared" si="13"/>
        <v>10.066666666666668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0.39999999999999858</v>
      </c>
      <c r="E68" s="114">
        <f t="shared" si="7"/>
        <v>0</v>
      </c>
      <c r="F68" s="115">
        <f t="shared" si="8"/>
        <v>0.19999999999999929</v>
      </c>
      <c r="G68" s="113">
        <f t="shared" si="9"/>
        <v>0.8428000000000001</v>
      </c>
      <c r="H68" s="2"/>
      <c r="I68" s="2"/>
      <c r="J68" s="2"/>
      <c r="K68" s="119">
        <f t="shared" si="10"/>
        <v>3</v>
      </c>
      <c r="L68" s="122">
        <f t="shared" si="11"/>
        <v>9</v>
      </c>
      <c r="M68" s="122">
        <f t="shared" si="12"/>
        <v>8.9</v>
      </c>
      <c r="N68" s="113">
        <f t="shared" si="13"/>
        <v>8.9666666666666668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0.20000000000000107</v>
      </c>
      <c r="E69" s="114">
        <f t="shared" si="7"/>
        <v>0.5</v>
      </c>
      <c r="F69" s="115">
        <f t="shared" si="8"/>
        <v>0.30000000000000071</v>
      </c>
      <c r="G69" s="113">
        <f t="shared" si="9"/>
        <v>0.8428000000000001</v>
      </c>
      <c r="H69" s="2"/>
      <c r="I69" s="2"/>
      <c r="J69" s="2"/>
      <c r="K69" s="119">
        <f t="shared" si="10"/>
        <v>4</v>
      </c>
      <c r="L69" s="122">
        <f t="shared" si="11"/>
        <v>9.2000000000000011</v>
      </c>
      <c r="M69" s="122">
        <f t="shared" si="12"/>
        <v>8.9666666666666668</v>
      </c>
      <c r="N69" s="113">
        <f t="shared" si="13"/>
        <v>8.8666666666666671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0.79999999999999893</v>
      </c>
      <c r="E70" s="114">
        <f t="shared" si="7"/>
        <v>0.30000000000000071</v>
      </c>
      <c r="F70" s="115">
        <f t="shared" si="8"/>
        <v>0.70000000000000107</v>
      </c>
      <c r="G70" s="113">
        <f t="shared" si="9"/>
        <v>0.8428000000000001</v>
      </c>
      <c r="H70" s="2"/>
      <c r="I70" s="2"/>
      <c r="J70" s="2"/>
      <c r="K70" s="119">
        <f t="shared" si="10"/>
        <v>5</v>
      </c>
      <c r="L70" s="122">
        <f t="shared" si="11"/>
        <v>9.2333333333333325</v>
      </c>
      <c r="M70" s="122">
        <f t="shared" si="12"/>
        <v>9.3666666666666654</v>
      </c>
      <c r="N70" s="113">
        <f t="shared" si="13"/>
        <v>9.1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9.9999999999999645E-2</v>
      </c>
      <c r="E71" s="114">
        <f t="shared" si="7"/>
        <v>9.9999999999999645E-2</v>
      </c>
      <c r="F71" s="115">
        <f t="shared" si="8"/>
        <v>0.69999999999999929</v>
      </c>
      <c r="G71" s="113">
        <f t="shared" si="9"/>
        <v>0.8428000000000001</v>
      </c>
      <c r="H71" s="2"/>
      <c r="I71" s="2"/>
      <c r="J71" s="2"/>
      <c r="K71" s="119">
        <f t="shared" si="10"/>
        <v>6</v>
      </c>
      <c r="L71" s="122">
        <f t="shared" si="11"/>
        <v>8.8333333333333339</v>
      </c>
      <c r="M71" s="122">
        <f t="shared" si="12"/>
        <v>8.8666666666666671</v>
      </c>
      <c r="N71" s="113">
        <f t="shared" si="13"/>
        <v>8.6666666666666661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0.30000000000000071</v>
      </c>
      <c r="F72" s="115">
        <f t="shared" si="8"/>
        <v>0.30000000000000071</v>
      </c>
      <c r="G72" s="113">
        <f t="shared" si="9"/>
        <v>0.8428000000000001</v>
      </c>
      <c r="H72" s="2"/>
      <c r="I72" s="2"/>
      <c r="J72" s="2"/>
      <c r="K72" s="119">
        <f t="shared" si="10"/>
        <v>7</v>
      </c>
      <c r="L72" s="122">
        <f t="shared" si="11"/>
        <v>9.7999999999999989</v>
      </c>
      <c r="M72" s="122">
        <f t="shared" si="12"/>
        <v>9.7333333333333325</v>
      </c>
      <c r="N72" s="113">
        <f t="shared" si="13"/>
        <v>9.6333333333333329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0.59999999999999964</v>
      </c>
      <c r="F73" s="115">
        <f t="shared" si="8"/>
        <v>0.5</v>
      </c>
      <c r="G73" s="113">
        <f t="shared" si="9"/>
        <v>0.8428000000000001</v>
      </c>
      <c r="H73" s="2"/>
      <c r="I73" s="2"/>
      <c r="J73" s="2"/>
      <c r="K73" s="119">
        <f t="shared" si="10"/>
        <v>8</v>
      </c>
      <c r="L73" s="122">
        <f t="shared" si="11"/>
        <v>9.3666666666666671</v>
      </c>
      <c r="M73" s="122">
        <f t="shared" si="12"/>
        <v>9.1999999999999993</v>
      </c>
      <c r="N73" s="113">
        <f t="shared" si="13"/>
        <v>9.1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0.19999999999999929</v>
      </c>
      <c r="E74" s="114">
        <f t="shared" si="7"/>
        <v>0.50000000000000089</v>
      </c>
      <c r="F74" s="115">
        <f t="shared" si="8"/>
        <v>0</v>
      </c>
      <c r="G74" s="113">
        <f t="shared" si="9"/>
        <v>0.8428000000000001</v>
      </c>
      <c r="H74" s="2"/>
      <c r="I74" s="2"/>
      <c r="J74" s="2"/>
      <c r="K74" s="119">
        <f t="shared" si="10"/>
        <v>9</v>
      </c>
      <c r="L74" s="122">
        <f t="shared" si="11"/>
        <v>8.3666666666666671</v>
      </c>
      <c r="M74" s="122">
        <f t="shared" si="12"/>
        <v>8.1333333333333346</v>
      </c>
      <c r="N74" s="113">
        <f t="shared" si="13"/>
        <v>8.4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0.19999999999999929</v>
      </c>
      <c r="F75" s="115">
        <f t="shared" si="8"/>
        <v>0.20000000000000107</v>
      </c>
      <c r="G75" s="118">
        <f t="shared" si="9"/>
        <v>0.8428000000000001</v>
      </c>
      <c r="H75" s="2"/>
      <c r="I75" s="2"/>
      <c r="J75" s="2"/>
      <c r="K75" s="123">
        <f t="shared" si="10"/>
        <v>10</v>
      </c>
      <c r="L75" s="122">
        <f t="shared" si="11"/>
        <v>8.9</v>
      </c>
      <c r="M75" s="122">
        <f t="shared" si="12"/>
        <v>8.9</v>
      </c>
      <c r="N75" s="113">
        <f t="shared" si="13"/>
        <v>8.8000000000000007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GRR!B76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GRR!A76</f>
        <v>D 71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Data!BP2</f>
        <v>10.6</v>
      </c>
      <c r="D8" s="17">
        <f>Data!BP12</f>
        <v>10.5</v>
      </c>
      <c r="E8" s="17">
        <f>Data!BP22</f>
        <v>10.3</v>
      </c>
      <c r="F8" s="18">
        <f>MAX(C8:E8)-MIN(C8:E8)</f>
        <v>0.29999999999999893</v>
      </c>
      <c r="G8" s="17">
        <f>Data!BP32</f>
        <v>10.5</v>
      </c>
      <c r="H8" s="17">
        <f>Data!BP42</f>
        <v>10.5</v>
      </c>
      <c r="I8" s="17">
        <f>Data!BP52</f>
        <v>10.3</v>
      </c>
      <c r="J8" s="18">
        <f t="shared" ref="J8:J17" si="0">MAX(G8:I8)-MIN(G8:I8)</f>
        <v>0.19999999999999929</v>
      </c>
      <c r="K8" s="17">
        <f>Data!BP62</f>
        <v>10.5</v>
      </c>
      <c r="L8" s="17">
        <f>Data!BP72</f>
        <v>10.3</v>
      </c>
      <c r="M8" s="17">
        <f>Data!BP82</f>
        <v>10.3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Data!BP3</f>
        <v>10.7</v>
      </c>
      <c r="D9" s="17">
        <f>Data!BP13</f>
        <v>10.5</v>
      </c>
      <c r="E9" s="17">
        <f>Data!BP23</f>
        <v>10.7</v>
      </c>
      <c r="F9" s="18">
        <f t="shared" ref="F9:F17" si="3">MAX(C9:E9)-MIN(C9:E9)</f>
        <v>0.19999999999999929</v>
      </c>
      <c r="G9" s="17">
        <f>Data!BP33</f>
        <v>10.5</v>
      </c>
      <c r="H9" s="17">
        <f>Data!BP43</f>
        <v>10.4</v>
      </c>
      <c r="I9" s="17">
        <f>Data!BP53</f>
        <v>10.8</v>
      </c>
      <c r="J9" s="18">
        <f t="shared" si="0"/>
        <v>0.40000000000000036</v>
      </c>
      <c r="K9" s="17">
        <f>Data!BP63</f>
        <v>11.1</v>
      </c>
      <c r="L9" s="17">
        <f>Data!BP73</f>
        <v>10.4</v>
      </c>
      <c r="M9" s="17">
        <f>Data!BP83</f>
        <v>10.7</v>
      </c>
      <c r="N9" s="73">
        <f t="shared" si="1"/>
        <v>0.69999999999999929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Data!BP4</f>
        <v>11.3</v>
      </c>
      <c r="D10" s="17">
        <f>Data!BP14</f>
        <v>10.7</v>
      </c>
      <c r="E10" s="17">
        <f>Data!BP24</f>
        <v>10.5</v>
      </c>
      <c r="F10" s="18">
        <f t="shared" si="3"/>
        <v>0.80000000000000071</v>
      </c>
      <c r="G10" s="17">
        <f>Data!BP34</f>
        <v>11.2</v>
      </c>
      <c r="H10" s="17">
        <f>Data!BP44</f>
        <v>10.9</v>
      </c>
      <c r="I10" s="17">
        <f>Data!BP54</f>
        <v>10.6</v>
      </c>
      <c r="J10" s="18">
        <f t="shared" si="0"/>
        <v>0.59999999999999964</v>
      </c>
      <c r="K10" s="17">
        <f>Data!BP64</f>
        <v>11</v>
      </c>
      <c r="L10" s="17">
        <f>Data!BP74</f>
        <v>10.7</v>
      </c>
      <c r="M10" s="17">
        <f>Data!BP84</f>
        <v>10.6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Data!BP5</f>
        <v>10.8</v>
      </c>
      <c r="D11" s="17">
        <f>Data!BP15</f>
        <v>10.8</v>
      </c>
      <c r="E11" s="17">
        <f>Data!BP25</f>
        <v>10.6</v>
      </c>
      <c r="F11" s="18">
        <f t="shared" si="3"/>
        <v>0.20000000000000107</v>
      </c>
      <c r="G11" s="17">
        <f>Data!BP35</f>
        <v>10.3</v>
      </c>
      <c r="H11" s="17">
        <f>Data!BP45</f>
        <v>10.6</v>
      </c>
      <c r="I11" s="17">
        <f>Data!BP55</f>
        <v>10.4</v>
      </c>
      <c r="J11" s="18">
        <f t="shared" si="0"/>
        <v>0.29999999999999893</v>
      </c>
      <c r="K11" s="17">
        <f>Data!BP65</f>
        <v>10.7</v>
      </c>
      <c r="L11" s="17">
        <f>Data!BP75</f>
        <v>10.6</v>
      </c>
      <c r="M11" s="17">
        <f>Data!BP85</f>
        <v>10.7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Data!BP6</f>
        <v>11</v>
      </c>
      <c r="D12" s="17">
        <f>Data!BP16</f>
        <v>10.6</v>
      </c>
      <c r="E12" s="17">
        <f>Data!BP26</f>
        <v>10.7</v>
      </c>
      <c r="F12" s="18">
        <f t="shared" si="3"/>
        <v>0.40000000000000036</v>
      </c>
      <c r="G12" s="17">
        <f>Data!BP36</f>
        <v>10.9</v>
      </c>
      <c r="H12" s="17">
        <f>Data!BP46</f>
        <v>10.9</v>
      </c>
      <c r="I12" s="17">
        <f>Data!BP56</f>
        <v>10.7</v>
      </c>
      <c r="J12" s="18">
        <f t="shared" si="0"/>
        <v>0.20000000000000107</v>
      </c>
      <c r="K12" s="17">
        <f>Data!BP66</f>
        <v>10.6</v>
      </c>
      <c r="L12" s="17">
        <f>Data!BP76</f>
        <v>10.6</v>
      </c>
      <c r="M12" s="17">
        <f>Data!BP86</f>
        <v>10.7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Data!BP7</f>
        <v>10.3</v>
      </c>
      <c r="D13" s="17">
        <f>Data!BP17</f>
        <v>10.199999999999999</v>
      </c>
      <c r="E13" s="17">
        <f>Data!BP27</f>
        <v>9.9</v>
      </c>
      <c r="F13" s="18">
        <f t="shared" si="3"/>
        <v>0.40000000000000036</v>
      </c>
      <c r="G13" s="17">
        <f>Data!BP37</f>
        <v>10.199999999999999</v>
      </c>
      <c r="H13" s="17">
        <f>Data!BP47</f>
        <v>10</v>
      </c>
      <c r="I13" s="17">
        <f>Data!BP57</f>
        <v>9.9</v>
      </c>
      <c r="J13" s="18">
        <f t="shared" si="0"/>
        <v>0.29999999999999893</v>
      </c>
      <c r="K13" s="17">
        <f>Data!BP67</f>
        <v>10.199999999999999</v>
      </c>
      <c r="L13" s="17">
        <f>Data!BP77</f>
        <v>9.8000000000000007</v>
      </c>
      <c r="M13" s="17">
        <f>Data!BP87</f>
        <v>9.9</v>
      </c>
      <c r="N13" s="73">
        <f t="shared" si="1"/>
        <v>0.39999999999999858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Data!BP8</f>
        <v>11.5</v>
      </c>
      <c r="D14" s="17">
        <f>Data!BP18</f>
        <v>10.6</v>
      </c>
      <c r="E14" s="17">
        <f>Data!BP28</f>
        <v>11</v>
      </c>
      <c r="F14" s="18">
        <f t="shared" si="3"/>
        <v>0.90000000000000036</v>
      </c>
      <c r="G14" s="17">
        <f>Data!BP38</f>
        <v>11.3</v>
      </c>
      <c r="H14" s="17">
        <f>Data!BP48</f>
        <v>11</v>
      </c>
      <c r="I14" s="17">
        <f>Data!BP58</f>
        <v>10.9</v>
      </c>
      <c r="J14" s="18">
        <f t="shared" si="0"/>
        <v>0.40000000000000036</v>
      </c>
      <c r="K14" s="17">
        <f>Data!BP68</f>
        <v>11</v>
      </c>
      <c r="L14" s="17">
        <f>Data!BP78</f>
        <v>10.9</v>
      </c>
      <c r="M14" s="17">
        <f>Data!BP88</f>
        <v>10.9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Data!BP9</f>
        <v>10.5</v>
      </c>
      <c r="D15" s="17">
        <f>Data!BP19</f>
        <v>10.1</v>
      </c>
      <c r="E15" s="17">
        <f>Data!BP29</f>
        <v>10.5</v>
      </c>
      <c r="F15" s="18">
        <f t="shared" si="3"/>
        <v>0.40000000000000036</v>
      </c>
      <c r="G15" s="17">
        <f>Data!BP39</f>
        <v>10.8</v>
      </c>
      <c r="H15" s="17">
        <f>Data!BP49</f>
        <v>10.4</v>
      </c>
      <c r="I15" s="17">
        <f>Data!BP59</f>
        <v>10.5</v>
      </c>
      <c r="J15" s="18">
        <f t="shared" si="0"/>
        <v>0.40000000000000036</v>
      </c>
      <c r="K15" s="17">
        <f>Data!BP69</f>
        <v>10.5</v>
      </c>
      <c r="L15" s="17">
        <f>Data!BP79</f>
        <v>10.5</v>
      </c>
      <c r="M15" s="17">
        <f>Data!BP89</f>
        <v>10.3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Data!BP10</f>
        <v>9.6</v>
      </c>
      <c r="D16" s="17">
        <f>Data!BP20</f>
        <v>9.4</v>
      </c>
      <c r="E16" s="17">
        <f>Data!BP30</f>
        <v>9.3000000000000007</v>
      </c>
      <c r="F16" s="18">
        <f t="shared" si="3"/>
        <v>0.29999999999999893</v>
      </c>
      <c r="G16" s="17">
        <f>Data!BP40</f>
        <v>9.5</v>
      </c>
      <c r="H16" s="17">
        <f>Data!BP50</f>
        <v>9.4</v>
      </c>
      <c r="I16" s="17">
        <f>Data!BP60</f>
        <v>8.9</v>
      </c>
      <c r="J16" s="18">
        <f t="shared" si="0"/>
        <v>0.59999999999999964</v>
      </c>
      <c r="K16" s="17">
        <f>Data!BP70</f>
        <v>9.5</v>
      </c>
      <c r="L16" s="17">
        <f>Data!BP80</f>
        <v>9.4</v>
      </c>
      <c r="M16" s="17">
        <f>Data!BP90</f>
        <v>9.4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Data!BP11</f>
        <v>10.8</v>
      </c>
      <c r="D17" s="17">
        <f>Data!BP21</f>
        <v>10.7</v>
      </c>
      <c r="E17" s="17">
        <f>Data!BP31</f>
        <v>10.4</v>
      </c>
      <c r="F17" s="18">
        <f t="shared" si="3"/>
        <v>0.40000000000000036</v>
      </c>
      <c r="G17" s="17">
        <f>Data!BP41</f>
        <v>10.8</v>
      </c>
      <c r="H17" s="17">
        <f>Data!BP51</f>
        <v>10.7</v>
      </c>
      <c r="I17" s="17">
        <f>Data!BP61</f>
        <v>10.1</v>
      </c>
      <c r="J17" s="18">
        <f t="shared" si="0"/>
        <v>0.70000000000000107</v>
      </c>
      <c r="K17" s="17">
        <f>Data!BP71</f>
        <v>10.5</v>
      </c>
      <c r="L17" s="17">
        <f>Data!BP81</f>
        <v>10.5</v>
      </c>
      <c r="M17" s="17">
        <f>Data!BP91</f>
        <v>10.4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2.3626698168930389E-2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10.503333333333332</v>
      </c>
      <c r="F28" s="30">
        <f>AVERAGE(F8:F27)</f>
        <v>0.43000000000000005</v>
      </c>
      <c r="G28" s="31"/>
      <c r="H28" s="32" t="s">
        <v>111</v>
      </c>
      <c r="I28" s="79">
        <f>AVERAGE(G8:I27)</f>
        <v>10.463333333333333</v>
      </c>
      <c r="J28" s="30">
        <f>AVERAGE(J8:J27)</f>
        <v>0.41</v>
      </c>
      <c r="K28" s="80"/>
      <c r="L28" s="81" t="s">
        <v>111</v>
      </c>
      <c r="M28" s="82">
        <f>AVERAGE(K8:M27)</f>
        <v>10.439999999999998</v>
      </c>
      <c r="N28" s="83">
        <f>AVERAGE(N8:N27)</f>
        <v>0.23999999999999949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1.0979999999999996</v>
      </c>
      <c r="E30" s="3"/>
      <c r="F30" s="33"/>
      <c r="G30" s="36" t="s">
        <v>113</v>
      </c>
      <c r="H30" s="35">
        <f>IF(J2=2,SQRT(ABS(((P33*P42)^2)-((D30^2)/(J4*J3)))),(SQRT(ABS(((P33*P43)^2)-((D30^2)/(J4*J3))))))</f>
        <v>0.10462217738127529</v>
      </c>
      <c r="I30" s="2"/>
      <c r="J30" s="33"/>
      <c r="K30" s="34" t="s">
        <v>114</v>
      </c>
      <c r="L30" s="35">
        <f>SQRT(D30^2+H30^2)</f>
        <v>1.1029731637714484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0.21320388349514555</v>
      </c>
      <c r="E31" s="3"/>
      <c r="F31" s="37"/>
      <c r="G31" s="40" t="s">
        <v>117</v>
      </c>
      <c r="H31" s="41">
        <f>H30/5.15</f>
        <v>2.0314985899276754E-2</v>
      </c>
      <c r="I31" s="2"/>
      <c r="J31" s="37"/>
      <c r="K31" s="38" t="s">
        <v>118</v>
      </c>
      <c r="L31" s="84">
        <f>L30/5.15</f>
        <v>0.21416954636338803</v>
      </c>
      <c r="M31" s="2"/>
      <c r="N31" s="85"/>
      <c r="O31" s="36" t="s">
        <v>119</v>
      </c>
      <c r="P31" s="86">
        <f>IF(J2=2,(F28+J28)/2,(F28+J28+N28)/3)</f>
        <v>0.35999999999999988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12.199999999999996</v>
      </c>
      <c r="E32" s="3"/>
      <c r="F32" s="42"/>
      <c r="G32" s="45" t="s">
        <v>121</v>
      </c>
      <c r="H32" s="44">
        <f>100*H30/G4</f>
        <v>1.1624686375697253</v>
      </c>
      <c r="I32" s="2"/>
      <c r="J32" s="42"/>
      <c r="K32" s="87" t="s">
        <v>122</v>
      </c>
      <c r="L32" s="44">
        <f>100*L30/(G2-G3)</f>
        <v>12.255257375238315</v>
      </c>
      <c r="M32" s="2"/>
      <c r="N32" s="88"/>
      <c r="O32" s="89" t="s">
        <v>123</v>
      </c>
      <c r="P32" s="90">
        <f>IF(J3=2,P31*N42,P31*N43)</f>
        <v>0.92879999999999974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6.3333333333334352E-2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-2.3333333333335204E-2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0.29999999999999893</v>
      </c>
      <c r="E66" s="111">
        <f t="shared" ref="E66:E75" si="6">J8</f>
        <v>0.19999999999999929</v>
      </c>
      <c r="F66" s="112">
        <f t="shared" ref="F66:F75" si="7">N8</f>
        <v>0.19999999999999929</v>
      </c>
      <c r="G66" s="113">
        <f t="shared" ref="G66:G75" si="8">$P$32</f>
        <v>0.92879999999999974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10.466666666666667</v>
      </c>
      <c r="M66" s="120">
        <f t="shared" ref="M66:M75" si="11">AVERAGE(G8:I8)</f>
        <v>10.433333333333334</v>
      </c>
      <c r="N66" s="121">
        <f t="shared" ref="N66:N75" si="12">AVERAGE(K8:M8)</f>
        <v>10.366666666666667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0.19999999999999929</v>
      </c>
      <c r="E67" s="114">
        <f t="shared" si="6"/>
        <v>0.40000000000000036</v>
      </c>
      <c r="F67" s="115">
        <f t="shared" si="7"/>
        <v>0.69999999999999929</v>
      </c>
      <c r="G67" s="113">
        <f t="shared" si="8"/>
        <v>0.92879999999999974</v>
      </c>
      <c r="H67" s="2"/>
      <c r="I67" s="2"/>
      <c r="J67" s="2"/>
      <c r="K67" s="119">
        <f t="shared" si="9"/>
        <v>2</v>
      </c>
      <c r="L67" s="122">
        <f t="shared" si="10"/>
        <v>10.633333333333333</v>
      </c>
      <c r="M67" s="122">
        <f t="shared" si="11"/>
        <v>10.566666666666666</v>
      </c>
      <c r="N67" s="113">
        <f t="shared" si="12"/>
        <v>10.733333333333334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0.80000000000000071</v>
      </c>
      <c r="E68" s="114">
        <f t="shared" si="6"/>
        <v>0.59999999999999964</v>
      </c>
      <c r="F68" s="115">
        <f t="shared" si="7"/>
        <v>0.40000000000000036</v>
      </c>
      <c r="G68" s="113">
        <f t="shared" si="8"/>
        <v>0.92879999999999974</v>
      </c>
      <c r="H68" s="2"/>
      <c r="I68" s="2"/>
      <c r="J68" s="2"/>
      <c r="K68" s="119">
        <f t="shared" si="9"/>
        <v>3</v>
      </c>
      <c r="L68" s="122">
        <f t="shared" si="10"/>
        <v>10.833333333333334</v>
      </c>
      <c r="M68" s="122">
        <f t="shared" si="11"/>
        <v>10.9</v>
      </c>
      <c r="N68" s="113">
        <f t="shared" si="12"/>
        <v>10.766666666666666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0.20000000000000107</v>
      </c>
      <c r="E69" s="114">
        <f t="shared" si="6"/>
        <v>0.29999999999999893</v>
      </c>
      <c r="F69" s="115">
        <f t="shared" si="7"/>
        <v>9.9999999999999645E-2</v>
      </c>
      <c r="G69" s="113">
        <f t="shared" si="8"/>
        <v>0.92879999999999974</v>
      </c>
      <c r="H69" s="2"/>
      <c r="I69" s="2"/>
      <c r="J69" s="2"/>
      <c r="K69" s="119">
        <f t="shared" si="9"/>
        <v>4</v>
      </c>
      <c r="L69" s="122">
        <f t="shared" si="10"/>
        <v>10.733333333333334</v>
      </c>
      <c r="M69" s="122">
        <f t="shared" si="11"/>
        <v>10.433333333333332</v>
      </c>
      <c r="N69" s="113">
        <f t="shared" si="12"/>
        <v>10.666666666666666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0.40000000000000036</v>
      </c>
      <c r="E70" s="114">
        <f t="shared" si="6"/>
        <v>0.20000000000000107</v>
      </c>
      <c r="F70" s="115">
        <f t="shared" si="7"/>
        <v>9.9999999999999645E-2</v>
      </c>
      <c r="G70" s="113">
        <f t="shared" si="8"/>
        <v>0.92879999999999974</v>
      </c>
      <c r="H70" s="2"/>
      <c r="I70" s="2"/>
      <c r="J70" s="2"/>
      <c r="K70" s="119">
        <f t="shared" si="9"/>
        <v>5</v>
      </c>
      <c r="L70" s="122">
        <f t="shared" si="10"/>
        <v>10.766666666666666</v>
      </c>
      <c r="M70" s="122">
        <f t="shared" si="11"/>
        <v>10.833333333333334</v>
      </c>
      <c r="N70" s="113">
        <f t="shared" si="12"/>
        <v>10.633333333333333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0.40000000000000036</v>
      </c>
      <c r="E71" s="114">
        <f t="shared" si="6"/>
        <v>0.29999999999999893</v>
      </c>
      <c r="F71" s="115">
        <f t="shared" si="7"/>
        <v>0.39999999999999858</v>
      </c>
      <c r="G71" s="113">
        <f t="shared" si="8"/>
        <v>0.92879999999999974</v>
      </c>
      <c r="H71" s="2"/>
      <c r="I71" s="2"/>
      <c r="J71" s="2"/>
      <c r="K71" s="119">
        <f t="shared" si="9"/>
        <v>6</v>
      </c>
      <c r="L71" s="122">
        <f t="shared" si="10"/>
        <v>10.133333333333333</v>
      </c>
      <c r="M71" s="122">
        <f t="shared" si="11"/>
        <v>10.033333333333333</v>
      </c>
      <c r="N71" s="113">
        <f t="shared" si="12"/>
        <v>9.9666666666666668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0.90000000000000036</v>
      </c>
      <c r="E72" s="114">
        <f t="shared" si="6"/>
        <v>0.40000000000000036</v>
      </c>
      <c r="F72" s="115">
        <f t="shared" si="7"/>
        <v>9.9999999999999645E-2</v>
      </c>
      <c r="G72" s="113">
        <f t="shared" si="8"/>
        <v>0.92879999999999974</v>
      </c>
      <c r="H72" s="2"/>
      <c r="I72" s="2"/>
      <c r="J72" s="2"/>
      <c r="K72" s="119">
        <f t="shared" si="9"/>
        <v>7</v>
      </c>
      <c r="L72" s="122">
        <f t="shared" si="10"/>
        <v>11.033333333333333</v>
      </c>
      <c r="M72" s="122">
        <f t="shared" si="11"/>
        <v>11.066666666666668</v>
      </c>
      <c r="N72" s="113">
        <f t="shared" si="12"/>
        <v>10.933333333333332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0.40000000000000036</v>
      </c>
      <c r="E73" s="114">
        <f t="shared" si="6"/>
        <v>0.40000000000000036</v>
      </c>
      <c r="F73" s="115">
        <f t="shared" si="7"/>
        <v>0.19999999999999929</v>
      </c>
      <c r="G73" s="113">
        <f t="shared" si="8"/>
        <v>0.92879999999999974</v>
      </c>
      <c r="H73" s="2"/>
      <c r="I73" s="2"/>
      <c r="J73" s="2"/>
      <c r="K73" s="119">
        <f t="shared" si="9"/>
        <v>8</v>
      </c>
      <c r="L73" s="122">
        <f t="shared" si="10"/>
        <v>10.366666666666667</v>
      </c>
      <c r="M73" s="122">
        <f t="shared" si="11"/>
        <v>10.566666666666668</v>
      </c>
      <c r="N73" s="113">
        <f t="shared" si="12"/>
        <v>10.433333333333334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0.29999999999999893</v>
      </c>
      <c r="E74" s="114">
        <f t="shared" si="6"/>
        <v>0.59999999999999964</v>
      </c>
      <c r="F74" s="115">
        <f t="shared" si="7"/>
        <v>9.9999999999999645E-2</v>
      </c>
      <c r="G74" s="113">
        <f t="shared" si="8"/>
        <v>0.92879999999999974</v>
      </c>
      <c r="H74" s="2"/>
      <c r="I74" s="2"/>
      <c r="J74" s="2"/>
      <c r="K74" s="119">
        <f t="shared" si="9"/>
        <v>9</v>
      </c>
      <c r="L74" s="122">
        <f t="shared" si="10"/>
        <v>9.4333333333333336</v>
      </c>
      <c r="M74" s="122">
        <f t="shared" si="11"/>
        <v>9.2666666666666657</v>
      </c>
      <c r="N74" s="113">
        <f t="shared" si="12"/>
        <v>9.4333333333333318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0.70000000000000107</v>
      </c>
      <c r="F75" s="115">
        <f t="shared" si="7"/>
        <v>9.9999999999999645E-2</v>
      </c>
      <c r="G75" s="118">
        <f t="shared" si="8"/>
        <v>0.92879999999999974</v>
      </c>
      <c r="H75" s="2"/>
      <c r="I75" s="2"/>
      <c r="J75" s="2"/>
      <c r="K75" s="123">
        <f t="shared" si="9"/>
        <v>10</v>
      </c>
      <c r="L75" s="122">
        <f t="shared" si="10"/>
        <v>10.633333333333333</v>
      </c>
      <c r="M75" s="122">
        <f t="shared" si="11"/>
        <v>10.533333333333333</v>
      </c>
      <c r="N75" s="113">
        <f t="shared" si="12"/>
        <v>10.466666666666667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GRR!B77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67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Data!BQ2</f>
        <v>10.4</v>
      </c>
      <c r="D8" s="17">
        <f>Data!BQ12</f>
        <v>10.3</v>
      </c>
      <c r="E8" s="17">
        <f>Data!BQ22</f>
        <v>10.1</v>
      </c>
      <c r="F8" s="18">
        <f>MAX(C8:E8)-MIN(C8:E8)</f>
        <v>0.30000000000000071</v>
      </c>
      <c r="G8" s="17">
        <f>Data!BQ32</f>
        <v>10.3</v>
      </c>
      <c r="H8" s="17">
        <f>Data!BQ42</f>
        <v>10.199999999999999</v>
      </c>
      <c r="I8" s="17">
        <f>Data!BQ52</f>
        <v>10.1</v>
      </c>
      <c r="J8" s="18">
        <f t="shared" ref="J8:J17" si="0">MAX(G8:I8)-MIN(G8:I8)</f>
        <v>0.20000000000000107</v>
      </c>
      <c r="K8" s="17">
        <f>Data!BQ62</f>
        <v>10.3</v>
      </c>
      <c r="L8" s="17">
        <f>Data!BQ72</f>
        <v>9.8000000000000007</v>
      </c>
      <c r="M8" s="17">
        <f>Data!BQ82</f>
        <v>9.6</v>
      </c>
      <c r="N8" s="71">
        <f t="shared" ref="N8:N17" si="1">MAX(K8:M8)-MIN(K8:M8)</f>
        <v>0.70000000000000107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Data!BQ3</f>
        <v>8.4</v>
      </c>
      <c r="D9" s="17">
        <f>Data!BQ13</f>
        <v>8.4</v>
      </c>
      <c r="E9" s="17">
        <f>Data!BQ23</f>
        <v>9.3000000000000007</v>
      </c>
      <c r="F9" s="18">
        <f t="shared" ref="F9:F17" si="3">MAX(C9:E9)-MIN(C9:E9)</f>
        <v>0.90000000000000036</v>
      </c>
      <c r="G9" s="17">
        <f>Data!BQ33</f>
        <v>8.5</v>
      </c>
      <c r="H9" s="17">
        <f>Data!BQ43</f>
        <v>8.6999999999999993</v>
      </c>
      <c r="I9" s="17">
        <f>Data!BQ53</f>
        <v>8.6999999999999993</v>
      </c>
      <c r="J9" s="18">
        <f t="shared" si="0"/>
        <v>0.19999999999999929</v>
      </c>
      <c r="K9" s="17">
        <f>Data!BQ63</f>
        <v>8.5</v>
      </c>
      <c r="L9" s="17">
        <f>Data!BQ73</f>
        <v>8.4</v>
      </c>
      <c r="M9" s="17">
        <f>Data!BQ83</f>
        <v>9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Data!BQ4</f>
        <v>11.7</v>
      </c>
      <c r="D10" s="17">
        <f>Data!BQ14</f>
        <v>11.6</v>
      </c>
      <c r="E10" s="17">
        <f>Data!BQ24</f>
        <v>10.9</v>
      </c>
      <c r="F10" s="18">
        <f t="shared" si="3"/>
        <v>0.79999999999999893</v>
      </c>
      <c r="G10" s="17">
        <f>Data!BQ34</f>
        <v>11.8</v>
      </c>
      <c r="H10" s="17">
        <f>Data!BQ44</f>
        <v>11.4</v>
      </c>
      <c r="I10" s="17">
        <f>Data!BQ54</f>
        <v>11</v>
      </c>
      <c r="J10" s="18">
        <f t="shared" si="0"/>
        <v>0.80000000000000071</v>
      </c>
      <c r="K10" s="17">
        <f>Data!BQ64</f>
        <v>11.6</v>
      </c>
      <c r="L10" s="17">
        <f>Data!BQ74</f>
        <v>11.2</v>
      </c>
      <c r="M10" s="17">
        <f>Data!BQ84</f>
        <v>11.2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Data!BQ5</f>
        <v>10.6</v>
      </c>
      <c r="D11" s="17">
        <f>Data!BQ15</f>
        <v>10.8</v>
      </c>
      <c r="E11" s="17">
        <f>Data!BQ25</f>
        <v>10.5</v>
      </c>
      <c r="F11" s="18">
        <f t="shared" si="3"/>
        <v>0.30000000000000071</v>
      </c>
      <c r="G11" s="17">
        <f>Data!BQ35</f>
        <v>10.8</v>
      </c>
      <c r="H11" s="17">
        <f>Data!BQ45</f>
        <v>10.6</v>
      </c>
      <c r="I11" s="17">
        <f>Data!BQ55</f>
        <v>10.5</v>
      </c>
      <c r="J11" s="18">
        <f t="shared" si="0"/>
        <v>0.30000000000000071</v>
      </c>
      <c r="K11" s="17">
        <f>Data!BQ65</f>
        <v>10.8</v>
      </c>
      <c r="L11" s="17">
        <f>Data!BQ75</f>
        <v>10.6</v>
      </c>
      <c r="M11" s="17">
        <f>Data!BQ85</f>
        <v>10.5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Data!BQ6</f>
        <v>11.6</v>
      </c>
      <c r="D12" s="17">
        <f>Data!BQ16</f>
        <v>11.9</v>
      </c>
      <c r="E12" s="17">
        <f>Data!BQ26</f>
        <v>11.8</v>
      </c>
      <c r="F12" s="18">
        <f t="shared" si="3"/>
        <v>0.30000000000000071</v>
      </c>
      <c r="G12" s="17">
        <f>Data!BQ36</f>
        <v>12</v>
      </c>
      <c r="H12" s="17">
        <f>Data!BQ46</f>
        <v>11.9</v>
      </c>
      <c r="I12" s="17">
        <f>Data!BQ56</f>
        <v>11.7</v>
      </c>
      <c r="J12" s="18">
        <f t="shared" si="0"/>
        <v>0.30000000000000071</v>
      </c>
      <c r="K12" s="17">
        <f>Data!BQ66</f>
        <v>11.7</v>
      </c>
      <c r="L12" s="17">
        <f>Data!BQ76</f>
        <v>11.7</v>
      </c>
      <c r="M12" s="17">
        <f>Data!BQ86</f>
        <v>11.7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Data!BQ7</f>
        <v>11.3</v>
      </c>
      <c r="D13" s="17">
        <f>Data!BQ17</f>
        <v>11.2</v>
      </c>
      <c r="E13" s="17">
        <f>Data!BQ27</f>
        <v>11.1</v>
      </c>
      <c r="F13" s="18">
        <f t="shared" si="3"/>
        <v>0.20000000000000107</v>
      </c>
      <c r="G13" s="17">
        <f>Data!BQ37</f>
        <v>11.2</v>
      </c>
      <c r="H13" s="17">
        <f>Data!BQ47</f>
        <v>11.1</v>
      </c>
      <c r="I13" s="17">
        <f>Data!BQ57</f>
        <v>10.8</v>
      </c>
      <c r="J13" s="18">
        <f t="shared" si="0"/>
        <v>0.39999999999999858</v>
      </c>
      <c r="K13" s="17">
        <f>Data!BQ67</f>
        <v>11.2</v>
      </c>
      <c r="L13" s="17">
        <f>Data!BQ77</f>
        <v>11</v>
      </c>
      <c r="M13" s="17">
        <f>Data!BQ87</f>
        <v>11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Data!BQ8</f>
        <v>11.7</v>
      </c>
      <c r="D14" s="17">
        <f>Data!BQ18</f>
        <v>11.8</v>
      </c>
      <c r="E14" s="17">
        <f>Data!BQ28</f>
        <v>11.7</v>
      </c>
      <c r="F14" s="18">
        <f t="shared" si="3"/>
        <v>0.10000000000000142</v>
      </c>
      <c r="G14" s="17">
        <f>Data!BQ38</f>
        <v>12</v>
      </c>
      <c r="H14" s="17">
        <f>Data!BQ48</f>
        <v>11.7</v>
      </c>
      <c r="I14" s="17">
        <f>Data!BQ58</f>
        <v>11.7</v>
      </c>
      <c r="J14" s="18">
        <f t="shared" si="0"/>
        <v>0.30000000000000071</v>
      </c>
      <c r="K14" s="17">
        <f>Data!BQ68</f>
        <v>11.7</v>
      </c>
      <c r="L14" s="17">
        <f>Data!BQ78</f>
        <v>11.6</v>
      </c>
      <c r="M14" s="17">
        <f>Data!BQ88</f>
        <v>11.6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Data!BQ9</f>
        <v>11.4</v>
      </c>
      <c r="D15" s="17">
        <f>Data!BQ19</f>
        <v>11.1</v>
      </c>
      <c r="E15" s="17">
        <f>Data!BQ29</f>
        <v>11.2</v>
      </c>
      <c r="F15" s="18">
        <f t="shared" si="3"/>
        <v>0.30000000000000071</v>
      </c>
      <c r="G15" s="17">
        <f>Data!BQ39</f>
        <v>11.2</v>
      </c>
      <c r="H15" s="17">
        <f>Data!BQ49</f>
        <v>11.2</v>
      </c>
      <c r="I15" s="17">
        <f>Data!BQ59</f>
        <v>11.2</v>
      </c>
      <c r="J15" s="18">
        <f t="shared" si="0"/>
        <v>0</v>
      </c>
      <c r="K15" s="17">
        <f>Data!BQ69</f>
        <v>11.2</v>
      </c>
      <c r="L15" s="17">
        <f>Data!BQ79</f>
        <v>11.2</v>
      </c>
      <c r="M15" s="17">
        <f>Data!BQ89</f>
        <v>11.1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Data!BQ10</f>
        <v>9.9</v>
      </c>
      <c r="D16" s="17">
        <f>Data!BQ20</f>
        <v>10</v>
      </c>
      <c r="E16" s="17">
        <f>Data!BQ30</f>
        <v>9.6</v>
      </c>
      <c r="F16" s="18">
        <f t="shared" si="3"/>
        <v>0.40000000000000036</v>
      </c>
      <c r="G16" s="17">
        <f>Data!BQ40</f>
        <v>10.1</v>
      </c>
      <c r="H16" s="17">
        <f>Data!BQ50</f>
        <v>9.5</v>
      </c>
      <c r="I16" s="17">
        <f>Data!BQ60</f>
        <v>9.5</v>
      </c>
      <c r="J16" s="18">
        <f t="shared" si="0"/>
        <v>0.59999999999999964</v>
      </c>
      <c r="K16" s="17">
        <f>Data!BQ70</f>
        <v>9.6</v>
      </c>
      <c r="L16" s="17">
        <f>Data!BQ80</f>
        <v>10.1</v>
      </c>
      <c r="M16" s="17">
        <f>Data!BQ90</f>
        <v>9.6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Data!BQ11</f>
        <v>11.9</v>
      </c>
      <c r="D17" s="17">
        <f>Data!BQ21</f>
        <v>11.8</v>
      </c>
      <c r="E17" s="17">
        <f>Data!BQ31</f>
        <v>11.6</v>
      </c>
      <c r="F17" s="18">
        <f t="shared" si="3"/>
        <v>0.30000000000000071</v>
      </c>
      <c r="G17" s="17">
        <f>Data!BQ41</f>
        <v>11.9</v>
      </c>
      <c r="H17" s="17">
        <f>Data!BQ51</f>
        <v>11.3</v>
      </c>
      <c r="I17" s="17">
        <f>Data!BQ61</f>
        <v>11.6</v>
      </c>
      <c r="J17" s="18">
        <f t="shared" si="0"/>
        <v>0.59999999999999964</v>
      </c>
      <c r="K17" s="17">
        <f>Data!BQ71</f>
        <v>11.3</v>
      </c>
      <c r="L17" s="17">
        <f>Data!BQ81</f>
        <v>11.6</v>
      </c>
      <c r="M17" s="17">
        <f>Data!BQ91</f>
        <v>11.4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2.7564481197086151E-2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10.853333333333333</v>
      </c>
      <c r="F28" s="30">
        <f>AVERAGE(F8:F27)</f>
        <v>0.39000000000000057</v>
      </c>
      <c r="G28" s="31"/>
      <c r="H28" s="32" t="s">
        <v>111</v>
      </c>
      <c r="I28" s="79">
        <f>AVERAGE(G8:I27)</f>
        <v>10.806666666666667</v>
      </c>
      <c r="J28" s="30">
        <f>AVERAGE(J8:J27)</f>
        <v>0.37000000000000011</v>
      </c>
      <c r="K28" s="80"/>
      <c r="L28" s="81" t="s">
        <v>111</v>
      </c>
      <c r="M28" s="82">
        <f>AVERAGE(K8:M27)</f>
        <v>10.726666666666667</v>
      </c>
      <c r="N28" s="83">
        <f>AVERAGE(N8:N27)</f>
        <v>0.31999999999999995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1.0980000000000003</v>
      </c>
      <c r="E30" s="3"/>
      <c r="F30" s="33"/>
      <c r="G30" s="36" t="s">
        <v>113</v>
      </c>
      <c r="H30" s="35">
        <f>IF(J2=2,SQRT(ABS(((P33*P42)^2)-((D30^2)/(J4*J3)))),(SQRT(ABS(((P33*P43)^2)-((D30^2)/(J4*J3))))))</f>
        <v>0.27708698995081038</v>
      </c>
      <c r="I30" s="2"/>
      <c r="J30" s="33"/>
      <c r="K30" s="34" t="s">
        <v>114</v>
      </c>
      <c r="L30" s="35">
        <f>SQRT(D30^2+H30^2)</f>
        <v>1.132422712594551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0.21320388349514569</v>
      </c>
      <c r="E31" s="3"/>
      <c r="F31" s="37"/>
      <c r="G31" s="40" t="s">
        <v>117</v>
      </c>
      <c r="H31" s="41">
        <f>H30/5.15</f>
        <v>5.3803299019574827E-2</v>
      </c>
      <c r="I31" s="2"/>
      <c r="J31" s="37"/>
      <c r="K31" s="38" t="s">
        <v>118</v>
      </c>
      <c r="L31" s="84">
        <f>L30/5.15</f>
        <v>0.21988790535816521</v>
      </c>
      <c r="M31" s="2"/>
      <c r="N31" s="85"/>
      <c r="O31" s="36" t="s">
        <v>119</v>
      </c>
      <c r="P31" s="86">
        <f>IF(J2=2,(F28+J28)/2,(F28+J28+N28)/3)</f>
        <v>0.36000000000000015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12.200000000000003</v>
      </c>
      <c r="E32" s="3"/>
      <c r="F32" s="42"/>
      <c r="G32" s="45" t="s">
        <v>121</v>
      </c>
      <c r="H32" s="44">
        <f>100*H30/G4</f>
        <v>3.0787443327867816</v>
      </c>
      <c r="I32" s="2"/>
      <c r="J32" s="42"/>
      <c r="K32" s="87" t="s">
        <v>122</v>
      </c>
      <c r="L32" s="44">
        <f>100*L30/(G2-G3)</f>
        <v>12.582474584383899</v>
      </c>
      <c r="M32" s="2"/>
      <c r="N32" s="88"/>
      <c r="O32" s="89" t="s">
        <v>123</v>
      </c>
      <c r="P32" s="90">
        <f>IF(J3=2,P31*N42,P31*N43)</f>
        <v>0.9288000000000004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0.12666666666666693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-8.0000000000000071E-2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0.30000000000000071</v>
      </c>
      <c r="E66" s="111">
        <f t="shared" ref="E66:E75" si="6">J8</f>
        <v>0.20000000000000107</v>
      </c>
      <c r="F66" s="112">
        <f t="shared" ref="F66:F75" si="7">N8</f>
        <v>0.70000000000000107</v>
      </c>
      <c r="G66" s="113">
        <f t="shared" ref="G66:G75" si="8">$P$32</f>
        <v>0.9288000000000004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10.266666666666667</v>
      </c>
      <c r="M66" s="120">
        <f t="shared" ref="M66:M75" si="11">AVERAGE(G8:I8)</f>
        <v>10.200000000000001</v>
      </c>
      <c r="N66" s="121">
        <f t="shared" ref="N66:N75" si="12">AVERAGE(K8:M8)</f>
        <v>9.9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0.90000000000000036</v>
      </c>
      <c r="E67" s="114">
        <f t="shared" si="6"/>
        <v>0.19999999999999929</v>
      </c>
      <c r="F67" s="115">
        <f t="shared" si="7"/>
        <v>0.59999999999999964</v>
      </c>
      <c r="G67" s="113">
        <f t="shared" si="8"/>
        <v>0.9288000000000004</v>
      </c>
      <c r="H67" s="2"/>
      <c r="I67" s="2"/>
      <c r="J67" s="2"/>
      <c r="K67" s="119">
        <f t="shared" si="9"/>
        <v>2</v>
      </c>
      <c r="L67" s="122">
        <f t="shared" si="10"/>
        <v>8.7000000000000011</v>
      </c>
      <c r="M67" s="122">
        <f t="shared" si="11"/>
        <v>8.6333333333333329</v>
      </c>
      <c r="N67" s="113">
        <f t="shared" si="12"/>
        <v>8.6333333333333329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0.79999999999999893</v>
      </c>
      <c r="E68" s="114">
        <f t="shared" si="6"/>
        <v>0.80000000000000071</v>
      </c>
      <c r="F68" s="115">
        <f t="shared" si="7"/>
        <v>0.40000000000000036</v>
      </c>
      <c r="G68" s="113">
        <f t="shared" si="8"/>
        <v>0.9288000000000004</v>
      </c>
      <c r="H68" s="2"/>
      <c r="I68" s="2"/>
      <c r="J68" s="2"/>
      <c r="K68" s="119">
        <f t="shared" si="9"/>
        <v>3</v>
      </c>
      <c r="L68" s="122">
        <f t="shared" si="10"/>
        <v>11.399999999999999</v>
      </c>
      <c r="M68" s="122">
        <f t="shared" si="11"/>
        <v>11.4</v>
      </c>
      <c r="N68" s="113">
        <f t="shared" si="12"/>
        <v>11.333333333333334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0.30000000000000071</v>
      </c>
      <c r="E69" s="114">
        <f t="shared" si="6"/>
        <v>0.30000000000000071</v>
      </c>
      <c r="F69" s="115">
        <f t="shared" si="7"/>
        <v>0.30000000000000071</v>
      </c>
      <c r="G69" s="113">
        <f t="shared" si="8"/>
        <v>0.9288000000000004</v>
      </c>
      <c r="H69" s="2"/>
      <c r="I69" s="2"/>
      <c r="J69" s="2"/>
      <c r="K69" s="119">
        <f t="shared" si="9"/>
        <v>4</v>
      </c>
      <c r="L69" s="122">
        <f t="shared" si="10"/>
        <v>10.633333333333333</v>
      </c>
      <c r="M69" s="122">
        <f t="shared" si="11"/>
        <v>10.633333333333333</v>
      </c>
      <c r="N69" s="113">
        <f t="shared" si="12"/>
        <v>10.633333333333333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0.30000000000000071</v>
      </c>
      <c r="E70" s="114">
        <f t="shared" si="6"/>
        <v>0.30000000000000071</v>
      </c>
      <c r="F70" s="115">
        <f t="shared" si="7"/>
        <v>0</v>
      </c>
      <c r="G70" s="113">
        <f t="shared" si="8"/>
        <v>0.9288000000000004</v>
      </c>
      <c r="H70" s="2"/>
      <c r="I70" s="2"/>
      <c r="J70" s="2"/>
      <c r="K70" s="119">
        <f t="shared" si="9"/>
        <v>5</v>
      </c>
      <c r="L70" s="122">
        <f t="shared" si="10"/>
        <v>11.766666666666666</v>
      </c>
      <c r="M70" s="122">
        <f t="shared" si="11"/>
        <v>11.866666666666665</v>
      </c>
      <c r="N70" s="113">
        <f t="shared" si="12"/>
        <v>11.699999999999998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0.20000000000000107</v>
      </c>
      <c r="E71" s="114">
        <f t="shared" si="6"/>
        <v>0.39999999999999858</v>
      </c>
      <c r="F71" s="115">
        <f t="shared" si="7"/>
        <v>0.19999999999999929</v>
      </c>
      <c r="G71" s="113">
        <f t="shared" si="8"/>
        <v>0.9288000000000004</v>
      </c>
      <c r="H71" s="2"/>
      <c r="I71" s="2"/>
      <c r="J71" s="2"/>
      <c r="K71" s="119">
        <f t="shared" si="9"/>
        <v>6</v>
      </c>
      <c r="L71" s="122">
        <f t="shared" si="10"/>
        <v>11.200000000000001</v>
      </c>
      <c r="M71" s="122">
        <f t="shared" si="11"/>
        <v>11.033333333333331</v>
      </c>
      <c r="N71" s="113">
        <f t="shared" si="12"/>
        <v>11.066666666666668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0.10000000000000142</v>
      </c>
      <c r="E72" s="114">
        <f t="shared" si="6"/>
        <v>0.30000000000000071</v>
      </c>
      <c r="F72" s="115">
        <f t="shared" si="7"/>
        <v>9.9999999999999645E-2</v>
      </c>
      <c r="G72" s="113">
        <f t="shared" si="8"/>
        <v>0.9288000000000004</v>
      </c>
      <c r="H72" s="2"/>
      <c r="I72" s="2"/>
      <c r="J72" s="2"/>
      <c r="K72" s="119">
        <f t="shared" si="9"/>
        <v>7</v>
      </c>
      <c r="L72" s="122">
        <f t="shared" si="10"/>
        <v>11.733333333333334</v>
      </c>
      <c r="M72" s="122">
        <f t="shared" si="11"/>
        <v>11.799999999999999</v>
      </c>
      <c r="N72" s="113">
        <f t="shared" si="12"/>
        <v>11.633333333333333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0.30000000000000071</v>
      </c>
      <c r="E73" s="114">
        <f t="shared" si="6"/>
        <v>0</v>
      </c>
      <c r="F73" s="115">
        <f t="shared" si="7"/>
        <v>9.9999999999999645E-2</v>
      </c>
      <c r="G73" s="113">
        <f t="shared" si="8"/>
        <v>0.9288000000000004</v>
      </c>
      <c r="H73" s="2"/>
      <c r="I73" s="2"/>
      <c r="J73" s="2"/>
      <c r="K73" s="119">
        <f t="shared" si="9"/>
        <v>8</v>
      </c>
      <c r="L73" s="122">
        <f t="shared" si="10"/>
        <v>11.233333333333334</v>
      </c>
      <c r="M73" s="122">
        <f t="shared" si="11"/>
        <v>11.199999999999998</v>
      </c>
      <c r="N73" s="113">
        <f t="shared" si="12"/>
        <v>11.166666666666666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0.40000000000000036</v>
      </c>
      <c r="E74" s="114">
        <f t="shared" si="6"/>
        <v>0.59999999999999964</v>
      </c>
      <c r="F74" s="115">
        <f t="shared" si="7"/>
        <v>0.5</v>
      </c>
      <c r="G74" s="113">
        <f t="shared" si="8"/>
        <v>0.9288000000000004</v>
      </c>
      <c r="H74" s="2"/>
      <c r="I74" s="2"/>
      <c r="J74" s="2"/>
      <c r="K74" s="119">
        <f t="shared" si="9"/>
        <v>9</v>
      </c>
      <c r="L74" s="122">
        <f t="shared" si="10"/>
        <v>9.8333333333333339</v>
      </c>
      <c r="M74" s="122">
        <f t="shared" si="11"/>
        <v>9.7000000000000011</v>
      </c>
      <c r="N74" s="113">
        <f t="shared" si="12"/>
        <v>9.7666666666666657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0.30000000000000071</v>
      </c>
      <c r="E75" s="114">
        <f t="shared" si="6"/>
        <v>0.59999999999999964</v>
      </c>
      <c r="F75" s="115">
        <f t="shared" si="7"/>
        <v>0.29999999999999893</v>
      </c>
      <c r="G75" s="118">
        <f t="shared" si="8"/>
        <v>0.9288000000000004</v>
      </c>
      <c r="H75" s="2"/>
      <c r="I75" s="2"/>
      <c r="J75" s="2"/>
      <c r="K75" s="123">
        <f t="shared" si="9"/>
        <v>10</v>
      </c>
      <c r="L75" s="122">
        <f t="shared" si="10"/>
        <v>11.766666666666667</v>
      </c>
      <c r="M75" s="122">
        <f t="shared" si="11"/>
        <v>11.600000000000001</v>
      </c>
      <c r="N75" s="113">
        <f t="shared" si="12"/>
        <v>11.433333333333332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GRR!B15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GRR!A15</f>
        <v>D 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Data!G2</f>
        <v>11.3</v>
      </c>
      <c r="D8" s="17">
        <f>Data!G12</f>
        <v>11.4</v>
      </c>
      <c r="E8" s="17">
        <f>Data!G22</f>
        <v>11.1</v>
      </c>
      <c r="F8" s="18">
        <f>MAX(C8:E8)-MIN(C8:E8)</f>
        <v>0.30000000000000071</v>
      </c>
      <c r="G8" s="17">
        <f>Data!G32</f>
        <v>11.2</v>
      </c>
      <c r="H8" s="17">
        <f>Data!G42</f>
        <v>10.9</v>
      </c>
      <c r="I8" s="17">
        <f>Data!G52</f>
        <v>11.2</v>
      </c>
      <c r="J8" s="18">
        <f t="shared" ref="J8" si="0">MAX(G8:I8)-MIN(G8:I8)</f>
        <v>0.29999999999999893</v>
      </c>
      <c r="K8" s="17">
        <f>Data!G62</f>
        <v>11.3</v>
      </c>
      <c r="L8" s="17">
        <f>Data!G72</f>
        <v>11.2</v>
      </c>
      <c r="M8" s="17">
        <f>Data!G82</f>
        <v>11.1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Data!G3</f>
        <v>12.8</v>
      </c>
      <c r="D9" s="17">
        <f>Data!G13</f>
        <v>12.8</v>
      </c>
      <c r="E9" s="17">
        <f>Data!G23</f>
        <v>12.7</v>
      </c>
      <c r="F9" s="18">
        <f t="shared" ref="F9:F17" si="3">MAX(C9:E9)-MIN(C9:E9)</f>
        <v>0.10000000000000142</v>
      </c>
      <c r="G9" s="17">
        <f>Data!G33</f>
        <v>12.5</v>
      </c>
      <c r="H9" s="17">
        <f>Data!G43</f>
        <v>12.4</v>
      </c>
      <c r="I9" s="17">
        <f>Data!G53</f>
        <v>12.6</v>
      </c>
      <c r="J9" s="18">
        <f t="shared" ref="J9:J17" si="4">MAX(G9:I9)-MIN(G9:I9)</f>
        <v>0.19999999999999929</v>
      </c>
      <c r="K9" s="17">
        <f>Data!G63</f>
        <v>12.7</v>
      </c>
      <c r="L9" s="17">
        <f>Data!G73</f>
        <v>12.5</v>
      </c>
      <c r="M9" s="17">
        <f>Data!G83</f>
        <v>12.9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Data!G4</f>
        <v>11.7</v>
      </c>
      <c r="D10" s="17">
        <f>Data!G14</f>
        <v>11.6</v>
      </c>
      <c r="E10" s="17">
        <f>Data!G24</f>
        <v>10.9</v>
      </c>
      <c r="F10" s="18">
        <f t="shared" si="3"/>
        <v>0.79999999999999893</v>
      </c>
      <c r="G10" s="17">
        <f>Data!G34</f>
        <v>11.7</v>
      </c>
      <c r="H10" s="17">
        <f>Data!G44</f>
        <v>10.9</v>
      </c>
      <c r="I10" s="17">
        <f>Data!G54</f>
        <v>11</v>
      </c>
      <c r="J10" s="18">
        <f t="shared" si="4"/>
        <v>0.79999999999999893</v>
      </c>
      <c r="K10" s="17">
        <f>Data!G64</f>
        <v>11.5</v>
      </c>
      <c r="L10" s="17">
        <f>Data!G74</f>
        <v>11.3</v>
      </c>
      <c r="M10" s="17">
        <f>Data!G84</f>
        <v>11.1</v>
      </c>
      <c r="N10" s="73">
        <f t="shared" si="1"/>
        <v>0.40000000000000036</v>
      </c>
      <c r="O10" s="72" t="str">
        <f t="shared" si="2"/>
        <v>UCL Range Violation - A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Data!G5</f>
        <v>11.8</v>
      </c>
      <c r="D11" s="17">
        <f>Data!G15</f>
        <v>11.6</v>
      </c>
      <c r="E11" s="17">
        <f>Data!G25</f>
        <v>11.2</v>
      </c>
      <c r="F11" s="18">
        <f t="shared" si="3"/>
        <v>0.60000000000000142</v>
      </c>
      <c r="G11" s="17">
        <f>Data!G35</f>
        <v>11.6</v>
      </c>
      <c r="H11" s="17">
        <f>Data!G45</f>
        <v>11.6</v>
      </c>
      <c r="I11" s="17">
        <f>Data!G55</f>
        <v>11.3</v>
      </c>
      <c r="J11" s="18">
        <f t="shared" si="4"/>
        <v>0.29999999999999893</v>
      </c>
      <c r="K11" s="17">
        <f>Data!G65</f>
        <v>11.4</v>
      </c>
      <c r="L11" s="17">
        <f>Data!G75</f>
        <v>11.5</v>
      </c>
      <c r="M11" s="17">
        <f>Data!G85</f>
        <v>11.5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Data!G6</f>
        <v>11.6</v>
      </c>
      <c r="D12" s="17">
        <f>Data!G16</f>
        <v>11.5</v>
      </c>
      <c r="E12" s="17">
        <f>Data!G26</f>
        <v>11.4</v>
      </c>
      <c r="F12" s="18">
        <f t="shared" si="3"/>
        <v>0.19999999999999929</v>
      </c>
      <c r="G12" s="17">
        <f>Data!G36</f>
        <v>11.6</v>
      </c>
      <c r="H12" s="17">
        <f>Data!G46</f>
        <v>11.5</v>
      </c>
      <c r="I12" s="17">
        <f>Data!G56</f>
        <v>11.4</v>
      </c>
      <c r="J12" s="18">
        <f t="shared" si="4"/>
        <v>0.19999999999999929</v>
      </c>
      <c r="K12" s="17">
        <f>Data!G66</f>
        <v>11.6</v>
      </c>
      <c r="L12" s="17">
        <f>Data!G76</f>
        <v>11.4</v>
      </c>
      <c r="M12" s="17">
        <f>Data!G86</f>
        <v>11.2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Data!G7</f>
        <v>12</v>
      </c>
      <c r="D13" s="17">
        <f>Data!G17</f>
        <v>12</v>
      </c>
      <c r="E13" s="17">
        <f>Data!G27</f>
        <v>11.8</v>
      </c>
      <c r="F13" s="18">
        <f t="shared" si="3"/>
        <v>0.19999999999999929</v>
      </c>
      <c r="G13" s="17">
        <f>Data!G37</f>
        <v>11.4</v>
      </c>
      <c r="H13" s="17">
        <f>Data!G47</f>
        <v>11.8</v>
      </c>
      <c r="I13" s="17">
        <f>Data!G57</f>
        <v>11.8</v>
      </c>
      <c r="J13" s="18">
        <f t="shared" si="4"/>
        <v>0.40000000000000036</v>
      </c>
      <c r="K13" s="17">
        <f>Data!G67</f>
        <v>12.1</v>
      </c>
      <c r="L13" s="17">
        <f>Data!G77</f>
        <v>11.8</v>
      </c>
      <c r="M13" s="17">
        <f>Data!G87</f>
        <v>11.8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Data!G8</f>
        <v>11.5</v>
      </c>
      <c r="D14" s="17">
        <f>Data!G18</f>
        <v>11.3</v>
      </c>
      <c r="E14" s="17">
        <f>Data!G28</f>
        <v>11.3</v>
      </c>
      <c r="F14" s="18">
        <f t="shared" si="3"/>
        <v>0.19999999999999929</v>
      </c>
      <c r="G14" s="17">
        <f>Data!G38</f>
        <v>11.4</v>
      </c>
      <c r="H14" s="17">
        <f>Data!G48</f>
        <v>11.2</v>
      </c>
      <c r="I14" s="17">
        <f>Data!G58</f>
        <v>11.3</v>
      </c>
      <c r="J14" s="18">
        <f t="shared" si="4"/>
        <v>0.20000000000000107</v>
      </c>
      <c r="K14" s="17">
        <f>Data!G68</f>
        <v>11.4</v>
      </c>
      <c r="L14" s="17">
        <f>Data!G78</f>
        <v>11.3</v>
      </c>
      <c r="M14" s="17">
        <f>Data!G88</f>
        <v>11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Data!G9</f>
        <v>11.9</v>
      </c>
      <c r="D15" s="17">
        <f>Data!G19</f>
        <v>11.7</v>
      </c>
      <c r="E15" s="17">
        <f>Data!G29</f>
        <v>11.4</v>
      </c>
      <c r="F15" s="18">
        <f t="shared" si="3"/>
        <v>0.5</v>
      </c>
      <c r="G15" s="17">
        <f>Data!G39</f>
        <v>11.6</v>
      </c>
      <c r="H15" s="17">
        <f>Data!G49</f>
        <v>11.1</v>
      </c>
      <c r="I15" s="17">
        <f>Data!G59</f>
        <v>11.7</v>
      </c>
      <c r="J15" s="18">
        <f t="shared" si="4"/>
        <v>0.59999999999999964</v>
      </c>
      <c r="K15" s="17">
        <f>Data!G69</f>
        <v>11.5</v>
      </c>
      <c r="L15" s="17">
        <f>Data!G79</f>
        <v>11.4</v>
      </c>
      <c r="M15" s="17">
        <f>Data!G89</f>
        <v>11.5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Data!G10</f>
        <v>10.3</v>
      </c>
      <c r="D16" s="17">
        <f>Data!G20</f>
        <v>9.9</v>
      </c>
      <c r="E16" s="17">
        <f>Data!G30</f>
        <v>10.199999999999999</v>
      </c>
      <c r="F16" s="18">
        <f t="shared" si="3"/>
        <v>0.40000000000000036</v>
      </c>
      <c r="G16" s="17">
        <f>Data!G40</f>
        <v>10.3</v>
      </c>
      <c r="H16" s="17">
        <f>Data!G50</f>
        <v>10.199999999999999</v>
      </c>
      <c r="I16" s="17">
        <f>Data!G60</f>
        <v>10.3</v>
      </c>
      <c r="J16" s="18">
        <f t="shared" si="4"/>
        <v>0.10000000000000142</v>
      </c>
      <c r="K16" s="17">
        <f>Data!G70</f>
        <v>10.3</v>
      </c>
      <c r="L16" s="17">
        <f>Data!G80</f>
        <v>10.3</v>
      </c>
      <c r="M16" s="17">
        <f>Data!G90</f>
        <v>10.199999999999999</v>
      </c>
      <c r="N16" s="73">
        <f t="shared" si="1"/>
        <v>0.10000000000000142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Data!G11</f>
        <v>11.9</v>
      </c>
      <c r="D17" s="17">
        <f>Data!G21</f>
        <v>11.8</v>
      </c>
      <c r="E17" s="17">
        <f>Data!G31</f>
        <v>11.6</v>
      </c>
      <c r="F17" s="18">
        <f t="shared" si="3"/>
        <v>0.30000000000000071</v>
      </c>
      <c r="G17" s="17">
        <f>Data!G41</f>
        <v>11.7</v>
      </c>
      <c r="H17" s="17">
        <f>Data!G51</f>
        <v>11.7</v>
      </c>
      <c r="I17" s="17">
        <f>Data!G61</f>
        <v>11.6</v>
      </c>
      <c r="J17" s="18">
        <f t="shared" si="4"/>
        <v>9.9999999999999645E-2</v>
      </c>
      <c r="K17" s="17">
        <f>Data!G71</f>
        <v>11.6</v>
      </c>
      <c r="L17" s="17">
        <f>Data!G81</f>
        <v>11.6</v>
      </c>
      <c r="M17" s="17">
        <f>Data!G91</f>
        <v>11.5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6.8911202992714332E-2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11.533333333333333</v>
      </c>
      <c r="F28" s="30">
        <f>AVERAGE(F8:F27)</f>
        <v>0.36000000000000015</v>
      </c>
      <c r="G28" s="31"/>
      <c r="H28" s="32" t="s">
        <v>111</v>
      </c>
      <c r="I28" s="79">
        <f>AVERAGE(G8:I27)</f>
        <v>11.416666666666668</v>
      </c>
      <c r="J28" s="30">
        <f>AVERAGE(J8:J27)</f>
        <v>0.31999999999999973</v>
      </c>
      <c r="K28" s="80"/>
      <c r="L28" s="81" t="s">
        <v>111</v>
      </c>
      <c r="M28" s="82">
        <f>AVERAGE(K8:M27)</f>
        <v>11.450000000000001</v>
      </c>
      <c r="N28" s="83">
        <f>AVERAGE(N8:N27)</f>
        <v>0.25000000000000017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0.94550000000000012</v>
      </c>
      <c r="E30" s="3"/>
      <c r="F30" s="33"/>
      <c r="G30" s="36" t="s">
        <v>113</v>
      </c>
      <c r="H30" s="35">
        <f>IF(J2=2,SQRT(ABS(((P33*P42)^2)-((D30^2)/(J4*J3)))),(SQRT(ABS(((P33*P43)^2)-((D30^2)/(J4*J3))))))</f>
        <v>0.2634881243370647</v>
      </c>
      <c r="I30" s="2"/>
      <c r="J30" s="33"/>
      <c r="K30" s="34" t="s">
        <v>114</v>
      </c>
      <c r="L30" s="35">
        <f>SQRT(D30^2+H30^2)</f>
        <v>0.98152750428434998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0.18359223300970876</v>
      </c>
      <c r="E31" s="3"/>
      <c r="F31" s="37"/>
      <c r="G31" s="40" t="s">
        <v>117</v>
      </c>
      <c r="H31" s="41">
        <f>H30/5.15</f>
        <v>5.1162742589721297E-2</v>
      </c>
      <c r="I31" s="2"/>
      <c r="J31" s="37"/>
      <c r="K31" s="38" t="s">
        <v>118</v>
      </c>
      <c r="L31" s="84">
        <f>L30/5.15</f>
        <v>0.19058786490958252</v>
      </c>
      <c r="M31" s="2"/>
      <c r="N31" s="85"/>
      <c r="O31" s="36" t="s">
        <v>119</v>
      </c>
      <c r="P31" s="86">
        <f>IF(J2=2,(F28+J28)/2,(F28+J28+N28)/3)</f>
        <v>0.31000000000000005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7.8791666666666673</v>
      </c>
      <c r="E32" s="3"/>
      <c r="F32" s="42"/>
      <c r="G32" s="45" t="s">
        <v>121</v>
      </c>
      <c r="H32" s="44">
        <f>100*H30/G4</f>
        <v>2.1957343694755393</v>
      </c>
      <c r="I32" s="2"/>
      <c r="J32" s="42"/>
      <c r="K32" s="87" t="s">
        <v>122</v>
      </c>
      <c r="L32" s="44">
        <f>100*L30/(G2-G3)</f>
        <v>8.1793958690362505</v>
      </c>
      <c r="M32" s="2"/>
      <c r="N32" s="88"/>
      <c r="O32" s="89" t="s">
        <v>123</v>
      </c>
      <c r="P32" s="90">
        <f>IF(J3=2,P31*N42,P31*N43)</f>
        <v>0.79980000000000018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0.11666666666666536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3.3333333333333215E-2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0.30000000000000071</v>
      </c>
      <c r="E66" s="111">
        <f t="shared" ref="E66:E75" si="7">J8</f>
        <v>0.29999999999999893</v>
      </c>
      <c r="F66" s="112">
        <f t="shared" ref="F66:F75" si="8">N8</f>
        <v>0.20000000000000107</v>
      </c>
      <c r="G66" s="113">
        <f t="shared" ref="G66:G75" si="9">$P$32</f>
        <v>0.79980000000000018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11.266666666666667</v>
      </c>
      <c r="M66" s="120">
        <f t="shared" ref="M66:M75" si="12">AVERAGE(G8:I8)</f>
        <v>11.1</v>
      </c>
      <c r="N66" s="121">
        <f t="shared" ref="N66:N75" si="13">AVERAGE(K8:M8)</f>
        <v>11.200000000000001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0.10000000000000142</v>
      </c>
      <c r="E67" s="114">
        <f t="shared" si="7"/>
        <v>0.19999999999999929</v>
      </c>
      <c r="F67" s="115">
        <f t="shared" si="8"/>
        <v>0.40000000000000036</v>
      </c>
      <c r="G67" s="113">
        <f t="shared" si="9"/>
        <v>0.79980000000000018</v>
      </c>
      <c r="H67" s="2"/>
      <c r="I67" s="2"/>
      <c r="J67" s="2"/>
      <c r="K67" s="119">
        <f t="shared" si="10"/>
        <v>2</v>
      </c>
      <c r="L67" s="122">
        <f t="shared" si="11"/>
        <v>12.766666666666666</v>
      </c>
      <c r="M67" s="122">
        <f t="shared" si="12"/>
        <v>12.5</v>
      </c>
      <c r="N67" s="113">
        <f t="shared" si="13"/>
        <v>12.700000000000001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0.79999999999999893</v>
      </c>
      <c r="E68" s="114">
        <f t="shared" si="7"/>
        <v>0.79999999999999893</v>
      </c>
      <c r="F68" s="115">
        <f t="shared" si="8"/>
        <v>0.40000000000000036</v>
      </c>
      <c r="G68" s="113">
        <f t="shared" si="9"/>
        <v>0.79980000000000018</v>
      </c>
      <c r="H68" s="2"/>
      <c r="I68" s="2"/>
      <c r="J68" s="2"/>
      <c r="K68" s="119">
        <f t="shared" si="10"/>
        <v>3</v>
      </c>
      <c r="L68" s="122">
        <f t="shared" si="11"/>
        <v>11.399999999999999</v>
      </c>
      <c r="M68" s="122">
        <f t="shared" si="12"/>
        <v>11.200000000000001</v>
      </c>
      <c r="N68" s="113">
        <f t="shared" si="13"/>
        <v>11.299999999999999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0.60000000000000142</v>
      </c>
      <c r="E69" s="114">
        <f t="shared" si="7"/>
        <v>0.29999999999999893</v>
      </c>
      <c r="F69" s="115">
        <f t="shared" si="8"/>
        <v>9.9999999999999645E-2</v>
      </c>
      <c r="G69" s="113">
        <f t="shared" si="9"/>
        <v>0.79980000000000018</v>
      </c>
      <c r="H69" s="2"/>
      <c r="I69" s="2"/>
      <c r="J69" s="2"/>
      <c r="K69" s="119">
        <f t="shared" si="10"/>
        <v>4</v>
      </c>
      <c r="L69" s="122">
        <f t="shared" si="11"/>
        <v>11.533333333333331</v>
      </c>
      <c r="M69" s="122">
        <f t="shared" si="12"/>
        <v>11.5</v>
      </c>
      <c r="N69" s="113">
        <f t="shared" si="13"/>
        <v>11.466666666666667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0.19999999999999929</v>
      </c>
      <c r="E70" s="114">
        <f t="shared" si="7"/>
        <v>0.19999999999999929</v>
      </c>
      <c r="F70" s="115">
        <f t="shared" si="8"/>
        <v>0.40000000000000036</v>
      </c>
      <c r="G70" s="113">
        <f t="shared" si="9"/>
        <v>0.79980000000000018</v>
      </c>
      <c r="H70" s="2"/>
      <c r="I70" s="2"/>
      <c r="J70" s="2"/>
      <c r="K70" s="119">
        <f t="shared" si="10"/>
        <v>5</v>
      </c>
      <c r="L70" s="122">
        <f t="shared" si="11"/>
        <v>11.5</v>
      </c>
      <c r="M70" s="122">
        <f t="shared" si="12"/>
        <v>11.5</v>
      </c>
      <c r="N70" s="113">
        <f t="shared" si="13"/>
        <v>11.4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0.40000000000000036</v>
      </c>
      <c r="F71" s="115">
        <f t="shared" si="8"/>
        <v>0.29999999999999893</v>
      </c>
      <c r="G71" s="113">
        <f t="shared" si="9"/>
        <v>0.79980000000000018</v>
      </c>
      <c r="H71" s="2"/>
      <c r="I71" s="2"/>
      <c r="J71" s="2"/>
      <c r="K71" s="119">
        <f t="shared" si="10"/>
        <v>6</v>
      </c>
      <c r="L71" s="122">
        <f t="shared" si="11"/>
        <v>11.933333333333332</v>
      </c>
      <c r="M71" s="122">
        <f t="shared" si="12"/>
        <v>11.666666666666666</v>
      </c>
      <c r="N71" s="113">
        <f t="shared" si="13"/>
        <v>11.9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0.19999999999999929</v>
      </c>
      <c r="E72" s="114">
        <f t="shared" si="7"/>
        <v>0.20000000000000107</v>
      </c>
      <c r="F72" s="115">
        <f t="shared" si="8"/>
        <v>0.40000000000000036</v>
      </c>
      <c r="G72" s="113">
        <f t="shared" si="9"/>
        <v>0.79980000000000018</v>
      </c>
      <c r="H72" s="2"/>
      <c r="I72" s="2"/>
      <c r="J72" s="2"/>
      <c r="K72" s="119">
        <f t="shared" si="10"/>
        <v>7</v>
      </c>
      <c r="L72" s="122">
        <f t="shared" si="11"/>
        <v>11.366666666666667</v>
      </c>
      <c r="M72" s="122">
        <f t="shared" si="12"/>
        <v>11.300000000000002</v>
      </c>
      <c r="N72" s="113">
        <f t="shared" si="13"/>
        <v>11.233333333333334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0.59999999999999964</v>
      </c>
      <c r="F73" s="115">
        <f t="shared" si="8"/>
        <v>9.9999999999999645E-2</v>
      </c>
      <c r="G73" s="113">
        <f t="shared" si="9"/>
        <v>0.79980000000000018</v>
      </c>
      <c r="H73" s="2"/>
      <c r="I73" s="2"/>
      <c r="J73" s="2"/>
      <c r="K73" s="119">
        <f t="shared" si="10"/>
        <v>8</v>
      </c>
      <c r="L73" s="122">
        <f t="shared" si="11"/>
        <v>11.666666666666666</v>
      </c>
      <c r="M73" s="122">
        <f t="shared" si="12"/>
        <v>11.466666666666667</v>
      </c>
      <c r="N73" s="113">
        <f t="shared" si="13"/>
        <v>11.466666666666667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0.10000000000000142</v>
      </c>
      <c r="F74" s="115">
        <f t="shared" si="8"/>
        <v>0.10000000000000142</v>
      </c>
      <c r="G74" s="113">
        <f t="shared" si="9"/>
        <v>0.79980000000000018</v>
      </c>
      <c r="H74" s="2"/>
      <c r="I74" s="2"/>
      <c r="J74" s="2"/>
      <c r="K74" s="119">
        <f t="shared" si="10"/>
        <v>9</v>
      </c>
      <c r="L74" s="122">
        <f t="shared" si="11"/>
        <v>10.133333333333335</v>
      </c>
      <c r="M74" s="122">
        <f t="shared" si="12"/>
        <v>10.266666666666667</v>
      </c>
      <c r="N74" s="113">
        <f t="shared" si="13"/>
        <v>10.266666666666667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0.30000000000000071</v>
      </c>
      <c r="E75" s="114">
        <f t="shared" si="7"/>
        <v>9.9999999999999645E-2</v>
      </c>
      <c r="F75" s="115">
        <f t="shared" si="8"/>
        <v>9.9999999999999645E-2</v>
      </c>
      <c r="G75" s="118">
        <f t="shared" si="9"/>
        <v>0.79980000000000018</v>
      </c>
      <c r="H75" s="2"/>
      <c r="I75" s="2"/>
      <c r="J75" s="2"/>
      <c r="K75" s="123">
        <f t="shared" si="10"/>
        <v>10</v>
      </c>
      <c r="L75" s="122">
        <f t="shared" si="11"/>
        <v>11.766666666666667</v>
      </c>
      <c r="M75" s="122">
        <f t="shared" si="12"/>
        <v>11.666666666666666</v>
      </c>
      <c r="N75" s="113">
        <f t="shared" si="13"/>
        <v>11.566666666666668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GRR!B78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68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Data!BR2</f>
        <v>10.199999999999999</v>
      </c>
      <c r="D8" s="17">
        <f>Data!BR12</f>
        <v>10.199999999999999</v>
      </c>
      <c r="E8" s="17">
        <f>Data!BR22</f>
        <v>10</v>
      </c>
      <c r="F8" s="18">
        <f>MAX(C8:E8)-MIN(C8:E8)</f>
        <v>0.19999999999999929</v>
      </c>
      <c r="G8" s="17">
        <f>Data!BR32</f>
        <v>9.8000000000000007</v>
      </c>
      <c r="H8" s="17">
        <f>Data!BR42</f>
        <v>9.9</v>
      </c>
      <c r="I8" s="17">
        <f>Data!BR52</f>
        <v>10</v>
      </c>
      <c r="J8" s="18">
        <f t="shared" ref="J8:J17" si="0">MAX(G8:I8)-MIN(G8:I8)</f>
        <v>0.19999999999999929</v>
      </c>
      <c r="K8" s="17">
        <f>Data!BR62</f>
        <v>9.9</v>
      </c>
      <c r="L8" s="17">
        <f>Data!BR72</f>
        <v>10</v>
      </c>
      <c r="M8" s="17">
        <f>Data!BR82</f>
        <v>10.1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Data!BR3</f>
        <v>10.5</v>
      </c>
      <c r="D9" s="17">
        <f>Data!BR13</f>
        <v>10.5</v>
      </c>
      <c r="E9" s="17">
        <f>Data!BR23</f>
        <v>11.1</v>
      </c>
      <c r="F9" s="18">
        <f t="shared" ref="F9:F17" si="3">MAX(C9:E9)-MIN(C9:E9)</f>
        <v>0.59999999999999964</v>
      </c>
      <c r="G9" s="17">
        <f>Data!BR33</f>
        <v>10.3</v>
      </c>
      <c r="H9" s="17">
        <f>Data!BR43</f>
        <v>10.7</v>
      </c>
      <c r="I9" s="17">
        <f>Data!BR53</f>
        <v>11</v>
      </c>
      <c r="J9" s="18">
        <f t="shared" si="0"/>
        <v>0.69999999999999929</v>
      </c>
      <c r="K9" s="17">
        <f>Data!BR63</f>
        <v>10.7</v>
      </c>
      <c r="L9" s="17">
        <f>Data!BR73</f>
        <v>10.6</v>
      </c>
      <c r="M9" s="17">
        <f>Data!BR83</f>
        <v>11.2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Data!BR4</f>
        <v>10.7</v>
      </c>
      <c r="D10" s="17">
        <f>Data!BR14</f>
        <v>10.8</v>
      </c>
      <c r="E10" s="17">
        <f>Data!BR24</f>
        <v>10.6</v>
      </c>
      <c r="F10" s="18">
        <f t="shared" si="3"/>
        <v>0.20000000000000107</v>
      </c>
      <c r="G10" s="17">
        <f>Data!BR34</f>
        <v>11.1</v>
      </c>
      <c r="H10" s="17">
        <f>Data!BR44</f>
        <v>10.8</v>
      </c>
      <c r="I10" s="17">
        <f>Data!BR54</f>
        <v>10.6</v>
      </c>
      <c r="J10" s="18">
        <f t="shared" si="0"/>
        <v>0.5</v>
      </c>
      <c r="K10" s="17">
        <f>Data!BR64</f>
        <v>10.9</v>
      </c>
      <c r="L10" s="17">
        <f>Data!BR74</f>
        <v>10.7</v>
      </c>
      <c r="M10" s="17">
        <f>Data!BR84</f>
        <v>10.5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Data!BR5</f>
        <v>11</v>
      </c>
      <c r="D11" s="17">
        <f>Data!BR15</f>
        <v>11</v>
      </c>
      <c r="E11" s="17">
        <f>Data!BR25</f>
        <v>10.8</v>
      </c>
      <c r="F11" s="18">
        <f t="shared" si="3"/>
        <v>0.19999999999999929</v>
      </c>
      <c r="G11" s="17">
        <f>Data!BR35</f>
        <v>11</v>
      </c>
      <c r="H11" s="17">
        <f>Data!BR45</f>
        <v>10.9</v>
      </c>
      <c r="I11" s="17">
        <f>Data!BR55</f>
        <v>10.199999999999999</v>
      </c>
      <c r="J11" s="18">
        <f t="shared" si="0"/>
        <v>0.80000000000000071</v>
      </c>
      <c r="K11" s="17">
        <f>Data!BR65</f>
        <v>10.5</v>
      </c>
      <c r="L11" s="17">
        <f>Data!BR75</f>
        <v>10.9</v>
      </c>
      <c r="M11" s="17">
        <f>Data!BR85</f>
        <v>10.8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Data!BR6</f>
        <v>10.9</v>
      </c>
      <c r="D12" s="17">
        <f>Data!BR16</f>
        <v>10.7</v>
      </c>
      <c r="E12" s="17">
        <f>Data!BR26</f>
        <v>11</v>
      </c>
      <c r="F12" s="18">
        <f t="shared" si="3"/>
        <v>0.30000000000000071</v>
      </c>
      <c r="G12" s="17">
        <f>Data!BR36</f>
        <v>10.9</v>
      </c>
      <c r="H12" s="17">
        <f>Data!BR46</f>
        <v>10.9</v>
      </c>
      <c r="I12" s="17">
        <f>Data!BR56</f>
        <v>11</v>
      </c>
      <c r="J12" s="18">
        <f t="shared" si="0"/>
        <v>9.9999999999999645E-2</v>
      </c>
      <c r="K12" s="17">
        <f>Data!BR66</f>
        <v>11.1</v>
      </c>
      <c r="L12" s="17">
        <f>Data!BR76</f>
        <v>11</v>
      </c>
      <c r="M12" s="17">
        <f>Data!BR86</f>
        <v>11.1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Data!BR7</f>
        <v>11.4</v>
      </c>
      <c r="D13" s="17">
        <f>Data!BR17</f>
        <v>11.4</v>
      </c>
      <c r="E13" s="17">
        <f>Data!BR27</f>
        <v>11.2</v>
      </c>
      <c r="F13" s="18">
        <f t="shared" si="3"/>
        <v>0.20000000000000107</v>
      </c>
      <c r="G13" s="17">
        <f>Data!BR37</f>
        <v>11.3</v>
      </c>
      <c r="H13" s="17">
        <f>Data!BR47</f>
        <v>11.3</v>
      </c>
      <c r="I13" s="17">
        <f>Data!BR57</f>
        <v>11.2</v>
      </c>
      <c r="J13" s="18">
        <f t="shared" si="0"/>
        <v>0.10000000000000142</v>
      </c>
      <c r="K13" s="17">
        <f>Data!BR67</f>
        <v>11.4</v>
      </c>
      <c r="L13" s="17">
        <f>Data!BR77</f>
        <v>10.6</v>
      </c>
      <c r="M13" s="17">
        <f>Data!BR87</f>
        <v>11.2</v>
      </c>
      <c r="N13" s="73">
        <f t="shared" si="1"/>
        <v>0.80000000000000071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Data!BR8</f>
        <v>11.7</v>
      </c>
      <c r="D14" s="17">
        <f>Data!BR18</f>
        <v>11.6</v>
      </c>
      <c r="E14" s="17">
        <f>Data!BR28</f>
        <v>11.5</v>
      </c>
      <c r="F14" s="18">
        <f t="shared" si="3"/>
        <v>0.19999999999999929</v>
      </c>
      <c r="G14" s="17">
        <f>Data!BR38</f>
        <v>11.1</v>
      </c>
      <c r="H14" s="17">
        <f>Data!BR48</f>
        <v>11.2</v>
      </c>
      <c r="I14" s="17">
        <f>Data!BR58</f>
        <v>11.6</v>
      </c>
      <c r="J14" s="18">
        <f t="shared" si="0"/>
        <v>0.5</v>
      </c>
      <c r="K14" s="17">
        <f>Data!BR68</f>
        <v>11.5</v>
      </c>
      <c r="L14" s="17">
        <f>Data!BR78</f>
        <v>11.6</v>
      </c>
      <c r="M14" s="17">
        <f>Data!BR88</f>
        <v>11.4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Data!BR9</f>
        <v>11.7</v>
      </c>
      <c r="D15" s="17">
        <f>Data!BR19</f>
        <v>11.5</v>
      </c>
      <c r="E15" s="17">
        <f>Data!BR29</f>
        <v>11.2</v>
      </c>
      <c r="F15" s="18">
        <f t="shared" si="3"/>
        <v>0.5</v>
      </c>
      <c r="G15" s="17">
        <f>Data!BR39</f>
        <v>11.5</v>
      </c>
      <c r="H15" s="17">
        <f>Data!BR49</f>
        <v>10.9</v>
      </c>
      <c r="I15" s="17">
        <f>Data!BR59</f>
        <v>11.5</v>
      </c>
      <c r="J15" s="18">
        <f t="shared" si="0"/>
        <v>0.59999999999999964</v>
      </c>
      <c r="K15" s="17">
        <f>Data!BR69</f>
        <v>11.3</v>
      </c>
      <c r="L15" s="17">
        <f>Data!BR79</f>
        <v>11.2</v>
      </c>
      <c r="M15" s="17">
        <f>Data!BR89</f>
        <v>10.8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Data!BR10</f>
        <v>10</v>
      </c>
      <c r="D16" s="17">
        <f>Data!BR20</f>
        <v>10</v>
      </c>
      <c r="E16" s="17">
        <f>Data!BR30</f>
        <v>10.1</v>
      </c>
      <c r="F16" s="18">
        <f t="shared" si="3"/>
        <v>9.9999999999999645E-2</v>
      </c>
      <c r="G16" s="17">
        <f>Data!BR40</f>
        <v>10</v>
      </c>
      <c r="H16" s="17">
        <f>Data!BR50</f>
        <v>10</v>
      </c>
      <c r="I16" s="17">
        <f>Data!BR60</f>
        <v>10.1</v>
      </c>
      <c r="J16" s="18">
        <f t="shared" si="0"/>
        <v>9.9999999999999645E-2</v>
      </c>
      <c r="K16" s="17">
        <f>Data!BR70</f>
        <v>10.1</v>
      </c>
      <c r="L16" s="17">
        <f>Data!BR80</f>
        <v>9.9</v>
      </c>
      <c r="M16" s="17">
        <f>Data!BR90</f>
        <v>10.1</v>
      </c>
      <c r="N16" s="73">
        <f t="shared" si="1"/>
        <v>0.19999999999999929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Data!BR11</f>
        <v>10.8</v>
      </c>
      <c r="D17" s="17">
        <f>Data!BR21</f>
        <v>10.8</v>
      </c>
      <c r="E17" s="17">
        <f>Data!BR31</f>
        <v>10.8</v>
      </c>
      <c r="F17" s="18">
        <f t="shared" si="3"/>
        <v>0</v>
      </c>
      <c r="G17" s="17">
        <f>Data!BR41</f>
        <v>10.8</v>
      </c>
      <c r="H17" s="17">
        <f>Data!BR51</f>
        <v>10.8</v>
      </c>
      <c r="I17" s="17">
        <f>Data!BR61</f>
        <v>10.8</v>
      </c>
      <c r="J17" s="18">
        <f t="shared" si="0"/>
        <v>0</v>
      </c>
      <c r="K17" s="17">
        <f>Data!BR71</f>
        <v>10.6</v>
      </c>
      <c r="L17" s="17">
        <f>Data!BR81</f>
        <v>10.7</v>
      </c>
      <c r="M17" s="17">
        <f>Data!BR91</f>
        <v>10.8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4.9222287851937607E-2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10.856666666666666</v>
      </c>
      <c r="F28" s="30">
        <f>AVERAGE(F8:F27)</f>
        <v>0.25</v>
      </c>
      <c r="G28" s="31"/>
      <c r="H28" s="32" t="s">
        <v>111</v>
      </c>
      <c r="I28" s="79">
        <f>AVERAGE(G8:I27)</f>
        <v>10.773333333333335</v>
      </c>
      <c r="J28" s="30">
        <f>AVERAGE(J8:J27)</f>
        <v>0.36</v>
      </c>
      <c r="K28" s="80"/>
      <c r="L28" s="81" t="s">
        <v>111</v>
      </c>
      <c r="M28" s="82">
        <f>AVERAGE(K8:M27)</f>
        <v>10.773333333333335</v>
      </c>
      <c r="N28" s="83">
        <f>AVERAGE(N8:N27)</f>
        <v>0.36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0.98616666666666652</v>
      </c>
      <c r="E30" s="3"/>
      <c r="F30" s="33"/>
      <c r="G30" s="36" t="s">
        <v>113</v>
      </c>
      <c r="H30" s="35">
        <f>IF(J2=2,SQRT(ABS(((P33*P42)^2)-((D30^2)/(J4*J3)))),(SQRT(ABS(((P33*P43)^2)-((D30^2)/(J4*J3))))))</f>
        <v>0.1349352073596124</v>
      </c>
      <c r="I30" s="2"/>
      <c r="J30" s="33"/>
      <c r="K30" s="34" t="s">
        <v>114</v>
      </c>
      <c r="L30" s="35">
        <f>SQRT(D30^2+H30^2)</f>
        <v>0.99535531576901004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0.19148867313915854</v>
      </c>
      <c r="E31" s="3"/>
      <c r="F31" s="37"/>
      <c r="G31" s="40" t="s">
        <v>117</v>
      </c>
      <c r="H31" s="41">
        <f>H30/5.15</f>
        <v>2.6201011137788815E-2</v>
      </c>
      <c r="I31" s="2"/>
      <c r="J31" s="37"/>
      <c r="K31" s="38" t="s">
        <v>118</v>
      </c>
      <c r="L31" s="84">
        <f>L30/5.15</f>
        <v>0.19327287684835145</v>
      </c>
      <c r="M31" s="2"/>
      <c r="N31" s="85"/>
      <c r="O31" s="36" t="s">
        <v>119</v>
      </c>
      <c r="P31" s="86">
        <f>IF(J2=2,(F28+J28)/2,(F28+J28+N28)/3)</f>
        <v>0.32333333333333331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8.2180555555555532</v>
      </c>
      <c r="E32" s="3"/>
      <c r="F32" s="42"/>
      <c r="G32" s="45" t="s">
        <v>121</v>
      </c>
      <c r="H32" s="44">
        <f>100*H30/G4</f>
        <v>1.1244600613301035</v>
      </c>
      <c r="I32" s="2"/>
      <c r="J32" s="42"/>
      <c r="K32" s="87" t="s">
        <v>122</v>
      </c>
      <c r="L32" s="44">
        <f>100*L30/(G2-G3)</f>
        <v>8.2946276314084173</v>
      </c>
      <c r="M32" s="2"/>
      <c r="N32" s="88"/>
      <c r="O32" s="89" t="s">
        <v>123</v>
      </c>
      <c r="P32" s="90">
        <f>IF(J3=2,P31*N42,P31*N43)</f>
        <v>0.83419999999999994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8.3333333333330373E-2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0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0.19999999999999929</v>
      </c>
      <c r="E66" s="111">
        <f t="shared" ref="E66:E75" si="6">J8</f>
        <v>0.19999999999999929</v>
      </c>
      <c r="F66" s="112">
        <f t="shared" ref="F66:F75" si="7">N8</f>
        <v>0.19999999999999929</v>
      </c>
      <c r="G66" s="113">
        <f t="shared" ref="G66:G75" si="8">$P$32</f>
        <v>0.83419999999999994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10.133333333333333</v>
      </c>
      <c r="M66" s="120">
        <f t="shared" ref="M66:M75" si="11">AVERAGE(G8:I8)</f>
        <v>9.9</v>
      </c>
      <c r="N66" s="121">
        <f t="shared" ref="N66:N75" si="12">AVERAGE(K8:M8)</f>
        <v>10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0.59999999999999964</v>
      </c>
      <c r="E67" s="114">
        <f t="shared" si="6"/>
        <v>0.69999999999999929</v>
      </c>
      <c r="F67" s="115">
        <f t="shared" si="7"/>
        <v>0.59999999999999964</v>
      </c>
      <c r="G67" s="113">
        <f t="shared" si="8"/>
        <v>0.83419999999999994</v>
      </c>
      <c r="H67" s="2"/>
      <c r="I67" s="2"/>
      <c r="J67" s="2"/>
      <c r="K67" s="119">
        <f t="shared" si="9"/>
        <v>2</v>
      </c>
      <c r="L67" s="122">
        <f t="shared" si="10"/>
        <v>10.700000000000001</v>
      </c>
      <c r="M67" s="122">
        <f t="shared" si="11"/>
        <v>10.666666666666666</v>
      </c>
      <c r="N67" s="113">
        <f t="shared" si="12"/>
        <v>10.833333333333334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0.20000000000000107</v>
      </c>
      <c r="E68" s="114">
        <f t="shared" si="6"/>
        <v>0.5</v>
      </c>
      <c r="F68" s="115">
        <f t="shared" si="7"/>
        <v>0.40000000000000036</v>
      </c>
      <c r="G68" s="113">
        <f t="shared" si="8"/>
        <v>0.83419999999999994</v>
      </c>
      <c r="H68" s="2"/>
      <c r="I68" s="2"/>
      <c r="J68" s="2"/>
      <c r="K68" s="119">
        <f t="shared" si="9"/>
        <v>3</v>
      </c>
      <c r="L68" s="122">
        <f t="shared" si="10"/>
        <v>10.700000000000001</v>
      </c>
      <c r="M68" s="122">
        <f t="shared" si="11"/>
        <v>10.833333333333334</v>
      </c>
      <c r="N68" s="113">
        <f t="shared" si="12"/>
        <v>10.700000000000001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0.19999999999999929</v>
      </c>
      <c r="E69" s="114">
        <f t="shared" si="6"/>
        <v>0.80000000000000071</v>
      </c>
      <c r="F69" s="115">
        <f t="shared" si="7"/>
        <v>0.40000000000000036</v>
      </c>
      <c r="G69" s="113">
        <f t="shared" si="8"/>
        <v>0.83419999999999994</v>
      </c>
      <c r="H69" s="2"/>
      <c r="I69" s="2"/>
      <c r="J69" s="2"/>
      <c r="K69" s="119">
        <f t="shared" si="9"/>
        <v>4</v>
      </c>
      <c r="L69" s="122">
        <f t="shared" si="10"/>
        <v>10.933333333333332</v>
      </c>
      <c r="M69" s="122">
        <f t="shared" si="11"/>
        <v>10.699999999999998</v>
      </c>
      <c r="N69" s="113">
        <f t="shared" si="12"/>
        <v>10.733333333333334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0.30000000000000071</v>
      </c>
      <c r="E70" s="114">
        <f t="shared" si="6"/>
        <v>9.9999999999999645E-2</v>
      </c>
      <c r="F70" s="115">
        <f t="shared" si="7"/>
        <v>9.9999999999999645E-2</v>
      </c>
      <c r="G70" s="113">
        <f t="shared" si="8"/>
        <v>0.83419999999999994</v>
      </c>
      <c r="H70" s="2"/>
      <c r="I70" s="2"/>
      <c r="J70" s="2"/>
      <c r="K70" s="119">
        <f t="shared" si="9"/>
        <v>5</v>
      </c>
      <c r="L70" s="122">
        <f t="shared" si="10"/>
        <v>10.866666666666667</v>
      </c>
      <c r="M70" s="122">
        <f t="shared" si="11"/>
        <v>10.933333333333332</v>
      </c>
      <c r="N70" s="113">
        <f t="shared" si="12"/>
        <v>11.066666666666668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0.20000000000000107</v>
      </c>
      <c r="E71" s="114">
        <f t="shared" si="6"/>
        <v>0.10000000000000142</v>
      </c>
      <c r="F71" s="115">
        <f t="shared" si="7"/>
        <v>0.80000000000000071</v>
      </c>
      <c r="G71" s="113">
        <f t="shared" si="8"/>
        <v>0.83419999999999994</v>
      </c>
      <c r="H71" s="2"/>
      <c r="I71" s="2"/>
      <c r="J71" s="2"/>
      <c r="K71" s="119">
        <f t="shared" si="9"/>
        <v>6</v>
      </c>
      <c r="L71" s="122">
        <f t="shared" si="10"/>
        <v>11.333333333333334</v>
      </c>
      <c r="M71" s="122">
        <f t="shared" si="11"/>
        <v>11.266666666666666</v>
      </c>
      <c r="N71" s="113">
        <f t="shared" si="12"/>
        <v>11.066666666666668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0.19999999999999929</v>
      </c>
      <c r="E72" s="114">
        <f t="shared" si="6"/>
        <v>0.5</v>
      </c>
      <c r="F72" s="115">
        <f t="shared" si="7"/>
        <v>0.19999999999999929</v>
      </c>
      <c r="G72" s="113">
        <f t="shared" si="8"/>
        <v>0.83419999999999994</v>
      </c>
      <c r="H72" s="2"/>
      <c r="I72" s="2"/>
      <c r="J72" s="2"/>
      <c r="K72" s="119">
        <f t="shared" si="9"/>
        <v>7</v>
      </c>
      <c r="L72" s="122">
        <f t="shared" si="10"/>
        <v>11.6</v>
      </c>
      <c r="M72" s="122">
        <f t="shared" si="11"/>
        <v>11.299999999999999</v>
      </c>
      <c r="N72" s="113">
        <f t="shared" si="12"/>
        <v>11.5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0.5</v>
      </c>
      <c r="E73" s="114">
        <f t="shared" si="6"/>
        <v>0.59999999999999964</v>
      </c>
      <c r="F73" s="115">
        <f t="shared" si="7"/>
        <v>0.5</v>
      </c>
      <c r="G73" s="113">
        <f t="shared" si="8"/>
        <v>0.83419999999999994</v>
      </c>
      <c r="H73" s="2"/>
      <c r="I73" s="2"/>
      <c r="J73" s="2"/>
      <c r="K73" s="119">
        <f t="shared" si="9"/>
        <v>8</v>
      </c>
      <c r="L73" s="122">
        <f t="shared" si="10"/>
        <v>11.466666666666667</v>
      </c>
      <c r="M73" s="122">
        <f t="shared" si="11"/>
        <v>11.299999999999999</v>
      </c>
      <c r="N73" s="113">
        <f t="shared" si="12"/>
        <v>11.1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9.9999999999999645E-2</v>
      </c>
      <c r="E74" s="114">
        <f t="shared" si="6"/>
        <v>9.9999999999999645E-2</v>
      </c>
      <c r="F74" s="115">
        <f t="shared" si="7"/>
        <v>0.19999999999999929</v>
      </c>
      <c r="G74" s="113">
        <f t="shared" si="8"/>
        <v>0.83419999999999994</v>
      </c>
      <c r="H74" s="2"/>
      <c r="I74" s="2"/>
      <c r="J74" s="2"/>
      <c r="K74" s="119">
        <f t="shared" si="9"/>
        <v>9</v>
      </c>
      <c r="L74" s="122">
        <f t="shared" si="10"/>
        <v>10.033333333333333</v>
      </c>
      <c r="M74" s="122">
        <f t="shared" si="11"/>
        <v>10.033333333333333</v>
      </c>
      <c r="N74" s="113">
        <f t="shared" si="12"/>
        <v>10.033333333333333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</v>
      </c>
      <c r="E75" s="114">
        <f t="shared" si="6"/>
        <v>0</v>
      </c>
      <c r="F75" s="115">
        <f t="shared" si="7"/>
        <v>0.20000000000000107</v>
      </c>
      <c r="G75" s="118">
        <f t="shared" si="8"/>
        <v>0.83419999999999994</v>
      </c>
      <c r="H75" s="2"/>
      <c r="I75" s="2"/>
      <c r="J75" s="2"/>
      <c r="K75" s="123">
        <f t="shared" si="9"/>
        <v>10</v>
      </c>
      <c r="L75" s="122">
        <f t="shared" si="10"/>
        <v>10.800000000000002</v>
      </c>
      <c r="M75" s="122">
        <f t="shared" si="11"/>
        <v>10.800000000000002</v>
      </c>
      <c r="N75" s="113">
        <f t="shared" si="12"/>
        <v>10.699999999999998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GRR!B79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GRR!C79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69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Data!BS2</f>
        <v>8.8000000000000007</v>
      </c>
      <c r="D8" s="17">
        <f>Data!BS12</f>
        <v>9.1999999999999993</v>
      </c>
      <c r="E8" s="17">
        <f>Data!BS22</f>
        <v>9</v>
      </c>
      <c r="F8" s="18">
        <f>MAX(C8:E8)-MIN(C8:E8)</f>
        <v>0.39999999999999858</v>
      </c>
      <c r="G8" s="17">
        <f>Data!BS32</f>
        <v>8.8000000000000007</v>
      </c>
      <c r="H8" s="17">
        <f>Data!BS42</f>
        <v>8.9</v>
      </c>
      <c r="I8" s="17">
        <f>Data!BS52</f>
        <v>8.9</v>
      </c>
      <c r="J8" s="18">
        <f t="shared" ref="J8:J17" si="0">MAX(G8:I8)-MIN(G8:I8)</f>
        <v>9.9999999999999645E-2</v>
      </c>
      <c r="K8" s="17">
        <f>Data!BS62</f>
        <v>9</v>
      </c>
      <c r="L8" s="17">
        <f>Data!BS72</f>
        <v>9.1</v>
      </c>
      <c r="M8" s="17">
        <f>Data!BS82</f>
        <v>8.6</v>
      </c>
      <c r="N8" s="71">
        <f t="shared" ref="N8:N17" si="1">MAX(K8:M8)-MIN(K8:M8)</f>
        <v>0.5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Data!BS3</f>
        <v>7.9</v>
      </c>
      <c r="D9" s="17">
        <f>Data!BS13</f>
        <v>8.5</v>
      </c>
      <c r="E9" s="17">
        <f>Data!BS23</f>
        <v>8.6</v>
      </c>
      <c r="F9" s="18">
        <f t="shared" ref="F9:F17" si="3">MAX(C9:E9)-MIN(C9:E9)</f>
        <v>0.69999999999999929</v>
      </c>
      <c r="G9" s="17">
        <f>Data!BS33</f>
        <v>8.1</v>
      </c>
      <c r="H9" s="17">
        <f>Data!BS43</f>
        <v>8.6</v>
      </c>
      <c r="I9" s="17">
        <f>Data!BS53</f>
        <v>7.9</v>
      </c>
      <c r="J9" s="18">
        <f t="shared" si="0"/>
        <v>0.69999999999999929</v>
      </c>
      <c r="K9" s="17">
        <f>Data!BS63</f>
        <v>8.1999999999999993</v>
      </c>
      <c r="L9" s="17">
        <f>Data!BS73</f>
        <v>8.1999999999999993</v>
      </c>
      <c r="M9" s="17">
        <f>Data!BS83</f>
        <v>8.1999999999999993</v>
      </c>
      <c r="N9" s="73">
        <f t="shared" si="1"/>
        <v>0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Data!BS4</f>
        <v>10.9</v>
      </c>
      <c r="D10" s="17">
        <f>Data!BS14</f>
        <v>10.9</v>
      </c>
      <c r="E10" s="17">
        <f>Data!BS24</f>
        <v>10.4</v>
      </c>
      <c r="F10" s="18">
        <f t="shared" si="3"/>
        <v>0.5</v>
      </c>
      <c r="G10" s="17">
        <f>Data!BS34</f>
        <v>11.1</v>
      </c>
      <c r="H10" s="17">
        <f>Data!BS44</f>
        <v>10.8</v>
      </c>
      <c r="I10" s="17">
        <f>Data!BS54</f>
        <v>10.4</v>
      </c>
      <c r="J10" s="18">
        <f t="shared" si="0"/>
        <v>0.69999999999999929</v>
      </c>
      <c r="K10" s="17">
        <f>Data!BS64</f>
        <v>11</v>
      </c>
      <c r="L10" s="17">
        <f>Data!BS74</f>
        <v>10.6</v>
      </c>
      <c r="M10" s="17">
        <f>Data!BS84</f>
        <v>10.3</v>
      </c>
      <c r="N10" s="73">
        <f t="shared" si="1"/>
        <v>0.69999999999999929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Data!BS5</f>
        <v>10.6</v>
      </c>
      <c r="D11" s="17">
        <f>Data!BS15</f>
        <v>10.5</v>
      </c>
      <c r="E11" s="17">
        <f>Data!BS25</f>
        <v>10</v>
      </c>
      <c r="F11" s="18">
        <f t="shared" si="3"/>
        <v>0.59999999999999964</v>
      </c>
      <c r="G11" s="17">
        <f>Data!BS35</f>
        <v>10.5</v>
      </c>
      <c r="H11" s="17">
        <f>Data!BS45</f>
        <v>10.3</v>
      </c>
      <c r="I11" s="17">
        <f>Data!BS55</f>
        <v>9.9</v>
      </c>
      <c r="J11" s="18">
        <f t="shared" si="0"/>
        <v>0.59999999999999964</v>
      </c>
      <c r="K11" s="17">
        <f>Data!BS65</f>
        <v>10.1</v>
      </c>
      <c r="L11" s="17">
        <f>Data!BS75</f>
        <v>10.3</v>
      </c>
      <c r="M11" s="17">
        <f>Data!BS85</f>
        <v>10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Data!BS6</f>
        <v>10.1</v>
      </c>
      <c r="D12" s="17">
        <f>Data!BS16</f>
        <v>9.6</v>
      </c>
      <c r="E12" s="17">
        <f>Data!BS26</f>
        <v>9.6999999999999993</v>
      </c>
      <c r="F12" s="18">
        <f t="shared" si="3"/>
        <v>0.5</v>
      </c>
      <c r="G12" s="17">
        <f>Data!BS36</f>
        <v>10</v>
      </c>
      <c r="H12" s="17">
        <f>Data!BS46</f>
        <v>9.9</v>
      </c>
      <c r="I12" s="17">
        <f>Data!BS56</f>
        <v>9.6999999999999993</v>
      </c>
      <c r="J12" s="18">
        <f t="shared" si="0"/>
        <v>0.30000000000000071</v>
      </c>
      <c r="K12" s="17">
        <f>Data!BS66</f>
        <v>9.4</v>
      </c>
      <c r="L12" s="17">
        <f>Data!BS76</f>
        <v>9.6999999999999993</v>
      </c>
      <c r="M12" s="17">
        <f>Data!BS86</f>
        <v>9.6999999999999993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Data!BS7</f>
        <v>10.7</v>
      </c>
      <c r="D13" s="17">
        <f>Data!BS17</f>
        <v>10.6</v>
      </c>
      <c r="E13" s="17">
        <f>Data!BS27</f>
        <v>10.4</v>
      </c>
      <c r="F13" s="18">
        <f t="shared" si="3"/>
        <v>0.29999999999999893</v>
      </c>
      <c r="G13" s="17">
        <f>Data!BS37</f>
        <v>10.6</v>
      </c>
      <c r="H13" s="17">
        <f>Data!BS47</f>
        <v>10.3</v>
      </c>
      <c r="I13" s="17">
        <f>Data!BS57</f>
        <v>10.4</v>
      </c>
      <c r="J13" s="18">
        <f t="shared" si="0"/>
        <v>0.29999999999999893</v>
      </c>
      <c r="K13" s="17">
        <f>Data!BS67</f>
        <v>10.7</v>
      </c>
      <c r="L13" s="17">
        <f>Data!BS77</f>
        <v>10.4</v>
      </c>
      <c r="M13" s="17">
        <f>Data!BS87</f>
        <v>10.4</v>
      </c>
      <c r="N13" s="73">
        <f t="shared" si="1"/>
        <v>0.29999999999999893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Data!BS8</f>
        <v>11.2</v>
      </c>
      <c r="D14" s="17">
        <f>Data!BS18</f>
        <v>10.7</v>
      </c>
      <c r="E14" s="17">
        <f>Data!BS28</f>
        <v>10.9</v>
      </c>
      <c r="F14" s="18">
        <f t="shared" si="3"/>
        <v>0.5</v>
      </c>
      <c r="G14" s="17">
        <f>Data!BS38</f>
        <v>10.6</v>
      </c>
      <c r="H14" s="17">
        <f>Data!BS48</f>
        <v>10.8</v>
      </c>
      <c r="I14" s="17">
        <f>Data!BS58</f>
        <v>10.8</v>
      </c>
      <c r="J14" s="18">
        <f t="shared" si="0"/>
        <v>0.20000000000000107</v>
      </c>
      <c r="K14" s="17">
        <f>Data!BS68</f>
        <v>11</v>
      </c>
      <c r="L14" s="17">
        <f>Data!BS78</f>
        <v>10.8</v>
      </c>
      <c r="M14" s="17">
        <f>Data!BS88</f>
        <v>10.7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Data!BS9</f>
        <v>10.4</v>
      </c>
      <c r="D15" s="17">
        <f>Data!BS19</f>
        <v>10.1</v>
      </c>
      <c r="E15" s="17">
        <f>Data!BS29</f>
        <v>9.6</v>
      </c>
      <c r="F15" s="18">
        <f t="shared" si="3"/>
        <v>0.80000000000000071</v>
      </c>
      <c r="G15" s="17">
        <f>Data!BS39</f>
        <v>9.8000000000000007</v>
      </c>
      <c r="H15" s="17">
        <f>Data!BS49</f>
        <v>9.9</v>
      </c>
      <c r="I15" s="17">
        <f>Data!BS59</f>
        <v>10</v>
      </c>
      <c r="J15" s="18">
        <f t="shared" si="0"/>
        <v>0.19999999999999929</v>
      </c>
      <c r="K15" s="17">
        <f>Data!BS69</f>
        <v>10</v>
      </c>
      <c r="L15" s="17">
        <f>Data!BS79</f>
        <v>9.6</v>
      </c>
      <c r="M15" s="17">
        <f>Data!BS89</f>
        <v>9.6</v>
      </c>
      <c r="N15" s="73">
        <f t="shared" si="1"/>
        <v>0.40000000000000036</v>
      </c>
      <c r="O15" s="2"/>
      <c r="P15" s="2"/>
      <c r="Q15" s="2"/>
    </row>
    <row r="16" spans="1:19" ht="13.5" customHeight="1">
      <c r="A16" s="2"/>
      <c r="B16" s="19">
        <v>9</v>
      </c>
      <c r="C16" s="17">
        <f>Data!BS10</f>
        <v>8.4</v>
      </c>
      <c r="D16" s="17">
        <f>Data!BS20</f>
        <v>8.8000000000000007</v>
      </c>
      <c r="E16" s="17">
        <f>Data!BS30</f>
        <v>8.6999999999999993</v>
      </c>
      <c r="F16" s="18">
        <f t="shared" si="3"/>
        <v>0.40000000000000036</v>
      </c>
      <c r="G16" s="17">
        <f>Data!BS40</f>
        <v>8.6999999999999993</v>
      </c>
      <c r="H16" s="17">
        <f>Data!BS50</f>
        <v>8.8000000000000007</v>
      </c>
      <c r="I16" s="17">
        <f>Data!BS60</f>
        <v>8.8000000000000007</v>
      </c>
      <c r="J16" s="18">
        <f t="shared" si="0"/>
        <v>0.10000000000000142</v>
      </c>
      <c r="K16" s="17">
        <f>Data!BS70</f>
        <v>8.9</v>
      </c>
      <c r="L16" s="17">
        <f>Data!BS80</f>
        <v>8.8000000000000007</v>
      </c>
      <c r="M16" s="17">
        <f>Data!BS90</f>
        <v>8.6999999999999993</v>
      </c>
      <c r="N16" s="73">
        <f t="shared" si="1"/>
        <v>0.20000000000000107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Data!BS11</f>
        <v>10.9</v>
      </c>
      <c r="D17" s="17">
        <f>Data!BS21</f>
        <v>10.8</v>
      </c>
      <c r="E17" s="17">
        <f>Data!BS31</f>
        <v>10.5</v>
      </c>
      <c r="F17" s="18">
        <f t="shared" si="3"/>
        <v>0.40000000000000036</v>
      </c>
      <c r="G17" s="17">
        <f>Data!BS41</f>
        <v>10.9</v>
      </c>
      <c r="H17" s="17">
        <f>Data!BS51</f>
        <v>10.7</v>
      </c>
      <c r="I17" s="17">
        <f>Data!BS61</f>
        <v>10.5</v>
      </c>
      <c r="J17" s="18">
        <f t="shared" si="0"/>
        <v>0.40000000000000036</v>
      </c>
      <c r="K17" s="17">
        <f>Data!BS71</f>
        <v>10.5</v>
      </c>
      <c r="L17" s="17">
        <f>Data!BS81</f>
        <v>10.6</v>
      </c>
      <c r="M17" s="17">
        <f>Data!BS91</f>
        <v>10.5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3.9377830281549245E-2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9.9133333333333304</v>
      </c>
      <c r="F28" s="30">
        <f>AVERAGE(F8:F27)</f>
        <v>0.50999999999999979</v>
      </c>
      <c r="G28" s="31"/>
      <c r="H28" s="32" t="s">
        <v>111</v>
      </c>
      <c r="I28" s="79">
        <f>AVERAGE(G8:I27)</f>
        <v>9.8466666666666676</v>
      </c>
      <c r="J28" s="30">
        <f>AVERAGE(J8:J27)</f>
        <v>0.36</v>
      </c>
      <c r="K28" s="80"/>
      <c r="L28" s="81" t="s">
        <v>111</v>
      </c>
      <c r="M28" s="82">
        <f>AVERAGE(K8:M27)</f>
        <v>9.7866666666666671</v>
      </c>
      <c r="N28" s="83">
        <f>AVERAGE(N8:N27)</f>
        <v>0.30999999999999994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1.1996666666666664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0.26266073738371504</v>
      </c>
      <c r="I30" s="2"/>
      <c r="J30" s="33"/>
      <c r="K30" s="34" t="s">
        <v>114</v>
      </c>
      <c r="L30" s="35">
        <f>SQRT(D30^2+H30^2)</f>
        <v>1.2280841885123623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0.23294498381877016</v>
      </c>
      <c r="E31" s="3"/>
      <c r="F31" s="37"/>
      <c r="G31" s="40" t="s">
        <v>117</v>
      </c>
      <c r="H31" s="41">
        <f>H30/5.15</f>
        <v>5.1002084928876701E-2</v>
      </c>
      <c r="I31" s="2"/>
      <c r="J31" s="37"/>
      <c r="K31" s="38" t="s">
        <v>118</v>
      </c>
      <c r="L31" s="84">
        <f>L30/5.15</f>
        <v>0.23846294922570141</v>
      </c>
      <c r="M31" s="2"/>
      <c r="N31" s="85"/>
      <c r="O31" s="36" t="s">
        <v>119</v>
      </c>
      <c r="P31" s="86">
        <f>IF(J2=2,(F28+J28)/2,(F28+J28+N28)/3)</f>
        <v>0.39333333333333326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13.329629629629627</v>
      </c>
      <c r="E32" s="3"/>
      <c r="F32" s="42"/>
      <c r="G32" s="45" t="s">
        <v>121</v>
      </c>
      <c r="H32" s="44">
        <f>100*H30/G4</f>
        <v>2.9184526375968338</v>
      </c>
      <c r="I32" s="2"/>
      <c r="J32" s="42"/>
      <c r="K32" s="87" t="s">
        <v>122</v>
      </c>
      <c r="L32" s="44">
        <f>100*L30/(G2-G3)</f>
        <v>13.645379872359582</v>
      </c>
      <c r="M32" s="2"/>
      <c r="N32" s="88"/>
      <c r="O32" s="89" t="s">
        <v>123</v>
      </c>
      <c r="P32" s="90">
        <f>IF(J3=2,P31*N42,P31*N43)</f>
        <v>1.0147999999999999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0.12666666666666337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-6.0000000000000497E-2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0.39999999999999858</v>
      </c>
      <c r="E66" s="111">
        <f t="shared" ref="E66:E75" si="6">J8</f>
        <v>9.9999999999999645E-2</v>
      </c>
      <c r="F66" s="112">
        <f t="shared" ref="F66:F75" si="7">N8</f>
        <v>0.5</v>
      </c>
      <c r="G66" s="113">
        <f t="shared" ref="G66:G75" si="8">$P$32</f>
        <v>1.0147999999999999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9</v>
      </c>
      <c r="M66" s="120">
        <f t="shared" ref="M66:M75" si="11">AVERAGE(G8:I8)</f>
        <v>8.8666666666666671</v>
      </c>
      <c r="N66" s="121">
        <f t="shared" ref="N66:N75" si="12">AVERAGE(K8:M8)</f>
        <v>8.9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0.69999999999999929</v>
      </c>
      <c r="E67" s="114">
        <f t="shared" si="6"/>
        <v>0.69999999999999929</v>
      </c>
      <c r="F67" s="115">
        <f t="shared" si="7"/>
        <v>0</v>
      </c>
      <c r="G67" s="113">
        <f t="shared" si="8"/>
        <v>1.0147999999999999</v>
      </c>
      <c r="H67" s="2"/>
      <c r="I67" s="2"/>
      <c r="J67" s="2"/>
      <c r="K67" s="119">
        <f t="shared" si="9"/>
        <v>2</v>
      </c>
      <c r="L67" s="122">
        <f t="shared" si="10"/>
        <v>8.3333333333333339</v>
      </c>
      <c r="M67" s="122">
        <f t="shared" si="11"/>
        <v>8.2000000000000011</v>
      </c>
      <c r="N67" s="113">
        <f t="shared" si="12"/>
        <v>8.1999999999999993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</v>
      </c>
      <c r="E68" s="114">
        <f t="shared" si="6"/>
        <v>0.69999999999999929</v>
      </c>
      <c r="F68" s="115">
        <f t="shared" si="7"/>
        <v>0.69999999999999929</v>
      </c>
      <c r="G68" s="113">
        <f t="shared" si="8"/>
        <v>1.0147999999999999</v>
      </c>
      <c r="H68" s="2"/>
      <c r="I68" s="2"/>
      <c r="J68" s="2"/>
      <c r="K68" s="119">
        <f t="shared" si="9"/>
        <v>3</v>
      </c>
      <c r="L68" s="122">
        <f t="shared" si="10"/>
        <v>10.733333333333334</v>
      </c>
      <c r="M68" s="122">
        <f t="shared" si="11"/>
        <v>10.766666666666666</v>
      </c>
      <c r="N68" s="113">
        <f t="shared" si="12"/>
        <v>10.633333333333335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0.59999999999999964</v>
      </c>
      <c r="E69" s="114">
        <f t="shared" si="6"/>
        <v>0.59999999999999964</v>
      </c>
      <c r="F69" s="115">
        <f t="shared" si="7"/>
        <v>0.30000000000000071</v>
      </c>
      <c r="G69" s="113">
        <f t="shared" si="8"/>
        <v>1.0147999999999999</v>
      </c>
      <c r="H69" s="2"/>
      <c r="I69" s="2"/>
      <c r="J69" s="2"/>
      <c r="K69" s="119">
        <f t="shared" si="9"/>
        <v>4</v>
      </c>
      <c r="L69" s="122">
        <f t="shared" si="10"/>
        <v>10.366666666666667</v>
      </c>
      <c r="M69" s="122">
        <f t="shared" si="11"/>
        <v>10.233333333333334</v>
      </c>
      <c r="N69" s="113">
        <f t="shared" si="12"/>
        <v>10.133333333333333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0.5</v>
      </c>
      <c r="E70" s="114">
        <f t="shared" si="6"/>
        <v>0.30000000000000071</v>
      </c>
      <c r="F70" s="115">
        <f t="shared" si="7"/>
        <v>0.29999999999999893</v>
      </c>
      <c r="G70" s="113">
        <f t="shared" si="8"/>
        <v>1.0147999999999999</v>
      </c>
      <c r="H70" s="2"/>
      <c r="I70" s="2"/>
      <c r="J70" s="2"/>
      <c r="K70" s="119">
        <f t="shared" si="9"/>
        <v>5</v>
      </c>
      <c r="L70" s="122">
        <f t="shared" si="10"/>
        <v>9.7999999999999989</v>
      </c>
      <c r="M70" s="122">
        <f t="shared" si="11"/>
        <v>9.8666666666666654</v>
      </c>
      <c r="N70" s="113">
        <f t="shared" si="12"/>
        <v>9.6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0.29999999999999893</v>
      </c>
      <c r="E71" s="114">
        <f t="shared" si="6"/>
        <v>0.29999999999999893</v>
      </c>
      <c r="F71" s="115">
        <f t="shared" si="7"/>
        <v>0.29999999999999893</v>
      </c>
      <c r="G71" s="113">
        <f t="shared" si="8"/>
        <v>1.0147999999999999</v>
      </c>
      <c r="H71" s="2"/>
      <c r="I71" s="2"/>
      <c r="J71" s="2"/>
      <c r="K71" s="119">
        <f t="shared" si="9"/>
        <v>6</v>
      </c>
      <c r="L71" s="122">
        <f t="shared" si="10"/>
        <v>10.566666666666665</v>
      </c>
      <c r="M71" s="122">
        <f t="shared" si="11"/>
        <v>10.433333333333332</v>
      </c>
      <c r="N71" s="113">
        <f t="shared" si="12"/>
        <v>10.5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0.5</v>
      </c>
      <c r="E72" s="114">
        <f t="shared" si="6"/>
        <v>0.20000000000000107</v>
      </c>
      <c r="F72" s="115">
        <f t="shared" si="7"/>
        <v>0.30000000000000071</v>
      </c>
      <c r="G72" s="113">
        <f t="shared" si="8"/>
        <v>1.0147999999999999</v>
      </c>
      <c r="H72" s="2"/>
      <c r="I72" s="2"/>
      <c r="J72" s="2"/>
      <c r="K72" s="119">
        <f t="shared" si="9"/>
        <v>7</v>
      </c>
      <c r="L72" s="122">
        <f t="shared" si="10"/>
        <v>10.933333333333332</v>
      </c>
      <c r="M72" s="122">
        <f t="shared" si="11"/>
        <v>10.733333333333334</v>
      </c>
      <c r="N72" s="113">
        <f t="shared" si="12"/>
        <v>10.833333333333334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0.80000000000000071</v>
      </c>
      <c r="E73" s="114">
        <f t="shared" si="6"/>
        <v>0.19999999999999929</v>
      </c>
      <c r="F73" s="115">
        <f t="shared" si="7"/>
        <v>0.40000000000000036</v>
      </c>
      <c r="G73" s="113">
        <f t="shared" si="8"/>
        <v>1.0147999999999999</v>
      </c>
      <c r="H73" s="2"/>
      <c r="I73" s="2"/>
      <c r="J73" s="2"/>
      <c r="K73" s="119">
        <f t="shared" si="9"/>
        <v>8</v>
      </c>
      <c r="L73" s="122">
        <f t="shared" si="10"/>
        <v>10.033333333333333</v>
      </c>
      <c r="M73" s="122">
        <f t="shared" si="11"/>
        <v>9.9</v>
      </c>
      <c r="N73" s="113">
        <f t="shared" si="12"/>
        <v>9.7333333333333343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0.40000000000000036</v>
      </c>
      <c r="E74" s="114">
        <f t="shared" si="6"/>
        <v>0.10000000000000142</v>
      </c>
      <c r="F74" s="115">
        <f t="shared" si="7"/>
        <v>0.20000000000000107</v>
      </c>
      <c r="G74" s="113">
        <f t="shared" si="8"/>
        <v>1.0147999999999999</v>
      </c>
      <c r="H74" s="2"/>
      <c r="I74" s="2"/>
      <c r="J74" s="2"/>
      <c r="K74" s="119">
        <f t="shared" si="9"/>
        <v>9</v>
      </c>
      <c r="L74" s="122">
        <f t="shared" si="10"/>
        <v>8.6333333333333346</v>
      </c>
      <c r="M74" s="122">
        <f t="shared" si="11"/>
        <v>8.7666666666666675</v>
      </c>
      <c r="N74" s="113">
        <f t="shared" si="12"/>
        <v>8.8000000000000007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0.40000000000000036</v>
      </c>
      <c r="F75" s="115">
        <f t="shared" si="7"/>
        <v>9.9999999999999645E-2</v>
      </c>
      <c r="G75" s="118">
        <f t="shared" si="8"/>
        <v>1.0147999999999999</v>
      </c>
      <c r="H75" s="2"/>
      <c r="I75" s="2"/>
      <c r="J75" s="2"/>
      <c r="K75" s="123">
        <f t="shared" si="9"/>
        <v>10</v>
      </c>
      <c r="L75" s="122">
        <f t="shared" si="10"/>
        <v>10.733333333333334</v>
      </c>
      <c r="M75" s="122">
        <f t="shared" si="11"/>
        <v>10.700000000000001</v>
      </c>
      <c r="N75" s="113">
        <f t="shared" si="12"/>
        <v>10.533333333333333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GRR!B80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GRR!C80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70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Data!BT2</f>
        <v>8.9</v>
      </c>
      <c r="D8" s="17">
        <f>Data!BT12</f>
        <v>8.9</v>
      </c>
      <c r="E8" s="17">
        <f>Data!BT22</f>
        <v>8.8000000000000007</v>
      </c>
      <c r="F8" s="18">
        <f>MAX(C8:E8)-MIN(C8:E8)</f>
        <v>9.9999999999999645E-2</v>
      </c>
      <c r="G8" s="124">
        <f>Data!BT32</f>
        <v>8.9</v>
      </c>
      <c r="H8" s="17">
        <f>Data!BT42</f>
        <v>8.8000000000000007</v>
      </c>
      <c r="I8" s="17">
        <f>Data!BT52</f>
        <v>8.8000000000000007</v>
      </c>
      <c r="J8" s="18">
        <f t="shared" ref="J8:J17" si="0">MAX(G8:I8)-MIN(G8:I8)</f>
        <v>9.9999999999999645E-2</v>
      </c>
      <c r="K8" s="17">
        <f>Data!BT62</f>
        <v>8.9</v>
      </c>
      <c r="L8" s="17">
        <f>Data!BT72</f>
        <v>8.8000000000000007</v>
      </c>
      <c r="M8" s="17">
        <f>Data!BT82</f>
        <v>8.8000000000000007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Data!BT3</f>
        <v>7.9</v>
      </c>
      <c r="D9" s="17">
        <f>Data!BT13</f>
        <v>8.8000000000000007</v>
      </c>
      <c r="E9" s="17">
        <f>Data!BT23</f>
        <v>7.9</v>
      </c>
      <c r="F9" s="18">
        <f t="shared" ref="F9:F17" si="3">MAX(C9:E9)-MIN(C9:E9)</f>
        <v>0.90000000000000036</v>
      </c>
      <c r="G9" s="124">
        <f>Data!BT33</f>
        <v>8.1999999999999993</v>
      </c>
      <c r="H9" s="17">
        <f>Data!BT43</f>
        <v>8.6999999999999993</v>
      </c>
      <c r="I9" s="17">
        <f>Data!BT53</f>
        <v>7.9</v>
      </c>
      <c r="J9" s="18">
        <f t="shared" si="0"/>
        <v>0.79999999999999893</v>
      </c>
      <c r="K9" s="17">
        <f>Data!BT63</f>
        <v>8.6999999999999993</v>
      </c>
      <c r="L9" s="17">
        <f>Data!BT73</f>
        <v>7.9</v>
      </c>
      <c r="M9" s="17">
        <f>Data!BT83</f>
        <v>8.5</v>
      </c>
      <c r="N9" s="73">
        <f t="shared" si="1"/>
        <v>0.79999999999999893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Data!BT4</f>
        <v>9.9</v>
      </c>
      <c r="D10" s="17">
        <f>Data!BT14</f>
        <v>9.4</v>
      </c>
      <c r="E10" s="17">
        <f>Data!BT24</f>
        <v>9.3000000000000007</v>
      </c>
      <c r="F10" s="18">
        <f t="shared" si="3"/>
        <v>0.59999999999999964</v>
      </c>
      <c r="G10" s="124">
        <f>Data!BT34</f>
        <v>9.8000000000000007</v>
      </c>
      <c r="H10" s="17">
        <f>Data!BT44</f>
        <v>9.6</v>
      </c>
      <c r="I10" s="17">
        <f>Data!BT54</f>
        <v>9.4</v>
      </c>
      <c r="J10" s="18">
        <f t="shared" si="0"/>
        <v>0.40000000000000036</v>
      </c>
      <c r="K10" s="17">
        <f>Data!BT64</f>
        <v>9.6</v>
      </c>
      <c r="L10" s="17">
        <f>Data!BT74</f>
        <v>9.5</v>
      </c>
      <c r="M10" s="17">
        <f>Data!BT84</f>
        <v>9.6</v>
      </c>
      <c r="N10" s="73">
        <f t="shared" si="1"/>
        <v>9.9999999999999645E-2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Data!BT5</f>
        <v>10</v>
      </c>
      <c r="D11" s="17">
        <f>Data!BT15</f>
        <v>9.8000000000000007</v>
      </c>
      <c r="E11" s="17">
        <f>Data!BT25</f>
        <v>9.5</v>
      </c>
      <c r="F11" s="18">
        <f t="shared" si="3"/>
        <v>0.5</v>
      </c>
      <c r="G11" s="124">
        <f>Data!BT35</f>
        <v>9.9</v>
      </c>
      <c r="H11" s="17">
        <f>Data!BT45</f>
        <v>9.6999999999999993</v>
      </c>
      <c r="I11" s="17">
        <f>Data!BT55</f>
        <v>9.3000000000000007</v>
      </c>
      <c r="J11" s="18">
        <f t="shared" si="0"/>
        <v>0.59999999999999964</v>
      </c>
      <c r="K11" s="17">
        <f>Data!BT65</f>
        <v>9.8000000000000007</v>
      </c>
      <c r="L11" s="17">
        <f>Data!BT75</f>
        <v>9.3000000000000007</v>
      </c>
      <c r="M11" s="17">
        <f>Data!BT85</f>
        <v>9.5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Data!BT6</f>
        <v>9.6999999999999993</v>
      </c>
      <c r="D12" s="17">
        <f>Data!BT16</f>
        <v>9.6</v>
      </c>
      <c r="E12" s="17">
        <f>Data!BT26</f>
        <v>9.4</v>
      </c>
      <c r="F12" s="18">
        <f t="shared" si="3"/>
        <v>0.29999999999999893</v>
      </c>
      <c r="G12" s="124">
        <f>Data!BT36</f>
        <v>9.6999999999999993</v>
      </c>
      <c r="H12" s="17">
        <f>Data!BT46</f>
        <v>9.1</v>
      </c>
      <c r="I12" s="17">
        <f>Data!BT56</f>
        <v>8.9</v>
      </c>
      <c r="J12" s="18">
        <f t="shared" si="0"/>
        <v>0.79999999999999893</v>
      </c>
      <c r="K12" s="17">
        <f>Data!BT66</f>
        <v>9.6</v>
      </c>
      <c r="L12" s="17">
        <f>Data!BT76</f>
        <v>9.5</v>
      </c>
      <c r="M12" s="17">
        <f>Data!BT86</f>
        <v>9.4</v>
      </c>
      <c r="N12" s="73">
        <f t="shared" si="1"/>
        <v>0.19999999999999929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Data!BT7</f>
        <v>9.6999999999999993</v>
      </c>
      <c r="D13" s="17">
        <f>Data!BT17</f>
        <v>9.4</v>
      </c>
      <c r="E13" s="17">
        <f>Data!BT27</f>
        <v>9.6</v>
      </c>
      <c r="F13" s="18">
        <f t="shared" si="3"/>
        <v>0.29999999999999893</v>
      </c>
      <c r="G13" s="124">
        <f>Data!BT37</f>
        <v>9.6999999999999993</v>
      </c>
      <c r="H13" s="17">
        <f>Data!BT47</f>
        <v>9.6</v>
      </c>
      <c r="I13" s="17">
        <f>Data!BT57</f>
        <v>9.5</v>
      </c>
      <c r="J13" s="18">
        <f t="shared" si="0"/>
        <v>0.19999999999999929</v>
      </c>
      <c r="K13" s="17">
        <f>Data!BT67</f>
        <v>9.8000000000000007</v>
      </c>
      <c r="L13" s="17">
        <f>Data!BT77</f>
        <v>9.5</v>
      </c>
      <c r="M13" s="17">
        <f>Data!BT87</f>
        <v>9.5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Data!BT8</f>
        <v>10.1</v>
      </c>
      <c r="D14" s="17">
        <f>Data!BT18</f>
        <v>9.6999999999999993</v>
      </c>
      <c r="E14" s="17">
        <f>Data!BT28</f>
        <v>9.9</v>
      </c>
      <c r="F14" s="18">
        <f t="shared" si="3"/>
        <v>0.40000000000000036</v>
      </c>
      <c r="G14" s="124">
        <f>Data!BT38</f>
        <v>10</v>
      </c>
      <c r="H14" s="17">
        <f>Data!BT48</f>
        <v>9.8000000000000007</v>
      </c>
      <c r="I14" s="17">
        <f>Data!BT58</f>
        <v>10</v>
      </c>
      <c r="J14" s="18">
        <f t="shared" si="0"/>
        <v>0.19999999999999929</v>
      </c>
      <c r="K14" s="17">
        <f>Data!BT68</f>
        <v>10</v>
      </c>
      <c r="L14" s="17">
        <f>Data!BT78</f>
        <v>10</v>
      </c>
      <c r="M14" s="17">
        <f>Data!BT88</f>
        <v>9.5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Data!BT9</f>
        <v>9.6999999999999993</v>
      </c>
      <c r="D15" s="17">
        <f>Data!BT19</f>
        <v>9.6</v>
      </c>
      <c r="E15" s="17">
        <f>Data!BT29</f>
        <v>9.5</v>
      </c>
      <c r="F15" s="18">
        <f t="shared" si="3"/>
        <v>0.19999999999999929</v>
      </c>
      <c r="G15" s="124">
        <f>Data!BT39</f>
        <v>9.6</v>
      </c>
      <c r="H15" s="17">
        <f>Data!BT49</f>
        <v>9.5</v>
      </c>
      <c r="I15" s="17">
        <f>Data!BT59</f>
        <v>9.5</v>
      </c>
      <c r="J15" s="18">
        <f t="shared" si="0"/>
        <v>9.9999999999999645E-2</v>
      </c>
      <c r="K15" s="17">
        <f>Data!BT69</f>
        <v>9.3000000000000007</v>
      </c>
      <c r="L15" s="17">
        <f>Data!BT79</f>
        <v>9.5</v>
      </c>
      <c r="M15" s="17">
        <f>Data!BT89</f>
        <v>9.4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Data!BT10</f>
        <v>8.6</v>
      </c>
      <c r="D16" s="17">
        <f>Data!BT20</f>
        <v>8</v>
      </c>
      <c r="E16" s="17">
        <f>Data!BT30</f>
        <v>8.5</v>
      </c>
      <c r="F16" s="18">
        <f t="shared" si="3"/>
        <v>0.59999999999999964</v>
      </c>
      <c r="G16" s="124">
        <f>Data!BT40</f>
        <v>8.6</v>
      </c>
      <c r="H16" s="17">
        <f>Data!BT50</f>
        <v>8.5</v>
      </c>
      <c r="I16" s="17">
        <f>Data!BT60</f>
        <v>8.3000000000000007</v>
      </c>
      <c r="J16" s="18">
        <f t="shared" si="0"/>
        <v>0.29999999999999893</v>
      </c>
      <c r="K16" s="17">
        <f>Data!BT70</f>
        <v>8.6</v>
      </c>
      <c r="L16" s="17">
        <f>Data!BT80</f>
        <v>8.5</v>
      </c>
      <c r="M16" s="17">
        <f>Data!BT90</f>
        <v>8.5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Data!BT11</f>
        <v>9.1</v>
      </c>
      <c r="D17" s="17">
        <f>Data!BT21</f>
        <v>9.5</v>
      </c>
      <c r="E17" s="17">
        <f>Data!BT31</f>
        <v>9.4</v>
      </c>
      <c r="F17" s="18">
        <f t="shared" si="3"/>
        <v>0.40000000000000036</v>
      </c>
      <c r="G17" s="124">
        <f>Data!BT41</f>
        <v>9.1</v>
      </c>
      <c r="H17" s="17">
        <f>Data!BT51</f>
        <v>9.1999999999999993</v>
      </c>
      <c r="I17" s="17">
        <f>Data!BT61</f>
        <v>9.4</v>
      </c>
      <c r="J17" s="18">
        <f t="shared" si="0"/>
        <v>0.30000000000000071</v>
      </c>
      <c r="K17" s="17">
        <f>Data!BT71</f>
        <v>9.5</v>
      </c>
      <c r="L17" s="17">
        <f>Data!BT81</f>
        <v>9.4</v>
      </c>
      <c r="M17" s="17">
        <f>Data!BT91</f>
        <v>9.1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2.1657806654853555E-2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9.27</v>
      </c>
      <c r="F28" s="30">
        <f>AVERAGE(F8:F27)</f>
        <v>0.42999999999999972</v>
      </c>
      <c r="G28" s="31"/>
      <c r="H28" s="32" t="s">
        <v>111</v>
      </c>
      <c r="I28" s="79">
        <f>AVERAGE(G8:I27)</f>
        <v>9.2333333333333325</v>
      </c>
      <c r="J28" s="30">
        <f>AVERAGE(J8:J27)</f>
        <v>0.37999999999999956</v>
      </c>
      <c r="K28" s="80"/>
      <c r="L28" s="81" t="s">
        <v>111</v>
      </c>
      <c r="M28" s="82">
        <f>AVERAGE(K8:M27)</f>
        <v>9.25</v>
      </c>
      <c r="N28" s="83">
        <f>AVERAGE(N8:N27)</f>
        <v>0.31999999999999973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1.1488333333333323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0.18491331552719223</v>
      </c>
      <c r="I30" s="2"/>
      <c r="J30" s="33"/>
      <c r="K30" s="34" t="s">
        <v>114</v>
      </c>
      <c r="L30" s="35">
        <f>SQRT(D30^2+H30^2)</f>
        <v>1.1636197669501125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0.2230744336569577</v>
      </c>
      <c r="E31" s="3"/>
      <c r="F31" s="37"/>
      <c r="G31" s="40" t="s">
        <v>117</v>
      </c>
      <c r="H31" s="41">
        <f>H30/5.15</f>
        <v>3.5905498160619845E-2</v>
      </c>
      <c r="I31" s="2"/>
      <c r="J31" s="37"/>
      <c r="K31" s="38" t="s">
        <v>118</v>
      </c>
      <c r="L31" s="84">
        <f>L30/5.15</f>
        <v>0.22594558581555579</v>
      </c>
      <c r="M31" s="2"/>
      <c r="N31" s="85"/>
      <c r="O31" s="36" t="s">
        <v>119</v>
      </c>
      <c r="P31" s="86">
        <f>IF(J2=2,(F28+J28)/2,(F28+J28+N28)/3)</f>
        <v>0.37666666666666632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12.764814814814804</v>
      </c>
      <c r="E32" s="3"/>
      <c r="F32" s="42"/>
      <c r="G32" s="45" t="s">
        <v>121</v>
      </c>
      <c r="H32" s="44">
        <f>100*H30/G4</f>
        <v>2.0545923947465803</v>
      </c>
      <c r="I32" s="2"/>
      <c r="J32" s="42"/>
      <c r="K32" s="87" t="s">
        <v>122</v>
      </c>
      <c r="L32" s="44">
        <f>100*L30/(G2-G3)</f>
        <v>12.929108521667917</v>
      </c>
      <c r="M32" s="2"/>
      <c r="N32" s="88"/>
      <c r="O32" s="89" t="s">
        <v>123</v>
      </c>
      <c r="P32" s="90">
        <f>IF(J3=2,P31*N42,P31*N43)</f>
        <v>0.97179999999999911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3.6666666666667069E-2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1.6666666666667496E-2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9.9999999999999645E-2</v>
      </c>
      <c r="E66" s="111">
        <f t="shared" ref="E66:E75" si="6">J8</f>
        <v>9.9999999999999645E-2</v>
      </c>
      <c r="F66" s="112">
        <f t="shared" ref="F66:F75" si="7">N8</f>
        <v>9.9999999999999645E-2</v>
      </c>
      <c r="G66" s="113">
        <f t="shared" ref="G66:G75" si="8">$P$32</f>
        <v>0.97179999999999911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8.8666666666666671</v>
      </c>
      <c r="M66" s="120">
        <f t="shared" ref="M66:M75" si="11">AVERAGE(G8:I8)</f>
        <v>8.8333333333333339</v>
      </c>
      <c r="N66" s="121">
        <f t="shared" ref="N66:N75" si="12">AVERAGE(K8:M8)</f>
        <v>8.8333333333333339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0.90000000000000036</v>
      </c>
      <c r="E67" s="114">
        <f t="shared" si="6"/>
        <v>0.79999999999999893</v>
      </c>
      <c r="F67" s="115">
        <f t="shared" si="7"/>
        <v>0.79999999999999893</v>
      </c>
      <c r="G67" s="113">
        <f t="shared" si="8"/>
        <v>0.97179999999999911</v>
      </c>
      <c r="H67" s="2"/>
      <c r="I67" s="2"/>
      <c r="J67" s="2"/>
      <c r="K67" s="119">
        <f t="shared" si="9"/>
        <v>2</v>
      </c>
      <c r="L67" s="122">
        <f t="shared" si="10"/>
        <v>8.2000000000000011</v>
      </c>
      <c r="M67" s="122">
        <f t="shared" si="11"/>
        <v>8.2666666666666657</v>
      </c>
      <c r="N67" s="113">
        <f t="shared" si="12"/>
        <v>8.3666666666666671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0.59999999999999964</v>
      </c>
      <c r="E68" s="114">
        <f t="shared" si="6"/>
        <v>0.40000000000000036</v>
      </c>
      <c r="F68" s="115">
        <f t="shared" si="7"/>
        <v>9.9999999999999645E-2</v>
      </c>
      <c r="G68" s="113">
        <f t="shared" si="8"/>
        <v>0.97179999999999911</v>
      </c>
      <c r="H68" s="2"/>
      <c r="I68" s="2"/>
      <c r="J68" s="2"/>
      <c r="K68" s="119">
        <f t="shared" si="9"/>
        <v>3</v>
      </c>
      <c r="L68" s="122">
        <f t="shared" si="10"/>
        <v>9.5333333333333332</v>
      </c>
      <c r="M68" s="122">
        <f t="shared" si="11"/>
        <v>9.6</v>
      </c>
      <c r="N68" s="113">
        <f t="shared" si="12"/>
        <v>9.5666666666666682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0.5</v>
      </c>
      <c r="E69" s="114">
        <f t="shared" si="6"/>
        <v>0.59999999999999964</v>
      </c>
      <c r="F69" s="115">
        <f t="shared" si="7"/>
        <v>0.5</v>
      </c>
      <c r="G69" s="113">
        <f t="shared" si="8"/>
        <v>0.97179999999999911</v>
      </c>
      <c r="H69" s="2"/>
      <c r="I69" s="2"/>
      <c r="J69" s="2"/>
      <c r="K69" s="119">
        <f t="shared" si="9"/>
        <v>4</v>
      </c>
      <c r="L69" s="122">
        <f t="shared" si="10"/>
        <v>9.7666666666666675</v>
      </c>
      <c r="M69" s="122">
        <f t="shared" si="11"/>
        <v>9.6333333333333346</v>
      </c>
      <c r="N69" s="113">
        <f t="shared" si="12"/>
        <v>9.5333333333333332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0.29999999999999893</v>
      </c>
      <c r="E70" s="114">
        <f t="shared" si="6"/>
        <v>0.79999999999999893</v>
      </c>
      <c r="F70" s="115">
        <f t="shared" si="7"/>
        <v>0.19999999999999929</v>
      </c>
      <c r="G70" s="113">
        <f t="shared" si="8"/>
        <v>0.97179999999999911</v>
      </c>
      <c r="H70" s="2"/>
      <c r="I70" s="2"/>
      <c r="J70" s="2"/>
      <c r="K70" s="119">
        <f t="shared" si="9"/>
        <v>5</v>
      </c>
      <c r="L70" s="122">
        <f t="shared" si="10"/>
        <v>9.5666666666666647</v>
      </c>
      <c r="M70" s="122">
        <f t="shared" si="11"/>
        <v>9.2333333333333325</v>
      </c>
      <c r="N70" s="113">
        <f t="shared" si="12"/>
        <v>9.5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0.29999999999999893</v>
      </c>
      <c r="E71" s="114">
        <f t="shared" si="6"/>
        <v>0.19999999999999929</v>
      </c>
      <c r="F71" s="115">
        <f t="shared" si="7"/>
        <v>0.30000000000000071</v>
      </c>
      <c r="G71" s="113">
        <f t="shared" si="8"/>
        <v>0.97179999999999911</v>
      </c>
      <c r="H71" s="2"/>
      <c r="I71" s="2"/>
      <c r="J71" s="2"/>
      <c r="K71" s="119">
        <f t="shared" si="9"/>
        <v>6</v>
      </c>
      <c r="L71" s="122">
        <f t="shared" si="10"/>
        <v>9.5666666666666682</v>
      </c>
      <c r="M71" s="122">
        <f t="shared" si="11"/>
        <v>9.6</v>
      </c>
      <c r="N71" s="113">
        <f t="shared" si="12"/>
        <v>9.6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0.40000000000000036</v>
      </c>
      <c r="E72" s="114">
        <f t="shared" si="6"/>
        <v>0.19999999999999929</v>
      </c>
      <c r="F72" s="115">
        <f t="shared" si="7"/>
        <v>0.5</v>
      </c>
      <c r="G72" s="113">
        <f t="shared" si="8"/>
        <v>0.97179999999999911</v>
      </c>
      <c r="H72" s="2"/>
      <c r="I72" s="2"/>
      <c r="J72" s="2"/>
      <c r="K72" s="119">
        <f t="shared" si="9"/>
        <v>7</v>
      </c>
      <c r="L72" s="122">
        <f t="shared" si="10"/>
        <v>9.8999999999999986</v>
      </c>
      <c r="M72" s="122">
        <f t="shared" si="11"/>
        <v>9.9333333333333336</v>
      </c>
      <c r="N72" s="113">
        <f t="shared" si="12"/>
        <v>9.8333333333333339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0.19999999999999929</v>
      </c>
      <c r="E73" s="114">
        <f t="shared" si="6"/>
        <v>9.9999999999999645E-2</v>
      </c>
      <c r="F73" s="115">
        <f t="shared" si="7"/>
        <v>0.19999999999999929</v>
      </c>
      <c r="G73" s="113">
        <f t="shared" si="8"/>
        <v>0.97179999999999911</v>
      </c>
      <c r="H73" s="2"/>
      <c r="I73" s="2"/>
      <c r="J73" s="2"/>
      <c r="K73" s="119">
        <f t="shared" si="9"/>
        <v>8</v>
      </c>
      <c r="L73" s="122">
        <f t="shared" si="10"/>
        <v>9.6</v>
      </c>
      <c r="M73" s="122">
        <f t="shared" si="11"/>
        <v>9.5333333333333332</v>
      </c>
      <c r="N73" s="113">
        <f t="shared" si="12"/>
        <v>9.4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0.59999999999999964</v>
      </c>
      <c r="E74" s="114">
        <f t="shared" si="6"/>
        <v>0.29999999999999893</v>
      </c>
      <c r="F74" s="115">
        <f t="shared" si="7"/>
        <v>9.9999999999999645E-2</v>
      </c>
      <c r="G74" s="113">
        <f t="shared" si="8"/>
        <v>0.97179999999999911</v>
      </c>
      <c r="H74" s="2"/>
      <c r="I74" s="2"/>
      <c r="J74" s="2"/>
      <c r="K74" s="119">
        <f t="shared" si="9"/>
        <v>9</v>
      </c>
      <c r="L74" s="122">
        <f t="shared" si="10"/>
        <v>8.3666666666666671</v>
      </c>
      <c r="M74" s="122">
        <f t="shared" si="11"/>
        <v>8.4666666666666668</v>
      </c>
      <c r="N74" s="113">
        <f t="shared" si="12"/>
        <v>8.5333333333333332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0.30000000000000071</v>
      </c>
      <c r="F75" s="115">
        <f t="shared" si="7"/>
        <v>0.40000000000000036</v>
      </c>
      <c r="G75" s="118">
        <f t="shared" si="8"/>
        <v>0.97179999999999911</v>
      </c>
      <c r="H75" s="2"/>
      <c r="I75" s="2"/>
      <c r="J75" s="2"/>
      <c r="K75" s="123">
        <f t="shared" si="9"/>
        <v>10</v>
      </c>
      <c r="L75" s="122">
        <f t="shared" si="10"/>
        <v>9.3333333333333339</v>
      </c>
      <c r="M75" s="122">
        <f t="shared" si="11"/>
        <v>9.2333333333333325</v>
      </c>
      <c r="N75" s="113">
        <f t="shared" si="12"/>
        <v>9.3333333333333339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GRR!B81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GRR!C81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71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Data!BU2</f>
        <v>9.1999999999999993</v>
      </c>
      <c r="D8" s="17">
        <f>Data!BU12</f>
        <v>8.8000000000000007</v>
      </c>
      <c r="E8" s="17">
        <f>Data!BU22</f>
        <v>8.6</v>
      </c>
      <c r="F8" s="18">
        <f>MAX(C8:E8)-MIN(C8:E8)</f>
        <v>0.59999999999999964</v>
      </c>
      <c r="G8" s="17">
        <f>Data!BU32</f>
        <v>9.1</v>
      </c>
      <c r="H8" s="17">
        <f>Data!BU42</f>
        <v>9.1</v>
      </c>
      <c r="I8" s="17">
        <f>Data!BU52</f>
        <v>8.4</v>
      </c>
      <c r="J8" s="18">
        <f t="shared" ref="J8:J17" si="0">MAX(G8:I8)-MIN(G8:I8)</f>
        <v>0.69999999999999929</v>
      </c>
      <c r="K8" s="17">
        <f>Data!BU62</f>
        <v>8.6</v>
      </c>
      <c r="L8" s="17">
        <f>Data!BU72</f>
        <v>9</v>
      </c>
      <c r="M8" s="17">
        <f>Data!BU82</f>
        <v>8.6</v>
      </c>
      <c r="N8" s="71">
        <f t="shared" ref="N8:N17" si="1">MAX(K8:M8)-MIN(K8:M8)</f>
        <v>0.40000000000000036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Data!BU3</f>
        <v>8.8000000000000007</v>
      </c>
      <c r="D9" s="17">
        <f>Data!BU13</f>
        <v>8.9</v>
      </c>
      <c r="E9" s="17">
        <f>Data!BU23</f>
        <v>9.4</v>
      </c>
      <c r="F9" s="18">
        <f t="shared" ref="F9:F17" si="3">MAX(C9:E9)-MIN(C9:E9)</f>
        <v>0.59999999999999964</v>
      </c>
      <c r="G9" s="17">
        <f>Data!BU33</f>
        <v>9.1</v>
      </c>
      <c r="H9" s="17">
        <f>Data!BU43</f>
        <v>9.1</v>
      </c>
      <c r="I9" s="17">
        <f>Data!BU53</f>
        <v>8.9</v>
      </c>
      <c r="J9" s="18">
        <f t="shared" si="0"/>
        <v>0.19999999999999929</v>
      </c>
      <c r="K9" s="17">
        <f>Data!BU63</f>
        <v>9.1999999999999993</v>
      </c>
      <c r="L9" s="17">
        <f>Data!BU73</f>
        <v>9</v>
      </c>
      <c r="M9" s="17">
        <f>Data!BU83</f>
        <v>9.1</v>
      </c>
      <c r="N9" s="73">
        <f t="shared" si="1"/>
        <v>0.19999999999999929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Data!BU4</f>
        <v>10.3</v>
      </c>
      <c r="D10" s="17">
        <f>Data!BU14</f>
        <v>10</v>
      </c>
      <c r="E10" s="17">
        <f>Data!BU24</f>
        <v>9.6</v>
      </c>
      <c r="F10" s="18">
        <f t="shared" si="3"/>
        <v>0.70000000000000107</v>
      </c>
      <c r="G10" s="17">
        <f>Data!BU34</f>
        <v>10.199999999999999</v>
      </c>
      <c r="H10" s="17">
        <f>Data!BU44</f>
        <v>9.9</v>
      </c>
      <c r="I10" s="17">
        <f>Data!BU54</f>
        <v>9.6</v>
      </c>
      <c r="J10" s="18">
        <f t="shared" si="0"/>
        <v>0.59999999999999964</v>
      </c>
      <c r="K10" s="17">
        <f>Data!BU64</f>
        <v>9.6999999999999993</v>
      </c>
      <c r="L10" s="17">
        <f>Data!BU74</f>
        <v>9.6999999999999993</v>
      </c>
      <c r="M10" s="17">
        <f>Data!BU84</f>
        <v>9.6</v>
      </c>
      <c r="N10" s="73">
        <f t="shared" si="1"/>
        <v>9.9999999999999645E-2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Data!BU5</f>
        <v>9.4</v>
      </c>
      <c r="D11" s="17">
        <f>Data!BU15</f>
        <v>9.6999999999999993</v>
      </c>
      <c r="E11" s="17">
        <f>Data!BU25</f>
        <v>9.3000000000000007</v>
      </c>
      <c r="F11" s="18">
        <f t="shared" si="3"/>
        <v>0.39999999999999858</v>
      </c>
      <c r="G11" s="17">
        <f>Data!BU35</f>
        <v>9.6999999999999993</v>
      </c>
      <c r="H11" s="17">
        <f>Data!BU45</f>
        <v>9.4</v>
      </c>
      <c r="I11" s="17">
        <f>Data!BU55</f>
        <v>9.1999999999999993</v>
      </c>
      <c r="J11" s="18">
        <f t="shared" si="0"/>
        <v>0.5</v>
      </c>
      <c r="K11" s="17">
        <f>Data!BU65</f>
        <v>9.6999999999999993</v>
      </c>
      <c r="L11" s="17">
        <f>Data!BU75</f>
        <v>9.1</v>
      </c>
      <c r="M11" s="17">
        <f>Data!BU85</f>
        <v>9.4</v>
      </c>
      <c r="N11" s="73">
        <f t="shared" si="1"/>
        <v>0.59999999999999964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Data!BU6</f>
        <v>9.8000000000000007</v>
      </c>
      <c r="D12" s="17">
        <f>Data!BU16</f>
        <v>9.5</v>
      </c>
      <c r="E12" s="17">
        <f>Data!BU26</f>
        <v>9.4</v>
      </c>
      <c r="F12" s="18">
        <f t="shared" si="3"/>
        <v>0.40000000000000036</v>
      </c>
      <c r="G12" s="17">
        <f>Data!BU36</f>
        <v>9.1999999999999993</v>
      </c>
      <c r="H12" s="17">
        <f>Data!BU46</f>
        <v>9.4</v>
      </c>
      <c r="I12" s="17">
        <f>Data!BU56</f>
        <v>9</v>
      </c>
      <c r="J12" s="18">
        <f t="shared" si="0"/>
        <v>0.40000000000000036</v>
      </c>
      <c r="K12" s="17">
        <f>Data!BU66</f>
        <v>9.6</v>
      </c>
      <c r="L12" s="17">
        <f>Data!BU76</f>
        <v>9.4</v>
      </c>
      <c r="M12" s="17">
        <f>Data!BU86</f>
        <v>9.3000000000000007</v>
      </c>
      <c r="N12" s="73">
        <f t="shared" si="1"/>
        <v>0.29999999999999893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Data!BU7</f>
        <v>10.4</v>
      </c>
      <c r="D13" s="17">
        <f>Data!BU17</f>
        <v>9.9</v>
      </c>
      <c r="E13" s="17">
        <f>Data!BU27</f>
        <v>9.5</v>
      </c>
      <c r="F13" s="18">
        <f t="shared" si="3"/>
        <v>0.90000000000000036</v>
      </c>
      <c r="G13" s="17">
        <f>Data!BU37</f>
        <v>10.3</v>
      </c>
      <c r="H13" s="17">
        <f>Data!BU47</f>
        <v>9.8000000000000007</v>
      </c>
      <c r="I13" s="17">
        <f>Data!BU57</f>
        <v>10.1</v>
      </c>
      <c r="J13" s="18">
        <f t="shared" si="0"/>
        <v>0.5</v>
      </c>
      <c r="K13" s="17">
        <f>Data!BU67</f>
        <v>10.4</v>
      </c>
      <c r="L13" s="17">
        <f>Data!BU77</f>
        <v>9.9</v>
      </c>
      <c r="M13" s="17">
        <f>Data!BU87</f>
        <v>10.1</v>
      </c>
      <c r="N13" s="73">
        <f t="shared" si="1"/>
        <v>0.5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Data!BU8</f>
        <v>10.9</v>
      </c>
      <c r="D14" s="17">
        <f>Data!BU18</f>
        <v>10.9</v>
      </c>
      <c r="E14" s="17">
        <f>Data!BU28</f>
        <v>10.9</v>
      </c>
      <c r="F14" s="18">
        <f t="shared" si="3"/>
        <v>0</v>
      </c>
      <c r="G14" s="17">
        <f>Data!BU38</f>
        <v>11.1</v>
      </c>
      <c r="H14" s="17">
        <f>Data!BU48</f>
        <v>10.8</v>
      </c>
      <c r="I14" s="17">
        <f>Data!BU58</f>
        <v>10.9</v>
      </c>
      <c r="J14" s="18">
        <f t="shared" si="0"/>
        <v>0.29999999999999893</v>
      </c>
      <c r="K14" s="17">
        <f>Data!BU68</f>
        <v>11</v>
      </c>
      <c r="L14" s="17">
        <f>Data!BU78</f>
        <v>10.5</v>
      </c>
      <c r="M14" s="17">
        <f>Data!BU88</f>
        <v>10.4</v>
      </c>
      <c r="N14" s="73">
        <f t="shared" si="1"/>
        <v>0.59999999999999964</v>
      </c>
      <c r="O14" s="2"/>
      <c r="P14" s="2"/>
      <c r="Q14" s="2"/>
    </row>
    <row r="15" spans="1:19" ht="13.5" customHeight="1">
      <c r="A15" s="2"/>
      <c r="B15" s="19">
        <v>8</v>
      </c>
      <c r="C15" s="17">
        <f>Data!BU9</f>
        <v>10</v>
      </c>
      <c r="D15" s="17">
        <f>Data!BU19</f>
        <v>9.6999999999999993</v>
      </c>
      <c r="E15" s="17">
        <f>Data!BU29</f>
        <v>9.6</v>
      </c>
      <c r="F15" s="18">
        <f t="shared" si="3"/>
        <v>0.40000000000000036</v>
      </c>
      <c r="G15" s="17">
        <f>Data!BU39</f>
        <v>9.9</v>
      </c>
      <c r="H15" s="17">
        <f>Data!BU49</f>
        <v>9.5</v>
      </c>
      <c r="I15" s="17">
        <f>Data!BU59</f>
        <v>9.6</v>
      </c>
      <c r="J15" s="18">
        <f t="shared" si="0"/>
        <v>0.40000000000000036</v>
      </c>
      <c r="K15" s="17">
        <f>Data!BU69</f>
        <v>9.6</v>
      </c>
      <c r="L15" s="17">
        <f>Data!BU79</f>
        <v>9.6</v>
      </c>
      <c r="M15" s="17">
        <f>Data!BU89</f>
        <v>9.4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Data!BU10</f>
        <v>8.8000000000000007</v>
      </c>
      <c r="D16" s="17">
        <f>Data!BU20</f>
        <v>8</v>
      </c>
      <c r="E16" s="17">
        <f>Data!BU30</f>
        <v>8.5</v>
      </c>
      <c r="F16" s="18">
        <f t="shared" si="3"/>
        <v>0.80000000000000071</v>
      </c>
      <c r="G16" s="17">
        <f>Data!BU40</f>
        <v>8.6999999999999993</v>
      </c>
      <c r="H16" s="17">
        <f>Data!BU50</f>
        <v>8.1</v>
      </c>
      <c r="I16" s="17">
        <f>Data!BU60</f>
        <v>8.5</v>
      </c>
      <c r="J16" s="18">
        <f t="shared" si="0"/>
        <v>0.59999999999999964</v>
      </c>
      <c r="K16" s="17">
        <f>Data!BU70</f>
        <v>8.6</v>
      </c>
      <c r="L16" s="17">
        <f>Data!BU80</f>
        <v>8.6</v>
      </c>
      <c r="M16" s="17">
        <f>Data!BU90</f>
        <v>8.1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Data!BU11</f>
        <v>10</v>
      </c>
      <c r="D17" s="17">
        <f>Data!BU21</f>
        <v>10.199999999999999</v>
      </c>
      <c r="E17" s="17">
        <f>Data!BU31</f>
        <v>9.8000000000000007</v>
      </c>
      <c r="F17" s="18">
        <f t="shared" si="3"/>
        <v>0.39999999999999858</v>
      </c>
      <c r="G17" s="17">
        <f>Data!BU41</f>
        <v>10.199999999999999</v>
      </c>
      <c r="H17" s="17">
        <f>Data!BU51</f>
        <v>10.1</v>
      </c>
      <c r="I17" s="17">
        <f>Data!BU61</f>
        <v>9.9</v>
      </c>
      <c r="J17" s="18">
        <f t="shared" si="0"/>
        <v>0.29999999999999893</v>
      </c>
      <c r="K17" s="17">
        <f>Data!BU71</f>
        <v>10.1</v>
      </c>
      <c r="L17" s="17">
        <f>Data!BU81</f>
        <v>9.9</v>
      </c>
      <c r="M17" s="17">
        <f>Data!BU91</f>
        <v>9.6999999999999993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1.9688915140776721E-2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9.5933333333333355</v>
      </c>
      <c r="F28" s="30">
        <f>AVERAGE(F8:F27)</f>
        <v>0.51999999999999991</v>
      </c>
      <c r="G28" s="31"/>
      <c r="H28" s="32" t="s">
        <v>111</v>
      </c>
      <c r="I28" s="79">
        <f>AVERAGE(G8:I27)</f>
        <v>9.56</v>
      </c>
      <c r="J28" s="30">
        <f>AVERAGE(J8:J27)</f>
        <v>0.44999999999999962</v>
      </c>
      <c r="K28" s="80"/>
      <c r="L28" s="81" t="s">
        <v>111</v>
      </c>
      <c r="M28" s="82">
        <f>AVERAGE(K8:M27)</f>
        <v>9.4966666666666661</v>
      </c>
      <c r="N28" s="83">
        <f>AVERAGE(N8:N27)</f>
        <v>0.37999999999999973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1.3724999999999992</v>
      </c>
      <c r="E30" s="3"/>
      <c r="F30" s="33"/>
      <c r="G30" s="36" t="s">
        <v>113</v>
      </c>
      <c r="H30" s="35">
        <f>IF(J2=2,SQRT(ABS(((P33*P42)^2)-((D30^2)/(J4*J3)))),(SQRT(ABS(((P33*P43)^2)-((D30^2)/(J4*J3))))))</f>
        <v>7.300085615938931E-2</v>
      </c>
      <c r="I30" s="2"/>
      <c r="J30" s="33"/>
      <c r="K30" s="34" t="s">
        <v>114</v>
      </c>
      <c r="L30" s="35">
        <f>SQRT(D30^2+H30^2)</f>
        <v>1.3744400223363702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0.26650485436893184</v>
      </c>
      <c r="E31" s="3"/>
      <c r="F31" s="37"/>
      <c r="G31" s="40" t="s">
        <v>117</v>
      </c>
      <c r="H31" s="41">
        <f>H30/5.15</f>
        <v>1.417492352609501E-2</v>
      </c>
      <c r="I31" s="2"/>
      <c r="J31" s="37"/>
      <c r="K31" s="38" t="s">
        <v>118</v>
      </c>
      <c r="L31" s="84">
        <f>L30/5.15</f>
        <v>0.26688155773521749</v>
      </c>
      <c r="M31" s="2"/>
      <c r="N31" s="85"/>
      <c r="O31" s="36" t="s">
        <v>119</v>
      </c>
      <c r="P31" s="86">
        <f>IF(J2=2,(F28+J28)/2,(F28+J28+N28)/3)</f>
        <v>0.44999999999999973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15.249999999999991</v>
      </c>
      <c r="E32" s="3"/>
      <c r="F32" s="42"/>
      <c r="G32" s="45" t="s">
        <v>121</v>
      </c>
      <c r="H32" s="44">
        <f>100*H30/G4</f>
        <v>0.81112062399321461</v>
      </c>
      <c r="I32" s="2"/>
      <c r="J32" s="42"/>
      <c r="K32" s="87" t="s">
        <v>122</v>
      </c>
      <c r="L32" s="44">
        <f>100*L30/(G2-G3)</f>
        <v>15.271555803737446</v>
      </c>
      <c r="M32" s="2"/>
      <c r="N32" s="88"/>
      <c r="O32" s="89" t="s">
        <v>123</v>
      </c>
      <c r="P32" s="90">
        <f>IF(J3=2,P31*N42,P31*N43)</f>
        <v>1.1609999999999994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9.6666666666669343E-2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-6.3333333333334352E-2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0.59999999999999964</v>
      </c>
      <c r="E66" s="111">
        <f t="shared" ref="E66:E75" si="6">J8</f>
        <v>0.69999999999999929</v>
      </c>
      <c r="F66" s="112">
        <f t="shared" ref="F66:F75" si="7">N8</f>
        <v>0.40000000000000036</v>
      </c>
      <c r="G66" s="113">
        <f t="shared" ref="G66:G75" si="8">$P$32</f>
        <v>1.1609999999999994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8.8666666666666671</v>
      </c>
      <c r="M66" s="120">
        <f t="shared" ref="M66:M75" si="11">AVERAGE(G8:I8)</f>
        <v>8.8666666666666671</v>
      </c>
      <c r="N66" s="121">
        <f t="shared" ref="N66:N75" si="12">AVERAGE(K8:M8)</f>
        <v>8.7333333333333343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0.59999999999999964</v>
      </c>
      <c r="E67" s="114">
        <f t="shared" si="6"/>
        <v>0.19999999999999929</v>
      </c>
      <c r="F67" s="115">
        <f t="shared" si="7"/>
        <v>0.19999999999999929</v>
      </c>
      <c r="G67" s="113">
        <f t="shared" si="8"/>
        <v>1.1609999999999994</v>
      </c>
      <c r="H67" s="2"/>
      <c r="I67" s="2"/>
      <c r="J67" s="2"/>
      <c r="K67" s="119">
        <f t="shared" si="9"/>
        <v>2</v>
      </c>
      <c r="L67" s="122">
        <f t="shared" si="10"/>
        <v>9.0333333333333332</v>
      </c>
      <c r="M67" s="122">
        <f t="shared" si="11"/>
        <v>9.0333333333333332</v>
      </c>
      <c r="N67" s="113">
        <f t="shared" si="12"/>
        <v>9.1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0.70000000000000107</v>
      </c>
      <c r="E68" s="114">
        <f t="shared" si="6"/>
        <v>0.59999999999999964</v>
      </c>
      <c r="F68" s="115">
        <f t="shared" si="7"/>
        <v>9.9999999999999645E-2</v>
      </c>
      <c r="G68" s="113">
        <f t="shared" si="8"/>
        <v>1.1609999999999994</v>
      </c>
      <c r="H68" s="2"/>
      <c r="I68" s="2"/>
      <c r="J68" s="2"/>
      <c r="K68" s="119">
        <f t="shared" si="9"/>
        <v>3</v>
      </c>
      <c r="L68" s="122">
        <f t="shared" si="10"/>
        <v>9.9666666666666668</v>
      </c>
      <c r="M68" s="122">
        <f t="shared" si="11"/>
        <v>9.9</v>
      </c>
      <c r="N68" s="113">
        <f t="shared" si="12"/>
        <v>9.6666666666666661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0.39999999999999858</v>
      </c>
      <c r="E69" s="114">
        <f t="shared" si="6"/>
        <v>0.5</v>
      </c>
      <c r="F69" s="115">
        <f t="shared" si="7"/>
        <v>0.59999999999999964</v>
      </c>
      <c r="G69" s="113">
        <f t="shared" si="8"/>
        <v>1.1609999999999994</v>
      </c>
      <c r="H69" s="2"/>
      <c r="I69" s="2"/>
      <c r="J69" s="2"/>
      <c r="K69" s="119">
        <f t="shared" si="9"/>
        <v>4</v>
      </c>
      <c r="L69" s="122">
        <f t="shared" si="10"/>
        <v>9.4666666666666668</v>
      </c>
      <c r="M69" s="122">
        <f t="shared" si="11"/>
        <v>9.4333333333333336</v>
      </c>
      <c r="N69" s="113">
        <f t="shared" si="12"/>
        <v>9.3999999999999986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0.40000000000000036</v>
      </c>
      <c r="E70" s="114">
        <f t="shared" si="6"/>
        <v>0.40000000000000036</v>
      </c>
      <c r="F70" s="115">
        <f t="shared" si="7"/>
        <v>0.29999999999999893</v>
      </c>
      <c r="G70" s="113">
        <f t="shared" si="8"/>
        <v>1.1609999999999994</v>
      </c>
      <c r="H70" s="2"/>
      <c r="I70" s="2"/>
      <c r="J70" s="2"/>
      <c r="K70" s="119">
        <f t="shared" si="9"/>
        <v>5</v>
      </c>
      <c r="L70" s="122">
        <f t="shared" si="10"/>
        <v>9.5666666666666682</v>
      </c>
      <c r="M70" s="122">
        <f t="shared" si="11"/>
        <v>9.2000000000000011</v>
      </c>
      <c r="N70" s="113">
        <f t="shared" si="12"/>
        <v>9.4333333333333336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0.90000000000000036</v>
      </c>
      <c r="E71" s="114">
        <f t="shared" si="6"/>
        <v>0.5</v>
      </c>
      <c r="F71" s="115">
        <f t="shared" si="7"/>
        <v>0.5</v>
      </c>
      <c r="G71" s="113">
        <f t="shared" si="8"/>
        <v>1.1609999999999994</v>
      </c>
      <c r="H71" s="2"/>
      <c r="I71" s="2"/>
      <c r="J71" s="2"/>
      <c r="K71" s="119">
        <f t="shared" si="9"/>
        <v>6</v>
      </c>
      <c r="L71" s="122">
        <f t="shared" si="10"/>
        <v>9.9333333333333336</v>
      </c>
      <c r="M71" s="122">
        <f t="shared" si="11"/>
        <v>10.066666666666668</v>
      </c>
      <c r="N71" s="113">
        <f t="shared" si="12"/>
        <v>10.133333333333333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</v>
      </c>
      <c r="E72" s="114">
        <f t="shared" si="6"/>
        <v>0.29999999999999893</v>
      </c>
      <c r="F72" s="115">
        <f t="shared" si="7"/>
        <v>0.59999999999999964</v>
      </c>
      <c r="G72" s="113">
        <f t="shared" si="8"/>
        <v>1.1609999999999994</v>
      </c>
      <c r="H72" s="2"/>
      <c r="I72" s="2"/>
      <c r="J72" s="2"/>
      <c r="K72" s="119">
        <f t="shared" si="9"/>
        <v>7</v>
      </c>
      <c r="L72" s="122">
        <f t="shared" si="10"/>
        <v>10.9</v>
      </c>
      <c r="M72" s="122">
        <f t="shared" si="11"/>
        <v>10.933333333333332</v>
      </c>
      <c r="N72" s="113">
        <f t="shared" si="12"/>
        <v>10.633333333333333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0.40000000000000036</v>
      </c>
      <c r="E73" s="114">
        <f t="shared" si="6"/>
        <v>0.40000000000000036</v>
      </c>
      <c r="F73" s="115">
        <f t="shared" si="7"/>
        <v>0.19999999999999929</v>
      </c>
      <c r="G73" s="113">
        <f t="shared" si="8"/>
        <v>1.1609999999999994</v>
      </c>
      <c r="H73" s="2"/>
      <c r="I73" s="2"/>
      <c r="J73" s="2"/>
      <c r="K73" s="119">
        <f t="shared" si="9"/>
        <v>8</v>
      </c>
      <c r="L73" s="122">
        <f t="shared" si="10"/>
        <v>9.7666666666666657</v>
      </c>
      <c r="M73" s="122">
        <f t="shared" si="11"/>
        <v>9.6666666666666661</v>
      </c>
      <c r="N73" s="113">
        <f t="shared" si="12"/>
        <v>9.5333333333333332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0.80000000000000071</v>
      </c>
      <c r="E74" s="114">
        <f t="shared" si="6"/>
        <v>0.59999999999999964</v>
      </c>
      <c r="F74" s="115">
        <f t="shared" si="7"/>
        <v>0.5</v>
      </c>
      <c r="G74" s="113">
        <f t="shared" si="8"/>
        <v>1.1609999999999994</v>
      </c>
      <c r="H74" s="2"/>
      <c r="I74" s="2"/>
      <c r="J74" s="2"/>
      <c r="K74" s="119">
        <f t="shared" si="9"/>
        <v>9</v>
      </c>
      <c r="L74" s="122">
        <f t="shared" si="10"/>
        <v>8.4333333333333336</v>
      </c>
      <c r="M74" s="122">
        <f t="shared" si="11"/>
        <v>8.4333333333333318</v>
      </c>
      <c r="N74" s="113">
        <f t="shared" si="12"/>
        <v>8.4333333333333318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0.39999999999999858</v>
      </c>
      <c r="E75" s="114">
        <f t="shared" si="6"/>
        <v>0.29999999999999893</v>
      </c>
      <c r="F75" s="115">
        <f t="shared" si="7"/>
        <v>0.40000000000000036</v>
      </c>
      <c r="G75" s="118">
        <f t="shared" si="8"/>
        <v>1.1609999999999994</v>
      </c>
      <c r="H75" s="2"/>
      <c r="I75" s="2"/>
      <c r="J75" s="2"/>
      <c r="K75" s="123">
        <f t="shared" si="9"/>
        <v>10</v>
      </c>
      <c r="L75" s="122">
        <f t="shared" si="10"/>
        <v>10</v>
      </c>
      <c r="M75" s="122">
        <f t="shared" si="11"/>
        <v>10.066666666666665</v>
      </c>
      <c r="N75" s="113">
        <f t="shared" si="12"/>
        <v>9.9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GRR!B82</f>
        <v>13.5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GRR!C82</f>
        <v>5.5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72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8</v>
      </c>
      <c r="D4" s="9"/>
      <c r="E4" s="3"/>
      <c r="F4" s="4" t="s">
        <v>104</v>
      </c>
      <c r="G4" s="11">
        <f>(G2-G3)</f>
        <v>8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Data!BV2</f>
        <v>8.3000000000000007</v>
      </c>
      <c r="D8" s="17">
        <f>Data!BV12</f>
        <v>8.6999999999999993</v>
      </c>
      <c r="E8" s="17">
        <f>Data!BV22</f>
        <v>8.1999999999999993</v>
      </c>
      <c r="F8" s="18">
        <f>MAX(C8:E8)-MIN(C8:E8)</f>
        <v>0.5</v>
      </c>
      <c r="G8" s="17">
        <f>Data!BV32</f>
        <v>8.6999999999999993</v>
      </c>
      <c r="H8" s="17">
        <f>Data!BV42</f>
        <v>8.3000000000000007</v>
      </c>
      <c r="I8" s="17">
        <f>Data!BV52</f>
        <v>8.5</v>
      </c>
      <c r="J8" s="18">
        <f t="shared" ref="J8:J17" si="0">MAX(G8:I8)-MIN(G8:I8)</f>
        <v>0.39999999999999858</v>
      </c>
      <c r="K8" s="17">
        <f>Data!BV62</f>
        <v>8.5</v>
      </c>
      <c r="L8" s="17">
        <f>Data!BV72</f>
        <v>8.6</v>
      </c>
      <c r="M8" s="17">
        <f>Data!BV82</f>
        <v>8.5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Data!BV3</f>
        <v>8.6</v>
      </c>
      <c r="D9" s="17">
        <f>Data!BV13</f>
        <v>9.1</v>
      </c>
      <c r="E9" s="17">
        <f>Data!BV23</f>
        <v>9.1</v>
      </c>
      <c r="F9" s="18">
        <f t="shared" ref="F9:F17" si="3">MAX(C9:E9)-MIN(C9:E9)</f>
        <v>0.5</v>
      </c>
      <c r="G9" s="17">
        <f>Data!BV33</f>
        <v>8.8000000000000007</v>
      </c>
      <c r="H9" s="17">
        <f>Data!BV43</f>
        <v>9</v>
      </c>
      <c r="I9" s="17">
        <f>Data!BV53</f>
        <v>9.1</v>
      </c>
      <c r="J9" s="18">
        <f t="shared" si="0"/>
        <v>0.29999999999999893</v>
      </c>
      <c r="K9" s="17">
        <f>Data!BV63</f>
        <v>9.1</v>
      </c>
      <c r="L9" s="17">
        <f>Data!BV73</f>
        <v>9.1999999999999993</v>
      </c>
      <c r="M9" s="17">
        <f>Data!BV83</f>
        <v>9.4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Data!BV4</f>
        <v>9.6999999999999993</v>
      </c>
      <c r="D10" s="17">
        <f>Data!BV14</f>
        <v>9.4</v>
      </c>
      <c r="E10" s="17">
        <f>Data!BV24</f>
        <v>8.9</v>
      </c>
      <c r="F10" s="18">
        <f t="shared" si="3"/>
        <v>0.79999999999999893</v>
      </c>
      <c r="G10" s="17">
        <f>Data!BV34</f>
        <v>9.6</v>
      </c>
      <c r="H10" s="17">
        <f>Data!BV44</f>
        <v>9.1999999999999993</v>
      </c>
      <c r="I10" s="17">
        <f>Data!BV54</f>
        <v>8.8000000000000007</v>
      </c>
      <c r="J10" s="18">
        <f t="shared" si="0"/>
        <v>0.79999999999999893</v>
      </c>
      <c r="K10" s="17">
        <f>Data!BV64</f>
        <v>8.8000000000000007</v>
      </c>
      <c r="L10" s="17">
        <f>Data!BV74</f>
        <v>9.1</v>
      </c>
      <c r="M10" s="17">
        <f>Data!BV84</f>
        <v>8.8000000000000007</v>
      </c>
      <c r="N10" s="73">
        <f t="shared" si="1"/>
        <v>0.29999999999999893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Data!BV5</f>
        <v>10.4</v>
      </c>
      <c r="D11" s="17">
        <f>Data!BV15</f>
        <v>10.4</v>
      </c>
      <c r="E11" s="17">
        <f>Data!BV25</f>
        <v>10</v>
      </c>
      <c r="F11" s="18">
        <f t="shared" si="3"/>
        <v>0.40000000000000036</v>
      </c>
      <c r="G11" s="17">
        <f>Data!BV35</f>
        <v>10.3</v>
      </c>
      <c r="H11" s="17">
        <f>Data!BV45</f>
        <v>10.199999999999999</v>
      </c>
      <c r="I11" s="17">
        <f>Data!BV55</f>
        <v>9.9</v>
      </c>
      <c r="J11" s="18">
        <f t="shared" si="0"/>
        <v>0.40000000000000036</v>
      </c>
      <c r="K11" s="17">
        <f>Data!BV65</f>
        <v>10.4</v>
      </c>
      <c r="L11" s="17">
        <f>Data!BV75</f>
        <v>10.199999999999999</v>
      </c>
      <c r="M11" s="17">
        <f>Data!BV85</f>
        <v>9.9</v>
      </c>
      <c r="N11" s="73">
        <f t="shared" si="1"/>
        <v>0.5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Data!BV6</f>
        <v>10</v>
      </c>
      <c r="D12" s="17">
        <f>Data!BV16</f>
        <v>9.8000000000000007</v>
      </c>
      <c r="E12" s="17">
        <f>Data!BV26</f>
        <v>9.6999999999999993</v>
      </c>
      <c r="F12" s="18">
        <f t="shared" si="3"/>
        <v>0.30000000000000071</v>
      </c>
      <c r="G12" s="17">
        <f>Data!BV36</f>
        <v>9.8000000000000007</v>
      </c>
      <c r="H12" s="17">
        <f>Data!BV46</f>
        <v>9.5</v>
      </c>
      <c r="I12" s="17">
        <f>Data!BV56</f>
        <v>9.6</v>
      </c>
      <c r="J12" s="18">
        <f t="shared" si="0"/>
        <v>0.30000000000000071</v>
      </c>
      <c r="K12" s="17">
        <f>Data!BV66</f>
        <v>9.9</v>
      </c>
      <c r="L12" s="17">
        <f>Data!BV76</f>
        <v>9.4</v>
      </c>
      <c r="M12" s="17">
        <f>Data!BV86</f>
        <v>9.6</v>
      </c>
      <c r="N12" s="73">
        <f t="shared" si="1"/>
        <v>0.5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Data!BV7</f>
        <v>10.4</v>
      </c>
      <c r="D13" s="17">
        <f>Data!BV17</f>
        <v>10.4</v>
      </c>
      <c r="E13" s="17">
        <f>Data!BV27</f>
        <v>10.1</v>
      </c>
      <c r="F13" s="18">
        <f t="shared" si="3"/>
        <v>0.30000000000000071</v>
      </c>
      <c r="G13" s="17">
        <f>Data!BV37</f>
        <v>10.3</v>
      </c>
      <c r="H13" s="17">
        <f>Data!BV47</f>
        <v>10.1</v>
      </c>
      <c r="I13" s="17">
        <f>Data!BV57</f>
        <v>10.1</v>
      </c>
      <c r="J13" s="18">
        <f t="shared" si="0"/>
        <v>0.20000000000000107</v>
      </c>
      <c r="K13" s="17">
        <f>Data!BV67</f>
        <v>10.4</v>
      </c>
      <c r="L13" s="17">
        <f>Data!BV77</f>
        <v>9.6999999999999993</v>
      </c>
      <c r="M13" s="17">
        <f>Data!BV87</f>
        <v>10.1</v>
      </c>
      <c r="N13" s="73">
        <f t="shared" si="1"/>
        <v>0.70000000000000107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Data!BV8</f>
        <v>9.6999999999999993</v>
      </c>
      <c r="D14" s="17">
        <f>Data!BV18</f>
        <v>9.8000000000000007</v>
      </c>
      <c r="E14" s="17">
        <f>Data!BV28</f>
        <v>9.6</v>
      </c>
      <c r="F14" s="18">
        <f t="shared" si="3"/>
        <v>0.20000000000000107</v>
      </c>
      <c r="G14" s="17">
        <f>Data!BV38</f>
        <v>9.9</v>
      </c>
      <c r="H14" s="17">
        <f>Data!BV48</f>
        <v>9.4</v>
      </c>
      <c r="I14" s="17">
        <f>Data!BV58</f>
        <v>9.4</v>
      </c>
      <c r="J14" s="18">
        <f t="shared" si="0"/>
        <v>0.5</v>
      </c>
      <c r="K14" s="17">
        <f>Data!BV68</f>
        <v>9.8000000000000007</v>
      </c>
      <c r="L14" s="17">
        <f>Data!BV78</f>
        <v>9.6</v>
      </c>
      <c r="M14" s="17">
        <f>Data!BV88</f>
        <v>9.6</v>
      </c>
      <c r="N14" s="73">
        <f t="shared" si="1"/>
        <v>0.20000000000000107</v>
      </c>
      <c r="O14" s="2"/>
      <c r="P14" s="2"/>
      <c r="Q14" s="2"/>
    </row>
    <row r="15" spans="1:19" ht="13.5" customHeight="1">
      <c r="A15" s="2"/>
      <c r="B15" s="19">
        <v>8</v>
      </c>
      <c r="C15" s="17">
        <f>Data!BV9</f>
        <v>9.1</v>
      </c>
      <c r="D15" s="17">
        <f>Data!BV19</f>
        <v>8.5</v>
      </c>
      <c r="E15" s="17">
        <f>Data!BV29</f>
        <v>8.6999999999999993</v>
      </c>
      <c r="F15" s="18">
        <f t="shared" si="3"/>
        <v>0.59999999999999964</v>
      </c>
      <c r="G15" s="17">
        <f>Data!BV39</f>
        <v>8.4</v>
      </c>
      <c r="H15" s="17">
        <f>Data!BV49</f>
        <v>8.6</v>
      </c>
      <c r="I15" s="17">
        <f>Data!BV59</f>
        <v>8.6999999999999993</v>
      </c>
      <c r="J15" s="18">
        <f t="shared" si="0"/>
        <v>0.29999999999999893</v>
      </c>
      <c r="K15" s="17">
        <f>Data!BV69</f>
        <v>8.6999999999999993</v>
      </c>
      <c r="L15" s="17">
        <f>Data!BV79</f>
        <v>8.6999999999999993</v>
      </c>
      <c r="M15" s="17">
        <f>Data!BV89</f>
        <v>8.5</v>
      </c>
      <c r="N15" s="73">
        <f t="shared" si="1"/>
        <v>0.19999999999999929</v>
      </c>
      <c r="O15" s="2"/>
      <c r="P15" s="2"/>
      <c r="Q15" s="2"/>
    </row>
    <row r="16" spans="1:19" ht="13.5" customHeight="1">
      <c r="A16" s="2"/>
      <c r="B16" s="19">
        <v>9</v>
      </c>
      <c r="C16" s="17">
        <f>Data!BV10</f>
        <v>9</v>
      </c>
      <c r="D16" s="17">
        <f>Data!BV20</f>
        <v>8.8000000000000007</v>
      </c>
      <c r="E16" s="17">
        <f>Data!BV30</f>
        <v>8.8000000000000007</v>
      </c>
      <c r="F16" s="18">
        <f t="shared" si="3"/>
        <v>0.19999999999999929</v>
      </c>
      <c r="G16" s="17">
        <f>Data!BV40</f>
        <v>8.6</v>
      </c>
      <c r="H16" s="17">
        <f>Data!BV50</f>
        <v>8.6999999999999993</v>
      </c>
      <c r="I16" s="17">
        <f>Data!BV60</f>
        <v>8.8000000000000007</v>
      </c>
      <c r="J16" s="18">
        <f t="shared" si="0"/>
        <v>0.20000000000000107</v>
      </c>
      <c r="K16" s="17">
        <f>Data!BV70</f>
        <v>8.9</v>
      </c>
      <c r="L16" s="17">
        <f>Data!BV80</f>
        <v>8.4</v>
      </c>
      <c r="M16" s="17">
        <f>Data!BV90</f>
        <v>8.6999999999999993</v>
      </c>
      <c r="N16" s="73">
        <f t="shared" si="1"/>
        <v>0.5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Data!BV11</f>
        <v>9.8000000000000007</v>
      </c>
      <c r="D17" s="17">
        <f>Data!BV21</f>
        <v>9.6</v>
      </c>
      <c r="E17" s="17">
        <f>Data!BV31</f>
        <v>9.4</v>
      </c>
      <c r="F17" s="18">
        <f t="shared" si="3"/>
        <v>0.40000000000000036</v>
      </c>
      <c r="G17" s="17">
        <f>Data!BV41</f>
        <v>9.6999999999999993</v>
      </c>
      <c r="H17" s="17">
        <f>Data!BV51</f>
        <v>9.5</v>
      </c>
      <c r="I17" s="17">
        <f>Data!BV61</f>
        <v>9.4</v>
      </c>
      <c r="J17" s="18">
        <f t="shared" si="0"/>
        <v>0.29999999999999893</v>
      </c>
      <c r="K17" s="17">
        <f>Data!BV71</f>
        <v>9.6</v>
      </c>
      <c r="L17" s="17">
        <f>Data!BV81</f>
        <v>9.4</v>
      </c>
      <c r="M17" s="17">
        <f>Data!BV91</f>
        <v>9.3000000000000007</v>
      </c>
      <c r="N17" s="73">
        <f t="shared" si="1"/>
        <v>0.29999999999999893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6.103563693640595E-2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9.4</v>
      </c>
      <c r="F28" s="30">
        <f>AVERAGE(F8:F27)</f>
        <v>0.4200000000000001</v>
      </c>
      <c r="G28" s="31"/>
      <c r="H28" s="32" t="s">
        <v>111</v>
      </c>
      <c r="I28" s="79">
        <f>AVERAGE(G8:I27)</f>
        <v>9.2966666666666651</v>
      </c>
      <c r="J28" s="30">
        <f>AVERAGE(J8:J27)</f>
        <v>0.36999999999999977</v>
      </c>
      <c r="K28" s="80"/>
      <c r="L28" s="81" t="s">
        <v>111</v>
      </c>
      <c r="M28" s="82">
        <f>AVERAGE(K8:M27)</f>
        <v>9.2933333333333312</v>
      </c>
      <c r="N28" s="83">
        <f>AVERAGE(N8:N27)</f>
        <v>0.36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1.1691666666666665</v>
      </c>
      <c r="E30" s="3"/>
      <c r="F30" s="33"/>
      <c r="G30" s="36" t="s">
        <v>113</v>
      </c>
      <c r="H30" s="35">
        <f>IF(J2=2,SQRT(ABS(((P33*P42)^2)-((D30^2)/(J4*J3)))),(SQRT(ABS(((P33*P43)^2)-((D30^2)/(J4*J3))))))</f>
        <v>0.19333643436211326</v>
      </c>
      <c r="I30" s="2"/>
      <c r="J30" s="33"/>
      <c r="K30" s="34" t="s">
        <v>114</v>
      </c>
      <c r="L30" s="35">
        <f>SQRT(D30^2+H30^2)</f>
        <v>1.1850441642809351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0.22702265372168279</v>
      </c>
      <c r="E31" s="3"/>
      <c r="F31" s="37"/>
      <c r="G31" s="40" t="s">
        <v>117</v>
      </c>
      <c r="H31" s="41">
        <f>H30/5.15</f>
        <v>3.7541055215944322E-2</v>
      </c>
      <c r="I31" s="2"/>
      <c r="J31" s="37"/>
      <c r="K31" s="38" t="s">
        <v>118</v>
      </c>
      <c r="L31" s="84">
        <f>L30/5.15</f>
        <v>0.23010566296717183</v>
      </c>
      <c r="M31" s="2"/>
      <c r="N31" s="85"/>
      <c r="O31" s="36" t="s">
        <v>119</v>
      </c>
      <c r="P31" s="86">
        <f>IF(J2=2,(F28+J28)/2,(F28+J28+N28)/3)</f>
        <v>0.3833333333333333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14.61458333333333</v>
      </c>
      <c r="E32" s="3"/>
      <c r="F32" s="42"/>
      <c r="G32" s="45" t="s">
        <v>121</v>
      </c>
      <c r="H32" s="44">
        <f>100*H30/G4</f>
        <v>2.4167054295264156</v>
      </c>
      <c r="I32" s="2"/>
      <c r="J32" s="42"/>
      <c r="K32" s="87" t="s">
        <v>122</v>
      </c>
      <c r="L32" s="44">
        <f>100*L30/(G2-G3)</f>
        <v>14.813052053511688</v>
      </c>
      <c r="M32" s="2"/>
      <c r="N32" s="88"/>
      <c r="O32" s="89" t="s">
        <v>123</v>
      </c>
      <c r="P32" s="90">
        <f>IF(J3=2,P31*N42,P31*N43)</f>
        <v>0.98899999999999999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0.10666666666666913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-3.3333333333338544E-3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0.5</v>
      </c>
      <c r="E66" s="111">
        <f t="shared" ref="E66:E75" si="6">J8</f>
        <v>0.39999999999999858</v>
      </c>
      <c r="F66" s="112">
        <f t="shared" ref="F66:F75" si="7">N8</f>
        <v>9.9999999999999645E-2</v>
      </c>
      <c r="G66" s="113">
        <f t="shared" ref="G66:G75" si="8">$P$32</f>
        <v>0.98899999999999999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8.4</v>
      </c>
      <c r="M66" s="120">
        <f t="shared" ref="M66:M75" si="11">AVERAGE(G8:I8)</f>
        <v>8.5</v>
      </c>
      <c r="N66" s="121">
        <f t="shared" ref="N66:N75" si="12">AVERAGE(K8:M8)</f>
        <v>8.5333333333333332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0.5</v>
      </c>
      <c r="E67" s="114">
        <f t="shared" si="6"/>
        <v>0.29999999999999893</v>
      </c>
      <c r="F67" s="115">
        <f t="shared" si="7"/>
        <v>0.30000000000000071</v>
      </c>
      <c r="G67" s="113">
        <f t="shared" si="8"/>
        <v>0.98899999999999999</v>
      </c>
      <c r="H67" s="2"/>
      <c r="I67" s="2"/>
      <c r="J67" s="2"/>
      <c r="K67" s="119">
        <f t="shared" si="9"/>
        <v>2</v>
      </c>
      <c r="L67" s="122">
        <f t="shared" si="10"/>
        <v>8.9333333333333318</v>
      </c>
      <c r="M67" s="122">
        <f t="shared" si="11"/>
        <v>8.9666666666666668</v>
      </c>
      <c r="N67" s="113">
        <f t="shared" si="12"/>
        <v>9.2333333333333325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0.79999999999999893</v>
      </c>
      <c r="E68" s="114">
        <f t="shared" si="6"/>
        <v>0.79999999999999893</v>
      </c>
      <c r="F68" s="115">
        <f t="shared" si="7"/>
        <v>0.29999999999999893</v>
      </c>
      <c r="G68" s="113">
        <f t="shared" si="8"/>
        <v>0.98899999999999999</v>
      </c>
      <c r="H68" s="2"/>
      <c r="I68" s="2"/>
      <c r="J68" s="2"/>
      <c r="K68" s="119">
        <f t="shared" si="9"/>
        <v>3</v>
      </c>
      <c r="L68" s="122">
        <f t="shared" si="10"/>
        <v>9.3333333333333339</v>
      </c>
      <c r="M68" s="122">
        <f t="shared" si="11"/>
        <v>9.1999999999999993</v>
      </c>
      <c r="N68" s="113">
        <f t="shared" si="12"/>
        <v>8.9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0.40000000000000036</v>
      </c>
      <c r="E69" s="114">
        <f t="shared" si="6"/>
        <v>0.40000000000000036</v>
      </c>
      <c r="F69" s="115">
        <f t="shared" si="7"/>
        <v>0.5</v>
      </c>
      <c r="G69" s="113">
        <f t="shared" si="8"/>
        <v>0.98899999999999999</v>
      </c>
      <c r="H69" s="2"/>
      <c r="I69" s="2"/>
      <c r="J69" s="2"/>
      <c r="K69" s="119">
        <f t="shared" si="9"/>
        <v>4</v>
      </c>
      <c r="L69" s="122">
        <f t="shared" si="10"/>
        <v>10.266666666666667</v>
      </c>
      <c r="M69" s="122">
        <f t="shared" si="11"/>
        <v>10.133333333333333</v>
      </c>
      <c r="N69" s="113">
        <f t="shared" si="12"/>
        <v>10.166666666666666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0.30000000000000071</v>
      </c>
      <c r="E70" s="114">
        <f t="shared" si="6"/>
        <v>0.30000000000000071</v>
      </c>
      <c r="F70" s="115">
        <f t="shared" si="7"/>
        <v>0.5</v>
      </c>
      <c r="G70" s="113">
        <f t="shared" si="8"/>
        <v>0.98899999999999999</v>
      </c>
      <c r="H70" s="2"/>
      <c r="I70" s="2"/>
      <c r="J70" s="2"/>
      <c r="K70" s="119">
        <f t="shared" si="9"/>
        <v>5</v>
      </c>
      <c r="L70" s="122">
        <f t="shared" si="10"/>
        <v>9.8333333333333339</v>
      </c>
      <c r="M70" s="122">
        <f t="shared" si="11"/>
        <v>9.6333333333333329</v>
      </c>
      <c r="N70" s="113">
        <f t="shared" si="12"/>
        <v>9.6333333333333329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0.30000000000000071</v>
      </c>
      <c r="E71" s="114">
        <f t="shared" si="6"/>
        <v>0.20000000000000107</v>
      </c>
      <c r="F71" s="115">
        <f t="shared" si="7"/>
        <v>0.70000000000000107</v>
      </c>
      <c r="G71" s="113">
        <f t="shared" si="8"/>
        <v>0.98899999999999999</v>
      </c>
      <c r="H71" s="2"/>
      <c r="I71" s="2"/>
      <c r="J71" s="2"/>
      <c r="K71" s="119">
        <f t="shared" si="9"/>
        <v>6</v>
      </c>
      <c r="L71" s="122">
        <f t="shared" si="10"/>
        <v>10.299999999999999</v>
      </c>
      <c r="M71" s="122">
        <f t="shared" si="11"/>
        <v>10.166666666666666</v>
      </c>
      <c r="N71" s="113">
        <f t="shared" si="12"/>
        <v>10.066666666666668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0.20000000000000107</v>
      </c>
      <c r="E72" s="114">
        <f t="shared" si="6"/>
        <v>0.5</v>
      </c>
      <c r="F72" s="115">
        <f t="shared" si="7"/>
        <v>0.20000000000000107</v>
      </c>
      <c r="G72" s="113">
        <f t="shared" si="8"/>
        <v>0.98899999999999999</v>
      </c>
      <c r="H72" s="2"/>
      <c r="I72" s="2"/>
      <c r="J72" s="2"/>
      <c r="K72" s="119">
        <f t="shared" si="9"/>
        <v>7</v>
      </c>
      <c r="L72" s="122">
        <f t="shared" si="10"/>
        <v>9.7000000000000011</v>
      </c>
      <c r="M72" s="122">
        <f t="shared" si="11"/>
        <v>9.5666666666666682</v>
      </c>
      <c r="N72" s="113">
        <f t="shared" si="12"/>
        <v>9.6666666666666661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0.59999999999999964</v>
      </c>
      <c r="E73" s="114">
        <f t="shared" si="6"/>
        <v>0.29999999999999893</v>
      </c>
      <c r="F73" s="115">
        <f t="shared" si="7"/>
        <v>0.19999999999999929</v>
      </c>
      <c r="G73" s="113">
        <f t="shared" si="8"/>
        <v>0.98899999999999999</v>
      </c>
      <c r="H73" s="2"/>
      <c r="I73" s="2"/>
      <c r="J73" s="2"/>
      <c r="K73" s="119">
        <f t="shared" si="9"/>
        <v>8</v>
      </c>
      <c r="L73" s="122">
        <f t="shared" si="10"/>
        <v>8.7666666666666675</v>
      </c>
      <c r="M73" s="122">
        <f t="shared" si="11"/>
        <v>8.5666666666666664</v>
      </c>
      <c r="N73" s="113">
        <f t="shared" si="12"/>
        <v>8.6333333333333329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0.19999999999999929</v>
      </c>
      <c r="E74" s="114">
        <f t="shared" si="6"/>
        <v>0.20000000000000107</v>
      </c>
      <c r="F74" s="115">
        <f t="shared" si="7"/>
        <v>0.5</v>
      </c>
      <c r="G74" s="113">
        <f t="shared" si="8"/>
        <v>0.98899999999999999</v>
      </c>
      <c r="H74" s="2"/>
      <c r="I74" s="2"/>
      <c r="J74" s="2"/>
      <c r="K74" s="119">
        <f t="shared" si="9"/>
        <v>9</v>
      </c>
      <c r="L74" s="122">
        <f t="shared" si="10"/>
        <v>8.8666666666666671</v>
      </c>
      <c r="M74" s="122">
        <f t="shared" si="11"/>
        <v>8.6999999999999993</v>
      </c>
      <c r="N74" s="113">
        <f t="shared" si="12"/>
        <v>8.6666666666666661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0.29999999999999893</v>
      </c>
      <c r="F75" s="115">
        <f t="shared" si="7"/>
        <v>0.29999999999999893</v>
      </c>
      <c r="G75" s="118">
        <f t="shared" si="8"/>
        <v>0.98899999999999999</v>
      </c>
      <c r="H75" s="2"/>
      <c r="I75" s="2"/>
      <c r="J75" s="2"/>
      <c r="K75" s="123">
        <f t="shared" si="9"/>
        <v>10</v>
      </c>
      <c r="L75" s="122">
        <f t="shared" si="10"/>
        <v>9.6</v>
      </c>
      <c r="M75" s="122">
        <f t="shared" si="11"/>
        <v>9.5333333333333332</v>
      </c>
      <c r="N75" s="113">
        <f t="shared" si="12"/>
        <v>9.4333333333333336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GRR!B83</f>
        <v>15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GRR!C83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73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9</v>
      </c>
      <c r="D4" s="9"/>
      <c r="E4" s="3"/>
      <c r="F4" s="4" t="s">
        <v>104</v>
      </c>
      <c r="G4" s="11">
        <f>(G2-G3)</f>
        <v>9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Data!BW2</f>
        <v>9</v>
      </c>
      <c r="D8" s="17">
        <f>Data!BW12</f>
        <v>9.1999999999999993</v>
      </c>
      <c r="E8" s="17">
        <f>Data!BW22</f>
        <v>9</v>
      </c>
      <c r="F8" s="18">
        <f>MAX(C8:E8)-MIN(C8:E8)</f>
        <v>0.19999999999999929</v>
      </c>
      <c r="G8" s="17">
        <f>Data!BW32</f>
        <v>9.1999999999999993</v>
      </c>
      <c r="H8" s="17">
        <f>Data!BW42</f>
        <v>9.1999999999999993</v>
      </c>
      <c r="I8" s="17">
        <f>Data!BW52</f>
        <v>8.6</v>
      </c>
      <c r="J8" s="18">
        <f t="shared" ref="J8:J17" si="0">MAX(G8:I8)-MIN(G8:I8)</f>
        <v>0.59999999999999964</v>
      </c>
      <c r="K8" s="17">
        <f>Data!BW62</f>
        <v>9.1999999999999993</v>
      </c>
      <c r="L8" s="17">
        <f>Data!BW72</f>
        <v>9.1</v>
      </c>
      <c r="M8" s="17">
        <f>Data!BW82</f>
        <v>9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Data!BW3</f>
        <v>8.9</v>
      </c>
      <c r="D9" s="17">
        <f>Data!BW13</f>
        <v>8.6</v>
      </c>
      <c r="E9" s="17">
        <f>Data!BW23</f>
        <v>8.8000000000000007</v>
      </c>
      <c r="F9" s="18">
        <f t="shared" ref="F9:F17" si="3">MAX(C9:E9)-MIN(C9:E9)</f>
        <v>0.30000000000000071</v>
      </c>
      <c r="G9" s="17">
        <f>Data!BW33</f>
        <v>9.1999999999999993</v>
      </c>
      <c r="H9" s="17">
        <f>Data!BW43</f>
        <v>9</v>
      </c>
      <c r="I9" s="17">
        <f>Data!BW53</f>
        <v>9</v>
      </c>
      <c r="J9" s="18">
        <f t="shared" si="0"/>
        <v>0.19999999999999929</v>
      </c>
      <c r="K9" s="17">
        <f>Data!BW63</f>
        <v>9.1999999999999993</v>
      </c>
      <c r="L9" s="17">
        <f>Data!BW73</f>
        <v>8.9</v>
      </c>
      <c r="M9" s="17">
        <f>Data!BW83</f>
        <v>9.1999999999999993</v>
      </c>
      <c r="N9" s="73">
        <f t="shared" si="1"/>
        <v>0.29999999999999893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Data!BW4</f>
        <v>10.5</v>
      </c>
      <c r="D10" s="17">
        <f>Data!BW14</f>
        <v>10.4</v>
      </c>
      <c r="E10" s="17">
        <f>Data!BW24</f>
        <v>10</v>
      </c>
      <c r="F10" s="18">
        <f t="shared" si="3"/>
        <v>0.5</v>
      </c>
      <c r="G10" s="17">
        <f>Data!BW34</f>
        <v>10.3</v>
      </c>
      <c r="H10" s="17">
        <f>Data!BW44</f>
        <v>10.3</v>
      </c>
      <c r="I10" s="17">
        <f>Data!BW54</f>
        <v>10</v>
      </c>
      <c r="J10" s="18">
        <f t="shared" si="0"/>
        <v>0.30000000000000071</v>
      </c>
      <c r="K10" s="17">
        <f>Data!BW64</f>
        <v>10.5</v>
      </c>
      <c r="L10" s="17">
        <f>Data!BW74</f>
        <v>10.199999999999999</v>
      </c>
      <c r="M10" s="17">
        <f>Data!BW84</f>
        <v>9.9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Data!BW5</f>
        <v>10.1</v>
      </c>
      <c r="D11" s="17">
        <f>Data!BW15</f>
        <v>10</v>
      </c>
      <c r="E11" s="17">
        <f>Data!BW25</f>
        <v>9.5</v>
      </c>
      <c r="F11" s="18">
        <f t="shared" si="3"/>
        <v>0.59999999999999964</v>
      </c>
      <c r="G11" s="17">
        <f>Data!BW35</f>
        <v>10.1</v>
      </c>
      <c r="H11" s="17">
        <f>Data!BW45</f>
        <v>9.8000000000000007</v>
      </c>
      <c r="I11" s="17">
        <f>Data!BW55</f>
        <v>9.6</v>
      </c>
      <c r="J11" s="18">
        <f t="shared" si="0"/>
        <v>0.5</v>
      </c>
      <c r="K11" s="17">
        <f>Data!BW65</f>
        <v>9.8000000000000007</v>
      </c>
      <c r="L11" s="17">
        <f>Data!BW75</f>
        <v>9.6999999999999993</v>
      </c>
      <c r="M11" s="17">
        <f>Data!BW85</f>
        <v>9.6</v>
      </c>
      <c r="N11" s="73">
        <f t="shared" si="1"/>
        <v>0.20000000000000107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Data!BW6</f>
        <v>9.5</v>
      </c>
      <c r="D12" s="17">
        <f>Data!BW16</f>
        <v>9.6</v>
      </c>
      <c r="E12" s="17">
        <f>Data!BW26</f>
        <v>9.5</v>
      </c>
      <c r="F12" s="18">
        <f t="shared" si="3"/>
        <v>9.9999999999999645E-2</v>
      </c>
      <c r="G12" s="17">
        <f>Data!BW36</f>
        <v>9.6999999999999993</v>
      </c>
      <c r="H12" s="17">
        <f>Data!BW46</f>
        <v>9.6</v>
      </c>
      <c r="I12" s="17">
        <f>Data!BW56</f>
        <v>9.5</v>
      </c>
      <c r="J12" s="18">
        <f t="shared" si="0"/>
        <v>0.19999999999999929</v>
      </c>
      <c r="K12" s="17">
        <f>Data!BW66</f>
        <v>9.6</v>
      </c>
      <c r="L12" s="17">
        <f>Data!BW76</f>
        <v>9.1999999999999993</v>
      </c>
      <c r="M12" s="17">
        <f>Data!BW86</f>
        <v>9.5</v>
      </c>
      <c r="N12" s="73">
        <f t="shared" si="1"/>
        <v>0.40000000000000036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Data!BW7</f>
        <v>9.6999999999999993</v>
      </c>
      <c r="D13" s="17">
        <f>Data!BW17</f>
        <v>9.6</v>
      </c>
      <c r="E13" s="17">
        <f>Data!BW27</f>
        <v>9.4</v>
      </c>
      <c r="F13" s="18">
        <f t="shared" si="3"/>
        <v>0.29999999999999893</v>
      </c>
      <c r="G13" s="17">
        <f>Data!BW37</f>
        <v>9.8000000000000007</v>
      </c>
      <c r="H13" s="17">
        <f>Data!BW47</f>
        <v>9.6999999999999993</v>
      </c>
      <c r="I13" s="17">
        <f>Data!BW57</f>
        <v>9.6</v>
      </c>
      <c r="J13" s="18">
        <f t="shared" si="0"/>
        <v>0.20000000000000107</v>
      </c>
      <c r="K13" s="17">
        <f>Data!BW67</f>
        <v>9.6</v>
      </c>
      <c r="L13" s="17">
        <f>Data!BW77</f>
        <v>9.6</v>
      </c>
      <c r="M13" s="17">
        <f>Data!BW87</f>
        <v>9.6999999999999993</v>
      </c>
      <c r="N13" s="73">
        <f t="shared" si="1"/>
        <v>9.9999999999999645E-2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Data!BW8</f>
        <v>10.4</v>
      </c>
      <c r="D14" s="17">
        <f>Data!BW18</f>
        <v>10.1</v>
      </c>
      <c r="E14" s="17">
        <f>Data!BW28</f>
        <v>10</v>
      </c>
      <c r="F14" s="18">
        <f t="shared" si="3"/>
        <v>0.40000000000000036</v>
      </c>
      <c r="G14" s="17">
        <f>Data!BW38</f>
        <v>10.1</v>
      </c>
      <c r="H14" s="17">
        <f>Data!BW48</f>
        <v>9.9</v>
      </c>
      <c r="I14" s="17">
        <f>Data!BW58</f>
        <v>10</v>
      </c>
      <c r="J14" s="18">
        <f t="shared" si="0"/>
        <v>0.19999999999999929</v>
      </c>
      <c r="K14" s="17">
        <f>Data!BW68</f>
        <v>10.199999999999999</v>
      </c>
      <c r="L14" s="17">
        <f>Data!BW78</f>
        <v>9.8000000000000007</v>
      </c>
      <c r="M14" s="17">
        <f>Data!BW88</f>
        <v>9.6999999999999993</v>
      </c>
      <c r="N14" s="73">
        <f t="shared" si="1"/>
        <v>0.5</v>
      </c>
      <c r="O14" s="2"/>
      <c r="P14" s="2"/>
      <c r="Q14" s="2"/>
    </row>
    <row r="15" spans="1:19" ht="13.5" customHeight="1">
      <c r="A15" s="2"/>
      <c r="B15" s="19">
        <v>8</v>
      </c>
      <c r="C15" s="17">
        <f>Data!BW9</f>
        <v>9.9</v>
      </c>
      <c r="D15" s="17">
        <f>Data!BW19</f>
        <v>9.8000000000000007</v>
      </c>
      <c r="E15" s="17">
        <f>Data!BW29</f>
        <v>9.8000000000000007</v>
      </c>
      <c r="F15" s="18">
        <f t="shared" si="3"/>
        <v>9.9999999999999645E-2</v>
      </c>
      <c r="G15" s="17">
        <f>Data!BW39</f>
        <v>9.8000000000000007</v>
      </c>
      <c r="H15" s="17">
        <f>Data!BW49</f>
        <v>9.6999999999999993</v>
      </c>
      <c r="I15" s="17">
        <f>Data!BW59</f>
        <v>9.6999999999999993</v>
      </c>
      <c r="J15" s="18">
        <f t="shared" si="0"/>
        <v>0.10000000000000142</v>
      </c>
      <c r="K15" s="17">
        <f>Data!BW69</f>
        <v>9.1999999999999993</v>
      </c>
      <c r="L15" s="17">
        <f>Data!BW79</f>
        <v>9.8000000000000007</v>
      </c>
      <c r="M15" s="17">
        <f>Data!BW89</f>
        <v>9.5</v>
      </c>
      <c r="N15" s="73">
        <f t="shared" si="1"/>
        <v>0.60000000000000142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Data!BW10</f>
        <v>9.3000000000000007</v>
      </c>
      <c r="D16" s="17">
        <f>Data!BW20</f>
        <v>8.9</v>
      </c>
      <c r="E16" s="17">
        <f>Data!BW30</f>
        <v>9.1</v>
      </c>
      <c r="F16" s="18">
        <f t="shared" si="3"/>
        <v>0.40000000000000036</v>
      </c>
      <c r="G16" s="17">
        <f>Data!BW40</f>
        <v>9.1999999999999993</v>
      </c>
      <c r="H16" s="17">
        <f>Data!BW50</f>
        <v>9</v>
      </c>
      <c r="I16" s="17">
        <f>Data!BW60</f>
        <v>8.9</v>
      </c>
      <c r="J16" s="18">
        <f t="shared" si="0"/>
        <v>0.29999999999999893</v>
      </c>
      <c r="K16" s="17">
        <f>Data!BW70</f>
        <v>9.1999999999999993</v>
      </c>
      <c r="L16" s="17">
        <f>Data!BW80</f>
        <v>9.1</v>
      </c>
      <c r="M16" s="17">
        <f>Data!BW90</f>
        <v>9.1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Data!BW11</f>
        <v>9.4</v>
      </c>
      <c r="D17" s="17">
        <f>Data!BW21</f>
        <v>9.6</v>
      </c>
      <c r="E17" s="17">
        <f>Data!BW31</f>
        <v>9.1999999999999993</v>
      </c>
      <c r="F17" s="18">
        <f t="shared" si="3"/>
        <v>0.40000000000000036</v>
      </c>
      <c r="G17" s="17">
        <f>Data!BW41</f>
        <v>9.6</v>
      </c>
      <c r="H17" s="17">
        <f>Data!BW51</f>
        <v>9.5</v>
      </c>
      <c r="I17" s="17">
        <f>Data!BW61</f>
        <v>9.4</v>
      </c>
      <c r="J17" s="18">
        <f t="shared" si="0"/>
        <v>0.19999999999999929</v>
      </c>
      <c r="K17" s="17">
        <f>Data!BW71</f>
        <v>9.5</v>
      </c>
      <c r="L17" s="17">
        <f>Data!BW81</f>
        <v>9.1999999999999993</v>
      </c>
      <c r="M17" s="17">
        <f>Data!BW91</f>
        <v>9</v>
      </c>
      <c r="N17" s="73">
        <f t="shared" si="1"/>
        <v>0.5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-3.9377830281536654E-3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9.56</v>
      </c>
      <c r="F28" s="30">
        <f>AVERAGE(F8:F27)</f>
        <v>0.3299999999999999</v>
      </c>
      <c r="G28" s="31"/>
      <c r="H28" s="32" t="s">
        <v>111</v>
      </c>
      <c r="I28" s="79">
        <f>AVERAGE(G8:I27)</f>
        <v>9.5666666666666647</v>
      </c>
      <c r="J28" s="30">
        <f>AVERAGE(J8:J27)</f>
        <v>0.27999999999999992</v>
      </c>
      <c r="K28" s="80"/>
      <c r="L28" s="81" t="s">
        <v>111</v>
      </c>
      <c r="M28" s="82">
        <f>AVERAGE(K8:M27)</f>
        <v>9.4933333333333323</v>
      </c>
      <c r="N28" s="83">
        <f>AVERAGE(N8:N27)</f>
        <v>0.35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0.97599999999999976</v>
      </c>
      <c r="E30" s="3"/>
      <c r="F30" s="33"/>
      <c r="G30" s="36" t="s">
        <v>113</v>
      </c>
      <c r="H30" s="35">
        <f>IF(J2=2,SQRT(ABS(((P33*P42)^2)-((D30^2)/(J4*J3)))),(SQRT(ABS(((P33*P43)^2)-((D30^2)/(J4*J3))))))</f>
        <v>8.6321878261919505E-2</v>
      </c>
      <c r="I30" s="2"/>
      <c r="J30" s="33"/>
      <c r="K30" s="34" t="s">
        <v>114</v>
      </c>
      <c r="L30" s="35">
        <f>SQRT(D30^2+H30^2)</f>
        <v>0.97980991353765412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0.18951456310679607</v>
      </c>
      <c r="E31" s="3"/>
      <c r="F31" s="37"/>
      <c r="G31" s="40" t="s">
        <v>117</v>
      </c>
      <c r="H31" s="41">
        <f>H30/5.15</f>
        <v>1.6761529759596019E-2</v>
      </c>
      <c r="I31" s="2"/>
      <c r="J31" s="37"/>
      <c r="K31" s="38" t="s">
        <v>118</v>
      </c>
      <c r="L31" s="84">
        <f>L30/5.15</f>
        <v>0.1902543521432338</v>
      </c>
      <c r="M31" s="2"/>
      <c r="N31" s="85"/>
      <c r="O31" s="36" t="s">
        <v>119</v>
      </c>
      <c r="P31" s="86">
        <f>IF(J2=2,(F28+J28)/2,(F28+J28+N28)/3)</f>
        <v>0.31999999999999995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10.844444444444441</v>
      </c>
      <c r="E32" s="3"/>
      <c r="F32" s="42"/>
      <c r="G32" s="45" t="s">
        <v>121</v>
      </c>
      <c r="H32" s="44">
        <f>100*H30/G4</f>
        <v>0.95913198068799455</v>
      </c>
      <c r="I32" s="2"/>
      <c r="J32" s="42"/>
      <c r="K32" s="87" t="s">
        <v>122</v>
      </c>
      <c r="L32" s="44">
        <f>100*L30/(G2-G3)</f>
        <v>10.886776817085046</v>
      </c>
      <c r="M32" s="2"/>
      <c r="N32" s="88"/>
      <c r="O32" s="89" t="s">
        <v>123</v>
      </c>
      <c r="P32" s="90">
        <f>IF(J3=2,P31*N42,P31*N43)</f>
        <v>0.82559999999999989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7.3333333333332362E-2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-7.3333333333332362E-2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0.19999999999999929</v>
      </c>
      <c r="E66" s="111">
        <f t="shared" ref="E66:E75" si="6">J8</f>
        <v>0.59999999999999964</v>
      </c>
      <c r="F66" s="112">
        <f t="shared" ref="F66:F75" si="7">N8</f>
        <v>0.19999999999999929</v>
      </c>
      <c r="G66" s="113">
        <f t="shared" ref="G66:G75" si="8">$P$32</f>
        <v>0.82559999999999989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9.0666666666666664</v>
      </c>
      <c r="M66" s="120">
        <f t="shared" ref="M66:M75" si="11">AVERAGE(G8:I8)</f>
        <v>9</v>
      </c>
      <c r="N66" s="121">
        <f t="shared" ref="N66:N75" si="12">AVERAGE(K8:M8)</f>
        <v>9.1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0.30000000000000071</v>
      </c>
      <c r="E67" s="114">
        <f t="shared" si="6"/>
        <v>0.19999999999999929</v>
      </c>
      <c r="F67" s="115">
        <f t="shared" si="7"/>
        <v>0.29999999999999893</v>
      </c>
      <c r="G67" s="113">
        <f t="shared" si="8"/>
        <v>0.82559999999999989</v>
      </c>
      <c r="H67" s="2"/>
      <c r="I67" s="2"/>
      <c r="J67" s="2"/>
      <c r="K67" s="119">
        <f t="shared" si="9"/>
        <v>2</v>
      </c>
      <c r="L67" s="122">
        <f t="shared" si="10"/>
        <v>8.7666666666666675</v>
      </c>
      <c r="M67" s="122">
        <f t="shared" si="11"/>
        <v>9.0666666666666664</v>
      </c>
      <c r="N67" s="113">
        <f t="shared" si="12"/>
        <v>9.1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</v>
      </c>
      <c r="E68" s="114">
        <f t="shared" si="6"/>
        <v>0.30000000000000071</v>
      </c>
      <c r="F68" s="115">
        <f t="shared" si="7"/>
        <v>0.59999999999999964</v>
      </c>
      <c r="G68" s="113">
        <f t="shared" si="8"/>
        <v>0.82559999999999989</v>
      </c>
      <c r="H68" s="2"/>
      <c r="I68" s="2"/>
      <c r="J68" s="2"/>
      <c r="K68" s="119">
        <f t="shared" si="9"/>
        <v>3</v>
      </c>
      <c r="L68" s="122">
        <f t="shared" si="10"/>
        <v>10.299999999999999</v>
      </c>
      <c r="M68" s="122">
        <f t="shared" si="11"/>
        <v>10.200000000000001</v>
      </c>
      <c r="N68" s="113">
        <f t="shared" si="12"/>
        <v>10.200000000000001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0.59999999999999964</v>
      </c>
      <c r="E69" s="114">
        <f t="shared" si="6"/>
        <v>0.5</v>
      </c>
      <c r="F69" s="115">
        <f t="shared" si="7"/>
        <v>0.20000000000000107</v>
      </c>
      <c r="G69" s="113">
        <f t="shared" si="8"/>
        <v>0.82559999999999989</v>
      </c>
      <c r="H69" s="2"/>
      <c r="I69" s="2"/>
      <c r="J69" s="2"/>
      <c r="K69" s="119">
        <f t="shared" si="9"/>
        <v>4</v>
      </c>
      <c r="L69" s="122">
        <f t="shared" si="10"/>
        <v>9.8666666666666671</v>
      </c>
      <c r="M69" s="122">
        <f t="shared" si="11"/>
        <v>9.8333333333333339</v>
      </c>
      <c r="N69" s="113">
        <f t="shared" si="12"/>
        <v>9.7000000000000011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9.9999999999999645E-2</v>
      </c>
      <c r="E70" s="114">
        <f t="shared" si="6"/>
        <v>0.19999999999999929</v>
      </c>
      <c r="F70" s="115">
        <f t="shared" si="7"/>
        <v>0.40000000000000036</v>
      </c>
      <c r="G70" s="113">
        <f t="shared" si="8"/>
        <v>0.82559999999999989</v>
      </c>
      <c r="H70" s="2"/>
      <c r="I70" s="2"/>
      <c r="J70" s="2"/>
      <c r="K70" s="119">
        <f t="shared" si="9"/>
        <v>5</v>
      </c>
      <c r="L70" s="122">
        <f t="shared" si="10"/>
        <v>9.5333333333333332</v>
      </c>
      <c r="M70" s="122">
        <f t="shared" si="11"/>
        <v>9.6</v>
      </c>
      <c r="N70" s="113">
        <f t="shared" si="12"/>
        <v>9.4333333333333318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0.29999999999999893</v>
      </c>
      <c r="E71" s="114">
        <f t="shared" si="6"/>
        <v>0.20000000000000107</v>
      </c>
      <c r="F71" s="115">
        <f t="shared" si="7"/>
        <v>9.9999999999999645E-2</v>
      </c>
      <c r="G71" s="113">
        <f t="shared" si="8"/>
        <v>0.82559999999999989</v>
      </c>
      <c r="H71" s="2"/>
      <c r="I71" s="2"/>
      <c r="J71" s="2"/>
      <c r="K71" s="119">
        <f t="shared" si="9"/>
        <v>6</v>
      </c>
      <c r="L71" s="122">
        <f t="shared" si="10"/>
        <v>9.5666666666666647</v>
      </c>
      <c r="M71" s="122">
        <f t="shared" si="11"/>
        <v>9.7000000000000011</v>
      </c>
      <c r="N71" s="113">
        <f t="shared" si="12"/>
        <v>9.6333333333333329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0.40000000000000036</v>
      </c>
      <c r="E72" s="114">
        <f t="shared" si="6"/>
        <v>0.19999999999999929</v>
      </c>
      <c r="F72" s="115">
        <f t="shared" si="7"/>
        <v>0.5</v>
      </c>
      <c r="G72" s="113">
        <f t="shared" si="8"/>
        <v>0.82559999999999989</v>
      </c>
      <c r="H72" s="2"/>
      <c r="I72" s="2"/>
      <c r="J72" s="2"/>
      <c r="K72" s="119">
        <f t="shared" si="9"/>
        <v>7</v>
      </c>
      <c r="L72" s="122">
        <f t="shared" si="10"/>
        <v>10.166666666666666</v>
      </c>
      <c r="M72" s="122">
        <f t="shared" si="11"/>
        <v>10</v>
      </c>
      <c r="N72" s="113">
        <f t="shared" si="12"/>
        <v>9.9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9.9999999999999645E-2</v>
      </c>
      <c r="E73" s="114">
        <f t="shared" si="6"/>
        <v>0.10000000000000142</v>
      </c>
      <c r="F73" s="115">
        <f t="shared" si="7"/>
        <v>0.60000000000000142</v>
      </c>
      <c r="G73" s="113">
        <f t="shared" si="8"/>
        <v>0.82559999999999989</v>
      </c>
      <c r="H73" s="2"/>
      <c r="I73" s="2"/>
      <c r="J73" s="2"/>
      <c r="K73" s="119">
        <f t="shared" si="9"/>
        <v>8</v>
      </c>
      <c r="L73" s="122">
        <f t="shared" si="10"/>
        <v>9.8333333333333339</v>
      </c>
      <c r="M73" s="122">
        <f t="shared" si="11"/>
        <v>9.7333333333333325</v>
      </c>
      <c r="N73" s="113">
        <f t="shared" si="12"/>
        <v>9.5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0.40000000000000036</v>
      </c>
      <c r="E74" s="114">
        <f t="shared" si="6"/>
        <v>0.29999999999999893</v>
      </c>
      <c r="F74" s="115">
        <f t="shared" si="7"/>
        <v>9.9999999999999645E-2</v>
      </c>
      <c r="G74" s="113">
        <f t="shared" si="8"/>
        <v>0.82559999999999989</v>
      </c>
      <c r="H74" s="2"/>
      <c r="I74" s="2"/>
      <c r="J74" s="2"/>
      <c r="K74" s="119">
        <f t="shared" si="9"/>
        <v>9</v>
      </c>
      <c r="L74" s="122">
        <f t="shared" si="10"/>
        <v>9.1000000000000014</v>
      </c>
      <c r="M74" s="122">
        <f t="shared" si="11"/>
        <v>9.0333333333333332</v>
      </c>
      <c r="N74" s="113">
        <f t="shared" si="12"/>
        <v>9.1333333333333329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0.40000000000000036</v>
      </c>
      <c r="E75" s="114">
        <f t="shared" si="6"/>
        <v>0.19999999999999929</v>
      </c>
      <c r="F75" s="115">
        <f t="shared" si="7"/>
        <v>0.5</v>
      </c>
      <c r="G75" s="118">
        <f t="shared" si="8"/>
        <v>0.82559999999999989</v>
      </c>
      <c r="H75" s="2"/>
      <c r="I75" s="2"/>
      <c r="J75" s="2"/>
      <c r="K75" s="123">
        <f t="shared" si="9"/>
        <v>10</v>
      </c>
      <c r="L75" s="122">
        <f t="shared" si="10"/>
        <v>9.4</v>
      </c>
      <c r="M75" s="122">
        <f t="shared" si="11"/>
        <v>9.5</v>
      </c>
      <c r="N75" s="113">
        <f t="shared" si="12"/>
        <v>9.2333333333333325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GRR!B84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GRR!C84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74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Data!BX2</f>
        <v>10.5</v>
      </c>
      <c r="D8" s="17">
        <f>Data!BX12</f>
        <v>10.4</v>
      </c>
      <c r="E8" s="17">
        <f>Data!BX22</f>
        <v>10.3</v>
      </c>
      <c r="F8" s="18">
        <f>MAX(C8:E8)-MIN(C8:E8)</f>
        <v>0.19999999999999929</v>
      </c>
      <c r="G8" s="17">
        <f>Data!BX32</f>
        <v>10.3</v>
      </c>
      <c r="H8" s="17">
        <f>Data!BX42</f>
        <v>10.3</v>
      </c>
      <c r="I8" s="17">
        <f>Data!BX52</f>
        <v>10.199999999999999</v>
      </c>
      <c r="J8" s="18">
        <f t="shared" ref="J8:J17" si="0">MAX(G8:I8)-MIN(G8:I8)</f>
        <v>0.10000000000000142</v>
      </c>
      <c r="K8" s="17">
        <f>Data!BX62</f>
        <v>10.4</v>
      </c>
      <c r="L8" s="17">
        <f>Data!BX72</f>
        <v>9.9</v>
      </c>
      <c r="M8" s="17">
        <f>Data!BX82</f>
        <v>9.8000000000000007</v>
      </c>
      <c r="N8" s="71">
        <f t="shared" ref="N8:N17" si="1">MAX(K8:M8)-MIN(K8:M8)</f>
        <v>0.59999999999999964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Data!BX3</f>
        <v>8.5</v>
      </c>
      <c r="D9" s="17">
        <f>Data!BX13</f>
        <v>8.3000000000000007</v>
      </c>
      <c r="E9" s="17">
        <f>Data!BX23</f>
        <v>8.1</v>
      </c>
      <c r="F9" s="18">
        <f t="shared" ref="F9:F17" si="3">MAX(C9:E9)-MIN(C9:E9)</f>
        <v>0.40000000000000036</v>
      </c>
      <c r="G9" s="17">
        <f>Data!BX33</f>
        <v>8.5</v>
      </c>
      <c r="H9" s="17">
        <f>Data!BX43</f>
        <v>8.5</v>
      </c>
      <c r="I9" s="17">
        <f>Data!BX53</f>
        <v>8.6999999999999993</v>
      </c>
      <c r="J9" s="18">
        <f t="shared" si="0"/>
        <v>0.19999999999999929</v>
      </c>
      <c r="K9" s="17">
        <f>Data!BX63</f>
        <v>8.6999999999999993</v>
      </c>
      <c r="L9" s="17">
        <f>Data!BX73</f>
        <v>8.5</v>
      </c>
      <c r="M9" s="17">
        <f>Data!BX83</f>
        <v>8.9</v>
      </c>
      <c r="N9" s="73">
        <f t="shared" si="1"/>
        <v>0.40000000000000036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Data!BX4</f>
        <v>10.7</v>
      </c>
      <c r="D10" s="17">
        <f>Data!BX14</f>
        <v>10.6</v>
      </c>
      <c r="E10" s="17">
        <f>Data!BX24</f>
        <v>10.1</v>
      </c>
      <c r="F10" s="18">
        <f t="shared" si="3"/>
        <v>0.59999999999999964</v>
      </c>
      <c r="G10" s="17">
        <f>Data!BX34</f>
        <v>10.8</v>
      </c>
      <c r="H10" s="17">
        <f>Data!BX44</f>
        <v>10.5</v>
      </c>
      <c r="I10" s="17">
        <f>Data!BX54</f>
        <v>10.1</v>
      </c>
      <c r="J10" s="18">
        <f t="shared" si="0"/>
        <v>0.70000000000000107</v>
      </c>
      <c r="K10" s="17">
        <f>Data!BX64</f>
        <v>10.5</v>
      </c>
      <c r="L10" s="17">
        <f>Data!BX74</f>
        <v>10.4</v>
      </c>
      <c r="M10" s="17">
        <f>Data!BX84</f>
        <v>10.1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Data!BX5</f>
        <v>10.8</v>
      </c>
      <c r="D11" s="17">
        <f>Data!BX15</f>
        <v>10.8</v>
      </c>
      <c r="E11" s="17">
        <f>Data!BX25</f>
        <v>10.8</v>
      </c>
      <c r="F11" s="18">
        <f t="shared" si="3"/>
        <v>0</v>
      </c>
      <c r="G11" s="17">
        <f>Data!BX35</f>
        <v>10.8</v>
      </c>
      <c r="H11" s="17">
        <f>Data!BX45</f>
        <v>10.8</v>
      </c>
      <c r="I11" s="17">
        <f>Data!BX55</f>
        <v>10.8</v>
      </c>
      <c r="J11" s="18">
        <f t="shared" si="0"/>
        <v>0</v>
      </c>
      <c r="K11" s="17">
        <f>Data!BX65</f>
        <v>10.8</v>
      </c>
      <c r="L11" s="17">
        <f>Data!BX75</f>
        <v>10.8</v>
      </c>
      <c r="M11" s="17">
        <f>Data!BX85</f>
        <v>10.8</v>
      </c>
      <c r="N11" s="73">
        <f t="shared" si="1"/>
        <v>0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Data!BX6</f>
        <v>11.3</v>
      </c>
      <c r="D12" s="17">
        <f>Data!BX16</f>
        <v>11.2</v>
      </c>
      <c r="E12" s="17">
        <f>Data!BX26</f>
        <v>11.1</v>
      </c>
      <c r="F12" s="18">
        <f t="shared" si="3"/>
        <v>0.20000000000000107</v>
      </c>
      <c r="G12" s="17">
        <f>Data!BX36</f>
        <v>11.3</v>
      </c>
      <c r="H12" s="17">
        <f>Data!BX46</f>
        <v>11.2</v>
      </c>
      <c r="I12" s="17">
        <f>Data!BX56</f>
        <v>11.1</v>
      </c>
      <c r="J12" s="18">
        <f t="shared" si="0"/>
        <v>0.20000000000000107</v>
      </c>
      <c r="K12" s="17">
        <f>Data!BX66</f>
        <v>11.1</v>
      </c>
      <c r="L12" s="17">
        <f>Data!BX76</f>
        <v>11.1</v>
      </c>
      <c r="M12" s="17">
        <f>Data!BX86</f>
        <v>11.1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Data!BX7</f>
        <v>10.3</v>
      </c>
      <c r="D13" s="17">
        <f>Data!BX17</f>
        <v>10.3</v>
      </c>
      <c r="E13" s="17">
        <f>Data!BX27</f>
        <v>10.1</v>
      </c>
      <c r="F13" s="18">
        <f t="shared" si="3"/>
        <v>0.20000000000000107</v>
      </c>
      <c r="G13" s="17">
        <f>Data!BX37</f>
        <v>10.199999999999999</v>
      </c>
      <c r="H13" s="17">
        <f>Data!BX47</f>
        <v>10</v>
      </c>
      <c r="I13" s="17">
        <f>Data!BX57</f>
        <v>9.6999999999999993</v>
      </c>
      <c r="J13" s="18">
        <f t="shared" si="0"/>
        <v>0.5</v>
      </c>
      <c r="K13" s="17">
        <f>Data!BX67</f>
        <v>10.3</v>
      </c>
      <c r="L13" s="17">
        <f>Data!BX77</f>
        <v>9.9</v>
      </c>
      <c r="M13" s="17">
        <f>Data!BX87</f>
        <v>10</v>
      </c>
      <c r="N13" s="73">
        <f t="shared" si="1"/>
        <v>0.40000000000000036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Data!BX8</f>
        <v>11.6</v>
      </c>
      <c r="D14" s="17">
        <f>Data!BX18</f>
        <v>11.5</v>
      </c>
      <c r="E14" s="17">
        <f>Data!BX28</f>
        <v>11.4</v>
      </c>
      <c r="F14" s="18">
        <f t="shared" si="3"/>
        <v>0.19999999999999929</v>
      </c>
      <c r="G14" s="17">
        <f>Data!BX38</f>
        <v>11.6</v>
      </c>
      <c r="H14" s="17">
        <f>Data!BX48</f>
        <v>11.5</v>
      </c>
      <c r="I14" s="17">
        <f>Data!BX58</f>
        <v>11.5</v>
      </c>
      <c r="J14" s="18">
        <f t="shared" si="0"/>
        <v>9.9999999999999645E-2</v>
      </c>
      <c r="K14" s="17">
        <f>Data!BX68</f>
        <v>11.5</v>
      </c>
      <c r="L14" s="17">
        <f>Data!BX78</f>
        <v>11.4</v>
      </c>
      <c r="M14" s="17">
        <f>Data!BX88</f>
        <v>11.2</v>
      </c>
      <c r="N14" s="73">
        <f t="shared" si="1"/>
        <v>0.30000000000000071</v>
      </c>
      <c r="O14" s="2"/>
      <c r="P14" s="2"/>
      <c r="Q14" s="2"/>
    </row>
    <row r="15" spans="1:19" ht="13.5" customHeight="1">
      <c r="A15" s="2"/>
      <c r="B15" s="19">
        <v>8</v>
      </c>
      <c r="C15" s="17">
        <f>Data!BX9</f>
        <v>11.6</v>
      </c>
      <c r="D15" s="17">
        <f>Data!BX19</f>
        <v>11.2</v>
      </c>
      <c r="E15" s="17">
        <f>Data!BX29</f>
        <v>11.4</v>
      </c>
      <c r="F15" s="18">
        <f t="shared" si="3"/>
        <v>0.40000000000000036</v>
      </c>
      <c r="G15" s="17">
        <f>Data!BX39</f>
        <v>11.5</v>
      </c>
      <c r="H15" s="17">
        <f>Data!BX49</f>
        <v>11.4</v>
      </c>
      <c r="I15" s="17">
        <f>Data!BX59</f>
        <v>11.5</v>
      </c>
      <c r="J15" s="18">
        <f t="shared" si="0"/>
        <v>9.9999999999999645E-2</v>
      </c>
      <c r="K15" s="17">
        <f>Data!BX69</f>
        <v>11.4</v>
      </c>
      <c r="L15" s="17">
        <f>Data!BX79</f>
        <v>11.4</v>
      </c>
      <c r="M15" s="17">
        <f>Data!BX89</f>
        <v>11.3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Data!BX10</f>
        <v>10.5</v>
      </c>
      <c r="D16" s="17">
        <f>Data!BX20</f>
        <v>10.4</v>
      </c>
      <c r="E16" s="17">
        <f>Data!BX30</f>
        <v>10.4</v>
      </c>
      <c r="F16" s="18">
        <f t="shared" si="3"/>
        <v>9.9999999999999645E-2</v>
      </c>
      <c r="G16" s="17">
        <f>Data!BX40</f>
        <v>10.5</v>
      </c>
      <c r="H16" s="17">
        <f>Data!BX50</f>
        <v>10.4</v>
      </c>
      <c r="I16" s="17">
        <f>Data!BX60</f>
        <v>9.8000000000000007</v>
      </c>
      <c r="J16" s="18">
        <f t="shared" si="0"/>
        <v>0.69999999999999929</v>
      </c>
      <c r="K16" s="17">
        <f>Data!BX70</f>
        <v>9.9</v>
      </c>
      <c r="L16" s="17">
        <f>Data!BX80</f>
        <v>10.199999999999999</v>
      </c>
      <c r="M16" s="17">
        <f>Data!BX90</f>
        <v>10</v>
      </c>
      <c r="N16" s="73">
        <f t="shared" si="1"/>
        <v>0.29999999999999893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Data!BX11</f>
        <v>11.8</v>
      </c>
      <c r="D17" s="17">
        <f>Data!BX21</f>
        <v>11.6</v>
      </c>
      <c r="E17" s="17">
        <f>Data!BX31</f>
        <v>11.5</v>
      </c>
      <c r="F17" s="18">
        <f t="shared" si="3"/>
        <v>0.30000000000000071</v>
      </c>
      <c r="G17" s="17">
        <f>Data!BX41</f>
        <v>11.8</v>
      </c>
      <c r="H17" s="17">
        <f>Data!BX51</f>
        <v>11.2</v>
      </c>
      <c r="I17" s="17">
        <f>Data!BX61</f>
        <v>11.2</v>
      </c>
      <c r="J17" s="18">
        <f t="shared" si="0"/>
        <v>0.60000000000000142</v>
      </c>
      <c r="K17" s="17">
        <f>Data!BX71</f>
        <v>11.1</v>
      </c>
      <c r="L17" s="17">
        <f>Data!BX81</f>
        <v>11.5</v>
      </c>
      <c r="M17" s="17">
        <f>Data!BX91</f>
        <v>11.5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2.7564481197086151E-2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10.636666666666665</v>
      </c>
      <c r="F28" s="30">
        <f>AVERAGE(F8:F27)</f>
        <v>0.26000000000000012</v>
      </c>
      <c r="G28" s="31"/>
      <c r="H28" s="32" t="s">
        <v>111</v>
      </c>
      <c r="I28" s="79">
        <f>AVERAGE(G8:I27)</f>
        <v>10.589999999999998</v>
      </c>
      <c r="J28" s="30">
        <f>AVERAGE(J8:J27)</f>
        <v>0.32000000000000028</v>
      </c>
      <c r="K28" s="80"/>
      <c r="L28" s="81" t="s">
        <v>111</v>
      </c>
      <c r="M28" s="82">
        <f>AVERAGE(K8:M27)</f>
        <v>10.516666666666667</v>
      </c>
      <c r="N28" s="83">
        <f>AVERAGE(N8:N27)</f>
        <v>0.29000000000000004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0.8845000000000004</v>
      </c>
      <c r="E30" s="3"/>
      <c r="F30" s="33"/>
      <c r="G30" s="36" t="s">
        <v>113</v>
      </c>
      <c r="H30" s="35">
        <f>IF(J2=2,SQRT(ABS(((P33*P42)^2)-((D30^2)/(J4*J3)))),(SQRT(ABS(((P33*P43)^2)-((D30^2)/(J4*J3))))))</f>
        <v>0.28088786315300662</v>
      </c>
      <c r="I30" s="2"/>
      <c r="J30" s="33"/>
      <c r="K30" s="34" t="s">
        <v>114</v>
      </c>
      <c r="L30" s="35">
        <f>SQRT(D30^2+H30^2)</f>
        <v>0.92802922457574732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0.17174757281553404</v>
      </c>
      <c r="E31" s="3"/>
      <c r="F31" s="37"/>
      <c r="G31" s="40" t="s">
        <v>117</v>
      </c>
      <c r="H31" s="41">
        <f>H30/5.15</f>
        <v>5.4541332651069245E-2</v>
      </c>
      <c r="I31" s="2"/>
      <c r="J31" s="37"/>
      <c r="K31" s="38" t="s">
        <v>118</v>
      </c>
      <c r="L31" s="84">
        <f>L30/5.15</f>
        <v>0.18019984943218392</v>
      </c>
      <c r="M31" s="2"/>
      <c r="N31" s="85"/>
      <c r="O31" s="36" t="s">
        <v>119</v>
      </c>
      <c r="P31" s="86">
        <f>IF(J2=2,(F28+J28)/2,(F28+J28+N28)/3)</f>
        <v>0.29000000000000015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7.3708333333333371</v>
      </c>
      <c r="E32" s="3"/>
      <c r="F32" s="42"/>
      <c r="G32" s="45" t="s">
        <v>121</v>
      </c>
      <c r="H32" s="44">
        <f>100*H30/G4</f>
        <v>2.3407321929417217</v>
      </c>
      <c r="I32" s="2"/>
      <c r="J32" s="42"/>
      <c r="K32" s="87" t="s">
        <v>122</v>
      </c>
      <c r="L32" s="44">
        <f>100*L30/(G2-G3)</f>
        <v>7.7335768714645612</v>
      </c>
      <c r="M32" s="2"/>
      <c r="N32" s="88"/>
      <c r="O32" s="89" t="s">
        <v>123</v>
      </c>
      <c r="P32" s="90">
        <f>IF(J3=2,P31*N42,P31*N43)</f>
        <v>0.74820000000000042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0.11999999999999744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-7.3333333333330586E-2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0.19999999999999929</v>
      </c>
      <c r="E66" s="111">
        <f t="shared" ref="E66:E75" si="6">J8</f>
        <v>0.10000000000000142</v>
      </c>
      <c r="F66" s="112">
        <f t="shared" ref="F66:F75" si="7">N8</f>
        <v>0.59999999999999964</v>
      </c>
      <c r="G66" s="113">
        <f t="shared" ref="G66:G75" si="8">$P$32</f>
        <v>0.74820000000000042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10.4</v>
      </c>
      <c r="M66" s="120">
        <f t="shared" ref="M66:M75" si="11">AVERAGE(G8:I8)</f>
        <v>10.266666666666667</v>
      </c>
      <c r="N66" s="121">
        <f t="shared" ref="N66:N75" si="12">AVERAGE(K8:M8)</f>
        <v>10.033333333333333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0.40000000000000036</v>
      </c>
      <c r="E67" s="114">
        <f t="shared" si="6"/>
        <v>0.19999999999999929</v>
      </c>
      <c r="F67" s="115">
        <f t="shared" si="7"/>
        <v>0.40000000000000036</v>
      </c>
      <c r="G67" s="113">
        <f t="shared" si="8"/>
        <v>0.74820000000000042</v>
      </c>
      <c r="H67" s="2"/>
      <c r="I67" s="2"/>
      <c r="J67" s="2"/>
      <c r="K67" s="119">
        <f t="shared" si="9"/>
        <v>2</v>
      </c>
      <c r="L67" s="122">
        <f t="shared" si="10"/>
        <v>8.2999999999999989</v>
      </c>
      <c r="M67" s="122">
        <f t="shared" si="11"/>
        <v>8.5666666666666664</v>
      </c>
      <c r="N67" s="113">
        <f t="shared" si="12"/>
        <v>8.7000000000000011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0.59999999999999964</v>
      </c>
      <c r="E68" s="114">
        <f t="shared" si="6"/>
        <v>0.70000000000000107</v>
      </c>
      <c r="F68" s="115">
        <f t="shared" si="7"/>
        <v>0.40000000000000036</v>
      </c>
      <c r="G68" s="113">
        <f t="shared" si="8"/>
        <v>0.74820000000000042</v>
      </c>
      <c r="H68" s="2"/>
      <c r="I68" s="2"/>
      <c r="J68" s="2"/>
      <c r="K68" s="119">
        <f t="shared" si="9"/>
        <v>3</v>
      </c>
      <c r="L68" s="122">
        <f t="shared" si="10"/>
        <v>10.466666666666667</v>
      </c>
      <c r="M68" s="122">
        <f t="shared" si="11"/>
        <v>10.466666666666667</v>
      </c>
      <c r="N68" s="113">
        <f t="shared" si="12"/>
        <v>10.333333333333334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</v>
      </c>
      <c r="E69" s="114">
        <f t="shared" si="6"/>
        <v>0</v>
      </c>
      <c r="F69" s="115">
        <f t="shared" si="7"/>
        <v>0</v>
      </c>
      <c r="G69" s="113">
        <f t="shared" si="8"/>
        <v>0.74820000000000042</v>
      </c>
      <c r="H69" s="2"/>
      <c r="I69" s="2"/>
      <c r="J69" s="2"/>
      <c r="K69" s="119">
        <f t="shared" si="9"/>
        <v>4</v>
      </c>
      <c r="L69" s="122">
        <f t="shared" si="10"/>
        <v>10.800000000000002</v>
      </c>
      <c r="M69" s="122">
        <f t="shared" si="11"/>
        <v>10.800000000000002</v>
      </c>
      <c r="N69" s="113">
        <f t="shared" si="12"/>
        <v>10.800000000000002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0.20000000000000107</v>
      </c>
      <c r="E70" s="114">
        <f t="shared" si="6"/>
        <v>0.20000000000000107</v>
      </c>
      <c r="F70" s="115">
        <f t="shared" si="7"/>
        <v>0</v>
      </c>
      <c r="G70" s="113">
        <f t="shared" si="8"/>
        <v>0.74820000000000042</v>
      </c>
      <c r="H70" s="2"/>
      <c r="I70" s="2"/>
      <c r="J70" s="2"/>
      <c r="K70" s="119">
        <f t="shared" si="9"/>
        <v>5</v>
      </c>
      <c r="L70" s="122">
        <f t="shared" si="10"/>
        <v>11.200000000000001</v>
      </c>
      <c r="M70" s="122">
        <f t="shared" si="11"/>
        <v>11.200000000000001</v>
      </c>
      <c r="N70" s="113">
        <f t="shared" si="12"/>
        <v>11.1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0.20000000000000107</v>
      </c>
      <c r="E71" s="114">
        <f t="shared" si="6"/>
        <v>0.5</v>
      </c>
      <c r="F71" s="115">
        <f t="shared" si="7"/>
        <v>0.40000000000000036</v>
      </c>
      <c r="G71" s="113">
        <f t="shared" si="8"/>
        <v>0.74820000000000042</v>
      </c>
      <c r="H71" s="2"/>
      <c r="I71" s="2"/>
      <c r="J71" s="2"/>
      <c r="K71" s="119">
        <f t="shared" si="9"/>
        <v>6</v>
      </c>
      <c r="L71" s="122">
        <f t="shared" si="10"/>
        <v>10.233333333333334</v>
      </c>
      <c r="M71" s="122">
        <f t="shared" si="11"/>
        <v>9.9666666666666668</v>
      </c>
      <c r="N71" s="113">
        <f t="shared" si="12"/>
        <v>10.066666666666668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0.19999999999999929</v>
      </c>
      <c r="E72" s="114">
        <f t="shared" si="6"/>
        <v>9.9999999999999645E-2</v>
      </c>
      <c r="F72" s="115">
        <f t="shared" si="7"/>
        <v>0.30000000000000071</v>
      </c>
      <c r="G72" s="113">
        <f t="shared" si="8"/>
        <v>0.74820000000000042</v>
      </c>
      <c r="H72" s="2"/>
      <c r="I72" s="2"/>
      <c r="J72" s="2"/>
      <c r="K72" s="119">
        <f t="shared" si="9"/>
        <v>7</v>
      </c>
      <c r="L72" s="122">
        <f t="shared" si="10"/>
        <v>11.5</v>
      </c>
      <c r="M72" s="122">
        <f t="shared" si="11"/>
        <v>11.533333333333333</v>
      </c>
      <c r="N72" s="113">
        <f t="shared" si="12"/>
        <v>11.366666666666665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0.40000000000000036</v>
      </c>
      <c r="E73" s="114">
        <f t="shared" si="6"/>
        <v>9.9999999999999645E-2</v>
      </c>
      <c r="F73" s="115">
        <f t="shared" si="7"/>
        <v>9.9999999999999645E-2</v>
      </c>
      <c r="G73" s="113">
        <f t="shared" si="8"/>
        <v>0.74820000000000042</v>
      </c>
      <c r="H73" s="2"/>
      <c r="I73" s="2"/>
      <c r="J73" s="2"/>
      <c r="K73" s="119">
        <f t="shared" si="9"/>
        <v>8</v>
      </c>
      <c r="L73" s="122">
        <f t="shared" si="10"/>
        <v>11.399999999999999</v>
      </c>
      <c r="M73" s="122">
        <f t="shared" si="11"/>
        <v>11.466666666666667</v>
      </c>
      <c r="N73" s="113">
        <f t="shared" si="12"/>
        <v>11.366666666666667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9.9999999999999645E-2</v>
      </c>
      <c r="E74" s="114">
        <f t="shared" si="6"/>
        <v>0.69999999999999929</v>
      </c>
      <c r="F74" s="115">
        <f t="shared" si="7"/>
        <v>0.29999999999999893</v>
      </c>
      <c r="G74" s="113">
        <f t="shared" si="8"/>
        <v>0.74820000000000042</v>
      </c>
      <c r="H74" s="2"/>
      <c r="I74" s="2"/>
      <c r="J74" s="2"/>
      <c r="K74" s="119">
        <f t="shared" si="9"/>
        <v>9</v>
      </c>
      <c r="L74" s="122">
        <f t="shared" si="10"/>
        <v>10.433333333333332</v>
      </c>
      <c r="M74" s="122">
        <f t="shared" si="11"/>
        <v>10.233333333333333</v>
      </c>
      <c r="N74" s="113">
        <f t="shared" si="12"/>
        <v>10.033333333333333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0.30000000000000071</v>
      </c>
      <c r="E75" s="114">
        <f t="shared" si="6"/>
        <v>0.60000000000000142</v>
      </c>
      <c r="F75" s="115">
        <f t="shared" si="7"/>
        <v>0.40000000000000036</v>
      </c>
      <c r="G75" s="118">
        <f t="shared" si="8"/>
        <v>0.74820000000000042</v>
      </c>
      <c r="H75" s="2"/>
      <c r="I75" s="2"/>
      <c r="J75" s="2"/>
      <c r="K75" s="123">
        <f t="shared" si="9"/>
        <v>10</v>
      </c>
      <c r="L75" s="122">
        <f t="shared" si="10"/>
        <v>11.633333333333333</v>
      </c>
      <c r="M75" s="122">
        <f t="shared" si="11"/>
        <v>11.4</v>
      </c>
      <c r="N75" s="113">
        <f t="shared" si="12"/>
        <v>11.366666666666667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S77"/>
  <sheetViews>
    <sheetView showGridLines="0" workbookViewId="0">
      <selection activeCell="G4" sqref="G4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GRR!B85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GRR!C85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75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Data!BY2</f>
        <v>11.6</v>
      </c>
      <c r="D8" s="17">
        <f>Data!BY12</f>
        <v>11.6</v>
      </c>
      <c r="E8" s="17">
        <f>Data!BY22</f>
        <v>11.1</v>
      </c>
      <c r="F8" s="18">
        <f>MAX(C8:E8)-MIN(C8:E8)</f>
        <v>0.5</v>
      </c>
      <c r="G8" s="17">
        <f>Data!BY32</f>
        <v>11.2</v>
      </c>
      <c r="H8" s="17">
        <f>Data!BY42</f>
        <v>11.4</v>
      </c>
      <c r="I8" s="17">
        <f>Data!BY52</f>
        <v>11.4</v>
      </c>
      <c r="J8" s="18">
        <f t="shared" ref="J8:J17" si="0">MAX(G8:I8)-MIN(G8:I8)</f>
        <v>0.20000000000000107</v>
      </c>
      <c r="K8" s="17">
        <f>Data!BY62</f>
        <v>11.6</v>
      </c>
      <c r="L8" s="17">
        <f>Data!BY72</f>
        <v>11.5</v>
      </c>
      <c r="M8" s="17">
        <f>Data!BY82</f>
        <v>11.6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Data!BY3</f>
        <v>11.5</v>
      </c>
      <c r="D9" s="17">
        <f>Data!BY13</f>
        <v>11.6</v>
      </c>
      <c r="E9" s="17">
        <f>Data!BY23</f>
        <v>11.6</v>
      </c>
      <c r="F9" s="18">
        <f t="shared" ref="F9:F17" si="3">MAX(C9:E9)-MIN(C9:E9)</f>
        <v>9.9999999999999645E-2</v>
      </c>
      <c r="G9" s="17">
        <f>Data!BY33</f>
        <v>11.8</v>
      </c>
      <c r="H9" s="17">
        <f>Data!BY43</f>
        <v>11.6</v>
      </c>
      <c r="I9" s="17">
        <f>Data!BY53</f>
        <v>11.9</v>
      </c>
      <c r="J9" s="18">
        <f t="shared" si="0"/>
        <v>0.30000000000000071</v>
      </c>
      <c r="K9" s="17">
        <f>Data!BY63</f>
        <v>11.8</v>
      </c>
      <c r="L9" s="17">
        <f>Data!BY73</f>
        <v>11.8</v>
      </c>
      <c r="M9" s="17">
        <f>Data!BY83</f>
        <v>12.2</v>
      </c>
      <c r="N9" s="73">
        <f t="shared" si="1"/>
        <v>0.39999999999999858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Data!BY4</f>
        <v>12.4</v>
      </c>
      <c r="D10" s="17">
        <f>Data!BY14</f>
        <v>12.7</v>
      </c>
      <c r="E10" s="17">
        <f>Data!BY24</f>
        <v>12.4</v>
      </c>
      <c r="F10" s="18">
        <f t="shared" si="3"/>
        <v>0.29999999999999893</v>
      </c>
      <c r="G10" s="17">
        <f>Data!BY34</f>
        <v>12.7</v>
      </c>
      <c r="H10" s="17">
        <f>Data!BY44</f>
        <v>12.2</v>
      </c>
      <c r="I10" s="17">
        <f>Data!BY54</f>
        <v>12</v>
      </c>
      <c r="J10" s="18">
        <f t="shared" si="0"/>
        <v>0.69999999999999929</v>
      </c>
      <c r="K10" s="17">
        <f>Data!BY64</f>
        <v>12.6</v>
      </c>
      <c r="L10" s="17">
        <f>Data!BY74</f>
        <v>12.5</v>
      </c>
      <c r="M10" s="17">
        <f>Data!BY84</f>
        <v>12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Data!BY5</f>
        <v>11.4</v>
      </c>
      <c r="D11" s="17">
        <f>Data!BY15</f>
        <v>11.9</v>
      </c>
      <c r="E11" s="17">
        <f>Data!BY25</f>
        <v>11.9</v>
      </c>
      <c r="F11" s="18">
        <f t="shared" si="3"/>
        <v>0.5</v>
      </c>
      <c r="G11" s="17">
        <f>Data!BY35</f>
        <v>11.9</v>
      </c>
      <c r="H11" s="17">
        <f>Data!BY45</f>
        <v>12</v>
      </c>
      <c r="I11" s="17">
        <f>Data!BY55</f>
        <v>11.9</v>
      </c>
      <c r="J11" s="18">
        <f t="shared" si="0"/>
        <v>9.9999999999999645E-2</v>
      </c>
      <c r="K11" s="17">
        <f>Data!BY65</f>
        <v>11.8</v>
      </c>
      <c r="L11" s="17">
        <f>Data!BY75</f>
        <v>11.9</v>
      </c>
      <c r="M11" s="17">
        <f>Data!BY85</f>
        <v>11.6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Data!BY6</f>
        <v>12.5</v>
      </c>
      <c r="D12" s="17">
        <f>Data!BY16</f>
        <v>12.4</v>
      </c>
      <c r="E12" s="17">
        <f>Data!BY26</f>
        <v>12.2</v>
      </c>
      <c r="F12" s="18">
        <f t="shared" si="3"/>
        <v>0.30000000000000071</v>
      </c>
      <c r="G12" s="17">
        <f>Data!BY36</f>
        <v>12.5</v>
      </c>
      <c r="H12" s="17">
        <f>Data!BY46</f>
        <v>12.3</v>
      </c>
      <c r="I12" s="17">
        <f>Data!BY56</f>
        <v>12.5</v>
      </c>
      <c r="J12" s="18">
        <f t="shared" si="0"/>
        <v>0.19999999999999929</v>
      </c>
      <c r="K12" s="17">
        <f>Data!BY66</f>
        <v>12.8</v>
      </c>
      <c r="L12" s="17">
        <f>Data!BY76</f>
        <v>12.4</v>
      </c>
      <c r="M12" s="17">
        <f>Data!BY86</f>
        <v>12.3</v>
      </c>
      <c r="N12" s="73">
        <f t="shared" si="1"/>
        <v>0.5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Data!BY7</f>
        <v>12.4</v>
      </c>
      <c r="D13" s="17">
        <f>Data!BY17</f>
        <v>12.8</v>
      </c>
      <c r="E13" s="17">
        <f>Data!BY27</f>
        <v>12.4</v>
      </c>
      <c r="F13" s="18">
        <f t="shared" si="3"/>
        <v>0.40000000000000036</v>
      </c>
      <c r="G13" s="17">
        <f>Data!BY37</f>
        <v>12.3</v>
      </c>
      <c r="H13" s="17">
        <f>Data!BY47</f>
        <v>12.4</v>
      </c>
      <c r="I13" s="17">
        <f>Data!BY57</f>
        <v>11.9</v>
      </c>
      <c r="J13" s="18">
        <f t="shared" si="0"/>
        <v>0.5</v>
      </c>
      <c r="K13" s="17">
        <f>Data!BY67</f>
        <v>12.5</v>
      </c>
      <c r="L13" s="17">
        <f>Data!BY77</f>
        <v>12.2</v>
      </c>
      <c r="M13" s="17">
        <f>Data!BY87</f>
        <v>12.5</v>
      </c>
      <c r="N13" s="73">
        <f t="shared" si="1"/>
        <v>0.30000000000000071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Data!BY8</f>
        <v>13</v>
      </c>
      <c r="D14" s="17">
        <f>Data!BY18</f>
        <v>12.8</v>
      </c>
      <c r="E14" s="17">
        <f>Data!BY28</f>
        <v>12.6</v>
      </c>
      <c r="F14" s="18">
        <f t="shared" si="3"/>
        <v>0.40000000000000036</v>
      </c>
      <c r="G14" s="17">
        <f>Data!BY38</f>
        <v>12.8</v>
      </c>
      <c r="H14" s="17">
        <f>Data!BY48</f>
        <v>12.5</v>
      </c>
      <c r="I14" s="17">
        <f>Data!BY58</f>
        <v>12.8</v>
      </c>
      <c r="J14" s="18">
        <f t="shared" si="0"/>
        <v>0.30000000000000071</v>
      </c>
      <c r="K14" s="17">
        <f>Data!BY68</f>
        <v>12.8</v>
      </c>
      <c r="L14" s="17">
        <f>Data!BY78</f>
        <v>12.6</v>
      </c>
      <c r="M14" s="17">
        <f>Data!BY88</f>
        <v>12.4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Data!BY9</f>
        <v>13.2</v>
      </c>
      <c r="D15" s="17">
        <f>Data!BY19</f>
        <v>13</v>
      </c>
      <c r="E15" s="17">
        <f>Data!BY29</f>
        <v>12.9</v>
      </c>
      <c r="F15" s="18">
        <f t="shared" si="3"/>
        <v>0.29999999999999893</v>
      </c>
      <c r="G15" s="17">
        <f>Data!BY39</f>
        <v>13</v>
      </c>
      <c r="H15" s="17">
        <f>Data!BY49</f>
        <v>13.1</v>
      </c>
      <c r="I15" s="17">
        <f>Data!BY59</f>
        <v>12.9</v>
      </c>
      <c r="J15" s="18">
        <f t="shared" si="0"/>
        <v>0.19999999999999929</v>
      </c>
      <c r="K15" s="17">
        <f>Data!BY69</f>
        <v>13</v>
      </c>
      <c r="L15" s="17">
        <f>Data!BY79</f>
        <v>12.9</v>
      </c>
      <c r="M15" s="17">
        <f>Data!BY89</f>
        <v>13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Data!BY10</f>
        <v>10.9</v>
      </c>
      <c r="D16" s="17">
        <f>Data!BY20</f>
        <v>10.8</v>
      </c>
      <c r="E16" s="17">
        <f>Data!BY30</f>
        <v>10.8</v>
      </c>
      <c r="F16" s="18">
        <f t="shared" si="3"/>
        <v>9.9999999999999645E-2</v>
      </c>
      <c r="G16" s="17">
        <f>Data!BY40</f>
        <v>10.6</v>
      </c>
      <c r="H16" s="17">
        <f>Data!BY50</f>
        <v>10.6</v>
      </c>
      <c r="I16" s="17">
        <f>Data!BY60</f>
        <v>10.8</v>
      </c>
      <c r="J16" s="18">
        <f t="shared" si="0"/>
        <v>0.20000000000000107</v>
      </c>
      <c r="K16" s="17">
        <f>Data!BY70</f>
        <v>10.9</v>
      </c>
      <c r="L16" s="17">
        <f>Data!BY80</f>
        <v>10.8</v>
      </c>
      <c r="M16" s="17">
        <f>Data!BY90</f>
        <v>10.8</v>
      </c>
      <c r="N16" s="73">
        <f t="shared" si="1"/>
        <v>9.9999999999999645E-2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Data!BY11</f>
        <v>12.9</v>
      </c>
      <c r="D17" s="17">
        <f>Data!BY21</f>
        <v>12.7</v>
      </c>
      <c r="E17" s="17">
        <f>Data!BY31</f>
        <v>12.6</v>
      </c>
      <c r="F17" s="18">
        <f t="shared" si="3"/>
        <v>0.30000000000000071</v>
      </c>
      <c r="G17" s="17">
        <f>Data!BY41</f>
        <v>12.8</v>
      </c>
      <c r="H17" s="17">
        <f>Data!BY51</f>
        <v>12.7</v>
      </c>
      <c r="I17" s="17">
        <f>Data!BY61</f>
        <v>12.7</v>
      </c>
      <c r="J17" s="18">
        <f t="shared" si="0"/>
        <v>0.10000000000000142</v>
      </c>
      <c r="K17" s="17">
        <f>Data!BY71</f>
        <v>12.8</v>
      </c>
      <c r="L17" s="17">
        <f>Data!BY81</f>
        <v>12.7</v>
      </c>
      <c r="M17" s="17">
        <f>Data!BY91</f>
        <v>12.6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2.7564481197083004E-2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12.153333333333334</v>
      </c>
      <c r="F28" s="30">
        <f>AVERAGE(F8:F27)</f>
        <v>0.31999999999999995</v>
      </c>
      <c r="G28" s="31"/>
      <c r="H28" s="32" t="s">
        <v>111</v>
      </c>
      <c r="I28" s="79">
        <f>AVERAGE(G8:I27)</f>
        <v>12.106666666666673</v>
      </c>
      <c r="J28" s="30">
        <f>AVERAGE(J8:J27)</f>
        <v>0.28000000000000025</v>
      </c>
      <c r="K28" s="80"/>
      <c r="L28" s="81" t="s">
        <v>111</v>
      </c>
      <c r="M28" s="82">
        <f>AVERAGE(K8:M27)</f>
        <v>12.163333333333332</v>
      </c>
      <c r="N28" s="83">
        <f>AVERAGE(N8:N27)</f>
        <v>0.3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0.91500000000000004</v>
      </c>
      <c r="E30" s="3"/>
      <c r="F30" s="33"/>
      <c r="G30" s="36" t="s">
        <v>113</v>
      </c>
      <c r="H30" s="35">
        <f>IF(J2=2,SQRT(ABS(((P33*P42)^2)-((D30^2)/(J4*J3)))),(SQRT(ABS(((P33*P43)^2)-((D30^2)/(J4*J3))))))</f>
        <v>6.707085805329982E-2</v>
      </c>
      <c r="I30" s="2"/>
      <c r="J30" s="33"/>
      <c r="K30" s="34" t="s">
        <v>114</v>
      </c>
      <c r="L30" s="35">
        <f>SQRT(D30^2+H30^2)</f>
        <v>0.91745490352387671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0.17766990291262136</v>
      </c>
      <c r="E31" s="3"/>
      <c r="F31" s="37"/>
      <c r="G31" s="40" t="s">
        <v>117</v>
      </c>
      <c r="H31" s="41">
        <f>H30/5.15</f>
        <v>1.3023467583165013E-2</v>
      </c>
      <c r="I31" s="2"/>
      <c r="J31" s="37"/>
      <c r="K31" s="38" t="s">
        <v>118</v>
      </c>
      <c r="L31" s="84">
        <f>L30/5.15</f>
        <v>0.17814658320851973</v>
      </c>
      <c r="M31" s="2"/>
      <c r="N31" s="85"/>
      <c r="O31" s="36" t="s">
        <v>119</v>
      </c>
      <c r="P31" s="86">
        <f>IF(J2=2,(F28+J28)/2,(F28+J28+N28)/3)</f>
        <v>0.30000000000000004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7.625</v>
      </c>
      <c r="E32" s="3"/>
      <c r="F32" s="42"/>
      <c r="G32" s="45" t="s">
        <v>121</v>
      </c>
      <c r="H32" s="44">
        <f>100*H30/G4</f>
        <v>0.55892381711083183</v>
      </c>
      <c r="I32" s="2"/>
      <c r="J32" s="42"/>
      <c r="K32" s="87" t="s">
        <v>122</v>
      </c>
      <c r="L32" s="44">
        <f>100*L30/(G2-G3)</f>
        <v>7.6454575293656397</v>
      </c>
      <c r="M32" s="2"/>
      <c r="N32" s="88"/>
      <c r="O32" s="89" t="s">
        <v>123</v>
      </c>
      <c r="P32" s="90">
        <f>IF(J3=2,P31*N42,P31*N43)</f>
        <v>0.77400000000000013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5.6666666666659538E-2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5.6666666666659538E-2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0.5</v>
      </c>
      <c r="E66" s="111">
        <f t="shared" ref="E66:E75" si="6">J8</f>
        <v>0.20000000000000107</v>
      </c>
      <c r="F66" s="112">
        <f t="shared" ref="F66:F75" si="7">N8</f>
        <v>9.9999999999999645E-2</v>
      </c>
      <c r="G66" s="113">
        <f t="shared" ref="G66:G75" si="8">$P$32</f>
        <v>0.77400000000000013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11.433333333333332</v>
      </c>
      <c r="M66" s="120">
        <f t="shared" ref="M66:M75" si="11">AVERAGE(G8:I8)</f>
        <v>11.333333333333334</v>
      </c>
      <c r="N66" s="121">
        <f t="shared" ref="N66:N75" si="12">AVERAGE(K8:M8)</f>
        <v>11.566666666666668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9.9999999999999645E-2</v>
      </c>
      <c r="E67" s="114">
        <f t="shared" si="6"/>
        <v>0.30000000000000071</v>
      </c>
      <c r="F67" s="115">
        <f t="shared" si="7"/>
        <v>0.39999999999999858</v>
      </c>
      <c r="G67" s="113">
        <f t="shared" si="8"/>
        <v>0.77400000000000013</v>
      </c>
      <c r="H67" s="2"/>
      <c r="I67" s="2"/>
      <c r="J67" s="2"/>
      <c r="K67" s="119">
        <f t="shared" si="9"/>
        <v>2</v>
      </c>
      <c r="L67" s="122">
        <f t="shared" si="10"/>
        <v>11.566666666666668</v>
      </c>
      <c r="M67" s="122">
        <f t="shared" si="11"/>
        <v>11.766666666666666</v>
      </c>
      <c r="N67" s="113">
        <f t="shared" si="12"/>
        <v>11.933333333333332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0.29999999999999893</v>
      </c>
      <c r="E68" s="114">
        <f t="shared" si="6"/>
        <v>0.69999999999999929</v>
      </c>
      <c r="F68" s="115">
        <f t="shared" si="7"/>
        <v>0.59999999999999964</v>
      </c>
      <c r="G68" s="113">
        <f t="shared" si="8"/>
        <v>0.77400000000000013</v>
      </c>
      <c r="H68" s="2"/>
      <c r="I68" s="2"/>
      <c r="J68" s="2"/>
      <c r="K68" s="119">
        <f t="shared" si="9"/>
        <v>3</v>
      </c>
      <c r="L68" s="122">
        <f t="shared" si="10"/>
        <v>12.5</v>
      </c>
      <c r="M68" s="122">
        <f t="shared" si="11"/>
        <v>12.299999999999999</v>
      </c>
      <c r="N68" s="113">
        <f t="shared" si="12"/>
        <v>12.366666666666667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0.5</v>
      </c>
      <c r="E69" s="114">
        <f t="shared" si="6"/>
        <v>9.9999999999999645E-2</v>
      </c>
      <c r="F69" s="115">
        <f t="shared" si="7"/>
        <v>0.30000000000000071</v>
      </c>
      <c r="G69" s="113">
        <f t="shared" si="8"/>
        <v>0.77400000000000013</v>
      </c>
      <c r="H69" s="2"/>
      <c r="I69" s="2"/>
      <c r="J69" s="2"/>
      <c r="K69" s="119">
        <f t="shared" si="9"/>
        <v>4</v>
      </c>
      <c r="L69" s="122">
        <f t="shared" si="10"/>
        <v>11.733333333333334</v>
      </c>
      <c r="M69" s="122">
        <f t="shared" si="11"/>
        <v>11.933333333333332</v>
      </c>
      <c r="N69" s="113">
        <f t="shared" si="12"/>
        <v>11.766666666666667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0.30000000000000071</v>
      </c>
      <c r="E70" s="114">
        <f t="shared" si="6"/>
        <v>0.19999999999999929</v>
      </c>
      <c r="F70" s="115">
        <f t="shared" si="7"/>
        <v>0.5</v>
      </c>
      <c r="G70" s="113">
        <f t="shared" si="8"/>
        <v>0.77400000000000013</v>
      </c>
      <c r="H70" s="2"/>
      <c r="I70" s="2"/>
      <c r="J70" s="2"/>
      <c r="K70" s="119">
        <f t="shared" si="9"/>
        <v>5</v>
      </c>
      <c r="L70" s="122">
        <f t="shared" si="10"/>
        <v>12.366666666666665</v>
      </c>
      <c r="M70" s="122">
        <f t="shared" si="11"/>
        <v>12.433333333333332</v>
      </c>
      <c r="N70" s="113">
        <f t="shared" si="12"/>
        <v>12.5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0.40000000000000036</v>
      </c>
      <c r="E71" s="114">
        <f t="shared" si="6"/>
        <v>0.5</v>
      </c>
      <c r="F71" s="115">
        <f t="shared" si="7"/>
        <v>0.30000000000000071</v>
      </c>
      <c r="G71" s="113">
        <f t="shared" si="8"/>
        <v>0.77400000000000013</v>
      </c>
      <c r="H71" s="2"/>
      <c r="I71" s="2"/>
      <c r="J71" s="2"/>
      <c r="K71" s="119">
        <f t="shared" si="9"/>
        <v>6</v>
      </c>
      <c r="L71" s="122">
        <f t="shared" si="10"/>
        <v>12.533333333333333</v>
      </c>
      <c r="M71" s="122">
        <f t="shared" si="11"/>
        <v>12.200000000000001</v>
      </c>
      <c r="N71" s="113">
        <f t="shared" si="12"/>
        <v>12.4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0.40000000000000036</v>
      </c>
      <c r="E72" s="114">
        <f t="shared" si="6"/>
        <v>0.30000000000000071</v>
      </c>
      <c r="F72" s="115">
        <f t="shared" si="7"/>
        <v>0.40000000000000036</v>
      </c>
      <c r="G72" s="113">
        <f t="shared" si="8"/>
        <v>0.77400000000000013</v>
      </c>
      <c r="H72" s="2"/>
      <c r="I72" s="2"/>
      <c r="J72" s="2"/>
      <c r="K72" s="119">
        <f t="shared" si="9"/>
        <v>7</v>
      </c>
      <c r="L72" s="122">
        <f t="shared" si="10"/>
        <v>12.799999999999999</v>
      </c>
      <c r="M72" s="122">
        <f t="shared" si="11"/>
        <v>12.700000000000001</v>
      </c>
      <c r="N72" s="113">
        <f t="shared" si="12"/>
        <v>12.6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0.29999999999999893</v>
      </c>
      <c r="E73" s="114">
        <f t="shared" si="6"/>
        <v>0.19999999999999929</v>
      </c>
      <c r="F73" s="115">
        <f t="shared" si="7"/>
        <v>9.9999999999999645E-2</v>
      </c>
      <c r="G73" s="113">
        <f t="shared" si="8"/>
        <v>0.77400000000000013</v>
      </c>
      <c r="H73" s="2"/>
      <c r="I73" s="2"/>
      <c r="J73" s="2"/>
      <c r="K73" s="119">
        <f t="shared" si="9"/>
        <v>8</v>
      </c>
      <c r="L73" s="122">
        <f t="shared" si="10"/>
        <v>13.033333333333333</v>
      </c>
      <c r="M73" s="122">
        <f t="shared" si="11"/>
        <v>13</v>
      </c>
      <c r="N73" s="113">
        <f t="shared" si="12"/>
        <v>12.966666666666667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9.9999999999999645E-2</v>
      </c>
      <c r="E74" s="114">
        <f t="shared" si="6"/>
        <v>0.20000000000000107</v>
      </c>
      <c r="F74" s="115">
        <f t="shared" si="7"/>
        <v>9.9999999999999645E-2</v>
      </c>
      <c r="G74" s="113">
        <f t="shared" si="8"/>
        <v>0.77400000000000013</v>
      </c>
      <c r="H74" s="2"/>
      <c r="I74" s="2"/>
      <c r="J74" s="2"/>
      <c r="K74" s="119">
        <f t="shared" si="9"/>
        <v>9</v>
      </c>
      <c r="L74" s="122">
        <f t="shared" si="10"/>
        <v>10.833333333333334</v>
      </c>
      <c r="M74" s="122">
        <f t="shared" si="11"/>
        <v>10.666666666666666</v>
      </c>
      <c r="N74" s="113">
        <f t="shared" si="12"/>
        <v>10.833333333333334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0.30000000000000071</v>
      </c>
      <c r="E75" s="114">
        <f t="shared" si="6"/>
        <v>0.10000000000000142</v>
      </c>
      <c r="F75" s="115">
        <f t="shared" si="7"/>
        <v>0.20000000000000107</v>
      </c>
      <c r="G75" s="118">
        <f t="shared" si="8"/>
        <v>0.77400000000000013</v>
      </c>
      <c r="H75" s="2"/>
      <c r="I75" s="2"/>
      <c r="J75" s="2"/>
      <c r="K75" s="123">
        <f t="shared" si="9"/>
        <v>10</v>
      </c>
      <c r="L75" s="122">
        <f t="shared" si="10"/>
        <v>12.733333333333334</v>
      </c>
      <c r="M75" s="122">
        <f t="shared" si="11"/>
        <v>12.733333333333334</v>
      </c>
      <c r="N75" s="113">
        <f t="shared" si="12"/>
        <v>12.700000000000001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GRR!B86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Data!BZ2</f>
        <v>9.1</v>
      </c>
      <c r="D8" s="17">
        <f>Data!BZ12</f>
        <v>8.9</v>
      </c>
      <c r="E8" s="17">
        <f>Data!BZ22</f>
        <v>8.1999999999999993</v>
      </c>
      <c r="F8" s="18">
        <f>MAX(C8:E8)-MIN(C8:E8)</f>
        <v>0.90000000000000036</v>
      </c>
      <c r="G8" s="17">
        <f>Data!BZ32</f>
        <v>8.9</v>
      </c>
      <c r="H8" s="17">
        <f>Data!BZ42</f>
        <v>8.6</v>
      </c>
      <c r="I8" s="17">
        <f>Data!BZ52</f>
        <v>8.8000000000000007</v>
      </c>
      <c r="J8" s="18">
        <f t="shared" ref="J8:J17" si="0">MAX(G8:I8)-MIN(G8:I8)</f>
        <v>0.30000000000000071</v>
      </c>
      <c r="K8" s="17">
        <f>Data!BZ62</f>
        <v>9</v>
      </c>
      <c r="L8" s="17">
        <f>Data!BZ72</f>
        <v>8.8000000000000007</v>
      </c>
      <c r="M8" s="17">
        <f>Data!BZ82</f>
        <v>9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>UCL Range Violation - A</v>
      </c>
      <c r="P8" s="2"/>
      <c r="Q8" s="2"/>
    </row>
    <row r="9" spans="1:19" ht="13.5" customHeight="1">
      <c r="A9" s="2"/>
      <c r="B9" s="19">
        <v>2</v>
      </c>
      <c r="C9" s="17">
        <f>Data!BZ3</f>
        <v>8.8000000000000007</v>
      </c>
      <c r="D9" s="17">
        <f>Data!BZ13</f>
        <v>9.1</v>
      </c>
      <c r="E9" s="17">
        <f>Data!BZ23</f>
        <v>8.6999999999999993</v>
      </c>
      <c r="F9" s="18">
        <f t="shared" ref="F9:F17" si="3">MAX(C9:E9)-MIN(C9:E9)</f>
        <v>0.40000000000000036</v>
      </c>
      <c r="G9" s="17">
        <f>Data!BZ33</f>
        <v>9.5</v>
      </c>
      <c r="H9" s="17">
        <f>Data!BZ43</f>
        <v>9.1999999999999993</v>
      </c>
      <c r="I9" s="17">
        <f>Data!BZ53</f>
        <v>9</v>
      </c>
      <c r="J9" s="18">
        <f t="shared" si="0"/>
        <v>0.5</v>
      </c>
      <c r="K9" s="17">
        <f>Data!BZ63</f>
        <v>9.4</v>
      </c>
      <c r="L9" s="17">
        <f>Data!BZ73</f>
        <v>9</v>
      </c>
      <c r="M9" s="17">
        <f>Data!BZ83</f>
        <v>8.9</v>
      </c>
      <c r="N9" s="73">
        <f t="shared" si="1"/>
        <v>0.5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Data!BZ4</f>
        <v>9.1999999999999993</v>
      </c>
      <c r="D10" s="17">
        <f>Data!BZ14</f>
        <v>8.4</v>
      </c>
      <c r="E10" s="17">
        <f>Data!BZ24</f>
        <v>8.6999999999999993</v>
      </c>
      <c r="F10" s="18">
        <f t="shared" si="3"/>
        <v>0.79999999999999893</v>
      </c>
      <c r="G10" s="17">
        <f>Data!BZ34</f>
        <v>8.8000000000000007</v>
      </c>
      <c r="H10" s="17">
        <f>Data!BZ44</f>
        <v>8.8000000000000007</v>
      </c>
      <c r="I10" s="17">
        <f>Data!BZ54</f>
        <v>8.6999999999999993</v>
      </c>
      <c r="J10" s="18">
        <f t="shared" si="0"/>
        <v>0.10000000000000142</v>
      </c>
      <c r="K10" s="17">
        <f>Data!BZ64</f>
        <v>8.9</v>
      </c>
      <c r="L10" s="17">
        <f>Data!BZ74</f>
        <v>8.8000000000000007</v>
      </c>
      <c r="M10" s="17">
        <f>Data!BZ84</f>
        <v>8.6</v>
      </c>
      <c r="N10" s="73">
        <f t="shared" si="1"/>
        <v>0.30000000000000071</v>
      </c>
      <c r="O10" s="72" t="str">
        <f t="shared" si="2"/>
        <v>UCL Range Violation - A</v>
      </c>
      <c r="P10" s="2"/>
      <c r="Q10" s="2"/>
      <c r="S10" s="107"/>
    </row>
    <row r="11" spans="1:19" ht="13.5" customHeight="1">
      <c r="A11" s="2"/>
      <c r="B11" s="19">
        <v>4</v>
      </c>
      <c r="C11" s="17">
        <f>Data!BZ5</f>
        <v>8.9</v>
      </c>
      <c r="D11" s="17">
        <f>Data!BZ15</f>
        <v>8.6999999999999993</v>
      </c>
      <c r="E11" s="17">
        <f>Data!BZ25</f>
        <v>8.6999999999999993</v>
      </c>
      <c r="F11" s="18">
        <f t="shared" si="3"/>
        <v>0.20000000000000107</v>
      </c>
      <c r="G11" s="17">
        <f>Data!BZ35</f>
        <v>8.9</v>
      </c>
      <c r="H11" s="17">
        <f>Data!BZ45</f>
        <v>8.6</v>
      </c>
      <c r="I11" s="17">
        <f>Data!BZ55</f>
        <v>8.6</v>
      </c>
      <c r="J11" s="18">
        <f t="shared" si="0"/>
        <v>0.30000000000000071</v>
      </c>
      <c r="K11" s="17">
        <f>Data!BZ65</f>
        <v>8.6</v>
      </c>
      <c r="L11" s="17">
        <f>Data!BZ75</f>
        <v>8.6</v>
      </c>
      <c r="M11" s="17">
        <f>Data!BZ85</f>
        <v>8.6999999999999993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Data!BZ6</f>
        <v>9.1</v>
      </c>
      <c r="D12" s="17">
        <f>Data!BZ16</f>
        <v>8.8000000000000007</v>
      </c>
      <c r="E12" s="17">
        <f>Data!BZ26</f>
        <v>8.6999999999999993</v>
      </c>
      <c r="F12" s="18">
        <f t="shared" si="3"/>
        <v>0.40000000000000036</v>
      </c>
      <c r="G12" s="17">
        <f>Data!BZ36</f>
        <v>8.8000000000000007</v>
      </c>
      <c r="H12" s="17">
        <f>Data!BZ46</f>
        <v>8.6999999999999993</v>
      </c>
      <c r="I12" s="17">
        <f>Data!BZ56</f>
        <v>8.9</v>
      </c>
      <c r="J12" s="18">
        <f t="shared" si="0"/>
        <v>0.20000000000000107</v>
      </c>
      <c r="K12" s="17">
        <f>Data!BZ66</f>
        <v>8.9</v>
      </c>
      <c r="L12" s="17">
        <f>Data!BZ76</f>
        <v>8.8000000000000007</v>
      </c>
      <c r="M12" s="17">
        <f>Data!BZ86</f>
        <v>8.8000000000000007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Data!BZ7</f>
        <v>8.6</v>
      </c>
      <c r="D13" s="17">
        <f>Data!BZ17</f>
        <v>8.6</v>
      </c>
      <c r="E13" s="17">
        <f>Data!BZ27</f>
        <v>8.5</v>
      </c>
      <c r="F13" s="18">
        <f t="shared" si="3"/>
        <v>9.9999999999999645E-2</v>
      </c>
      <c r="G13" s="17">
        <f>Data!BZ37</f>
        <v>8.6</v>
      </c>
      <c r="H13" s="17">
        <f>Data!BZ47</f>
        <v>8.5</v>
      </c>
      <c r="I13" s="17">
        <f>Data!BZ57</f>
        <v>8.6999999999999993</v>
      </c>
      <c r="J13" s="18">
        <f t="shared" si="0"/>
        <v>0.19999999999999929</v>
      </c>
      <c r="K13" s="17">
        <f>Data!BZ67</f>
        <v>8.6999999999999993</v>
      </c>
      <c r="L13" s="17">
        <f>Data!BZ77</f>
        <v>8.5</v>
      </c>
      <c r="M13" s="17">
        <f>Data!BZ87</f>
        <v>8.6</v>
      </c>
      <c r="N13" s="73">
        <f t="shared" si="1"/>
        <v>0.19999999999999929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Data!BZ8</f>
        <v>9.1999999999999993</v>
      </c>
      <c r="D14" s="17">
        <f>Data!BZ18</f>
        <v>8.8000000000000007</v>
      </c>
      <c r="E14" s="17">
        <f>Data!BZ28</f>
        <v>8.8000000000000007</v>
      </c>
      <c r="F14" s="18">
        <f t="shared" si="3"/>
        <v>0.39999999999999858</v>
      </c>
      <c r="G14" s="17">
        <f>Data!BZ38</f>
        <v>9.1</v>
      </c>
      <c r="H14" s="17">
        <f>Data!BZ48</f>
        <v>8.9</v>
      </c>
      <c r="I14" s="17">
        <f>Data!BZ58</f>
        <v>8.6999999999999993</v>
      </c>
      <c r="J14" s="18">
        <f t="shared" si="0"/>
        <v>0.40000000000000036</v>
      </c>
      <c r="K14" s="17">
        <f>Data!BZ68</f>
        <v>9</v>
      </c>
      <c r="L14" s="17">
        <f>Data!BZ78</f>
        <v>8.9</v>
      </c>
      <c r="M14" s="17">
        <f>Data!BZ88</f>
        <v>9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Data!BZ9</f>
        <v>8.9</v>
      </c>
      <c r="D15" s="17">
        <f>Data!BZ19</f>
        <v>8.8000000000000007</v>
      </c>
      <c r="E15" s="17">
        <f>Data!BZ29</f>
        <v>8.6999999999999993</v>
      </c>
      <c r="F15" s="18">
        <f t="shared" si="3"/>
        <v>0.20000000000000107</v>
      </c>
      <c r="G15" s="17">
        <f>Data!BZ39</f>
        <v>9</v>
      </c>
      <c r="H15" s="17">
        <f>Data!BZ49</f>
        <v>8.1999999999999993</v>
      </c>
      <c r="I15" s="17">
        <f>Data!BZ59</f>
        <v>8.4</v>
      </c>
      <c r="J15" s="18">
        <f t="shared" si="0"/>
        <v>0.80000000000000071</v>
      </c>
      <c r="K15" s="17">
        <f>Data!BZ69</f>
        <v>8.6999999999999993</v>
      </c>
      <c r="L15" s="17">
        <f>Data!BZ79</f>
        <v>8.6999999999999993</v>
      </c>
      <c r="M15" s="17">
        <f>Data!BZ89</f>
        <v>8.6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Data!BZ10</f>
        <v>8.3000000000000007</v>
      </c>
      <c r="D16" s="17">
        <f>Data!BZ20</f>
        <v>7.8</v>
      </c>
      <c r="E16" s="17">
        <f>Data!BZ30</f>
        <v>8.3000000000000007</v>
      </c>
      <c r="F16" s="18">
        <f t="shared" si="3"/>
        <v>0.50000000000000089</v>
      </c>
      <c r="G16" s="17">
        <f>Data!BZ40</f>
        <v>8.1</v>
      </c>
      <c r="H16" s="17">
        <f>Data!BZ50</f>
        <v>8.1999999999999993</v>
      </c>
      <c r="I16" s="17">
        <f>Data!BZ60</f>
        <v>8.1999999999999993</v>
      </c>
      <c r="J16" s="18">
        <f t="shared" si="0"/>
        <v>9.9999999999999645E-2</v>
      </c>
      <c r="K16" s="17">
        <f>Data!BZ70</f>
        <v>8.3000000000000007</v>
      </c>
      <c r="L16" s="17">
        <f>Data!BZ80</f>
        <v>8.3000000000000007</v>
      </c>
      <c r="M16" s="17">
        <f>Data!BZ90</f>
        <v>8.1</v>
      </c>
      <c r="N16" s="73">
        <f t="shared" si="1"/>
        <v>0.20000000000000107</v>
      </c>
      <c r="O16" s="2"/>
      <c r="P16" s="2"/>
      <c r="Q16" s="2"/>
    </row>
    <row r="17" spans="1:17" ht="13.5" customHeight="1">
      <c r="A17" s="2"/>
      <c r="B17" s="19">
        <v>10</v>
      </c>
      <c r="C17" s="17">
        <f>Data!BZ11</f>
        <v>8.3000000000000007</v>
      </c>
      <c r="D17" s="17">
        <f>Data!BZ21</f>
        <v>8.5</v>
      </c>
      <c r="E17" s="17">
        <f>Data!BZ31</f>
        <v>8.4</v>
      </c>
      <c r="F17" s="18">
        <f t="shared" si="3"/>
        <v>0.19999999999999929</v>
      </c>
      <c r="G17" s="17">
        <f>Data!BZ41</f>
        <v>8</v>
      </c>
      <c r="H17" s="17">
        <f>Data!BZ51</f>
        <v>8.4</v>
      </c>
      <c r="I17" s="17">
        <f>Data!BZ61</f>
        <v>8.4</v>
      </c>
      <c r="J17" s="18">
        <f t="shared" si="0"/>
        <v>0.40000000000000036</v>
      </c>
      <c r="K17" s="17">
        <f>Data!BZ71</f>
        <v>8.5</v>
      </c>
      <c r="L17" s="17">
        <f>Data!BZ81</f>
        <v>8.4</v>
      </c>
      <c r="M17" s="17">
        <f>Data!BZ91</f>
        <v>8.4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5.9066745422357448E-3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8.6833333333333353</v>
      </c>
      <c r="F28" s="30">
        <f>AVERAGE(F8:F27)</f>
        <v>0.41000000000000003</v>
      </c>
      <c r="G28" s="31"/>
      <c r="H28" s="32" t="s">
        <v>111</v>
      </c>
      <c r="I28" s="79">
        <f>AVERAGE(G8:I27)</f>
        <v>8.6733333333333302</v>
      </c>
      <c r="J28" s="30">
        <f>AVERAGE(J8:J27)</f>
        <v>0.3300000000000004</v>
      </c>
      <c r="K28" s="80"/>
      <c r="L28" s="81" t="s">
        <v>111</v>
      </c>
      <c r="M28" s="82">
        <f>AVERAGE(K8:M27)</f>
        <v>8.716666666666665</v>
      </c>
      <c r="N28" s="83">
        <f>AVERAGE(N8:N27)</f>
        <v>0.18999999999999986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0.94550000000000023</v>
      </c>
      <c r="E30" s="3"/>
      <c r="F30" s="33"/>
      <c r="G30" s="36" t="s">
        <v>113</v>
      </c>
      <c r="H30" s="35">
        <f>IF(J2=2,SQRT(ABS(((P33*P42)^2)-((D30^2)/(J4*J3)))),(SQRT(ABS(((P33*P43)^2)-((D30^2)/(J4*J3))))))</f>
        <v>0.12692520763556953</v>
      </c>
      <c r="I30" s="2"/>
      <c r="J30" s="33"/>
      <c r="K30" s="34" t="s">
        <v>114</v>
      </c>
      <c r="L30" s="35">
        <f>SQRT(D30^2+H30^2)</f>
        <v>0.95398126728638277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0.18359223300970878</v>
      </c>
      <c r="E31" s="3"/>
      <c r="F31" s="37"/>
      <c r="G31" s="40" t="s">
        <v>117</v>
      </c>
      <c r="H31" s="41">
        <f>H30/5.15</f>
        <v>2.464567138554748E-2</v>
      </c>
      <c r="I31" s="2"/>
      <c r="J31" s="37"/>
      <c r="K31" s="38" t="s">
        <v>118</v>
      </c>
      <c r="L31" s="84">
        <f>L30/5.15</f>
        <v>0.18523908102648207</v>
      </c>
      <c r="M31" s="2"/>
      <c r="N31" s="85"/>
      <c r="O31" s="36" t="s">
        <v>119</v>
      </c>
      <c r="P31" s="86">
        <f>IF(J2=2,(F28+J28)/2,(F28+J28+N28)/3)</f>
        <v>0.31000000000000011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7.8791666666666691</v>
      </c>
      <c r="E32" s="3"/>
      <c r="F32" s="42"/>
      <c r="G32" s="45" t="s">
        <v>121</v>
      </c>
      <c r="H32" s="44">
        <f>100*H30/G4</f>
        <v>1.0577100636297461</v>
      </c>
      <c r="I32" s="2"/>
      <c r="J32" s="42"/>
      <c r="K32" s="87" t="s">
        <v>122</v>
      </c>
      <c r="L32" s="44">
        <f>100*L30/(G2-G3)</f>
        <v>7.9498438940531893</v>
      </c>
      <c r="M32" s="2"/>
      <c r="N32" s="88"/>
      <c r="O32" s="89" t="s">
        <v>123</v>
      </c>
      <c r="P32" s="90">
        <f>IF(J3=2,P31*N42,P31*N43)</f>
        <v>0.79980000000000029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4.3333333333334778E-2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4.3333333333334778E-2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0.90000000000000036</v>
      </c>
      <c r="E66" s="111">
        <f t="shared" ref="E66:E75" si="6">J8</f>
        <v>0.30000000000000071</v>
      </c>
      <c r="F66" s="112">
        <f t="shared" ref="F66:F75" si="7">N8</f>
        <v>0.19999999999999929</v>
      </c>
      <c r="G66" s="113">
        <f t="shared" ref="G66:G75" si="8">$P$32</f>
        <v>0.79980000000000029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8.7333333333333325</v>
      </c>
      <c r="M66" s="120">
        <f t="shared" ref="M66:M75" si="11">AVERAGE(G8:I8)</f>
        <v>8.7666666666666675</v>
      </c>
      <c r="N66" s="121">
        <f t="shared" ref="N66:N75" si="12">AVERAGE(K8:M8)</f>
        <v>8.9333333333333336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0.40000000000000036</v>
      </c>
      <c r="E67" s="114">
        <f t="shared" si="6"/>
        <v>0.5</v>
      </c>
      <c r="F67" s="115">
        <f t="shared" si="7"/>
        <v>0.5</v>
      </c>
      <c r="G67" s="113">
        <f t="shared" si="8"/>
        <v>0.79980000000000029</v>
      </c>
      <c r="H67" s="2"/>
      <c r="I67" s="2"/>
      <c r="J67" s="2"/>
      <c r="K67" s="119">
        <f t="shared" si="9"/>
        <v>2</v>
      </c>
      <c r="L67" s="122">
        <f t="shared" si="10"/>
        <v>8.8666666666666654</v>
      </c>
      <c r="M67" s="122">
        <f t="shared" si="11"/>
        <v>9.2333333333333325</v>
      </c>
      <c r="N67" s="113">
        <f t="shared" si="12"/>
        <v>9.1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0.79999999999999893</v>
      </c>
      <c r="E68" s="114">
        <f t="shared" si="6"/>
        <v>0.10000000000000142</v>
      </c>
      <c r="F68" s="115">
        <f t="shared" si="7"/>
        <v>0.30000000000000071</v>
      </c>
      <c r="G68" s="113">
        <f t="shared" si="8"/>
        <v>0.79980000000000029</v>
      </c>
      <c r="H68" s="2"/>
      <c r="I68" s="2"/>
      <c r="J68" s="2"/>
      <c r="K68" s="119">
        <f t="shared" si="9"/>
        <v>3</v>
      </c>
      <c r="L68" s="122">
        <f t="shared" si="10"/>
        <v>8.7666666666666675</v>
      </c>
      <c r="M68" s="122">
        <f t="shared" si="11"/>
        <v>8.7666666666666675</v>
      </c>
      <c r="N68" s="113">
        <f t="shared" si="12"/>
        <v>8.7666666666666675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0.20000000000000107</v>
      </c>
      <c r="E69" s="114">
        <f t="shared" si="6"/>
        <v>0.30000000000000071</v>
      </c>
      <c r="F69" s="115">
        <f t="shared" si="7"/>
        <v>9.9999999999999645E-2</v>
      </c>
      <c r="G69" s="113">
        <f t="shared" si="8"/>
        <v>0.79980000000000029</v>
      </c>
      <c r="H69" s="2"/>
      <c r="I69" s="2"/>
      <c r="J69" s="2"/>
      <c r="K69" s="119">
        <f t="shared" si="9"/>
        <v>4</v>
      </c>
      <c r="L69" s="122">
        <f t="shared" si="10"/>
        <v>8.7666666666666675</v>
      </c>
      <c r="M69" s="122">
        <f t="shared" si="11"/>
        <v>8.7000000000000011</v>
      </c>
      <c r="N69" s="113">
        <f t="shared" si="12"/>
        <v>8.6333333333333329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0.40000000000000036</v>
      </c>
      <c r="E70" s="114">
        <f t="shared" si="6"/>
        <v>0.20000000000000107</v>
      </c>
      <c r="F70" s="115">
        <f t="shared" si="7"/>
        <v>9.9999999999999645E-2</v>
      </c>
      <c r="G70" s="113">
        <f t="shared" si="8"/>
        <v>0.79980000000000029</v>
      </c>
      <c r="H70" s="2"/>
      <c r="I70" s="2"/>
      <c r="J70" s="2"/>
      <c r="K70" s="119">
        <f t="shared" si="9"/>
        <v>5</v>
      </c>
      <c r="L70" s="122">
        <f t="shared" si="10"/>
        <v>8.8666666666666654</v>
      </c>
      <c r="M70" s="122">
        <f t="shared" si="11"/>
        <v>8.7999999999999989</v>
      </c>
      <c r="N70" s="113">
        <f t="shared" si="12"/>
        <v>8.8333333333333339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9.9999999999999645E-2</v>
      </c>
      <c r="E71" s="114">
        <f t="shared" si="6"/>
        <v>0.19999999999999929</v>
      </c>
      <c r="F71" s="115">
        <f t="shared" si="7"/>
        <v>0.19999999999999929</v>
      </c>
      <c r="G71" s="113">
        <f t="shared" si="8"/>
        <v>0.79980000000000029</v>
      </c>
      <c r="H71" s="2"/>
      <c r="I71" s="2"/>
      <c r="J71" s="2"/>
      <c r="K71" s="119">
        <f t="shared" si="9"/>
        <v>6</v>
      </c>
      <c r="L71" s="122">
        <f t="shared" si="10"/>
        <v>8.5666666666666664</v>
      </c>
      <c r="M71" s="122">
        <f t="shared" si="11"/>
        <v>8.6</v>
      </c>
      <c r="N71" s="113">
        <f t="shared" si="12"/>
        <v>8.6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0.39999999999999858</v>
      </c>
      <c r="E72" s="114">
        <f t="shared" si="6"/>
        <v>0.40000000000000036</v>
      </c>
      <c r="F72" s="115">
        <f t="shared" si="7"/>
        <v>9.9999999999999645E-2</v>
      </c>
      <c r="G72" s="113">
        <f t="shared" si="8"/>
        <v>0.79980000000000029</v>
      </c>
      <c r="H72" s="2"/>
      <c r="I72" s="2"/>
      <c r="J72" s="2"/>
      <c r="K72" s="119">
        <f t="shared" si="9"/>
        <v>7</v>
      </c>
      <c r="L72" s="122">
        <f t="shared" si="10"/>
        <v>8.9333333333333336</v>
      </c>
      <c r="M72" s="122">
        <f t="shared" si="11"/>
        <v>8.9</v>
      </c>
      <c r="N72" s="113">
        <f t="shared" si="12"/>
        <v>8.9666666666666668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0.20000000000000107</v>
      </c>
      <c r="E73" s="114">
        <f t="shared" si="6"/>
        <v>0.80000000000000071</v>
      </c>
      <c r="F73" s="115">
        <f t="shared" si="7"/>
        <v>9.9999999999999645E-2</v>
      </c>
      <c r="G73" s="113">
        <f t="shared" si="8"/>
        <v>0.79980000000000029</v>
      </c>
      <c r="H73" s="2"/>
      <c r="I73" s="2"/>
      <c r="J73" s="2"/>
      <c r="K73" s="119">
        <f t="shared" si="9"/>
        <v>8</v>
      </c>
      <c r="L73" s="122">
        <f t="shared" si="10"/>
        <v>8.8000000000000007</v>
      </c>
      <c r="M73" s="122">
        <f t="shared" si="11"/>
        <v>8.5333333333333332</v>
      </c>
      <c r="N73" s="113">
        <f t="shared" si="12"/>
        <v>8.6666666666666661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0.50000000000000089</v>
      </c>
      <c r="E74" s="114">
        <f t="shared" si="6"/>
        <v>9.9999999999999645E-2</v>
      </c>
      <c r="F74" s="115">
        <f t="shared" si="7"/>
        <v>0.20000000000000107</v>
      </c>
      <c r="G74" s="113">
        <f t="shared" si="8"/>
        <v>0.79980000000000029</v>
      </c>
      <c r="H74" s="2"/>
      <c r="I74" s="2"/>
      <c r="J74" s="2"/>
      <c r="K74" s="119">
        <f t="shared" si="9"/>
        <v>9</v>
      </c>
      <c r="L74" s="122">
        <f t="shared" si="10"/>
        <v>8.1333333333333346</v>
      </c>
      <c r="M74" s="122">
        <f t="shared" si="11"/>
        <v>8.1666666666666661</v>
      </c>
      <c r="N74" s="113">
        <f t="shared" si="12"/>
        <v>8.2333333333333343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0.19999999999999929</v>
      </c>
      <c r="E75" s="114">
        <f t="shared" si="6"/>
        <v>0.40000000000000036</v>
      </c>
      <c r="F75" s="115">
        <f t="shared" si="7"/>
        <v>9.9999999999999645E-2</v>
      </c>
      <c r="G75" s="118">
        <f t="shared" si="8"/>
        <v>0.79980000000000029</v>
      </c>
      <c r="H75" s="2"/>
      <c r="I75" s="2"/>
      <c r="J75" s="2"/>
      <c r="K75" s="123">
        <f t="shared" si="9"/>
        <v>10</v>
      </c>
      <c r="L75" s="122">
        <f t="shared" si="10"/>
        <v>8.4</v>
      </c>
      <c r="M75" s="122">
        <f t="shared" si="11"/>
        <v>8.2666666666666657</v>
      </c>
      <c r="N75" s="113">
        <f t="shared" si="12"/>
        <v>8.4333333333333318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S77"/>
  <sheetViews>
    <sheetView showGridLines="0" workbookViewId="0">
      <selection activeCell="D17" sqref="D17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GRR!B87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Data!CA2</f>
        <v>11.5</v>
      </c>
      <c r="D8" s="17">
        <f>Data!CA12</f>
        <v>11.5</v>
      </c>
      <c r="E8" s="17">
        <f>Data!CA22</f>
        <v>10.9</v>
      </c>
      <c r="F8" s="18">
        <f>MAX(C8:E8)-MIN(C8:E8)</f>
        <v>0.59999999999999964</v>
      </c>
      <c r="G8" s="17">
        <f>Data!CA32</f>
        <v>11.5</v>
      </c>
      <c r="H8" s="17">
        <f>Data!CA42</f>
        <v>11.5</v>
      </c>
      <c r="I8" s="17">
        <f>Data!CA52</f>
        <v>11.4</v>
      </c>
      <c r="J8" s="18">
        <f t="shared" ref="J8:J17" si="0">MAX(G8:I8)-MIN(G8:I8)</f>
        <v>9.9999999999999645E-2</v>
      </c>
      <c r="K8" s="17">
        <f>Data!CA62</f>
        <v>11.5</v>
      </c>
      <c r="L8" s="17">
        <f>Data!CA72</f>
        <v>11.4</v>
      </c>
      <c r="M8" s="17">
        <f>Data!CA82</f>
        <v>11.4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Data!CA3</f>
        <v>11.7</v>
      </c>
      <c r="D9" s="17">
        <f>Data!CA13</f>
        <v>11.6</v>
      </c>
      <c r="E9" s="17">
        <f>Data!CA23</f>
        <v>11.5</v>
      </c>
      <c r="F9" s="18">
        <f t="shared" ref="F9:F17" si="3">MAX(C9:E9)-MIN(C9:E9)</f>
        <v>0.19999999999999929</v>
      </c>
      <c r="G9" s="17">
        <f>Data!CA33</f>
        <v>11.8</v>
      </c>
      <c r="H9" s="17">
        <f>Data!CA43</f>
        <v>11.7</v>
      </c>
      <c r="I9" s="17">
        <f>Data!CA53</f>
        <v>11.2</v>
      </c>
      <c r="J9" s="18">
        <f t="shared" si="0"/>
        <v>0.60000000000000142</v>
      </c>
      <c r="K9" s="17">
        <f>Data!CA63</f>
        <v>11.8</v>
      </c>
      <c r="L9" s="17">
        <f>Data!CA73</f>
        <v>11.6</v>
      </c>
      <c r="M9" s="17">
        <f>Data!CA83</f>
        <v>11.7</v>
      </c>
      <c r="N9" s="73">
        <f t="shared" si="1"/>
        <v>0.20000000000000107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Data!CA4</f>
        <v>12.7</v>
      </c>
      <c r="D10" s="17">
        <f>Data!CA14</f>
        <v>12.5</v>
      </c>
      <c r="E10" s="17">
        <f>Data!CA24</f>
        <v>12.2</v>
      </c>
      <c r="F10" s="18">
        <f t="shared" si="3"/>
        <v>0.5</v>
      </c>
      <c r="G10" s="17">
        <f>Data!CA34</f>
        <v>12.6</v>
      </c>
      <c r="H10" s="17">
        <f>Data!CA44</f>
        <v>12.4</v>
      </c>
      <c r="I10" s="17">
        <f>Data!CA54</f>
        <v>11.9</v>
      </c>
      <c r="J10" s="18">
        <f t="shared" si="0"/>
        <v>0.69999999999999929</v>
      </c>
      <c r="K10" s="17">
        <f>Data!CA64</f>
        <v>12.5</v>
      </c>
      <c r="L10" s="17">
        <f>Data!CA74</f>
        <v>12.4</v>
      </c>
      <c r="M10" s="17">
        <f>Data!CA84</f>
        <v>12.1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Data!CA5</f>
        <v>11.5</v>
      </c>
      <c r="D11" s="17">
        <f>Data!CA15</f>
        <v>11.4</v>
      </c>
      <c r="E11" s="17">
        <f>Data!CA25</f>
        <v>11.1</v>
      </c>
      <c r="F11" s="18">
        <f t="shared" si="3"/>
        <v>0.40000000000000036</v>
      </c>
      <c r="G11" s="17">
        <f>Data!CA35</f>
        <v>11.5</v>
      </c>
      <c r="H11" s="17">
        <f>Data!CA45</f>
        <v>11.2</v>
      </c>
      <c r="I11" s="17">
        <f>Data!CA55</f>
        <v>11</v>
      </c>
      <c r="J11" s="18">
        <f t="shared" si="0"/>
        <v>0.5</v>
      </c>
      <c r="K11" s="17">
        <f>Data!CA65</f>
        <v>11.4</v>
      </c>
      <c r="L11" s="17">
        <f>Data!CA75</f>
        <v>11.3</v>
      </c>
      <c r="M11" s="17">
        <f>Data!CA85</f>
        <v>11</v>
      </c>
      <c r="N11" s="73">
        <f t="shared" si="1"/>
        <v>0.40000000000000036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Data!CA6</f>
        <v>12.8</v>
      </c>
      <c r="D12" s="17">
        <f>Data!CA16</f>
        <v>12.6</v>
      </c>
      <c r="E12" s="17">
        <f>Data!CA26</f>
        <v>12.6</v>
      </c>
      <c r="F12" s="18">
        <f t="shared" si="3"/>
        <v>0.20000000000000107</v>
      </c>
      <c r="G12" s="17">
        <f>Data!CA36</f>
        <v>12.8</v>
      </c>
      <c r="H12" s="17">
        <f>Data!CA46</f>
        <v>12.7</v>
      </c>
      <c r="I12" s="17">
        <f>Data!CA56</f>
        <v>12.2</v>
      </c>
      <c r="J12" s="18">
        <f t="shared" si="0"/>
        <v>0.60000000000000142</v>
      </c>
      <c r="K12" s="17">
        <f>Data!CA66</f>
        <v>12.7</v>
      </c>
      <c r="L12" s="17">
        <f>Data!CA76</f>
        <v>12.6</v>
      </c>
      <c r="M12" s="17">
        <f>Data!CA86</f>
        <v>12.6</v>
      </c>
      <c r="N12" s="73">
        <f t="shared" si="1"/>
        <v>9.9999999999999645E-2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Data!CA7</f>
        <v>11.3</v>
      </c>
      <c r="D13" s="17">
        <f>Data!CA17</f>
        <v>11.5</v>
      </c>
      <c r="E13" s="17">
        <f>Data!CA27</f>
        <v>11.8</v>
      </c>
      <c r="F13" s="18">
        <f t="shared" si="3"/>
        <v>0.5</v>
      </c>
      <c r="G13" s="17">
        <f>Data!CA37</f>
        <v>11.8</v>
      </c>
      <c r="H13" s="17">
        <f>Data!CA47</f>
        <v>11.8</v>
      </c>
      <c r="I13" s="17">
        <f>Data!CA57</f>
        <v>11.7</v>
      </c>
      <c r="J13" s="18">
        <f t="shared" si="0"/>
        <v>0.10000000000000142</v>
      </c>
      <c r="K13" s="17">
        <f>Data!CA67</f>
        <v>11.9</v>
      </c>
      <c r="L13" s="17">
        <f>Data!CA77</f>
        <v>11.8</v>
      </c>
      <c r="M13" s="17">
        <f>Data!CA87</f>
        <v>11.7</v>
      </c>
      <c r="N13" s="73">
        <f t="shared" si="1"/>
        <v>0.20000000000000107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Data!CA8</f>
        <v>11.8</v>
      </c>
      <c r="D14" s="17">
        <f>Data!CA18</f>
        <v>11.6</v>
      </c>
      <c r="E14" s="17">
        <f>Data!CA28</f>
        <v>11.3</v>
      </c>
      <c r="F14" s="18">
        <f t="shared" si="3"/>
        <v>0.5</v>
      </c>
      <c r="G14" s="17">
        <f>Data!CA38</f>
        <v>11.7</v>
      </c>
      <c r="H14" s="17">
        <f>Data!CA48</f>
        <v>11.5</v>
      </c>
      <c r="I14" s="17">
        <f>Data!CA58</f>
        <v>11.6</v>
      </c>
      <c r="J14" s="18">
        <f t="shared" si="0"/>
        <v>0.19999999999999929</v>
      </c>
      <c r="K14" s="17">
        <f>Data!CA68</f>
        <v>11.6</v>
      </c>
      <c r="L14" s="17">
        <f>Data!CA78</f>
        <v>11.4</v>
      </c>
      <c r="M14" s="17">
        <f>Data!CA88</f>
        <v>11.5</v>
      </c>
      <c r="N14" s="73">
        <f t="shared" si="1"/>
        <v>0.19999999999999929</v>
      </c>
      <c r="O14" s="2"/>
      <c r="P14" s="2"/>
      <c r="Q14" s="2"/>
    </row>
    <row r="15" spans="1:19" ht="13.5" customHeight="1">
      <c r="A15" s="2"/>
      <c r="B15" s="19">
        <v>8</v>
      </c>
      <c r="C15" s="17">
        <f>Data!CA9</f>
        <v>12.6</v>
      </c>
      <c r="D15" s="17">
        <f>Data!CA19</f>
        <v>12.3</v>
      </c>
      <c r="E15" s="17">
        <f>Data!CA29</f>
        <v>12.3</v>
      </c>
      <c r="F15" s="18">
        <f t="shared" si="3"/>
        <v>0.29999999999999893</v>
      </c>
      <c r="G15" s="17">
        <f>Data!CA39</f>
        <v>12.5</v>
      </c>
      <c r="H15" s="17">
        <f>Data!CA49</f>
        <v>12.2</v>
      </c>
      <c r="I15" s="17">
        <f>Data!CA59</f>
        <v>12.3</v>
      </c>
      <c r="J15" s="18">
        <f t="shared" si="0"/>
        <v>0.30000000000000071</v>
      </c>
      <c r="K15" s="17">
        <f>Data!CA69</f>
        <v>12.3</v>
      </c>
      <c r="L15" s="17">
        <f>Data!CA79</f>
        <v>12.3</v>
      </c>
      <c r="M15" s="17">
        <f>Data!CA89</f>
        <v>12.2</v>
      </c>
      <c r="N15" s="73">
        <f t="shared" si="1"/>
        <v>0.10000000000000142</v>
      </c>
      <c r="O15" s="2"/>
      <c r="P15" s="2"/>
      <c r="Q15" s="2"/>
    </row>
    <row r="16" spans="1:19" ht="13.5" customHeight="1">
      <c r="A16" s="2"/>
      <c r="B16" s="19">
        <v>9</v>
      </c>
      <c r="C16" s="17">
        <f>Data!CA10</f>
        <v>10.7</v>
      </c>
      <c r="D16" s="17">
        <f>Data!CA20</f>
        <v>10.6</v>
      </c>
      <c r="E16" s="17">
        <f>Data!CA30</f>
        <v>10.6</v>
      </c>
      <c r="F16" s="18">
        <f t="shared" si="3"/>
        <v>9.9999999999999645E-2</v>
      </c>
      <c r="G16" s="17">
        <f>Data!CA40</f>
        <v>10.6</v>
      </c>
      <c r="H16" s="17">
        <f>Data!CA50</f>
        <v>10.3</v>
      </c>
      <c r="I16" s="17">
        <f>Data!CA60</f>
        <v>10.6</v>
      </c>
      <c r="J16" s="18">
        <f t="shared" si="0"/>
        <v>0.29999999999999893</v>
      </c>
      <c r="K16" s="17">
        <f>Data!CA70</f>
        <v>10.6</v>
      </c>
      <c r="L16" s="17">
        <f>Data!CA80</f>
        <v>10.6</v>
      </c>
      <c r="M16" s="17">
        <f>Data!CA90</f>
        <v>10.199999999999999</v>
      </c>
      <c r="N16" s="73">
        <f t="shared" si="1"/>
        <v>0.40000000000000036</v>
      </c>
      <c r="O16" s="2"/>
      <c r="P16" s="2"/>
      <c r="Q16" s="2"/>
    </row>
    <row r="17" spans="1:17" ht="13.5" customHeight="1">
      <c r="A17" s="2"/>
      <c r="B17" s="19">
        <v>10</v>
      </c>
      <c r="C17" s="17">
        <f>Data!CA11</f>
        <v>12.2</v>
      </c>
      <c r="D17" s="17">
        <f>Data!CA21</f>
        <v>11.9</v>
      </c>
      <c r="E17" s="17">
        <f>Data!CA31</f>
        <v>11.9</v>
      </c>
      <c r="F17" s="18">
        <f t="shared" si="3"/>
        <v>0.29999999999999893</v>
      </c>
      <c r="G17" s="17">
        <f>Data!CA41</f>
        <v>11.7</v>
      </c>
      <c r="H17" s="17">
        <f>Data!CA51</f>
        <v>12.2</v>
      </c>
      <c r="I17" s="17">
        <f>Data!CA61</f>
        <v>11.9</v>
      </c>
      <c r="J17" s="18">
        <f t="shared" si="0"/>
        <v>0.5</v>
      </c>
      <c r="K17" s="17">
        <f>Data!CA71</f>
        <v>11.9</v>
      </c>
      <c r="L17" s="17">
        <f>Data!CA81</f>
        <v>12</v>
      </c>
      <c r="M17" s="17">
        <f>Data!CA91</f>
        <v>11.9</v>
      </c>
      <c r="N17" s="73">
        <f t="shared" si="1"/>
        <v>9.9999999999999645E-2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1.3782240598544125E-2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11.750000000000002</v>
      </c>
      <c r="F28" s="30">
        <f>AVERAGE(F8:F27)</f>
        <v>0.35999999999999976</v>
      </c>
      <c r="G28" s="31"/>
      <c r="H28" s="32" t="s">
        <v>111</v>
      </c>
      <c r="I28" s="79">
        <f>AVERAGE(G8:I27)</f>
        <v>11.726666666666667</v>
      </c>
      <c r="J28" s="30">
        <f>AVERAGE(J8:J27)</f>
        <v>0.39000000000000024</v>
      </c>
      <c r="K28" s="80"/>
      <c r="L28" s="81" t="s">
        <v>111</v>
      </c>
      <c r="M28" s="82">
        <f>AVERAGE(K8:M27)</f>
        <v>11.729999999999999</v>
      </c>
      <c r="N28" s="83">
        <f>AVERAGE(N8:N27)</f>
        <v>0.22000000000000028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0.98616666666666686</v>
      </c>
      <c r="E30" s="3"/>
      <c r="F30" s="33"/>
      <c r="G30" s="36" t="s">
        <v>113</v>
      </c>
      <c r="H30" s="35">
        <f>IF(J2=2,SQRT(ABS(((P33*P42)^2)-((D30^2)/(J4*J3)))),(SQRT(ABS(((P33*P43)^2)-((D30^2)/(J4*J3))))))</f>
        <v>0.16866680116375654</v>
      </c>
      <c r="I30" s="2"/>
      <c r="J30" s="33"/>
      <c r="K30" s="34" t="s">
        <v>114</v>
      </c>
      <c r="L30" s="35">
        <f>SQRT(D30^2+H30^2)</f>
        <v>1.0004864738012498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0.1914886731391586</v>
      </c>
      <c r="E31" s="3"/>
      <c r="F31" s="37"/>
      <c r="G31" s="40" t="s">
        <v>117</v>
      </c>
      <c r="H31" s="41">
        <f>H30/5.15</f>
        <v>3.2750835177428453E-2</v>
      </c>
      <c r="I31" s="2"/>
      <c r="J31" s="37"/>
      <c r="K31" s="38" t="s">
        <v>118</v>
      </c>
      <c r="L31" s="84">
        <f>L30/5.15</f>
        <v>0.19426921821383489</v>
      </c>
      <c r="M31" s="2"/>
      <c r="N31" s="85"/>
      <c r="O31" s="36" t="s">
        <v>119</v>
      </c>
      <c r="P31" s="86">
        <f>IF(J2=2,(F28+J28)/2,(F28+J28+N28)/3)</f>
        <v>0.32333333333333342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8.2180555555555568</v>
      </c>
      <c r="E32" s="3"/>
      <c r="F32" s="42"/>
      <c r="G32" s="45" t="s">
        <v>121</v>
      </c>
      <c r="H32" s="44">
        <f>100*H30/G4</f>
        <v>1.4055566763646379</v>
      </c>
      <c r="I32" s="2"/>
      <c r="J32" s="42"/>
      <c r="K32" s="87" t="s">
        <v>122</v>
      </c>
      <c r="L32" s="44">
        <f>100*L30/(G2-G3)</f>
        <v>8.3373872816770813</v>
      </c>
      <c r="M32" s="2"/>
      <c r="N32" s="88"/>
      <c r="O32" s="89" t="s">
        <v>123</v>
      </c>
      <c r="P32" s="90">
        <f>IF(J3=2,P31*N42,P31*N43)</f>
        <v>0.83420000000000027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2.3333333333335204E-2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3.333333333332078E-3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4">B8</f>
        <v>1</v>
      </c>
      <c r="D66" s="111">
        <f t="shared" ref="D66:D75" si="5">F8</f>
        <v>0.59999999999999964</v>
      </c>
      <c r="E66" s="111">
        <f t="shared" ref="E66:E75" si="6">J8</f>
        <v>9.9999999999999645E-2</v>
      </c>
      <c r="F66" s="112">
        <f t="shared" ref="F66:F75" si="7">N8</f>
        <v>9.9999999999999645E-2</v>
      </c>
      <c r="G66" s="113">
        <f t="shared" ref="G66:G75" si="8">$P$32</f>
        <v>0.83420000000000027</v>
      </c>
      <c r="H66" s="2"/>
      <c r="I66" s="2"/>
      <c r="J66" s="2"/>
      <c r="K66" s="119">
        <f t="shared" ref="K66:K75" si="9">C66</f>
        <v>1</v>
      </c>
      <c r="L66" s="120">
        <f t="shared" ref="L66:L75" si="10">AVERAGE(C8:E8)</f>
        <v>11.299999999999999</v>
      </c>
      <c r="M66" s="120">
        <f t="shared" ref="M66:M75" si="11">AVERAGE(G8:I8)</f>
        <v>11.466666666666667</v>
      </c>
      <c r="N66" s="121">
        <f t="shared" ref="N66:N75" si="12">AVERAGE(K8:M8)</f>
        <v>11.433333333333332</v>
      </c>
      <c r="O66" s="2"/>
      <c r="P66" s="2"/>
      <c r="Q66" s="2"/>
    </row>
    <row r="67" spans="1:17">
      <c r="A67" s="2"/>
      <c r="B67" s="2"/>
      <c r="C67" s="110">
        <f t="shared" si="4"/>
        <v>2</v>
      </c>
      <c r="D67" s="114">
        <f t="shared" si="5"/>
        <v>0.19999999999999929</v>
      </c>
      <c r="E67" s="114">
        <f t="shared" si="6"/>
        <v>0.60000000000000142</v>
      </c>
      <c r="F67" s="115">
        <f t="shared" si="7"/>
        <v>0.20000000000000107</v>
      </c>
      <c r="G67" s="113">
        <f t="shared" si="8"/>
        <v>0.83420000000000027</v>
      </c>
      <c r="H67" s="2"/>
      <c r="I67" s="2"/>
      <c r="J67" s="2"/>
      <c r="K67" s="119">
        <f t="shared" si="9"/>
        <v>2</v>
      </c>
      <c r="L67" s="122">
        <f t="shared" si="10"/>
        <v>11.6</v>
      </c>
      <c r="M67" s="122">
        <f t="shared" si="11"/>
        <v>11.566666666666668</v>
      </c>
      <c r="N67" s="113">
        <f t="shared" si="12"/>
        <v>11.699999999999998</v>
      </c>
      <c r="O67" s="2"/>
      <c r="P67" s="2"/>
      <c r="Q67" s="2"/>
    </row>
    <row r="68" spans="1:17">
      <c r="A68" s="2"/>
      <c r="B68" s="2"/>
      <c r="C68" s="110">
        <f t="shared" si="4"/>
        <v>3</v>
      </c>
      <c r="D68" s="114">
        <f t="shared" si="5"/>
        <v>0.5</v>
      </c>
      <c r="E68" s="114">
        <f t="shared" si="6"/>
        <v>0.69999999999999929</v>
      </c>
      <c r="F68" s="115">
        <f t="shared" si="7"/>
        <v>0.40000000000000036</v>
      </c>
      <c r="G68" s="113">
        <f t="shared" si="8"/>
        <v>0.83420000000000027</v>
      </c>
      <c r="H68" s="2"/>
      <c r="I68" s="2"/>
      <c r="J68" s="2"/>
      <c r="K68" s="119">
        <f t="shared" si="9"/>
        <v>3</v>
      </c>
      <c r="L68" s="122">
        <f t="shared" si="10"/>
        <v>12.466666666666667</v>
      </c>
      <c r="M68" s="122">
        <f t="shared" si="11"/>
        <v>12.299999999999999</v>
      </c>
      <c r="N68" s="113">
        <f t="shared" si="12"/>
        <v>12.333333333333334</v>
      </c>
      <c r="O68" s="2"/>
      <c r="P68" s="2"/>
      <c r="Q68" s="2"/>
    </row>
    <row r="69" spans="1:17">
      <c r="A69" s="2"/>
      <c r="B69" s="2"/>
      <c r="C69" s="110">
        <f t="shared" si="4"/>
        <v>4</v>
      </c>
      <c r="D69" s="114">
        <f t="shared" si="5"/>
        <v>0.40000000000000036</v>
      </c>
      <c r="E69" s="114">
        <f t="shared" si="6"/>
        <v>0.5</v>
      </c>
      <c r="F69" s="115">
        <f t="shared" si="7"/>
        <v>0.40000000000000036</v>
      </c>
      <c r="G69" s="113">
        <f t="shared" si="8"/>
        <v>0.83420000000000027</v>
      </c>
      <c r="H69" s="2"/>
      <c r="I69" s="2"/>
      <c r="J69" s="2"/>
      <c r="K69" s="119">
        <f t="shared" si="9"/>
        <v>4</v>
      </c>
      <c r="L69" s="122">
        <f t="shared" si="10"/>
        <v>11.333333333333334</v>
      </c>
      <c r="M69" s="122">
        <f t="shared" si="11"/>
        <v>11.233333333333334</v>
      </c>
      <c r="N69" s="113">
        <f t="shared" si="12"/>
        <v>11.233333333333334</v>
      </c>
      <c r="O69" s="2"/>
      <c r="P69" s="2"/>
      <c r="Q69" s="2"/>
    </row>
    <row r="70" spans="1:17">
      <c r="A70" s="2"/>
      <c r="B70" s="2"/>
      <c r="C70" s="110">
        <f t="shared" si="4"/>
        <v>5</v>
      </c>
      <c r="D70" s="114">
        <f t="shared" si="5"/>
        <v>0.20000000000000107</v>
      </c>
      <c r="E70" s="114">
        <f t="shared" si="6"/>
        <v>0.60000000000000142</v>
      </c>
      <c r="F70" s="115">
        <f t="shared" si="7"/>
        <v>9.9999999999999645E-2</v>
      </c>
      <c r="G70" s="113">
        <f t="shared" si="8"/>
        <v>0.83420000000000027</v>
      </c>
      <c r="H70" s="2"/>
      <c r="I70" s="2"/>
      <c r="J70" s="2"/>
      <c r="K70" s="119">
        <f t="shared" si="9"/>
        <v>5</v>
      </c>
      <c r="L70" s="122">
        <f t="shared" si="10"/>
        <v>12.666666666666666</v>
      </c>
      <c r="M70" s="122">
        <f t="shared" si="11"/>
        <v>12.566666666666668</v>
      </c>
      <c r="N70" s="113">
        <f t="shared" si="12"/>
        <v>12.633333333333333</v>
      </c>
      <c r="O70" s="2"/>
      <c r="P70" s="2"/>
      <c r="Q70" s="2"/>
    </row>
    <row r="71" spans="1:17">
      <c r="A71" s="2"/>
      <c r="B71" s="2"/>
      <c r="C71" s="110">
        <f t="shared" si="4"/>
        <v>6</v>
      </c>
      <c r="D71" s="114">
        <f t="shared" si="5"/>
        <v>0.5</v>
      </c>
      <c r="E71" s="114">
        <f t="shared" si="6"/>
        <v>0.10000000000000142</v>
      </c>
      <c r="F71" s="115">
        <f t="shared" si="7"/>
        <v>0.20000000000000107</v>
      </c>
      <c r="G71" s="113">
        <f t="shared" si="8"/>
        <v>0.83420000000000027</v>
      </c>
      <c r="H71" s="2"/>
      <c r="I71" s="2"/>
      <c r="J71" s="2"/>
      <c r="K71" s="119">
        <f t="shared" si="9"/>
        <v>6</v>
      </c>
      <c r="L71" s="122">
        <f t="shared" si="10"/>
        <v>11.533333333333333</v>
      </c>
      <c r="M71" s="122">
        <f t="shared" si="11"/>
        <v>11.766666666666666</v>
      </c>
      <c r="N71" s="113">
        <f t="shared" si="12"/>
        <v>11.800000000000002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5"/>
        <v>0.5</v>
      </c>
      <c r="E72" s="114">
        <f t="shared" si="6"/>
        <v>0.19999999999999929</v>
      </c>
      <c r="F72" s="115">
        <f t="shared" si="7"/>
        <v>0.19999999999999929</v>
      </c>
      <c r="G72" s="113">
        <f t="shared" si="8"/>
        <v>0.83420000000000027</v>
      </c>
      <c r="H72" s="2"/>
      <c r="I72" s="2"/>
      <c r="J72" s="2"/>
      <c r="K72" s="119">
        <f t="shared" si="9"/>
        <v>7</v>
      </c>
      <c r="L72" s="122">
        <f t="shared" si="10"/>
        <v>11.566666666666668</v>
      </c>
      <c r="M72" s="122">
        <f t="shared" si="11"/>
        <v>11.6</v>
      </c>
      <c r="N72" s="113">
        <f t="shared" si="12"/>
        <v>11.5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5"/>
        <v>0.29999999999999893</v>
      </c>
      <c r="E73" s="114">
        <f t="shared" si="6"/>
        <v>0.30000000000000071</v>
      </c>
      <c r="F73" s="115">
        <f t="shared" si="7"/>
        <v>0.10000000000000142</v>
      </c>
      <c r="G73" s="113">
        <f t="shared" si="8"/>
        <v>0.83420000000000027</v>
      </c>
      <c r="H73" s="2"/>
      <c r="I73" s="2"/>
      <c r="J73" s="2"/>
      <c r="K73" s="119">
        <f t="shared" si="9"/>
        <v>8</v>
      </c>
      <c r="L73" s="122">
        <f t="shared" si="10"/>
        <v>12.4</v>
      </c>
      <c r="M73" s="122">
        <f t="shared" si="11"/>
        <v>12.333333333333334</v>
      </c>
      <c r="N73" s="113">
        <f t="shared" si="12"/>
        <v>12.266666666666666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5"/>
        <v>9.9999999999999645E-2</v>
      </c>
      <c r="E74" s="114">
        <f t="shared" si="6"/>
        <v>0.29999999999999893</v>
      </c>
      <c r="F74" s="115">
        <f t="shared" si="7"/>
        <v>0.40000000000000036</v>
      </c>
      <c r="G74" s="113">
        <f t="shared" si="8"/>
        <v>0.83420000000000027</v>
      </c>
      <c r="H74" s="2"/>
      <c r="I74" s="2"/>
      <c r="J74" s="2"/>
      <c r="K74" s="119">
        <f t="shared" si="9"/>
        <v>9</v>
      </c>
      <c r="L74" s="122">
        <f t="shared" si="10"/>
        <v>10.633333333333333</v>
      </c>
      <c r="M74" s="122">
        <f t="shared" si="11"/>
        <v>10.5</v>
      </c>
      <c r="N74" s="113">
        <f t="shared" si="12"/>
        <v>10.466666666666667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5"/>
        <v>0.29999999999999893</v>
      </c>
      <c r="E75" s="114">
        <f t="shared" si="6"/>
        <v>0.5</v>
      </c>
      <c r="F75" s="115">
        <f t="shared" si="7"/>
        <v>9.9999999999999645E-2</v>
      </c>
      <c r="G75" s="118">
        <f t="shared" si="8"/>
        <v>0.83420000000000027</v>
      </c>
      <c r="H75" s="2"/>
      <c r="I75" s="2"/>
      <c r="J75" s="2"/>
      <c r="K75" s="123">
        <f t="shared" si="9"/>
        <v>10</v>
      </c>
      <c r="L75" s="122">
        <f t="shared" si="10"/>
        <v>12</v>
      </c>
      <c r="M75" s="122">
        <f t="shared" si="11"/>
        <v>11.933333333333332</v>
      </c>
      <c r="N75" s="113">
        <f t="shared" si="12"/>
        <v>11.933333333333332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GRR!B16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GRR!C16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GRR!A16</f>
        <v>D 6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Data!H2</f>
        <v>13</v>
      </c>
      <c r="D8" s="17">
        <f>Data!H12</f>
        <v>13</v>
      </c>
      <c r="E8" s="17">
        <f>Data!H22</f>
        <v>12.8</v>
      </c>
      <c r="F8" s="18">
        <f>MAX(C8:E8)-MIN(C8:E8)</f>
        <v>0.19999999999999929</v>
      </c>
      <c r="G8" s="17">
        <f>Data!H32</f>
        <v>12.9</v>
      </c>
      <c r="H8" s="17">
        <f>Data!H42</f>
        <v>12.9</v>
      </c>
      <c r="I8" s="17">
        <f>Data!H52</f>
        <v>12.8</v>
      </c>
      <c r="J8" s="18">
        <f t="shared" ref="J8" si="0">MAX(G8:I8)-MIN(G8:I8)</f>
        <v>9.9999999999999645E-2</v>
      </c>
      <c r="K8" s="17">
        <f>Data!H62</f>
        <v>12.9</v>
      </c>
      <c r="L8" s="17">
        <f>Data!H72</f>
        <v>12.8</v>
      </c>
      <c r="M8" s="17">
        <f>Data!H82</f>
        <v>12.8</v>
      </c>
      <c r="N8" s="71">
        <f t="shared" ref="N8:N17" si="1">MAX(K8:M8)-MIN(K8:M8)</f>
        <v>9.9999999999999645E-2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Data!H3</f>
        <v>13.6</v>
      </c>
      <c r="D9" s="17">
        <f>Data!H13</f>
        <v>13.8</v>
      </c>
      <c r="E9" s="17">
        <f>Data!H23</f>
        <v>13.6</v>
      </c>
      <c r="F9" s="18">
        <f t="shared" ref="F9:F17" si="3">MAX(C9:E9)-MIN(C9:E9)</f>
        <v>0.20000000000000107</v>
      </c>
      <c r="G9" s="17">
        <f>Data!H33</f>
        <v>13.6</v>
      </c>
      <c r="H9" s="17">
        <f>Data!H43</f>
        <v>13.6</v>
      </c>
      <c r="I9" s="17">
        <f>Data!H53</f>
        <v>13.4</v>
      </c>
      <c r="J9" s="18">
        <f t="shared" ref="J9:J17" si="4">MAX(G9:I9)-MIN(G9:I9)</f>
        <v>0.19999999999999929</v>
      </c>
      <c r="K9" s="17">
        <f>Data!H63</f>
        <v>13.8</v>
      </c>
      <c r="L9" s="17">
        <f>Data!H73</f>
        <v>13.5</v>
      </c>
      <c r="M9" s="17">
        <f>Data!H83</f>
        <v>14.1</v>
      </c>
      <c r="N9" s="73">
        <f t="shared" si="1"/>
        <v>0.59999999999999964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Data!H4</f>
        <v>13.4</v>
      </c>
      <c r="D10" s="17">
        <f>Data!H14</f>
        <v>12.7</v>
      </c>
      <c r="E10" s="17">
        <f>Data!H24</f>
        <v>12.6</v>
      </c>
      <c r="F10" s="18">
        <f t="shared" si="3"/>
        <v>0.80000000000000071</v>
      </c>
      <c r="G10" s="17">
        <f>Data!H34</f>
        <v>13.3</v>
      </c>
      <c r="H10" s="17">
        <f>Data!H44</f>
        <v>13</v>
      </c>
      <c r="I10" s="17">
        <f>Data!H54</f>
        <v>12.6</v>
      </c>
      <c r="J10" s="18">
        <f t="shared" si="4"/>
        <v>0.70000000000000107</v>
      </c>
      <c r="K10" s="17">
        <f>Data!H64</f>
        <v>13.2</v>
      </c>
      <c r="L10" s="17">
        <f>Data!H74</f>
        <v>12.8</v>
      </c>
      <c r="M10" s="17">
        <f>Data!H84</f>
        <v>12.6</v>
      </c>
      <c r="N10" s="73">
        <f t="shared" si="1"/>
        <v>0.59999999999999964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Data!H5</f>
        <v>12.7</v>
      </c>
      <c r="D11" s="17">
        <f>Data!H15</f>
        <v>12.5</v>
      </c>
      <c r="E11" s="17">
        <f>Data!H25</f>
        <v>12.2</v>
      </c>
      <c r="F11" s="18">
        <f t="shared" si="3"/>
        <v>0.5</v>
      </c>
      <c r="G11" s="17">
        <f>Data!H35</f>
        <v>12.6</v>
      </c>
      <c r="H11" s="17">
        <f>Data!H45</f>
        <v>12.4</v>
      </c>
      <c r="I11" s="17">
        <f>Data!H55</f>
        <v>12.2</v>
      </c>
      <c r="J11" s="18">
        <f t="shared" si="4"/>
        <v>0.40000000000000036</v>
      </c>
      <c r="K11" s="17">
        <f>Data!H65</f>
        <v>12.5</v>
      </c>
      <c r="L11" s="17">
        <f>Data!H75</f>
        <v>12.4</v>
      </c>
      <c r="M11" s="17">
        <f>Data!H85</f>
        <v>12.5</v>
      </c>
      <c r="N11" s="73">
        <f t="shared" si="1"/>
        <v>9.9999999999999645E-2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Data!H6</f>
        <v>13.4</v>
      </c>
      <c r="D12" s="17">
        <f>Data!H16</f>
        <v>13.2</v>
      </c>
      <c r="E12" s="17">
        <f>Data!H26</f>
        <v>13.2</v>
      </c>
      <c r="F12" s="18">
        <f t="shared" si="3"/>
        <v>0.20000000000000107</v>
      </c>
      <c r="G12" s="17">
        <f>Data!H36</f>
        <v>13.3</v>
      </c>
      <c r="H12" s="17">
        <f>Data!H46</f>
        <v>13.3</v>
      </c>
      <c r="I12" s="17">
        <f>Data!H56</f>
        <v>13.2</v>
      </c>
      <c r="J12" s="18">
        <f t="shared" si="4"/>
        <v>0.10000000000000142</v>
      </c>
      <c r="K12" s="17">
        <f>Data!H66</f>
        <v>13.3</v>
      </c>
      <c r="L12" s="17">
        <f>Data!H76</f>
        <v>13.2</v>
      </c>
      <c r="M12" s="17">
        <f>Data!H86</f>
        <v>12.7</v>
      </c>
      <c r="N12" s="73">
        <f t="shared" si="1"/>
        <v>0.60000000000000142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Data!H7</f>
        <v>12.8</v>
      </c>
      <c r="D13" s="17">
        <f>Data!H17</f>
        <v>13.2</v>
      </c>
      <c r="E13" s="17">
        <f>Data!H27</f>
        <v>12.9</v>
      </c>
      <c r="F13" s="18">
        <f t="shared" si="3"/>
        <v>0.39999999999999858</v>
      </c>
      <c r="G13" s="17">
        <f>Data!H37</f>
        <v>13.1</v>
      </c>
      <c r="H13" s="17">
        <f>Data!H47</f>
        <v>12.8</v>
      </c>
      <c r="I13" s="17">
        <f>Data!H57</f>
        <v>12.9</v>
      </c>
      <c r="J13" s="18">
        <f t="shared" si="4"/>
        <v>0.29999999999999893</v>
      </c>
      <c r="K13" s="17">
        <f>Data!H67</f>
        <v>12.8</v>
      </c>
      <c r="L13" s="17">
        <f>Data!H77</f>
        <v>12.8</v>
      </c>
      <c r="M13" s="17">
        <f>Data!H87</f>
        <v>12.9</v>
      </c>
      <c r="N13" s="73">
        <f t="shared" si="1"/>
        <v>9.9999999999999645E-2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Data!H8</f>
        <v>12.8</v>
      </c>
      <c r="D14" s="17">
        <f>Data!H18</f>
        <v>12.6</v>
      </c>
      <c r="E14" s="17">
        <f>Data!H28</f>
        <v>12.6</v>
      </c>
      <c r="F14" s="18">
        <f t="shared" si="3"/>
        <v>0.20000000000000107</v>
      </c>
      <c r="G14" s="17">
        <f>Data!H38</f>
        <v>12.6</v>
      </c>
      <c r="H14" s="17">
        <f>Data!H48</f>
        <v>12.1</v>
      </c>
      <c r="I14" s="17">
        <f>Data!H58</f>
        <v>12.6</v>
      </c>
      <c r="J14" s="18">
        <f t="shared" si="4"/>
        <v>0.5</v>
      </c>
      <c r="K14" s="17">
        <f>Data!H68</f>
        <v>12.6</v>
      </c>
      <c r="L14" s="17">
        <f>Data!H78</f>
        <v>12.5</v>
      </c>
      <c r="M14" s="17">
        <f>Data!H88</f>
        <v>12.5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Data!H9</f>
        <v>13.2</v>
      </c>
      <c r="D15" s="17">
        <f>Data!H19</f>
        <v>13.1</v>
      </c>
      <c r="E15" s="17">
        <f>Data!H29</f>
        <v>12.7</v>
      </c>
      <c r="F15" s="18">
        <f t="shared" si="3"/>
        <v>0.5</v>
      </c>
      <c r="G15" s="17">
        <f>Data!H39</f>
        <v>12.9</v>
      </c>
      <c r="H15" s="17">
        <f>Data!H49</f>
        <v>12.7</v>
      </c>
      <c r="I15" s="17">
        <f>Data!H59</f>
        <v>13.1</v>
      </c>
      <c r="J15" s="18">
        <f t="shared" si="4"/>
        <v>0.40000000000000036</v>
      </c>
      <c r="K15" s="17">
        <f>Data!H69</f>
        <v>12.9</v>
      </c>
      <c r="L15" s="17">
        <f>Data!H79</f>
        <v>12.7</v>
      </c>
      <c r="M15" s="17">
        <f>Data!H89</f>
        <v>12.9</v>
      </c>
      <c r="N15" s="73">
        <f t="shared" si="1"/>
        <v>0.20000000000000107</v>
      </c>
      <c r="O15" s="2"/>
      <c r="P15" s="2"/>
      <c r="Q15" s="2"/>
    </row>
    <row r="16" spans="1:19" ht="13.5" customHeight="1">
      <c r="A16" s="2"/>
      <c r="B16" s="19">
        <v>9</v>
      </c>
      <c r="C16" s="17">
        <f>Data!H10</f>
        <v>11.4</v>
      </c>
      <c r="D16" s="17">
        <f>Data!H20</f>
        <v>11</v>
      </c>
      <c r="E16" s="17">
        <f>Data!H30</f>
        <v>10.8</v>
      </c>
      <c r="F16" s="18">
        <f t="shared" si="3"/>
        <v>0.59999999999999964</v>
      </c>
      <c r="G16" s="17">
        <f>Data!H40</f>
        <v>11.1</v>
      </c>
      <c r="H16" s="17">
        <f>Data!H50</f>
        <v>11</v>
      </c>
      <c r="I16" s="17">
        <f>Data!H60</f>
        <v>11.4</v>
      </c>
      <c r="J16" s="18">
        <f t="shared" si="4"/>
        <v>0.40000000000000036</v>
      </c>
      <c r="K16" s="17">
        <f>Data!H70</f>
        <v>11.4</v>
      </c>
      <c r="L16" s="17">
        <f>Data!H80</f>
        <v>10.8</v>
      </c>
      <c r="M16" s="17">
        <f>Data!H90</f>
        <v>11.4</v>
      </c>
      <c r="N16" s="73">
        <f t="shared" si="1"/>
        <v>0.59999999999999964</v>
      </c>
      <c r="O16" s="2"/>
      <c r="P16" s="2"/>
      <c r="Q16" s="2"/>
    </row>
    <row r="17" spans="1:17" ht="13.5" customHeight="1">
      <c r="A17" s="2"/>
      <c r="B17" s="19">
        <v>10</v>
      </c>
      <c r="C17" s="17">
        <f>Data!H11</f>
        <v>12.8</v>
      </c>
      <c r="D17" s="17">
        <f>Data!H21</f>
        <v>12.8</v>
      </c>
      <c r="E17" s="17">
        <f>Data!H31</f>
        <v>12.6</v>
      </c>
      <c r="F17" s="18">
        <f t="shared" si="3"/>
        <v>0.20000000000000107</v>
      </c>
      <c r="G17" s="17">
        <f>Data!H41</f>
        <v>12.7</v>
      </c>
      <c r="H17" s="17">
        <f>Data!H51</f>
        <v>12.7</v>
      </c>
      <c r="I17" s="17">
        <f>Data!H61</f>
        <v>12.6</v>
      </c>
      <c r="J17" s="18">
        <f t="shared" si="4"/>
        <v>9.9999999999999645E-2</v>
      </c>
      <c r="K17" s="17">
        <f>Data!H71</f>
        <v>12.8</v>
      </c>
      <c r="L17" s="17">
        <f>Data!H81</f>
        <v>12.6</v>
      </c>
      <c r="M17" s="17">
        <f>Data!H91</f>
        <v>12.5</v>
      </c>
      <c r="N17" s="73">
        <f t="shared" si="1"/>
        <v>0.30000000000000071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3.1502264225241917E-2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12.766666666666669</v>
      </c>
      <c r="F28" s="30">
        <f>AVERAGE(F8:F27)</f>
        <v>0.38000000000000023</v>
      </c>
      <c r="G28" s="31"/>
      <c r="H28" s="32" t="s">
        <v>111</v>
      </c>
      <c r="I28" s="79">
        <f>AVERAGE(G8:I27)</f>
        <v>12.713333333333335</v>
      </c>
      <c r="J28" s="30">
        <f>AVERAGE(J8:J27)</f>
        <v>0.32000000000000012</v>
      </c>
      <c r="K28" s="80"/>
      <c r="L28" s="81" t="s">
        <v>111</v>
      </c>
      <c r="M28" s="82">
        <f>AVERAGE(K8:M27)</f>
        <v>12.706666666666667</v>
      </c>
      <c r="N28" s="83">
        <f>AVERAGE(N8:N27)</f>
        <v>0.33000000000000007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1.047166666666667</v>
      </c>
      <c r="E30" s="3"/>
      <c r="F30" s="33"/>
      <c r="G30" s="36" t="s">
        <v>113</v>
      </c>
      <c r="H30" s="35">
        <f>IF(J2=2,SQRT(ABS(((P33*P42)^2)-((D30^2)/(J4*J3)))),(SQRT(ABS(((P33*P43)^2)-((D30^2)/(J4*J3))))))</f>
        <v>0.10152799741577342</v>
      </c>
      <c r="I30" s="2"/>
      <c r="J30" s="33"/>
      <c r="K30" s="34" t="s">
        <v>114</v>
      </c>
      <c r="L30" s="35">
        <f>SQRT(D30^2+H30^2)</f>
        <v>1.0520769753383237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0.20333333333333339</v>
      </c>
      <c r="E31" s="3"/>
      <c r="F31" s="37"/>
      <c r="G31" s="40" t="s">
        <v>117</v>
      </c>
      <c r="H31" s="41">
        <f>H30/5.15</f>
        <v>1.9714174255489984E-2</v>
      </c>
      <c r="I31" s="2"/>
      <c r="J31" s="37"/>
      <c r="K31" s="38" t="s">
        <v>118</v>
      </c>
      <c r="L31" s="84">
        <f>L30/5.15</f>
        <v>0.20428679132782981</v>
      </c>
      <c r="M31" s="2"/>
      <c r="N31" s="85"/>
      <c r="O31" s="36" t="s">
        <v>119</v>
      </c>
      <c r="P31" s="86">
        <f>IF(J2=2,(F28+J28)/2,(F28+J28+N28)/3)</f>
        <v>0.34333333333333349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8.7263888888888914</v>
      </c>
      <c r="E32" s="3"/>
      <c r="F32" s="42"/>
      <c r="G32" s="45" t="s">
        <v>121</v>
      </c>
      <c r="H32" s="44">
        <f>100*H30/G4</f>
        <v>0.84606664513144514</v>
      </c>
      <c r="I32" s="2"/>
      <c r="J32" s="42"/>
      <c r="K32" s="87" t="s">
        <v>122</v>
      </c>
      <c r="L32" s="44">
        <f>100*L30/(G2-G3)</f>
        <v>8.7673081278193639</v>
      </c>
      <c r="M32" s="2"/>
      <c r="N32" s="88"/>
      <c r="O32" s="89" t="s">
        <v>123</v>
      </c>
      <c r="P32" s="90">
        <f>IF(J3=2,P31*N42,P31*N43)</f>
        <v>0.88580000000000048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6.0000000000002274E-2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-6.6666666666677088E-3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9.9999999999999645E-2</v>
      </c>
      <c r="F66" s="112">
        <f t="shared" ref="F66:F75" si="8">N8</f>
        <v>9.9999999999999645E-2</v>
      </c>
      <c r="G66" s="113">
        <f t="shared" ref="G66:G75" si="9">$P$32</f>
        <v>0.88580000000000048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12.933333333333332</v>
      </c>
      <c r="M66" s="120">
        <f t="shared" ref="M66:M75" si="12">AVERAGE(G8:I8)</f>
        <v>12.866666666666667</v>
      </c>
      <c r="N66" s="121">
        <f t="shared" ref="N66:N75" si="13">AVERAGE(K8:M8)</f>
        <v>12.833333333333334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0.20000000000000107</v>
      </c>
      <c r="E67" s="114">
        <f t="shared" si="7"/>
        <v>0.19999999999999929</v>
      </c>
      <c r="F67" s="115">
        <f t="shared" si="8"/>
        <v>0.59999999999999964</v>
      </c>
      <c r="G67" s="113">
        <f t="shared" si="9"/>
        <v>0.88580000000000048</v>
      </c>
      <c r="H67" s="2"/>
      <c r="I67" s="2"/>
      <c r="J67" s="2"/>
      <c r="K67" s="119">
        <f t="shared" si="10"/>
        <v>2</v>
      </c>
      <c r="L67" s="122">
        <f t="shared" si="11"/>
        <v>13.666666666666666</v>
      </c>
      <c r="M67" s="122">
        <f t="shared" si="12"/>
        <v>13.533333333333333</v>
      </c>
      <c r="N67" s="113">
        <f t="shared" si="13"/>
        <v>13.799999999999999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0.80000000000000071</v>
      </c>
      <c r="E68" s="114">
        <f t="shared" si="7"/>
        <v>0.70000000000000107</v>
      </c>
      <c r="F68" s="115">
        <f t="shared" si="8"/>
        <v>0.59999999999999964</v>
      </c>
      <c r="G68" s="113">
        <f t="shared" si="9"/>
        <v>0.88580000000000048</v>
      </c>
      <c r="H68" s="2"/>
      <c r="I68" s="2"/>
      <c r="J68" s="2"/>
      <c r="K68" s="119">
        <f t="shared" si="10"/>
        <v>3</v>
      </c>
      <c r="L68" s="122">
        <f t="shared" si="11"/>
        <v>12.9</v>
      </c>
      <c r="M68" s="122">
        <f t="shared" si="12"/>
        <v>12.966666666666667</v>
      </c>
      <c r="N68" s="113">
        <f t="shared" si="13"/>
        <v>12.866666666666667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0.5</v>
      </c>
      <c r="E69" s="114">
        <f t="shared" si="7"/>
        <v>0.40000000000000036</v>
      </c>
      <c r="F69" s="115">
        <f t="shared" si="8"/>
        <v>9.9999999999999645E-2</v>
      </c>
      <c r="G69" s="113">
        <f t="shared" si="9"/>
        <v>0.88580000000000048</v>
      </c>
      <c r="H69" s="2"/>
      <c r="I69" s="2"/>
      <c r="J69" s="2"/>
      <c r="K69" s="119">
        <f t="shared" si="10"/>
        <v>4</v>
      </c>
      <c r="L69" s="122">
        <f t="shared" si="11"/>
        <v>12.466666666666667</v>
      </c>
      <c r="M69" s="122">
        <f t="shared" si="12"/>
        <v>12.4</v>
      </c>
      <c r="N69" s="113">
        <f t="shared" si="13"/>
        <v>12.466666666666667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0.20000000000000107</v>
      </c>
      <c r="E70" s="114">
        <f t="shared" si="7"/>
        <v>0.10000000000000142</v>
      </c>
      <c r="F70" s="115">
        <f t="shared" si="8"/>
        <v>0.60000000000000142</v>
      </c>
      <c r="G70" s="113">
        <f t="shared" si="9"/>
        <v>0.88580000000000048</v>
      </c>
      <c r="H70" s="2"/>
      <c r="I70" s="2"/>
      <c r="J70" s="2"/>
      <c r="K70" s="119">
        <f t="shared" si="10"/>
        <v>5</v>
      </c>
      <c r="L70" s="122">
        <f t="shared" si="11"/>
        <v>13.266666666666666</v>
      </c>
      <c r="M70" s="122">
        <f t="shared" si="12"/>
        <v>13.266666666666666</v>
      </c>
      <c r="N70" s="113">
        <f t="shared" si="13"/>
        <v>13.066666666666668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0.39999999999999858</v>
      </c>
      <c r="E71" s="114">
        <f t="shared" si="7"/>
        <v>0.29999999999999893</v>
      </c>
      <c r="F71" s="115">
        <f t="shared" si="8"/>
        <v>9.9999999999999645E-2</v>
      </c>
      <c r="G71" s="113">
        <f t="shared" si="9"/>
        <v>0.88580000000000048</v>
      </c>
      <c r="H71" s="2"/>
      <c r="I71" s="2"/>
      <c r="J71" s="2"/>
      <c r="K71" s="119">
        <f t="shared" si="10"/>
        <v>6</v>
      </c>
      <c r="L71" s="122">
        <f t="shared" si="11"/>
        <v>12.966666666666667</v>
      </c>
      <c r="M71" s="122">
        <f t="shared" si="12"/>
        <v>12.933333333333332</v>
      </c>
      <c r="N71" s="113">
        <f t="shared" si="13"/>
        <v>12.833333333333334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0.20000000000000107</v>
      </c>
      <c r="E72" s="114">
        <f t="shared" si="7"/>
        <v>0.5</v>
      </c>
      <c r="F72" s="115">
        <f t="shared" si="8"/>
        <v>9.9999999999999645E-2</v>
      </c>
      <c r="G72" s="113">
        <f t="shared" si="9"/>
        <v>0.88580000000000048</v>
      </c>
      <c r="H72" s="2"/>
      <c r="I72" s="2"/>
      <c r="J72" s="2"/>
      <c r="K72" s="119">
        <f t="shared" si="10"/>
        <v>7</v>
      </c>
      <c r="L72" s="122">
        <f t="shared" si="11"/>
        <v>12.666666666666666</v>
      </c>
      <c r="M72" s="122">
        <f t="shared" si="12"/>
        <v>12.433333333333332</v>
      </c>
      <c r="N72" s="113">
        <f t="shared" si="13"/>
        <v>12.533333333333333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</v>
      </c>
      <c r="E73" s="114">
        <f t="shared" si="7"/>
        <v>0.40000000000000036</v>
      </c>
      <c r="F73" s="115">
        <f t="shared" si="8"/>
        <v>0.20000000000000107</v>
      </c>
      <c r="G73" s="113">
        <f t="shared" si="9"/>
        <v>0.88580000000000048</v>
      </c>
      <c r="H73" s="2"/>
      <c r="I73" s="2"/>
      <c r="J73" s="2"/>
      <c r="K73" s="119">
        <f t="shared" si="10"/>
        <v>8</v>
      </c>
      <c r="L73" s="122">
        <f t="shared" si="11"/>
        <v>13</v>
      </c>
      <c r="M73" s="122">
        <f t="shared" si="12"/>
        <v>12.9</v>
      </c>
      <c r="N73" s="113">
        <f t="shared" si="13"/>
        <v>12.833333333333334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0.59999999999999964</v>
      </c>
      <c r="E74" s="114">
        <f t="shared" si="7"/>
        <v>0.40000000000000036</v>
      </c>
      <c r="F74" s="115">
        <f t="shared" si="8"/>
        <v>0.59999999999999964</v>
      </c>
      <c r="G74" s="113">
        <f t="shared" si="9"/>
        <v>0.88580000000000048</v>
      </c>
      <c r="H74" s="2"/>
      <c r="I74" s="2"/>
      <c r="J74" s="2"/>
      <c r="K74" s="119">
        <f t="shared" si="10"/>
        <v>9</v>
      </c>
      <c r="L74" s="122">
        <f t="shared" si="11"/>
        <v>11.066666666666668</v>
      </c>
      <c r="M74" s="122">
        <f t="shared" si="12"/>
        <v>11.166666666666666</v>
      </c>
      <c r="N74" s="113">
        <f t="shared" si="13"/>
        <v>11.200000000000001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0.20000000000000107</v>
      </c>
      <c r="E75" s="114">
        <f t="shared" si="7"/>
        <v>9.9999999999999645E-2</v>
      </c>
      <c r="F75" s="115">
        <f t="shared" si="8"/>
        <v>0.30000000000000071</v>
      </c>
      <c r="G75" s="118">
        <f t="shared" si="9"/>
        <v>0.88580000000000048</v>
      </c>
      <c r="H75" s="2"/>
      <c r="I75" s="2"/>
      <c r="J75" s="2"/>
      <c r="K75" s="123">
        <f t="shared" si="10"/>
        <v>10</v>
      </c>
      <c r="L75" s="122">
        <f t="shared" si="11"/>
        <v>12.733333333333334</v>
      </c>
      <c r="M75" s="122">
        <f t="shared" si="12"/>
        <v>12.666666666666666</v>
      </c>
      <c r="N75" s="113">
        <f t="shared" si="13"/>
        <v>12.633333333333333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S77"/>
  <sheetViews>
    <sheetView showGridLines="0" topLeftCell="A7" workbookViewId="0">
      <selection activeCell="C8" sqref="C8:E17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GRR!B88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GRR!C88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>
        <v>78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Data!CB2</f>
        <v>8.5</v>
      </c>
      <c r="D8" s="17">
        <f>Data!CB12</f>
        <v>8.3000000000000007</v>
      </c>
      <c r="E8" s="17">
        <f>Data!CB22</f>
        <v>7.7</v>
      </c>
      <c r="F8" s="18">
        <f>MAX(C8:E8)-MIN(C8:E8)</f>
        <v>0.79999999999999982</v>
      </c>
      <c r="G8" s="17">
        <f>Data!CB32</f>
        <v>8.3000000000000007</v>
      </c>
      <c r="H8" s="17">
        <f>Data!CB42</f>
        <v>8.1</v>
      </c>
      <c r="I8" s="17">
        <f>Data!CB52</f>
        <v>7.8</v>
      </c>
      <c r="J8" s="18">
        <f t="shared" ref="J8" si="0">MAX(G8:I8)-MIN(G8:I8)</f>
        <v>0.50000000000000089</v>
      </c>
      <c r="K8" s="17">
        <f>Data!CB62</f>
        <v>8.3000000000000007</v>
      </c>
      <c r="L8" s="17">
        <f>Data!CB72</f>
        <v>8.1</v>
      </c>
      <c r="M8" s="17">
        <f>Data!CB82</f>
        <v>8.1999999999999993</v>
      </c>
      <c r="N8" s="71">
        <f t="shared" ref="N8:N17" si="1">MAX(K8:M8)-MIN(K8:M8)</f>
        <v>0.20000000000000107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Data!CB3</f>
        <v>9.1</v>
      </c>
      <c r="D9" s="17">
        <f>Data!CB13</f>
        <v>9.4</v>
      </c>
      <c r="E9" s="17">
        <f>Data!CB23</f>
        <v>9</v>
      </c>
      <c r="F9" s="18">
        <f t="shared" ref="F9:F17" si="3">MAX(C9:E9)-MIN(C9:E9)</f>
        <v>0.40000000000000036</v>
      </c>
      <c r="G9" s="17">
        <f>Data!CB33</f>
        <v>9.1999999999999993</v>
      </c>
      <c r="H9" s="17">
        <f>Data!CB43</f>
        <v>9.3000000000000007</v>
      </c>
      <c r="I9" s="17">
        <f>Data!CB53</f>
        <v>9.6999999999999993</v>
      </c>
      <c r="J9" s="18">
        <f t="shared" ref="J9:J17" si="4">MAX(G9:I9)-MIN(G9:I9)</f>
        <v>0.5</v>
      </c>
      <c r="K9" s="17">
        <f>Data!CB63</f>
        <v>9.4</v>
      </c>
      <c r="L9" s="17">
        <f>Data!CB73</f>
        <v>9.1</v>
      </c>
      <c r="M9" s="17">
        <f>Data!CB83</f>
        <v>9.4</v>
      </c>
      <c r="N9" s="73">
        <f t="shared" si="1"/>
        <v>0.30000000000000071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Data!CB4</f>
        <v>9.1999999999999993</v>
      </c>
      <c r="D10" s="17">
        <f>Data!CB14</f>
        <v>9.3000000000000007</v>
      </c>
      <c r="E10" s="17">
        <f>Data!CB24</f>
        <v>8.6</v>
      </c>
      <c r="F10" s="18">
        <f t="shared" si="3"/>
        <v>0.70000000000000107</v>
      </c>
      <c r="G10" s="17">
        <f>Data!CB34</f>
        <v>9</v>
      </c>
      <c r="H10" s="17">
        <f>Data!CB44</f>
        <v>9</v>
      </c>
      <c r="I10" s="17">
        <f>Data!CB54</f>
        <v>8.6999999999999993</v>
      </c>
      <c r="J10" s="18">
        <f t="shared" si="4"/>
        <v>0.30000000000000071</v>
      </c>
      <c r="K10" s="17">
        <f>Data!CB64</f>
        <v>8.9</v>
      </c>
      <c r="L10" s="17">
        <f>Data!CB74</f>
        <v>8.9</v>
      </c>
      <c r="M10" s="17">
        <f>Data!CB84</f>
        <v>8.4</v>
      </c>
      <c r="N10" s="73">
        <f t="shared" si="1"/>
        <v>0.5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Data!CB5</f>
        <v>8.9</v>
      </c>
      <c r="D11" s="17">
        <f>Data!CB15</f>
        <v>9.1999999999999993</v>
      </c>
      <c r="E11" s="17">
        <f>Data!CB25</f>
        <v>8.8000000000000007</v>
      </c>
      <c r="F11" s="18">
        <f t="shared" si="3"/>
        <v>0.39999999999999858</v>
      </c>
      <c r="G11" s="17">
        <f>Data!CB35</f>
        <v>9.3000000000000007</v>
      </c>
      <c r="H11" s="17">
        <f>Data!CB45</f>
        <v>9.1999999999999993</v>
      </c>
      <c r="I11" s="17">
        <f>Data!CB55</f>
        <v>9.1</v>
      </c>
      <c r="J11" s="18">
        <f t="shared" si="4"/>
        <v>0.20000000000000107</v>
      </c>
      <c r="K11" s="17">
        <f>Data!CB65</f>
        <v>9.1999999999999993</v>
      </c>
      <c r="L11" s="17">
        <f>Data!CB75</f>
        <v>8.9</v>
      </c>
      <c r="M11" s="17">
        <f>Data!CB85</f>
        <v>9.1</v>
      </c>
      <c r="N11" s="73">
        <f t="shared" si="1"/>
        <v>0.29999999999999893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Data!CB6</f>
        <v>9.6</v>
      </c>
      <c r="D12" s="17">
        <f>Data!CB16</f>
        <v>9.6999999999999993</v>
      </c>
      <c r="E12" s="17">
        <f>Data!CB26</f>
        <v>9.3000000000000007</v>
      </c>
      <c r="F12" s="18">
        <f t="shared" si="3"/>
        <v>0.39999999999999858</v>
      </c>
      <c r="G12" s="17">
        <f>Data!CB36</f>
        <v>9.6999999999999993</v>
      </c>
      <c r="H12" s="17">
        <f>Data!CB46</f>
        <v>9.5</v>
      </c>
      <c r="I12" s="17">
        <f>Data!CB56</f>
        <v>9.1999999999999993</v>
      </c>
      <c r="J12" s="18">
        <f t="shared" si="4"/>
        <v>0.5</v>
      </c>
      <c r="K12" s="17">
        <f>Data!CB66</f>
        <v>9.6</v>
      </c>
      <c r="L12" s="17">
        <f>Data!CB76</f>
        <v>9.6</v>
      </c>
      <c r="M12" s="17">
        <f>Data!CB86</f>
        <v>9.6</v>
      </c>
      <c r="N12" s="73">
        <f t="shared" si="1"/>
        <v>0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Data!CB7</f>
        <v>9</v>
      </c>
      <c r="D13" s="17">
        <f>Data!CB17</f>
        <v>9.1</v>
      </c>
      <c r="E13" s="17">
        <f>Data!CB27</f>
        <v>9.1</v>
      </c>
      <c r="F13" s="18">
        <f t="shared" si="3"/>
        <v>9.9999999999999645E-2</v>
      </c>
      <c r="G13" s="17">
        <f>Data!CB37</f>
        <v>9</v>
      </c>
      <c r="H13" s="17">
        <f>Data!CB47</f>
        <v>8.5</v>
      </c>
      <c r="I13" s="17">
        <f>Data!CB57</f>
        <v>8.8000000000000007</v>
      </c>
      <c r="J13" s="18">
        <f t="shared" si="4"/>
        <v>0.5</v>
      </c>
      <c r="K13" s="17">
        <f>Data!CB67</f>
        <v>9.1</v>
      </c>
      <c r="L13" s="17">
        <f>Data!CB77</f>
        <v>9</v>
      </c>
      <c r="M13" s="17">
        <f>Data!CB87</f>
        <v>8.5</v>
      </c>
      <c r="N13" s="73">
        <f t="shared" si="1"/>
        <v>0.59999999999999964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Data!CB8</f>
        <v>8.9</v>
      </c>
      <c r="D14" s="17">
        <f>Data!CB18</f>
        <v>8.6</v>
      </c>
      <c r="E14" s="17">
        <f>Data!CB28</f>
        <v>8.6999999999999993</v>
      </c>
      <c r="F14" s="18">
        <f t="shared" si="3"/>
        <v>0.30000000000000071</v>
      </c>
      <c r="G14" s="17">
        <f>Data!CB38</f>
        <v>9</v>
      </c>
      <c r="H14" s="17">
        <f>Data!CB48</f>
        <v>9</v>
      </c>
      <c r="I14" s="17">
        <f>Data!CB58</f>
        <v>9</v>
      </c>
      <c r="J14" s="18">
        <f t="shared" si="4"/>
        <v>0</v>
      </c>
      <c r="K14" s="17">
        <f>Data!CB68</f>
        <v>9</v>
      </c>
      <c r="L14" s="17">
        <f>Data!CB78</f>
        <v>8.8000000000000007</v>
      </c>
      <c r="M14" s="17">
        <f>Data!CB88</f>
        <v>8.6</v>
      </c>
      <c r="N14" s="73">
        <f t="shared" si="1"/>
        <v>0.40000000000000036</v>
      </c>
      <c r="O14" s="2"/>
      <c r="P14" s="2"/>
      <c r="Q14" s="2"/>
    </row>
    <row r="15" spans="1:19" ht="13.5" customHeight="1">
      <c r="A15" s="2"/>
      <c r="B15" s="19">
        <v>8</v>
      </c>
      <c r="C15" s="17">
        <f>Data!CB9</f>
        <v>9.1999999999999993</v>
      </c>
      <c r="D15" s="17">
        <f>Data!CB19</f>
        <v>9</v>
      </c>
      <c r="E15" s="17">
        <f>Data!CB29</f>
        <v>9</v>
      </c>
      <c r="F15" s="18">
        <f t="shared" si="3"/>
        <v>0.19999999999999929</v>
      </c>
      <c r="G15" s="17">
        <f>Data!CB39</f>
        <v>9.1</v>
      </c>
      <c r="H15" s="17">
        <f>Data!CB49</f>
        <v>9.1999999999999993</v>
      </c>
      <c r="I15" s="17">
        <f>Data!CB59</f>
        <v>8.6999999999999993</v>
      </c>
      <c r="J15" s="18">
        <f t="shared" si="4"/>
        <v>0.5</v>
      </c>
      <c r="K15" s="17">
        <f>Data!CB69</f>
        <v>9.1</v>
      </c>
      <c r="L15" s="17">
        <f>Data!CB79</f>
        <v>9</v>
      </c>
      <c r="M15" s="17">
        <f>Data!CB89</f>
        <v>9.1</v>
      </c>
      <c r="N15" s="73">
        <f t="shared" si="1"/>
        <v>9.9999999999999645E-2</v>
      </c>
      <c r="O15" s="2"/>
      <c r="P15" s="2"/>
      <c r="Q15" s="2"/>
    </row>
    <row r="16" spans="1:19" ht="13.5" customHeight="1">
      <c r="A16" s="2"/>
      <c r="B16" s="19">
        <v>9</v>
      </c>
      <c r="C16" s="17">
        <f>Data!CB10</f>
        <v>7.7</v>
      </c>
      <c r="D16" s="17">
        <f>Data!CB20</f>
        <v>7.2</v>
      </c>
      <c r="E16" s="17">
        <f>Data!CB30</f>
        <v>7.4</v>
      </c>
      <c r="F16" s="18">
        <f t="shared" si="3"/>
        <v>0.5</v>
      </c>
      <c r="G16" s="17">
        <f>Data!CB40</f>
        <v>7.7</v>
      </c>
      <c r="H16" s="17">
        <f>Data!CB50</f>
        <v>7.1</v>
      </c>
      <c r="I16" s="17">
        <f>Data!CB60</f>
        <v>7.6</v>
      </c>
      <c r="J16" s="18">
        <f t="shared" si="4"/>
        <v>0.60000000000000053</v>
      </c>
      <c r="K16" s="17">
        <f>Data!CB70</f>
        <v>7.7</v>
      </c>
      <c r="L16" s="17">
        <f>Data!CB80</f>
        <v>7.6</v>
      </c>
      <c r="M16" s="17">
        <f>Data!CB90</f>
        <v>7.4</v>
      </c>
      <c r="N16" s="73">
        <f t="shared" si="1"/>
        <v>0.29999999999999982</v>
      </c>
      <c r="O16" s="2"/>
      <c r="P16" s="2"/>
      <c r="Q16" s="2"/>
    </row>
    <row r="17" spans="1:17" ht="13.5" customHeight="1">
      <c r="A17" s="2"/>
      <c r="B17" s="19">
        <v>10</v>
      </c>
      <c r="C17" s="17">
        <f>Data!CB11</f>
        <v>9.1999999999999993</v>
      </c>
      <c r="D17" s="17">
        <f>Data!CB21</f>
        <v>9.3000000000000007</v>
      </c>
      <c r="E17" s="17">
        <f>Data!CB31</f>
        <v>9.1999999999999993</v>
      </c>
      <c r="F17" s="18">
        <f t="shared" si="3"/>
        <v>0.10000000000000142</v>
      </c>
      <c r="G17" s="17">
        <f>Data!CB41</f>
        <v>9</v>
      </c>
      <c r="H17" s="17">
        <f>Data!CB51</f>
        <v>9</v>
      </c>
      <c r="I17" s="17">
        <f>Data!CB61</f>
        <v>9.1</v>
      </c>
      <c r="J17" s="18">
        <f t="shared" si="4"/>
        <v>9.9999999999999645E-2</v>
      </c>
      <c r="K17" s="17">
        <f>Data!CB71</f>
        <v>9.3000000000000007</v>
      </c>
      <c r="L17" s="17">
        <f>Data!CB81</f>
        <v>9.1999999999999993</v>
      </c>
      <c r="M17" s="17">
        <f>Data!CB91</f>
        <v>9.1</v>
      </c>
      <c r="N17" s="73">
        <f t="shared" si="1"/>
        <v>0.20000000000000107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5.9066745422315476E-3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8.8399999999999981</v>
      </c>
      <c r="F28" s="30">
        <f>AVERAGE(F8:F27)</f>
        <v>0.38999999999999996</v>
      </c>
      <c r="G28" s="31"/>
      <c r="H28" s="32" t="s">
        <v>111</v>
      </c>
      <c r="I28" s="79">
        <f>AVERAGE(G8:I27)</f>
        <v>8.83</v>
      </c>
      <c r="J28" s="30">
        <f>AVERAGE(J8:J27)</f>
        <v>0.37000000000000027</v>
      </c>
      <c r="K28" s="80"/>
      <c r="L28" s="81" t="s">
        <v>111</v>
      </c>
      <c r="M28" s="82">
        <f>AVERAGE(K8:M27)</f>
        <v>8.84</v>
      </c>
      <c r="N28" s="83">
        <f>AVERAGE(N8:N27)</f>
        <v>0.29000000000000015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1.0675000000000001</v>
      </c>
      <c r="E30" s="3"/>
      <c r="F30" s="33"/>
      <c r="G30" s="36" t="s">
        <v>113</v>
      </c>
      <c r="H30" s="35">
        <f>IF(J2=2,SQRT(ABS(((P33*P42)^2)-((D30^2)/(J4*J3)))),(SQRT(ABS(((P33*P43)^2)-((D30^2)/(J4*J3))))))</f>
        <v>0.19301867353531724</v>
      </c>
      <c r="I30" s="2"/>
      <c r="J30" s="33"/>
      <c r="K30" s="34" t="s">
        <v>114</v>
      </c>
      <c r="L30" s="35">
        <f>SQRT(D30^2+H30^2)</f>
        <v>1.0848098719745012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0.20728155339805826</v>
      </c>
      <c r="E31" s="3"/>
      <c r="F31" s="37"/>
      <c r="G31" s="40" t="s">
        <v>117</v>
      </c>
      <c r="H31" s="41">
        <f>H30/5.15</f>
        <v>3.7479354084527614E-2</v>
      </c>
      <c r="I31" s="2"/>
      <c r="J31" s="37"/>
      <c r="K31" s="38" t="s">
        <v>118</v>
      </c>
      <c r="L31" s="84">
        <f>L30/5.15</f>
        <v>0.21064269358728177</v>
      </c>
      <c r="M31" s="2"/>
      <c r="N31" s="85"/>
      <c r="O31" s="36" t="s">
        <v>119</v>
      </c>
      <c r="P31" s="86">
        <f>IF(J2=2,(F28+J28)/2,(F28+J28+N28)/3)</f>
        <v>0.35000000000000009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8.8958333333333339</v>
      </c>
      <c r="E32" s="3"/>
      <c r="F32" s="42"/>
      <c r="G32" s="45" t="s">
        <v>121</v>
      </c>
      <c r="H32" s="44">
        <f>100*H30/G4</f>
        <v>1.6084889461276435</v>
      </c>
      <c r="I32" s="2"/>
      <c r="J32" s="42"/>
      <c r="K32" s="87" t="s">
        <v>122</v>
      </c>
      <c r="L32" s="44">
        <f>100*L30/(G2-G3)</f>
        <v>9.040082266454176</v>
      </c>
      <c r="M32" s="2"/>
      <c r="N32" s="88"/>
      <c r="O32" s="89" t="s">
        <v>123</v>
      </c>
      <c r="P32" s="90">
        <f>IF(J3=2,P31*N42,P31*N43)</f>
        <v>0.90300000000000025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excellent.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excellent.</v>
      </c>
      <c r="M33" s="2"/>
      <c r="N33" s="92"/>
      <c r="O33" s="93" t="s">
        <v>125</v>
      </c>
      <c r="P33" s="94">
        <f>IF(J2=2,ABS(E28-I28),MAX(E28,I28,M28)-MIN(E28,I28,M28))</f>
        <v>9.9999999999997868E-3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9.9999999999997868E-3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0.79999999999999982</v>
      </c>
      <c r="E66" s="111">
        <f t="shared" ref="E66:E75" si="7">J8</f>
        <v>0.50000000000000089</v>
      </c>
      <c r="F66" s="112">
        <f t="shared" ref="F66:F75" si="8">N8</f>
        <v>0.20000000000000107</v>
      </c>
      <c r="G66" s="113">
        <f t="shared" ref="G66:G75" si="9">$P$32</f>
        <v>0.90300000000000025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8.1666666666666661</v>
      </c>
      <c r="M66" s="120">
        <f t="shared" ref="M66:M75" si="12">AVERAGE(G8:I8)</f>
        <v>8.0666666666666664</v>
      </c>
      <c r="N66" s="121">
        <f t="shared" ref="N66:N75" si="13">AVERAGE(K8:M8)</f>
        <v>8.1999999999999993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0.40000000000000036</v>
      </c>
      <c r="E67" s="114">
        <f t="shared" si="7"/>
        <v>0.5</v>
      </c>
      <c r="F67" s="115">
        <f t="shared" si="8"/>
        <v>0.30000000000000071</v>
      </c>
      <c r="G67" s="113">
        <f t="shared" si="9"/>
        <v>0.90300000000000025</v>
      </c>
      <c r="H67" s="2"/>
      <c r="I67" s="2"/>
      <c r="J67" s="2"/>
      <c r="K67" s="119">
        <f t="shared" si="10"/>
        <v>2</v>
      </c>
      <c r="L67" s="122">
        <f t="shared" si="11"/>
        <v>9.1666666666666661</v>
      </c>
      <c r="M67" s="122">
        <f t="shared" si="12"/>
        <v>9.4</v>
      </c>
      <c r="N67" s="113">
        <f t="shared" si="13"/>
        <v>9.2999999999999989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0.70000000000000107</v>
      </c>
      <c r="E68" s="114">
        <f t="shared" si="7"/>
        <v>0.30000000000000071</v>
      </c>
      <c r="F68" s="115">
        <f t="shared" si="8"/>
        <v>0.5</v>
      </c>
      <c r="G68" s="113">
        <f t="shared" si="9"/>
        <v>0.90300000000000025</v>
      </c>
      <c r="H68" s="2"/>
      <c r="I68" s="2"/>
      <c r="J68" s="2"/>
      <c r="K68" s="119">
        <f t="shared" si="10"/>
        <v>3</v>
      </c>
      <c r="L68" s="122">
        <f t="shared" si="11"/>
        <v>9.0333333333333332</v>
      </c>
      <c r="M68" s="122">
        <f t="shared" si="12"/>
        <v>8.9</v>
      </c>
      <c r="N68" s="113">
        <f t="shared" si="13"/>
        <v>8.7333333333333343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0.39999999999999858</v>
      </c>
      <c r="E69" s="114">
        <f t="shared" si="7"/>
        <v>0.20000000000000107</v>
      </c>
      <c r="F69" s="115">
        <f t="shared" si="8"/>
        <v>0.29999999999999893</v>
      </c>
      <c r="G69" s="113">
        <f t="shared" si="9"/>
        <v>0.90300000000000025</v>
      </c>
      <c r="H69" s="2"/>
      <c r="I69" s="2"/>
      <c r="J69" s="2"/>
      <c r="K69" s="119">
        <f t="shared" si="10"/>
        <v>4</v>
      </c>
      <c r="L69" s="122">
        <f t="shared" si="11"/>
        <v>8.9666666666666668</v>
      </c>
      <c r="M69" s="122">
        <f t="shared" si="12"/>
        <v>9.2000000000000011</v>
      </c>
      <c r="N69" s="113">
        <f t="shared" si="13"/>
        <v>9.0666666666666682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0.39999999999999858</v>
      </c>
      <c r="E70" s="114">
        <f t="shared" si="7"/>
        <v>0.5</v>
      </c>
      <c r="F70" s="115">
        <f t="shared" si="8"/>
        <v>0</v>
      </c>
      <c r="G70" s="113">
        <f t="shared" si="9"/>
        <v>0.90300000000000025</v>
      </c>
      <c r="H70" s="2"/>
      <c r="I70" s="2"/>
      <c r="J70" s="2"/>
      <c r="K70" s="119">
        <f t="shared" si="10"/>
        <v>5</v>
      </c>
      <c r="L70" s="122">
        <f t="shared" si="11"/>
        <v>9.5333333333333332</v>
      </c>
      <c r="M70" s="122">
        <f t="shared" si="12"/>
        <v>9.4666666666666668</v>
      </c>
      <c r="N70" s="113">
        <f t="shared" si="13"/>
        <v>9.6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9.9999999999999645E-2</v>
      </c>
      <c r="E71" s="114">
        <f t="shared" si="7"/>
        <v>0.5</v>
      </c>
      <c r="F71" s="115">
        <f t="shared" si="8"/>
        <v>0.59999999999999964</v>
      </c>
      <c r="G71" s="113">
        <f t="shared" si="9"/>
        <v>0.90300000000000025</v>
      </c>
      <c r="H71" s="2"/>
      <c r="I71" s="2"/>
      <c r="J71" s="2"/>
      <c r="K71" s="119">
        <f t="shared" si="10"/>
        <v>6</v>
      </c>
      <c r="L71" s="122">
        <f t="shared" si="11"/>
        <v>9.0666666666666682</v>
      </c>
      <c r="M71" s="122">
        <f t="shared" si="12"/>
        <v>8.7666666666666675</v>
      </c>
      <c r="N71" s="113">
        <f t="shared" si="13"/>
        <v>8.8666666666666671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0</v>
      </c>
      <c r="F72" s="115">
        <f t="shared" si="8"/>
        <v>0.40000000000000036</v>
      </c>
      <c r="G72" s="113">
        <f t="shared" si="9"/>
        <v>0.90300000000000025</v>
      </c>
      <c r="H72" s="2"/>
      <c r="I72" s="2"/>
      <c r="J72" s="2"/>
      <c r="K72" s="119">
        <f t="shared" si="10"/>
        <v>7</v>
      </c>
      <c r="L72" s="122">
        <f t="shared" si="11"/>
        <v>8.7333333333333325</v>
      </c>
      <c r="M72" s="122">
        <f t="shared" si="12"/>
        <v>9</v>
      </c>
      <c r="N72" s="113">
        <f t="shared" si="13"/>
        <v>8.7999999999999989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0.19999999999999929</v>
      </c>
      <c r="E73" s="114">
        <f t="shared" si="7"/>
        <v>0.5</v>
      </c>
      <c r="F73" s="115">
        <f t="shared" si="8"/>
        <v>9.9999999999999645E-2</v>
      </c>
      <c r="G73" s="113">
        <f t="shared" si="9"/>
        <v>0.90300000000000025</v>
      </c>
      <c r="H73" s="2"/>
      <c r="I73" s="2"/>
      <c r="J73" s="2"/>
      <c r="K73" s="119">
        <f t="shared" si="10"/>
        <v>8</v>
      </c>
      <c r="L73" s="122">
        <f t="shared" si="11"/>
        <v>9.0666666666666664</v>
      </c>
      <c r="M73" s="122">
        <f t="shared" si="12"/>
        <v>8.9999999999999982</v>
      </c>
      <c r="N73" s="113">
        <f t="shared" si="13"/>
        <v>9.0666666666666682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0.5</v>
      </c>
      <c r="E74" s="114">
        <f t="shared" si="7"/>
        <v>0.60000000000000053</v>
      </c>
      <c r="F74" s="115">
        <f t="shared" si="8"/>
        <v>0.29999999999999982</v>
      </c>
      <c r="G74" s="113">
        <f t="shared" si="9"/>
        <v>0.90300000000000025</v>
      </c>
      <c r="H74" s="2"/>
      <c r="I74" s="2"/>
      <c r="J74" s="2"/>
      <c r="K74" s="119">
        <f t="shared" si="10"/>
        <v>9</v>
      </c>
      <c r="L74" s="122">
        <f t="shared" si="11"/>
        <v>7.4333333333333336</v>
      </c>
      <c r="M74" s="122">
        <f t="shared" si="12"/>
        <v>7.4666666666666659</v>
      </c>
      <c r="N74" s="113">
        <f t="shared" si="13"/>
        <v>7.5666666666666673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0.10000000000000142</v>
      </c>
      <c r="E75" s="114">
        <f t="shared" si="7"/>
        <v>9.9999999999999645E-2</v>
      </c>
      <c r="F75" s="115">
        <f t="shared" si="8"/>
        <v>0.20000000000000107</v>
      </c>
      <c r="G75" s="118">
        <f t="shared" si="9"/>
        <v>0.90300000000000025</v>
      </c>
      <c r="H75" s="2"/>
      <c r="I75" s="2"/>
      <c r="J75" s="2"/>
      <c r="K75" s="123">
        <f t="shared" si="10"/>
        <v>10</v>
      </c>
      <c r="L75" s="122">
        <f t="shared" si="11"/>
        <v>9.2333333333333325</v>
      </c>
      <c r="M75" s="122">
        <f t="shared" si="12"/>
        <v>9.0333333333333332</v>
      </c>
      <c r="N75" s="113">
        <f t="shared" si="13"/>
        <v>9.2000000000000011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7"/>
  <sheetViews>
    <sheetView showGridLines="0" workbookViewId="0">
      <selection activeCell="C8" sqref="C8"/>
    </sheetView>
  </sheetViews>
  <sheetFormatPr defaultColWidth="8.88671875" defaultRowHeight="13.2"/>
  <cols>
    <col min="1" max="1" width="5" customWidth="1"/>
    <col min="2" max="2" width="8.6640625" customWidth="1"/>
    <col min="3" max="5" width="8.88671875" style="1" customWidth="1"/>
    <col min="6" max="14" width="8.88671875" customWidth="1"/>
    <col min="15" max="17" width="10.6640625" customWidth="1"/>
  </cols>
  <sheetData>
    <row r="1" spans="1:19" ht="13.5" customHeight="1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13.5" customHeight="1">
      <c r="A2" s="2"/>
      <c r="B2" s="4" t="s">
        <v>3</v>
      </c>
      <c r="C2" s="5" t="str">
        <f>GRR!B3</f>
        <v xml:space="preserve">MB+Dome </v>
      </c>
      <c r="D2" s="6"/>
      <c r="E2" s="3"/>
      <c r="F2" s="4" t="s">
        <v>99</v>
      </c>
      <c r="G2" s="7">
        <f>GRR!B17</f>
        <v>18</v>
      </c>
      <c r="H2" s="2"/>
      <c r="I2" s="4" t="s">
        <v>100</v>
      </c>
      <c r="J2" s="10">
        <f>GRR!B5</f>
        <v>3</v>
      </c>
      <c r="K2" s="2"/>
      <c r="L2" s="4" t="s">
        <v>16</v>
      </c>
      <c r="M2" s="64">
        <f>GRR!B7</f>
        <v>44391</v>
      </c>
      <c r="N2" s="65"/>
      <c r="O2" s="2"/>
      <c r="P2" s="2"/>
      <c r="Q2" s="2"/>
    </row>
    <row r="3" spans="1:19" ht="13.5" customHeight="1">
      <c r="A3" s="2"/>
      <c r="B3" s="4" t="s">
        <v>1</v>
      </c>
      <c r="C3" s="8" t="str">
        <f>GRR!B2</f>
        <v xml:space="preserve">X2143 ISO   </v>
      </c>
      <c r="D3" s="9"/>
      <c r="E3" s="3"/>
      <c r="F3" s="4" t="s">
        <v>101</v>
      </c>
      <c r="G3" s="10">
        <f>GRR!C17</f>
        <v>6</v>
      </c>
      <c r="H3" s="2"/>
      <c r="I3" s="4" t="s">
        <v>102</v>
      </c>
      <c r="J3" s="66">
        <f>GRR!B6</f>
        <v>3</v>
      </c>
      <c r="K3" s="2"/>
      <c r="L3" s="4" t="s">
        <v>19</v>
      </c>
      <c r="M3" s="67" t="str">
        <f>GRR!A17</f>
        <v>D 7</v>
      </c>
      <c r="N3" s="68"/>
      <c r="O3" s="2"/>
      <c r="P3" s="2"/>
      <c r="Q3" s="2"/>
    </row>
    <row r="4" spans="1:19" ht="13.5" customHeight="1">
      <c r="A4" s="2"/>
      <c r="B4" s="4" t="s">
        <v>103</v>
      </c>
      <c r="C4" s="5">
        <f>G4</f>
        <v>12</v>
      </c>
      <c r="D4" s="9"/>
      <c r="E4" s="3"/>
      <c r="F4" s="4" t="s">
        <v>104</v>
      </c>
      <c r="G4" s="11">
        <f>(G2-G3)</f>
        <v>12</v>
      </c>
      <c r="H4" s="2"/>
      <c r="I4" s="4" t="s">
        <v>105</v>
      </c>
      <c r="J4" s="69">
        <v>10</v>
      </c>
      <c r="K4" s="2"/>
      <c r="L4" s="2"/>
      <c r="M4" s="2"/>
      <c r="N4" s="2"/>
      <c r="O4" s="2"/>
      <c r="P4" s="2"/>
      <c r="Q4" s="2"/>
    </row>
    <row r="5" spans="1:19" ht="13.5" customHeight="1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13.5" customHeight="1">
      <c r="A6" s="2"/>
      <c r="B6" s="12" t="s">
        <v>91</v>
      </c>
      <c r="C6" s="171" t="s">
        <v>106</v>
      </c>
      <c r="D6" s="172"/>
      <c r="E6" s="172"/>
      <c r="F6" s="173"/>
      <c r="G6" s="171" t="s">
        <v>107</v>
      </c>
      <c r="H6" s="172"/>
      <c r="I6" s="172"/>
      <c r="J6" s="173"/>
      <c r="K6" s="172" t="s">
        <v>108</v>
      </c>
      <c r="L6" s="172"/>
      <c r="M6" s="172"/>
      <c r="N6" s="173"/>
      <c r="O6" s="2"/>
      <c r="P6" s="2"/>
      <c r="Q6" s="2"/>
    </row>
    <row r="7" spans="1:19" ht="13.5" customHeight="1">
      <c r="A7" s="2"/>
      <c r="B7" s="12" t="s">
        <v>109</v>
      </c>
      <c r="C7" s="13" t="s">
        <v>94</v>
      </c>
      <c r="D7" s="14" t="s">
        <v>95</v>
      </c>
      <c r="E7" s="15" t="s">
        <v>96</v>
      </c>
      <c r="F7" s="12" t="s">
        <v>110</v>
      </c>
      <c r="G7" s="13" t="s">
        <v>94</v>
      </c>
      <c r="H7" s="14" t="s">
        <v>95</v>
      </c>
      <c r="I7" s="15" t="s">
        <v>96</v>
      </c>
      <c r="J7" s="12" t="s">
        <v>110</v>
      </c>
      <c r="K7" s="70" t="s">
        <v>94</v>
      </c>
      <c r="L7" s="14" t="s">
        <v>95</v>
      </c>
      <c r="M7" s="15" t="s">
        <v>96</v>
      </c>
      <c r="N7" s="12" t="s">
        <v>110</v>
      </c>
      <c r="O7" s="52"/>
      <c r="P7" s="2"/>
      <c r="Q7" s="2"/>
    </row>
    <row r="8" spans="1:19" ht="13.5" customHeight="1">
      <c r="A8" s="2"/>
      <c r="B8" s="16">
        <v>1</v>
      </c>
      <c r="C8" s="17">
        <f>Data!I2</f>
        <v>10.6</v>
      </c>
      <c r="D8" s="17">
        <f>Data!I12</f>
        <v>10.7</v>
      </c>
      <c r="E8" s="17">
        <f>Data!I22</f>
        <v>10.5</v>
      </c>
      <c r="F8" s="18">
        <f>MAX(C8:E8)-MIN(C8:E8)</f>
        <v>0.19999999999999929</v>
      </c>
      <c r="G8" s="17">
        <f>Data!I32</f>
        <v>10.6</v>
      </c>
      <c r="H8" s="17">
        <f>Data!I42</f>
        <v>10.1</v>
      </c>
      <c r="I8" s="17">
        <f>Data!I52</f>
        <v>10.199999999999999</v>
      </c>
      <c r="J8" s="18">
        <f t="shared" ref="J8" si="0">MAX(G8:I8)-MIN(G8:I8)</f>
        <v>0.5</v>
      </c>
      <c r="K8" s="17">
        <f>Data!I62</f>
        <v>10.6</v>
      </c>
      <c r="L8" s="17">
        <f>Data!I72</f>
        <v>10.5</v>
      </c>
      <c r="M8" s="17">
        <f>Data!I82</f>
        <v>10.4</v>
      </c>
      <c r="N8" s="71">
        <f t="shared" ref="N8:N17" si="1">MAX(K8:M8)-MIN(K8:M8)</f>
        <v>0.19999999999999929</v>
      </c>
      <c r="O8" s="72" t="str">
        <f t="shared" ref="O8:O13" si="2">IF(F8&gt;$P$32,"UCL Range Violation - A",IF(J8&gt;$P$32,"UCL Range Violation - B",IF(N8&gt;$P$32,"UCL Range Violation - C","")))</f>
        <v/>
      </c>
      <c r="P8" s="2"/>
      <c r="Q8" s="2"/>
    </row>
    <row r="9" spans="1:19" ht="13.5" customHeight="1">
      <c r="A9" s="2"/>
      <c r="B9" s="19">
        <v>2</v>
      </c>
      <c r="C9" s="17">
        <f>Data!I3</f>
        <v>11.4</v>
      </c>
      <c r="D9" s="17">
        <f>Data!I13</f>
        <v>11.3</v>
      </c>
      <c r="E9" s="17">
        <f>Data!I23</f>
        <v>11.3</v>
      </c>
      <c r="F9" s="18">
        <f t="shared" ref="F9:F17" si="3">MAX(C9:E9)-MIN(C9:E9)</f>
        <v>9.9999999999999645E-2</v>
      </c>
      <c r="G9" s="17">
        <f>Data!I33</f>
        <v>11.9</v>
      </c>
      <c r="H9" s="17">
        <f>Data!I43</f>
        <v>11.4</v>
      </c>
      <c r="I9" s="17">
        <f>Data!I53</f>
        <v>11</v>
      </c>
      <c r="J9" s="18">
        <f t="shared" ref="J9:J17" si="4">MAX(G9:I9)-MIN(G9:I9)</f>
        <v>0.90000000000000036</v>
      </c>
      <c r="K9" s="17">
        <f>Data!I63</f>
        <v>11.8</v>
      </c>
      <c r="L9" s="17">
        <f>Data!I73</f>
        <v>11.1</v>
      </c>
      <c r="M9" s="17">
        <f>Data!I83</f>
        <v>11.5</v>
      </c>
      <c r="N9" s="73">
        <f t="shared" si="1"/>
        <v>0.70000000000000107</v>
      </c>
      <c r="O9" s="72" t="str">
        <f t="shared" si="2"/>
        <v/>
      </c>
      <c r="P9" s="2"/>
      <c r="Q9" s="2"/>
    </row>
    <row r="10" spans="1:19" ht="13.5" customHeight="1">
      <c r="A10" s="2"/>
      <c r="B10" s="19">
        <v>3</v>
      </c>
      <c r="C10" s="17">
        <f>Data!I4</f>
        <v>11.4</v>
      </c>
      <c r="D10" s="17">
        <f>Data!I14</f>
        <v>11.2</v>
      </c>
      <c r="E10" s="17">
        <f>Data!I24</f>
        <v>10.8</v>
      </c>
      <c r="F10" s="18">
        <f t="shared" si="3"/>
        <v>0.59999999999999964</v>
      </c>
      <c r="G10" s="17">
        <f>Data!I34</f>
        <v>11.4</v>
      </c>
      <c r="H10" s="17">
        <f>Data!I44</f>
        <v>11.1</v>
      </c>
      <c r="I10" s="17">
        <f>Data!I54</f>
        <v>10.8</v>
      </c>
      <c r="J10" s="18">
        <f t="shared" si="4"/>
        <v>0.59999999999999964</v>
      </c>
      <c r="K10" s="17">
        <f>Data!I64</f>
        <v>11.3</v>
      </c>
      <c r="L10" s="17">
        <f>Data!I74</f>
        <v>10.9</v>
      </c>
      <c r="M10" s="17">
        <f>Data!I84</f>
        <v>10.9</v>
      </c>
      <c r="N10" s="73">
        <f t="shared" si="1"/>
        <v>0.40000000000000036</v>
      </c>
      <c r="O10" s="72" t="str">
        <f t="shared" si="2"/>
        <v/>
      </c>
      <c r="P10" s="2"/>
      <c r="Q10" s="2"/>
      <c r="S10" s="107"/>
    </row>
    <row r="11" spans="1:19" ht="13.5" customHeight="1">
      <c r="A11" s="2"/>
      <c r="B11" s="19">
        <v>4</v>
      </c>
      <c r="C11" s="17">
        <f>Data!I5</f>
        <v>10.6</v>
      </c>
      <c r="D11" s="17">
        <f>Data!I15</f>
        <v>9.6999999999999993</v>
      </c>
      <c r="E11" s="17">
        <f>Data!I25</f>
        <v>10.1</v>
      </c>
      <c r="F11" s="18">
        <f t="shared" si="3"/>
        <v>0.90000000000000036</v>
      </c>
      <c r="G11" s="17">
        <f>Data!I35</f>
        <v>10.4</v>
      </c>
      <c r="H11" s="17">
        <f>Data!I45</f>
        <v>9.6999999999999993</v>
      </c>
      <c r="I11" s="17">
        <f>Data!I55</f>
        <v>10.1</v>
      </c>
      <c r="J11" s="18">
        <f t="shared" si="4"/>
        <v>0.70000000000000107</v>
      </c>
      <c r="K11" s="17">
        <f>Data!I65</f>
        <v>10</v>
      </c>
      <c r="L11" s="17">
        <f>Data!I75</f>
        <v>10.1</v>
      </c>
      <c r="M11" s="17">
        <f>Data!I85</f>
        <v>10.3</v>
      </c>
      <c r="N11" s="73">
        <f t="shared" si="1"/>
        <v>0.30000000000000071</v>
      </c>
      <c r="O11" s="72" t="str">
        <f t="shared" si="2"/>
        <v/>
      </c>
      <c r="P11" s="2"/>
      <c r="Q11" s="2"/>
    </row>
    <row r="12" spans="1:19" ht="13.5" customHeight="1">
      <c r="A12" s="2"/>
      <c r="B12" s="19">
        <v>5</v>
      </c>
      <c r="C12" s="17">
        <f>Data!I6</f>
        <v>12.1</v>
      </c>
      <c r="D12" s="17">
        <f>Data!I16</f>
        <v>11.9</v>
      </c>
      <c r="E12" s="17">
        <f>Data!I26</f>
        <v>11.8</v>
      </c>
      <c r="F12" s="18">
        <f t="shared" si="3"/>
        <v>0.29999999999999893</v>
      </c>
      <c r="G12" s="17">
        <f>Data!I36</f>
        <v>11.6</v>
      </c>
      <c r="H12" s="17">
        <f>Data!I46</f>
        <v>11.9</v>
      </c>
      <c r="I12" s="17">
        <f>Data!I56</f>
        <v>11.8</v>
      </c>
      <c r="J12" s="18">
        <f t="shared" si="4"/>
        <v>0.30000000000000071</v>
      </c>
      <c r="K12" s="17">
        <f>Data!I66</f>
        <v>11.9</v>
      </c>
      <c r="L12" s="17">
        <f>Data!I76</f>
        <v>11.8</v>
      </c>
      <c r="M12" s="17">
        <f>Data!I86</f>
        <v>11.2</v>
      </c>
      <c r="N12" s="73">
        <f t="shared" si="1"/>
        <v>0.70000000000000107</v>
      </c>
      <c r="O12" s="72" t="str">
        <f t="shared" si="2"/>
        <v/>
      </c>
      <c r="P12" s="2"/>
      <c r="Q12" s="2"/>
    </row>
    <row r="13" spans="1:19" ht="13.5" customHeight="1">
      <c r="A13" s="2"/>
      <c r="B13" s="19">
        <v>6</v>
      </c>
      <c r="C13" s="17">
        <f>Data!I7</f>
        <v>11.6</v>
      </c>
      <c r="D13" s="17">
        <f>Data!I17</f>
        <v>11.6</v>
      </c>
      <c r="E13" s="17">
        <f>Data!I27</f>
        <v>11.4</v>
      </c>
      <c r="F13" s="18">
        <f t="shared" si="3"/>
        <v>0.19999999999999929</v>
      </c>
      <c r="G13" s="17">
        <f>Data!I37</f>
        <v>11.6</v>
      </c>
      <c r="H13" s="17">
        <f>Data!I47</f>
        <v>11.5</v>
      </c>
      <c r="I13" s="17">
        <f>Data!I57</f>
        <v>11.4</v>
      </c>
      <c r="J13" s="18">
        <f t="shared" si="4"/>
        <v>0.19999999999999929</v>
      </c>
      <c r="K13" s="17">
        <f>Data!I67</f>
        <v>11.7</v>
      </c>
      <c r="L13" s="17">
        <f>Data!I77</f>
        <v>11.3</v>
      </c>
      <c r="M13" s="17">
        <f>Data!I87</f>
        <v>11.4</v>
      </c>
      <c r="N13" s="73">
        <f t="shared" si="1"/>
        <v>0.39999999999999858</v>
      </c>
      <c r="O13" s="72" t="str">
        <f t="shared" si="2"/>
        <v/>
      </c>
      <c r="P13" s="2"/>
      <c r="Q13" s="2"/>
    </row>
    <row r="14" spans="1:19" ht="13.5" customHeight="1">
      <c r="A14" s="2"/>
      <c r="B14" s="19">
        <v>7</v>
      </c>
      <c r="C14" s="17">
        <f>Data!I8</f>
        <v>11.5</v>
      </c>
      <c r="D14" s="17">
        <f>Data!I18</f>
        <v>11.3</v>
      </c>
      <c r="E14" s="17">
        <f>Data!I28</f>
        <v>11.2</v>
      </c>
      <c r="F14" s="18">
        <f t="shared" si="3"/>
        <v>0.30000000000000071</v>
      </c>
      <c r="G14" s="17">
        <f>Data!I38</f>
        <v>11.4</v>
      </c>
      <c r="H14" s="17">
        <f>Data!I48</f>
        <v>11.3</v>
      </c>
      <c r="I14" s="17">
        <f>Data!I58</f>
        <v>11.4</v>
      </c>
      <c r="J14" s="18">
        <f t="shared" si="4"/>
        <v>9.9999999999999645E-2</v>
      </c>
      <c r="K14" s="17">
        <f>Data!I68</f>
        <v>11.4</v>
      </c>
      <c r="L14" s="17">
        <f>Data!I78</f>
        <v>11.4</v>
      </c>
      <c r="M14" s="17">
        <f>Data!I88</f>
        <v>11.3</v>
      </c>
      <c r="N14" s="73">
        <f t="shared" si="1"/>
        <v>9.9999999999999645E-2</v>
      </c>
      <c r="O14" s="2"/>
      <c r="P14" s="2"/>
      <c r="Q14" s="2"/>
    </row>
    <row r="15" spans="1:19" ht="13.5" customHeight="1">
      <c r="A15" s="2"/>
      <c r="B15" s="19">
        <v>8</v>
      </c>
      <c r="C15" s="17">
        <f>Data!I9</f>
        <v>11.6</v>
      </c>
      <c r="D15" s="17">
        <f>Data!I19</f>
        <v>11.5</v>
      </c>
      <c r="E15" s="17">
        <f>Data!I29</f>
        <v>11</v>
      </c>
      <c r="F15" s="18">
        <f t="shared" si="3"/>
        <v>0.59999999999999964</v>
      </c>
      <c r="G15" s="17">
        <f>Data!I39</f>
        <v>11.3</v>
      </c>
      <c r="H15" s="17">
        <f>Data!I49</f>
        <v>11</v>
      </c>
      <c r="I15" s="17">
        <f>Data!I59</f>
        <v>11.5</v>
      </c>
      <c r="J15" s="18">
        <f t="shared" si="4"/>
        <v>0.5</v>
      </c>
      <c r="K15" s="17">
        <f>Data!I69</f>
        <v>11.3</v>
      </c>
      <c r="L15" s="17">
        <f>Data!I79</f>
        <v>11</v>
      </c>
      <c r="M15" s="17">
        <f>Data!I89</f>
        <v>10.8</v>
      </c>
      <c r="N15" s="73">
        <f t="shared" si="1"/>
        <v>0.5</v>
      </c>
      <c r="O15" s="2"/>
      <c r="P15" s="2"/>
      <c r="Q15" s="2"/>
    </row>
    <row r="16" spans="1:19" ht="13.5" customHeight="1">
      <c r="A16" s="2"/>
      <c r="B16" s="19">
        <v>9</v>
      </c>
      <c r="C16" s="17">
        <f>Data!I10</f>
        <v>10.1</v>
      </c>
      <c r="D16" s="17">
        <f>Data!I20</f>
        <v>9.6999999999999993</v>
      </c>
      <c r="E16" s="17">
        <f>Data!I30</f>
        <v>10.1</v>
      </c>
      <c r="F16" s="18">
        <f t="shared" si="3"/>
        <v>0.40000000000000036</v>
      </c>
      <c r="G16" s="17">
        <f>Data!I40</f>
        <v>9.6</v>
      </c>
      <c r="H16" s="17">
        <f>Data!I50</f>
        <v>10</v>
      </c>
      <c r="I16" s="17">
        <f>Data!I60</f>
        <v>10.199999999999999</v>
      </c>
      <c r="J16" s="18">
        <f t="shared" si="4"/>
        <v>0.59999999999999964</v>
      </c>
      <c r="K16" s="17">
        <f>Data!I70</f>
        <v>10.1</v>
      </c>
      <c r="L16" s="17">
        <f>Data!I80</f>
        <v>10.1</v>
      </c>
      <c r="M16" s="17">
        <f>Data!I90</f>
        <v>10.1</v>
      </c>
      <c r="N16" s="73">
        <f t="shared" si="1"/>
        <v>0</v>
      </c>
      <c r="O16" s="2"/>
      <c r="P16" s="2"/>
      <c r="Q16" s="2"/>
    </row>
    <row r="17" spans="1:17" ht="13.5" customHeight="1">
      <c r="A17" s="2"/>
      <c r="B17" s="19">
        <v>10</v>
      </c>
      <c r="C17" s="17">
        <f>Data!I11</f>
        <v>11.6</v>
      </c>
      <c r="D17" s="17">
        <f>Data!I21</f>
        <v>11.7</v>
      </c>
      <c r="E17" s="17">
        <f>Data!I31</f>
        <v>11.5</v>
      </c>
      <c r="F17" s="18">
        <f t="shared" si="3"/>
        <v>0.19999999999999929</v>
      </c>
      <c r="G17" s="17">
        <f>Data!I41</f>
        <v>11.6</v>
      </c>
      <c r="H17" s="17">
        <f>Data!I51</f>
        <v>11.2</v>
      </c>
      <c r="I17" s="17">
        <f>Data!I61</f>
        <v>11.4</v>
      </c>
      <c r="J17" s="18">
        <f t="shared" si="4"/>
        <v>0.40000000000000036</v>
      </c>
      <c r="K17" s="17">
        <f>Data!I71</f>
        <v>11.1</v>
      </c>
      <c r="L17" s="17">
        <f>Data!I81</f>
        <v>11.5</v>
      </c>
      <c r="M17" s="17">
        <f>Data!I91</f>
        <v>11.3</v>
      </c>
      <c r="N17" s="73">
        <f t="shared" si="1"/>
        <v>0.40000000000000036</v>
      </c>
      <c r="O17" s="2"/>
      <c r="P17" s="2"/>
      <c r="Q17" s="2"/>
    </row>
    <row r="18" spans="1:17" ht="13.5" customHeight="1">
      <c r="A18" s="2"/>
      <c r="B18" s="19">
        <v>11</v>
      </c>
      <c r="C18" s="20"/>
      <c r="D18" s="20"/>
      <c r="E18" s="21"/>
      <c r="F18" s="22"/>
      <c r="G18" s="20"/>
      <c r="H18" s="20"/>
      <c r="I18" s="21"/>
      <c r="J18" s="22"/>
      <c r="K18" s="21"/>
      <c r="L18" s="21"/>
      <c r="M18" s="21"/>
      <c r="N18" s="74"/>
      <c r="O18" s="2"/>
      <c r="P18" s="2"/>
      <c r="Q18" s="2"/>
    </row>
    <row r="19" spans="1:17" ht="13.5" customHeight="1">
      <c r="A19" s="2"/>
      <c r="B19" s="19">
        <v>12</v>
      </c>
      <c r="C19" s="20"/>
      <c r="D19" s="20"/>
      <c r="E19" s="21"/>
      <c r="F19" s="22"/>
      <c r="G19" s="20"/>
      <c r="H19" s="20"/>
      <c r="I19" s="21"/>
      <c r="J19" s="22"/>
      <c r="K19" s="20"/>
      <c r="L19" s="20"/>
      <c r="M19" s="21"/>
      <c r="N19" s="74"/>
      <c r="O19" s="2"/>
      <c r="P19" s="2"/>
      <c r="Q19" s="2"/>
    </row>
    <row r="20" spans="1:17" ht="13.5" customHeight="1">
      <c r="A20" s="2"/>
      <c r="B20" s="19">
        <v>13</v>
      </c>
      <c r="C20" s="20"/>
      <c r="D20" s="20"/>
      <c r="E20" s="21"/>
      <c r="F20" s="22"/>
      <c r="G20" s="20"/>
      <c r="H20" s="20"/>
      <c r="I20" s="21"/>
      <c r="J20" s="22"/>
      <c r="K20" s="20"/>
      <c r="L20" s="20"/>
      <c r="M20" s="21"/>
      <c r="N20" s="74"/>
      <c r="O20" s="2"/>
      <c r="P20" s="2"/>
      <c r="Q20" s="2"/>
    </row>
    <row r="21" spans="1:17" ht="13.5" customHeight="1">
      <c r="A21" s="2"/>
      <c r="B21" s="19">
        <v>14</v>
      </c>
      <c r="C21" s="20"/>
      <c r="D21" s="20"/>
      <c r="E21" s="21"/>
      <c r="F21" s="22"/>
      <c r="G21" s="20"/>
      <c r="H21" s="20"/>
      <c r="I21" s="21"/>
      <c r="J21" s="22"/>
      <c r="K21" s="20"/>
      <c r="L21" s="20"/>
      <c r="M21" s="21"/>
      <c r="N21" s="74"/>
      <c r="O21" s="2"/>
      <c r="P21" s="2"/>
      <c r="Q21" s="2"/>
    </row>
    <row r="22" spans="1:17" ht="13.5" customHeight="1">
      <c r="A22" s="2"/>
      <c r="B22" s="19">
        <v>15</v>
      </c>
      <c r="C22" s="20"/>
      <c r="D22" s="20"/>
      <c r="E22" s="21"/>
      <c r="F22" s="22"/>
      <c r="G22" s="20"/>
      <c r="H22" s="20"/>
      <c r="I22" s="21"/>
      <c r="J22" s="22"/>
      <c r="K22" s="20"/>
      <c r="L22" s="20"/>
      <c r="M22" s="21"/>
      <c r="N22" s="74"/>
      <c r="O22" s="2"/>
      <c r="P22" s="2"/>
      <c r="Q22" s="2"/>
    </row>
    <row r="23" spans="1:17" ht="13.5" customHeight="1">
      <c r="A23" s="2"/>
      <c r="B23" s="19">
        <v>16</v>
      </c>
      <c r="C23" s="20"/>
      <c r="D23" s="20"/>
      <c r="E23" s="21"/>
      <c r="F23" s="22"/>
      <c r="G23" s="20"/>
      <c r="H23" s="20"/>
      <c r="I23" s="21"/>
      <c r="J23" s="22"/>
      <c r="K23" s="20"/>
      <c r="L23" s="20"/>
      <c r="M23" s="21"/>
      <c r="N23" s="74"/>
      <c r="O23" s="2"/>
      <c r="P23" s="2"/>
      <c r="Q23" s="2"/>
    </row>
    <row r="24" spans="1:17" ht="13.5" customHeight="1">
      <c r="A24" s="2"/>
      <c r="B24" s="19">
        <v>17</v>
      </c>
      <c r="C24" s="20"/>
      <c r="D24" s="20"/>
      <c r="E24" s="21"/>
      <c r="F24" s="22"/>
      <c r="G24" s="20"/>
      <c r="H24" s="20"/>
      <c r="I24" s="21"/>
      <c r="J24" s="22"/>
      <c r="K24" s="20"/>
      <c r="L24" s="20"/>
      <c r="M24" s="21"/>
      <c r="N24" s="74"/>
      <c r="O24" s="75"/>
      <c r="P24" s="2"/>
      <c r="Q24" s="2"/>
    </row>
    <row r="25" spans="1:17" ht="13.5" customHeight="1">
      <c r="A25" s="2"/>
      <c r="B25" s="19">
        <v>18</v>
      </c>
      <c r="C25" s="20"/>
      <c r="D25" s="20"/>
      <c r="E25" s="21"/>
      <c r="F25" s="22"/>
      <c r="G25" s="20"/>
      <c r="H25" s="20"/>
      <c r="I25" s="21"/>
      <c r="J25" s="22"/>
      <c r="K25" s="20"/>
      <c r="L25" s="20"/>
      <c r="M25" s="21"/>
      <c r="N25" s="74"/>
      <c r="O25" s="75"/>
      <c r="P25" s="2"/>
      <c r="Q25" s="2"/>
    </row>
    <row r="26" spans="1:17" ht="13.5" customHeight="1">
      <c r="A26" s="2"/>
      <c r="B26" s="19">
        <v>19</v>
      </c>
      <c r="C26" s="20"/>
      <c r="D26" s="20"/>
      <c r="E26" s="21"/>
      <c r="F26" s="22"/>
      <c r="G26" s="20"/>
      <c r="H26" s="20"/>
      <c r="I26" s="21"/>
      <c r="J26" s="22"/>
      <c r="K26" s="20"/>
      <c r="L26" s="20"/>
      <c r="M26" s="21"/>
      <c r="N26" s="74"/>
      <c r="O26" s="76">
        <f>-(I28-E28)/1.693</f>
        <v>4.7253396337862873E-2</v>
      </c>
      <c r="P26" s="2"/>
      <c r="Q26" s="2"/>
    </row>
    <row r="27" spans="1:17" ht="13.5" customHeight="1">
      <c r="A27" s="2"/>
      <c r="B27" s="23">
        <v>20</v>
      </c>
      <c r="C27" s="20"/>
      <c r="D27" s="20"/>
      <c r="E27" s="21"/>
      <c r="F27" s="24"/>
      <c r="G27" s="25"/>
      <c r="H27" s="26"/>
      <c r="I27" s="77"/>
      <c r="J27" s="78"/>
      <c r="K27" s="20"/>
      <c r="L27" s="20"/>
      <c r="M27" s="21"/>
      <c r="N27" s="24"/>
      <c r="O27" s="72" t="str">
        <f>IF(F27&gt;$P$32,"UCL Range Violation - A",IF(J27&gt;$P$32,"UCL Range Violation - B",IF(N27&gt;$P$32,"UCL Range Violation - C","")))</f>
        <v/>
      </c>
      <c r="P27" s="2"/>
      <c r="Q27" s="2"/>
    </row>
    <row r="28" spans="1:17" ht="13.5" customHeight="1">
      <c r="A28" s="2"/>
      <c r="B28" s="2"/>
      <c r="C28" s="27"/>
      <c r="D28" s="28" t="s">
        <v>111</v>
      </c>
      <c r="E28" s="29">
        <f>AVERAGE(C8:E27)</f>
        <v>11.093333333333335</v>
      </c>
      <c r="F28" s="30">
        <f>AVERAGE(F8:F27)</f>
        <v>0.37999999999999973</v>
      </c>
      <c r="G28" s="31"/>
      <c r="H28" s="32" t="s">
        <v>111</v>
      </c>
      <c r="I28" s="79">
        <f>AVERAGE(G8:I27)</f>
        <v>11.013333333333334</v>
      </c>
      <c r="J28" s="30">
        <f>AVERAGE(J8:J27)</f>
        <v>0.48000000000000009</v>
      </c>
      <c r="K28" s="80"/>
      <c r="L28" s="81" t="s">
        <v>111</v>
      </c>
      <c r="M28" s="82">
        <f>AVERAGE(K8:M27)</f>
        <v>11.003333333333337</v>
      </c>
      <c r="N28" s="83">
        <f>AVERAGE(N8:N27)</f>
        <v>0.37000000000000011</v>
      </c>
      <c r="O28" s="2"/>
      <c r="P28" s="2"/>
      <c r="Q28" s="2"/>
    </row>
    <row r="29" spans="1:17" ht="15.75" customHeight="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2"/>
      <c r="B30" s="33"/>
      <c r="C30" s="34" t="s">
        <v>112</v>
      </c>
      <c r="D30" s="35">
        <f>IF(J3=2,P31*O42,P31*O43)</f>
        <v>1.2504999999999999</v>
      </c>
      <c r="E30" s="3"/>
      <c r="F30" s="33"/>
      <c r="G30" s="36" t="s">
        <v>113</v>
      </c>
      <c r="H30" s="35">
        <f>IF(J2=2,SQRT(ABS(((P33*P42)^2)-((D30^2)/(J4*J3)))),(SQRT(ABS(((P33*P43)^2)-((D30^2)/(J4*J3))))))</f>
        <v>8.3210526177065841E-2</v>
      </c>
      <c r="I30" s="2"/>
      <c r="J30" s="33"/>
      <c r="K30" s="34" t="s">
        <v>114</v>
      </c>
      <c r="L30" s="35">
        <f>SQRT(D30^2+H30^2)</f>
        <v>1.2532654314496445</v>
      </c>
      <c r="M30" s="2"/>
      <c r="N30" s="174" t="s">
        <v>115</v>
      </c>
      <c r="O30" s="175"/>
      <c r="P30" s="176"/>
      <c r="Q30" s="2"/>
    </row>
    <row r="31" spans="1:17" ht="15.75" customHeight="1">
      <c r="A31" s="2"/>
      <c r="B31" s="37"/>
      <c r="C31" s="38" t="s">
        <v>116</v>
      </c>
      <c r="D31" s="39">
        <f>D30/5.15</f>
        <v>0.2428155339805825</v>
      </c>
      <c r="E31" s="3"/>
      <c r="F31" s="37"/>
      <c r="G31" s="40" t="s">
        <v>117</v>
      </c>
      <c r="H31" s="41">
        <f>H30/5.15</f>
        <v>1.6157383723702103E-2</v>
      </c>
      <c r="I31" s="2"/>
      <c r="J31" s="37"/>
      <c r="K31" s="38" t="s">
        <v>118</v>
      </c>
      <c r="L31" s="84">
        <f>L30/5.15</f>
        <v>0.243352510961096</v>
      </c>
      <c r="M31" s="2"/>
      <c r="N31" s="85"/>
      <c r="O31" s="36" t="s">
        <v>119</v>
      </c>
      <c r="P31" s="86">
        <f>IF(J2=2,(F28+J28)/2,(F28+J28+N28)/3)</f>
        <v>0.41</v>
      </c>
      <c r="Q31" s="2"/>
    </row>
    <row r="32" spans="1:17" ht="15.75" customHeight="1">
      <c r="A32" s="2"/>
      <c r="B32" s="42"/>
      <c r="C32" s="43" t="s">
        <v>120</v>
      </c>
      <c r="D32" s="44">
        <f>100*D30/G4</f>
        <v>10.420833333333333</v>
      </c>
      <c r="E32" s="3"/>
      <c r="F32" s="42"/>
      <c r="G32" s="45" t="s">
        <v>121</v>
      </c>
      <c r="H32" s="44">
        <f>100*H30/G4</f>
        <v>0.69342105147554867</v>
      </c>
      <c r="I32" s="2"/>
      <c r="J32" s="42"/>
      <c r="K32" s="87" t="s">
        <v>122</v>
      </c>
      <c r="L32" s="44">
        <f>100*L30/(G2-G3)</f>
        <v>10.443878595413704</v>
      </c>
      <c r="M32" s="2"/>
      <c r="N32" s="88"/>
      <c r="O32" s="89" t="s">
        <v>123</v>
      </c>
      <c r="P32" s="90">
        <f>IF(J3=2,P31*N42,P31*N43)</f>
        <v>1.0578000000000001</v>
      </c>
      <c r="Q32" s="2"/>
    </row>
    <row r="33" spans="1:17" ht="15.75" customHeight="1">
      <c r="A33" s="2"/>
      <c r="B33" s="46"/>
      <c r="C33" s="47" t="s">
        <v>124</v>
      </c>
      <c r="D33" s="48" t="str">
        <f>IF(D32&gt;30,"unacceptable.",IF(D32&gt;20,"marginal.",IF(D32&gt;10,"adequate.","excellent.")))</f>
        <v>adequate.</v>
      </c>
      <c r="E33" s="4"/>
      <c r="F33" s="49"/>
      <c r="G33" s="47" t="s">
        <v>124</v>
      </c>
      <c r="H33" s="50" t="str">
        <f>IF(H32&gt;30,"unacceptable.",IF(H32&gt;20,"marginal.",IF(H32&gt;10,"adequate.","excellent.")))</f>
        <v>excellent.</v>
      </c>
      <c r="I33" s="91"/>
      <c r="J33" s="49"/>
      <c r="K33" s="47" t="s">
        <v>124</v>
      </c>
      <c r="L33" s="50" t="str">
        <f>IF(L32&gt;30,"unacceptable.",IF(L32&gt;20,"marginal.",IF(L32&gt;10,"adequate.","excellent.")))</f>
        <v>adequate.</v>
      </c>
      <c r="M33" s="2"/>
      <c r="N33" s="92"/>
      <c r="O33" s="93" t="s">
        <v>125</v>
      </c>
      <c r="P33" s="94">
        <f>IF(J2=2,ABS(E28-I28),MAX(E28,I28,M28)-MIN(E28,I28,M28))</f>
        <v>8.9999999999998082E-2</v>
      </c>
      <c r="Q33" s="2"/>
    </row>
    <row r="34" spans="1:17" ht="15.75" customHeight="1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63" t="s">
        <v>126</v>
      </c>
      <c r="O34" s="2"/>
      <c r="P34" s="2"/>
      <c r="Q34" s="2"/>
    </row>
    <row r="35" spans="1:17" ht="15.75" customHeight="1">
      <c r="A35" s="2"/>
      <c r="B35" s="2" t="s">
        <v>127</v>
      </c>
      <c r="C35" s="3"/>
      <c r="D35" s="3"/>
      <c r="E35" s="3"/>
      <c r="F35" s="2" t="s">
        <v>128</v>
      </c>
      <c r="G35" s="2"/>
      <c r="H35" s="2"/>
      <c r="I35" s="2"/>
      <c r="J35" s="2" t="s">
        <v>129</v>
      </c>
      <c r="K35" s="2"/>
      <c r="L35" s="2"/>
      <c r="M35" s="2"/>
      <c r="N35" s="63" t="s">
        <v>130</v>
      </c>
      <c r="O35" s="2"/>
      <c r="P35" s="2"/>
      <c r="Q35" s="2"/>
    </row>
    <row r="36" spans="1:17" ht="15.75" customHeight="1">
      <c r="A36" s="2"/>
      <c r="B36" s="51" t="s">
        <v>131</v>
      </c>
      <c r="C36" s="3"/>
      <c r="D36" s="3"/>
      <c r="E36" s="3"/>
      <c r="F36" s="51" t="s">
        <v>132</v>
      </c>
      <c r="G36" s="2"/>
      <c r="H36" s="2"/>
      <c r="I36" s="2"/>
      <c r="J36" s="51" t="s">
        <v>133</v>
      </c>
      <c r="K36" s="2"/>
      <c r="L36" s="2"/>
      <c r="M36" s="2"/>
      <c r="N36" s="51" t="s">
        <v>134</v>
      </c>
      <c r="O36" s="2"/>
      <c r="P36" s="2"/>
      <c r="Q36" s="2"/>
    </row>
    <row r="37" spans="1:17" ht="15.75" customHeight="1">
      <c r="A37" s="2"/>
      <c r="B37" s="2" t="s">
        <v>135</v>
      </c>
      <c r="C37" s="3"/>
      <c r="D37" s="3"/>
      <c r="E37" s="3"/>
      <c r="F37" s="2" t="s">
        <v>136</v>
      </c>
      <c r="G37" s="2"/>
      <c r="H37" s="2"/>
      <c r="I37" s="2"/>
      <c r="J37" s="2" t="s">
        <v>137</v>
      </c>
      <c r="K37" s="2"/>
      <c r="L37" s="2"/>
      <c r="M37" s="2"/>
      <c r="N37" s="2"/>
      <c r="O37" s="2"/>
      <c r="P37" s="95">
        <f>M28-I28</f>
        <v>-9.9999999999962341E-3</v>
      </c>
      <c r="Q37" s="2"/>
    </row>
    <row r="38" spans="1:17" ht="13.5" customHeight="1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72">
        <f>22.6-22.28</f>
        <v>0.32000000000000028</v>
      </c>
      <c r="Q38" s="2"/>
    </row>
    <row r="39" spans="1:17" ht="13.5" customHeight="1">
      <c r="A39" s="2"/>
      <c r="B39" s="52" t="s">
        <v>138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5" customHeight="1">
      <c r="A40" s="2"/>
      <c r="B40" s="53" t="s">
        <v>139</v>
      </c>
      <c r="C40" s="54" t="s">
        <v>11</v>
      </c>
      <c r="D40" s="55"/>
      <c r="E40" s="3"/>
      <c r="F40" s="2" t="s">
        <v>140</v>
      </c>
      <c r="G40" s="2"/>
      <c r="H40" s="2"/>
      <c r="I40" s="2"/>
      <c r="J40" s="2"/>
      <c r="K40" s="2"/>
      <c r="L40" s="2"/>
      <c r="M40" s="91" t="s">
        <v>141</v>
      </c>
      <c r="N40" s="2"/>
      <c r="O40" s="2"/>
      <c r="P40" s="2"/>
      <c r="Q40" s="2"/>
    </row>
    <row r="41" spans="1:17" ht="13.5" customHeight="1">
      <c r="A41" s="2"/>
      <c r="B41" s="56" t="s">
        <v>142</v>
      </c>
      <c r="C41" s="57" t="s">
        <v>15</v>
      </c>
      <c r="D41" s="58"/>
      <c r="E41" s="3"/>
      <c r="F41" s="2" t="s">
        <v>143</v>
      </c>
      <c r="G41" s="2"/>
      <c r="H41" s="2"/>
      <c r="I41" s="2"/>
      <c r="J41" s="2"/>
      <c r="K41" s="2"/>
      <c r="L41" s="2"/>
      <c r="M41" s="96" t="s">
        <v>144</v>
      </c>
      <c r="N41" s="97" t="s">
        <v>145</v>
      </c>
      <c r="O41" s="98" t="s">
        <v>146</v>
      </c>
      <c r="P41" s="99" t="s">
        <v>147</v>
      </c>
      <c r="Q41" s="2"/>
    </row>
    <row r="42" spans="1:17" ht="13.5" customHeight="1">
      <c r="A42" s="2"/>
      <c r="B42" s="56" t="s">
        <v>148</v>
      </c>
      <c r="C42" s="57" t="s">
        <v>18</v>
      </c>
      <c r="D42" s="58"/>
      <c r="E42" s="3"/>
      <c r="F42" s="2"/>
      <c r="G42" s="2"/>
      <c r="H42" s="2"/>
      <c r="I42" s="2"/>
      <c r="J42" s="2"/>
      <c r="K42" s="2"/>
      <c r="L42" s="2"/>
      <c r="M42" s="100">
        <v>2</v>
      </c>
      <c r="N42" s="101">
        <v>3.27</v>
      </c>
      <c r="O42" s="101">
        <v>4.5599999999999996</v>
      </c>
      <c r="P42" s="102">
        <v>3.65</v>
      </c>
      <c r="Q42" s="2"/>
    </row>
    <row r="43" spans="1:17" ht="13.5" customHeight="1">
      <c r="A43" s="2"/>
      <c r="B43" s="59" t="s">
        <v>149</v>
      </c>
      <c r="C43" s="60" t="s">
        <v>21</v>
      </c>
      <c r="D43" s="61"/>
      <c r="E43" s="3"/>
      <c r="F43" s="3" t="s">
        <v>150</v>
      </c>
      <c r="G43" s="62">
        <f>J4*J2</f>
        <v>30</v>
      </c>
      <c r="H43" s="63" t="s">
        <v>151</v>
      </c>
      <c r="I43" s="2"/>
      <c r="J43" s="2"/>
      <c r="K43" s="2"/>
      <c r="L43" s="2"/>
      <c r="M43" s="103">
        <v>3</v>
      </c>
      <c r="N43" s="104">
        <v>2.58</v>
      </c>
      <c r="O43" s="104">
        <v>3.05</v>
      </c>
      <c r="P43" s="105">
        <v>2.7</v>
      </c>
      <c r="Q43" s="2"/>
    </row>
    <row r="44" spans="1:17" ht="13.5" customHeight="1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3"/>
      <c r="D64" s="177" t="s">
        <v>106</v>
      </c>
      <c r="E64" s="179" t="s">
        <v>107</v>
      </c>
      <c r="F64" s="181" t="s">
        <v>108</v>
      </c>
      <c r="G64" s="2"/>
      <c r="H64" s="2"/>
      <c r="I64" s="2"/>
      <c r="J64" s="2"/>
      <c r="K64" s="106"/>
      <c r="L64" s="183" t="s">
        <v>106</v>
      </c>
      <c r="M64" s="185" t="s">
        <v>107</v>
      </c>
      <c r="N64" s="187" t="s">
        <v>108</v>
      </c>
      <c r="O64" s="2"/>
      <c r="P64" s="2"/>
      <c r="Q64" s="2"/>
    </row>
    <row r="65" spans="1:17">
      <c r="A65" s="2"/>
      <c r="B65" s="2"/>
      <c r="C65" s="108" t="s">
        <v>152</v>
      </c>
      <c r="D65" s="178"/>
      <c r="E65" s="180"/>
      <c r="F65" s="182"/>
      <c r="G65" s="109" t="s">
        <v>153</v>
      </c>
      <c r="H65" s="2"/>
      <c r="I65" s="2"/>
      <c r="J65" s="2"/>
      <c r="K65" s="16" t="s">
        <v>152</v>
      </c>
      <c r="L65" s="184"/>
      <c r="M65" s="186"/>
      <c r="N65" s="188"/>
      <c r="O65" s="2"/>
      <c r="P65" s="2"/>
      <c r="Q65" s="2"/>
    </row>
    <row r="66" spans="1:17">
      <c r="A66" s="2"/>
      <c r="B66" s="2"/>
      <c r="C66" s="110">
        <f t="shared" ref="C66:C71" si="5">B8</f>
        <v>1</v>
      </c>
      <c r="D66" s="111">
        <f t="shared" ref="D66:D75" si="6">F8</f>
        <v>0.19999999999999929</v>
      </c>
      <c r="E66" s="111">
        <f t="shared" ref="E66:E75" si="7">J8</f>
        <v>0.5</v>
      </c>
      <c r="F66" s="112">
        <f t="shared" ref="F66:F75" si="8">N8</f>
        <v>0.19999999999999929</v>
      </c>
      <c r="G66" s="113">
        <f t="shared" ref="G66:G75" si="9">$P$32</f>
        <v>1.0578000000000001</v>
      </c>
      <c r="H66" s="2"/>
      <c r="I66" s="2"/>
      <c r="J66" s="2"/>
      <c r="K66" s="119">
        <f t="shared" ref="K66:K75" si="10">C66</f>
        <v>1</v>
      </c>
      <c r="L66" s="120">
        <f t="shared" ref="L66:L75" si="11">AVERAGE(C8:E8)</f>
        <v>10.6</v>
      </c>
      <c r="M66" s="120">
        <f t="shared" ref="M66:M75" si="12">AVERAGE(G8:I8)</f>
        <v>10.299999999999999</v>
      </c>
      <c r="N66" s="121">
        <f t="shared" ref="N66:N75" si="13">AVERAGE(K8:M8)</f>
        <v>10.5</v>
      </c>
      <c r="O66" s="2"/>
      <c r="P66" s="2"/>
      <c r="Q66" s="2"/>
    </row>
    <row r="67" spans="1:17">
      <c r="A67" s="2"/>
      <c r="B67" s="2"/>
      <c r="C67" s="110">
        <f t="shared" si="5"/>
        <v>2</v>
      </c>
      <c r="D67" s="114">
        <f t="shared" si="6"/>
        <v>9.9999999999999645E-2</v>
      </c>
      <c r="E67" s="114">
        <f t="shared" si="7"/>
        <v>0.90000000000000036</v>
      </c>
      <c r="F67" s="115">
        <f t="shared" si="8"/>
        <v>0.70000000000000107</v>
      </c>
      <c r="G67" s="113">
        <f t="shared" si="9"/>
        <v>1.0578000000000001</v>
      </c>
      <c r="H67" s="2"/>
      <c r="I67" s="2"/>
      <c r="J67" s="2"/>
      <c r="K67" s="119">
        <f t="shared" si="10"/>
        <v>2</v>
      </c>
      <c r="L67" s="122">
        <f t="shared" si="11"/>
        <v>11.333333333333334</v>
      </c>
      <c r="M67" s="122">
        <f t="shared" si="12"/>
        <v>11.433333333333332</v>
      </c>
      <c r="N67" s="113">
        <f t="shared" si="13"/>
        <v>11.466666666666667</v>
      </c>
      <c r="O67" s="2"/>
      <c r="P67" s="2"/>
      <c r="Q67" s="2"/>
    </row>
    <row r="68" spans="1:17">
      <c r="A68" s="2"/>
      <c r="B68" s="2"/>
      <c r="C68" s="110">
        <f t="shared" si="5"/>
        <v>3</v>
      </c>
      <c r="D68" s="114">
        <f t="shared" si="6"/>
        <v>0.59999999999999964</v>
      </c>
      <c r="E68" s="114">
        <f t="shared" si="7"/>
        <v>0.59999999999999964</v>
      </c>
      <c r="F68" s="115">
        <f t="shared" si="8"/>
        <v>0.40000000000000036</v>
      </c>
      <c r="G68" s="113">
        <f t="shared" si="9"/>
        <v>1.0578000000000001</v>
      </c>
      <c r="H68" s="2"/>
      <c r="I68" s="2"/>
      <c r="J68" s="2"/>
      <c r="K68" s="119">
        <f t="shared" si="10"/>
        <v>3</v>
      </c>
      <c r="L68" s="122">
        <f t="shared" si="11"/>
        <v>11.133333333333335</v>
      </c>
      <c r="M68" s="122">
        <f t="shared" si="12"/>
        <v>11.1</v>
      </c>
      <c r="N68" s="113">
        <f t="shared" si="13"/>
        <v>11.033333333333333</v>
      </c>
      <c r="O68" s="2"/>
      <c r="P68" s="2"/>
      <c r="Q68" s="2"/>
    </row>
    <row r="69" spans="1:17">
      <c r="A69" s="2"/>
      <c r="B69" s="2"/>
      <c r="C69" s="110">
        <f t="shared" si="5"/>
        <v>4</v>
      </c>
      <c r="D69" s="114">
        <f t="shared" si="6"/>
        <v>0.90000000000000036</v>
      </c>
      <c r="E69" s="114">
        <f t="shared" si="7"/>
        <v>0.70000000000000107</v>
      </c>
      <c r="F69" s="115">
        <f t="shared" si="8"/>
        <v>0.30000000000000071</v>
      </c>
      <c r="G69" s="113">
        <f t="shared" si="9"/>
        <v>1.0578000000000001</v>
      </c>
      <c r="H69" s="2"/>
      <c r="I69" s="2"/>
      <c r="J69" s="2"/>
      <c r="K69" s="119">
        <f t="shared" si="10"/>
        <v>4</v>
      </c>
      <c r="L69" s="122">
        <f t="shared" si="11"/>
        <v>10.133333333333333</v>
      </c>
      <c r="M69" s="122">
        <f t="shared" si="12"/>
        <v>10.066666666666668</v>
      </c>
      <c r="N69" s="113">
        <f t="shared" si="13"/>
        <v>10.133333333333335</v>
      </c>
      <c r="O69" s="2"/>
      <c r="P69" s="2"/>
      <c r="Q69" s="2"/>
    </row>
    <row r="70" spans="1:17">
      <c r="A70" s="2"/>
      <c r="B70" s="2"/>
      <c r="C70" s="110">
        <f t="shared" si="5"/>
        <v>5</v>
      </c>
      <c r="D70" s="114">
        <f t="shared" si="6"/>
        <v>0.29999999999999893</v>
      </c>
      <c r="E70" s="114">
        <f t="shared" si="7"/>
        <v>0.30000000000000071</v>
      </c>
      <c r="F70" s="115">
        <f t="shared" si="8"/>
        <v>0.70000000000000107</v>
      </c>
      <c r="G70" s="113">
        <f t="shared" si="9"/>
        <v>1.0578000000000001</v>
      </c>
      <c r="H70" s="2"/>
      <c r="I70" s="2"/>
      <c r="J70" s="2"/>
      <c r="K70" s="119">
        <f t="shared" si="10"/>
        <v>5</v>
      </c>
      <c r="L70" s="122">
        <f t="shared" si="11"/>
        <v>11.933333333333332</v>
      </c>
      <c r="M70" s="122">
        <f t="shared" si="12"/>
        <v>11.766666666666666</v>
      </c>
      <c r="N70" s="113">
        <f t="shared" si="13"/>
        <v>11.633333333333335</v>
      </c>
      <c r="O70" s="2"/>
      <c r="P70" s="2"/>
      <c r="Q70" s="2"/>
    </row>
    <row r="71" spans="1:17">
      <c r="A71" s="2"/>
      <c r="B71" s="2"/>
      <c r="C71" s="110">
        <f t="shared" si="5"/>
        <v>6</v>
      </c>
      <c r="D71" s="114">
        <f t="shared" si="6"/>
        <v>0.19999999999999929</v>
      </c>
      <c r="E71" s="114">
        <f t="shared" si="7"/>
        <v>0.19999999999999929</v>
      </c>
      <c r="F71" s="115">
        <f t="shared" si="8"/>
        <v>0.39999999999999858</v>
      </c>
      <c r="G71" s="113">
        <f t="shared" si="9"/>
        <v>1.0578000000000001</v>
      </c>
      <c r="H71" s="2"/>
      <c r="I71" s="2"/>
      <c r="J71" s="2"/>
      <c r="K71" s="119">
        <f t="shared" si="10"/>
        <v>6</v>
      </c>
      <c r="L71" s="122">
        <f t="shared" si="11"/>
        <v>11.533333333333333</v>
      </c>
      <c r="M71" s="122">
        <f t="shared" si="12"/>
        <v>11.5</v>
      </c>
      <c r="N71" s="113">
        <f t="shared" si="13"/>
        <v>11.466666666666667</v>
      </c>
      <c r="O71" s="2"/>
      <c r="P71" s="2"/>
      <c r="Q71" s="2"/>
    </row>
    <row r="72" spans="1:17">
      <c r="A72" s="2"/>
      <c r="B72" s="2"/>
      <c r="C72" s="116">
        <v>7</v>
      </c>
      <c r="D72" s="114">
        <f t="shared" si="6"/>
        <v>0.30000000000000071</v>
      </c>
      <c r="E72" s="114">
        <f t="shared" si="7"/>
        <v>9.9999999999999645E-2</v>
      </c>
      <c r="F72" s="115">
        <f t="shared" si="8"/>
        <v>9.9999999999999645E-2</v>
      </c>
      <c r="G72" s="113">
        <f t="shared" si="9"/>
        <v>1.0578000000000001</v>
      </c>
      <c r="H72" s="2"/>
      <c r="I72" s="2"/>
      <c r="J72" s="2"/>
      <c r="K72" s="119">
        <f t="shared" si="10"/>
        <v>7</v>
      </c>
      <c r="L72" s="122">
        <f t="shared" si="11"/>
        <v>11.333333333333334</v>
      </c>
      <c r="M72" s="122">
        <f t="shared" si="12"/>
        <v>11.366666666666667</v>
      </c>
      <c r="N72" s="113">
        <f t="shared" si="13"/>
        <v>11.366666666666667</v>
      </c>
      <c r="O72" s="2"/>
      <c r="P72" s="2"/>
      <c r="Q72" s="2"/>
    </row>
    <row r="73" spans="1:17">
      <c r="A73" s="2"/>
      <c r="B73" s="2"/>
      <c r="C73" s="116">
        <v>8</v>
      </c>
      <c r="D73" s="114">
        <f t="shared" si="6"/>
        <v>0.59999999999999964</v>
      </c>
      <c r="E73" s="114">
        <f t="shared" si="7"/>
        <v>0.5</v>
      </c>
      <c r="F73" s="115">
        <f t="shared" si="8"/>
        <v>0.5</v>
      </c>
      <c r="G73" s="113">
        <f t="shared" si="9"/>
        <v>1.0578000000000001</v>
      </c>
      <c r="H73" s="2"/>
      <c r="I73" s="2"/>
      <c r="J73" s="2"/>
      <c r="K73" s="119">
        <f t="shared" si="10"/>
        <v>8</v>
      </c>
      <c r="L73" s="122">
        <f t="shared" si="11"/>
        <v>11.366666666666667</v>
      </c>
      <c r="M73" s="122">
        <f t="shared" si="12"/>
        <v>11.266666666666666</v>
      </c>
      <c r="N73" s="113">
        <f t="shared" si="13"/>
        <v>11.033333333333333</v>
      </c>
      <c r="O73" s="2"/>
      <c r="P73" s="2"/>
      <c r="Q73" s="2"/>
    </row>
    <row r="74" spans="1:17">
      <c r="A74" s="2"/>
      <c r="B74" s="2"/>
      <c r="C74" s="116">
        <v>9</v>
      </c>
      <c r="D74" s="114">
        <f t="shared" si="6"/>
        <v>0.40000000000000036</v>
      </c>
      <c r="E74" s="114">
        <f t="shared" si="7"/>
        <v>0.59999999999999964</v>
      </c>
      <c r="F74" s="115">
        <f t="shared" si="8"/>
        <v>0</v>
      </c>
      <c r="G74" s="113">
        <f t="shared" si="9"/>
        <v>1.0578000000000001</v>
      </c>
      <c r="H74" s="2"/>
      <c r="I74" s="2"/>
      <c r="J74" s="2"/>
      <c r="K74" s="119">
        <f t="shared" si="10"/>
        <v>9</v>
      </c>
      <c r="L74" s="122">
        <f t="shared" si="11"/>
        <v>9.9666666666666668</v>
      </c>
      <c r="M74" s="122">
        <f t="shared" si="12"/>
        <v>9.9333333333333336</v>
      </c>
      <c r="N74" s="113">
        <f t="shared" si="13"/>
        <v>10.1</v>
      </c>
      <c r="O74" s="2"/>
      <c r="P74" s="2"/>
      <c r="Q74" s="2"/>
    </row>
    <row r="75" spans="1:17">
      <c r="A75" s="2"/>
      <c r="B75" s="2"/>
      <c r="C75" s="117">
        <v>10</v>
      </c>
      <c r="D75" s="114">
        <f t="shared" si="6"/>
        <v>0.19999999999999929</v>
      </c>
      <c r="E75" s="114">
        <f t="shared" si="7"/>
        <v>0.40000000000000036</v>
      </c>
      <c r="F75" s="115">
        <f t="shared" si="8"/>
        <v>0.40000000000000036</v>
      </c>
      <c r="G75" s="118">
        <f t="shared" si="9"/>
        <v>1.0578000000000001</v>
      </c>
      <c r="H75" s="2"/>
      <c r="I75" s="2"/>
      <c r="J75" s="2"/>
      <c r="K75" s="123">
        <f t="shared" si="10"/>
        <v>10</v>
      </c>
      <c r="L75" s="122">
        <f t="shared" si="11"/>
        <v>11.6</v>
      </c>
      <c r="M75" s="122">
        <f t="shared" si="12"/>
        <v>11.399999999999999</v>
      </c>
      <c r="N75" s="113">
        <f t="shared" si="13"/>
        <v>11.300000000000002</v>
      </c>
      <c r="O75" s="2"/>
      <c r="P75" s="2"/>
      <c r="Q75" s="2"/>
    </row>
    <row r="76" spans="1:17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</sheetData>
  <sheetProtection formatCells="0" formatColumns="0" formatRows="0" insertHyperlinks="0" pivotTables="0"/>
  <mergeCells count="10">
    <mergeCell ref="C6:F6"/>
    <mergeCell ref="G6:J6"/>
    <mergeCell ref="K6:N6"/>
    <mergeCell ref="N30:P30"/>
    <mergeCell ref="D64:D65"/>
    <mergeCell ref="E64:E65"/>
    <mergeCell ref="F64:F65"/>
    <mergeCell ref="L64:L65"/>
    <mergeCell ref="M64:M65"/>
    <mergeCell ref="N64:N65"/>
  </mergeCells>
  <phoneticPr fontId="101" type="noConversion"/>
  <pageMargins left="0.75" right="0.75" top="1" bottom="1" header="0.5" footer="0.5"/>
  <pageSetup firstPageNumber="4294963191" orientation="portrait" useFirstPageNumber="1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80</vt:i4>
      </vt:variant>
    </vt:vector>
  </HeadingPairs>
  <TitlesOfParts>
    <vt:vector size="80" baseType="lpstr">
      <vt:lpstr>GRR</vt:lpstr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conny</cp:lastModifiedBy>
  <cp:lastPrinted>2002-08-02T12:53:00Z</cp:lastPrinted>
  <dcterms:created xsi:type="dcterms:W3CDTF">2002-08-02T11:44:00Z</dcterms:created>
  <dcterms:modified xsi:type="dcterms:W3CDTF">2024-03-15T07:25:41Z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