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-4\Documents\Uni\4th Year\Object Oriented Programming\Code\s1326353DupireSsvi\"/>
    </mc:Choice>
  </mc:AlternateContent>
  <bookViews>
    <workbookView xWindow="0" yWindow="0" windowWidth="17295" windowHeight="6870" activeTab="4"/>
  </bookViews>
  <sheets>
    <sheet name="Calibration" sheetId="1" r:id="rId1"/>
    <sheet name="EuropanWithMC" sheetId="4" r:id="rId2"/>
    <sheet name="AsianAndLookbackMC" sheetId="5" r:id="rId3"/>
    <sheet name="BarrierMC" sheetId="9" r:id="rId4"/>
    <sheet name="Chart1" sheetId="11" r:id="rId5"/>
    <sheet name="Sheet1" sheetId="10" r:id="rId6"/>
    <sheet name="ImpVolSurfaceC" sheetId="7" r:id="rId7"/>
    <sheet name="LocalVolSurfaceC" sheetId="6" r:id="rId8"/>
    <sheet name="VolSmile" sheetId="8" r:id="rId9"/>
    <sheet name="ImpVolSurface" sheetId="2" r:id="rId10"/>
    <sheet name="SigmaDup" sheetId="3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0" l="1" a="1"/>
  <c r="I11" i="10" s="1"/>
  <c r="T11" i="10"/>
  <c r="U11" i="10"/>
  <c r="AJ11" i="10"/>
  <c r="AK11" i="10"/>
  <c r="N12" i="10"/>
  <c r="O12" i="10"/>
  <c r="AD12" i="10"/>
  <c r="AE12" i="10"/>
  <c r="H13" i="10"/>
  <c r="I13" i="10"/>
  <c r="X13" i="10"/>
  <c r="Y13" i="10"/>
  <c r="AN13" i="10"/>
  <c r="AO13" i="10"/>
  <c r="R14" i="10"/>
  <c r="S14" i="10"/>
  <c r="AH14" i="10"/>
  <c r="AI14" i="10"/>
  <c r="L15" i="10"/>
  <c r="M15" i="10"/>
  <c r="AB15" i="10"/>
  <c r="AC15" i="10"/>
  <c r="F16" i="10"/>
  <c r="G16" i="10"/>
  <c r="V16" i="10"/>
  <c r="W16" i="10"/>
  <c r="AL16" i="10"/>
  <c r="AM16" i="10"/>
  <c r="P17" i="10"/>
  <c r="Q17" i="10"/>
  <c r="AF17" i="10"/>
  <c r="AG17" i="10"/>
  <c r="J18" i="10"/>
  <c r="K18" i="10"/>
  <c r="Z18" i="10"/>
  <c r="AA18" i="10"/>
  <c r="AP18" i="10"/>
  <c r="AQ18" i="10"/>
  <c r="T19" i="10"/>
  <c r="U19" i="10"/>
  <c r="AJ19" i="10"/>
  <c r="AK19" i="10"/>
  <c r="N20" i="10"/>
  <c r="O20" i="10"/>
  <c r="AD20" i="10"/>
  <c r="AE20" i="10"/>
  <c r="AM20" i="10"/>
  <c r="H21" i="10"/>
  <c r="I21" i="10"/>
  <c r="Q21" i="10"/>
  <c r="X21" i="10"/>
  <c r="Y21" i="10"/>
  <c r="AG21" i="10"/>
  <c r="AN21" i="10"/>
  <c r="AO21" i="10"/>
  <c r="K22" i="10"/>
  <c r="R22" i="10"/>
  <c r="S22" i="10"/>
  <c r="AA22" i="10"/>
  <c r="AH22" i="10"/>
  <c r="AI22" i="10"/>
  <c r="AQ22" i="10"/>
  <c r="L23" i="10"/>
  <c r="M23" i="10"/>
  <c r="U23" i="10"/>
  <c r="AB23" i="10"/>
  <c r="AC23" i="10"/>
  <c r="AK23" i="10"/>
  <c r="F24" i="10"/>
  <c r="G24" i="10"/>
  <c r="O24" i="10"/>
  <c r="V24" i="10"/>
  <c r="W24" i="10"/>
  <c r="AE24" i="10"/>
  <c r="AK24" i="10"/>
  <c r="AL24" i="10"/>
  <c r="G25" i="10"/>
  <c r="L25" i="10"/>
  <c r="M25" i="10"/>
  <c r="T25" i="10"/>
  <c r="X25" i="10"/>
  <c r="Y25" i="10"/>
  <c r="AF25" i="10"/>
  <c r="AK25" i="10"/>
  <c r="AM25" i="10"/>
  <c r="G26" i="10"/>
  <c r="K26" i="10"/>
  <c r="N26" i="10"/>
  <c r="S26" i="10"/>
  <c r="Y26" i="10"/>
  <c r="Z26" i="10"/>
  <c r="AG26" i="10"/>
  <c r="AL26" i="10"/>
  <c r="AM26" i="10"/>
  <c r="H27" i="10"/>
  <c r="L27" i="10"/>
  <c r="M27" i="10"/>
  <c r="T27" i="10"/>
  <c r="Y27" i="10"/>
  <c r="AA27" i="10"/>
  <c r="AG27" i="10"/>
  <c r="AK27" i="10"/>
  <c r="AN27" i="10"/>
  <c r="G28" i="10"/>
  <c r="M28" i="10"/>
  <c r="N28" i="10"/>
  <c r="U28" i="10"/>
  <c r="Z28" i="10"/>
  <c r="AA28" i="10"/>
  <c r="AH28" i="10"/>
  <c r="AL28" i="10"/>
  <c r="AM28" i="10"/>
  <c r="AQ28" i="10"/>
  <c r="H29" i="10"/>
  <c r="I29" i="10"/>
  <c r="M29" i="10"/>
  <c r="P29" i="10"/>
  <c r="Q29" i="10"/>
  <c r="U29" i="10"/>
  <c r="X29" i="10"/>
  <c r="Y29" i="10"/>
  <c r="AC29" i="10"/>
  <c r="AF29" i="10"/>
  <c r="AG29" i="10"/>
  <c r="AK29" i="10"/>
  <c r="AN29" i="10"/>
  <c r="AO29" i="10"/>
  <c r="G30" i="10"/>
  <c r="J30" i="10"/>
  <c r="K30" i="10"/>
  <c r="O30" i="10"/>
  <c r="R30" i="10"/>
  <c r="S30" i="10"/>
  <c r="W30" i="10"/>
  <c r="Z30" i="10"/>
  <c r="AA30" i="10"/>
  <c r="AE30" i="10"/>
  <c r="AH30" i="10"/>
  <c r="AI30" i="10"/>
  <c r="AM30" i="10"/>
  <c r="AP30" i="10"/>
  <c r="AQ30" i="10"/>
  <c r="I31" i="10"/>
  <c r="L31" i="10"/>
  <c r="M31" i="10"/>
  <c r="Q31" i="10"/>
  <c r="T31" i="10"/>
  <c r="U31" i="10"/>
  <c r="Y31" i="10"/>
  <c r="AB31" i="10"/>
  <c r="AC31" i="10"/>
  <c r="AG31" i="10"/>
  <c r="AJ31" i="10"/>
  <c r="AK31" i="10"/>
  <c r="AO31" i="10"/>
  <c r="F32" i="10"/>
  <c r="G32" i="10"/>
  <c r="K32" i="10"/>
  <c r="N32" i="10"/>
  <c r="O32" i="10"/>
  <c r="S32" i="10"/>
  <c r="V32" i="10"/>
  <c r="W32" i="10"/>
  <c r="AA32" i="10"/>
  <c r="AD32" i="10"/>
  <c r="AE32" i="10"/>
  <c r="AI32" i="10"/>
  <c r="AL32" i="10"/>
  <c r="AM32" i="10"/>
  <c r="AQ32" i="10"/>
  <c r="G33" i="10"/>
  <c r="H33" i="10"/>
  <c r="I33" i="10"/>
  <c r="M33" i="10"/>
  <c r="O33" i="10"/>
  <c r="P33" i="10"/>
  <c r="Q33" i="10"/>
  <c r="U33" i="10"/>
  <c r="W33" i="10"/>
  <c r="X33" i="10"/>
  <c r="Y33" i="10"/>
  <c r="AC33" i="10"/>
  <c r="AE33" i="10"/>
  <c r="AF33" i="10"/>
  <c r="AG33" i="10"/>
  <c r="AK33" i="10"/>
  <c r="AM33" i="10"/>
  <c r="AN33" i="10"/>
  <c r="AO33" i="10"/>
  <c r="G34" i="10"/>
  <c r="I34" i="10"/>
  <c r="J34" i="10"/>
  <c r="K34" i="10"/>
  <c r="O34" i="10"/>
  <c r="Q34" i="10"/>
  <c r="R34" i="10"/>
  <c r="S34" i="10"/>
  <c r="W34" i="10"/>
  <c r="Y34" i="10"/>
  <c r="Z34" i="10"/>
  <c r="AA34" i="10"/>
  <c r="AE34" i="10"/>
  <c r="AG34" i="10"/>
  <c r="AH34" i="10"/>
  <c r="AI34" i="10"/>
  <c r="AM34" i="10"/>
  <c r="AO34" i="10"/>
  <c r="AP34" i="10"/>
  <c r="AQ34" i="10"/>
  <c r="I35" i="10"/>
  <c r="K35" i="10"/>
  <c r="L35" i="10"/>
  <c r="M35" i="10"/>
  <c r="Q35" i="10"/>
  <c r="S35" i="10"/>
  <c r="T35" i="10"/>
  <c r="U35" i="10"/>
  <c r="Y35" i="10"/>
  <c r="AA35" i="10"/>
  <c r="AB35" i="10"/>
  <c r="AC35" i="10"/>
  <c r="AG35" i="10"/>
  <c r="AI35" i="10"/>
  <c r="AJ35" i="10"/>
  <c r="AK35" i="10"/>
  <c r="AO35" i="10"/>
  <c r="AQ35" i="10"/>
  <c r="F36" i="10"/>
  <c r="G36" i="10"/>
  <c r="K36" i="10"/>
  <c r="M36" i="10"/>
  <c r="N36" i="10"/>
  <c r="O36" i="10"/>
  <c r="S36" i="10"/>
  <c r="U36" i="10"/>
  <c r="V36" i="10"/>
  <c r="W36" i="10"/>
  <c r="AA36" i="10"/>
  <c r="AC36" i="10"/>
  <c r="AD36" i="10"/>
  <c r="AE36" i="10"/>
  <c r="AI36" i="10"/>
  <c r="AK36" i="10"/>
  <c r="AL36" i="10"/>
  <c r="AM36" i="10"/>
  <c r="AQ36" i="10"/>
  <c r="G37" i="10"/>
  <c r="H37" i="10"/>
  <c r="I37" i="10"/>
  <c r="M37" i="10"/>
  <c r="O37" i="10"/>
  <c r="P37" i="10"/>
  <c r="Q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AJ37" i="10"/>
  <c r="AK37" i="10"/>
  <c r="AL37" i="10"/>
  <c r="AM37" i="10"/>
  <c r="AN37" i="10"/>
  <c r="AO37" i="10"/>
  <c r="AP37" i="10"/>
  <c r="AQ37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AJ38" i="10"/>
  <c r="AK38" i="10"/>
  <c r="AL38" i="10"/>
  <c r="AM38" i="10"/>
  <c r="AN38" i="10"/>
  <c r="AO38" i="10"/>
  <c r="AP38" i="10"/>
  <c r="AQ38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AJ39" i="10"/>
  <c r="AK39" i="10"/>
  <c r="AL39" i="10"/>
  <c r="AM39" i="10"/>
  <c r="AN39" i="10"/>
  <c r="AO39" i="10"/>
  <c r="AP39" i="10"/>
  <c r="AQ39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AJ40" i="10"/>
  <c r="AK40" i="10"/>
  <c r="AL40" i="10"/>
  <c r="AM40" i="10"/>
  <c r="AN40" i="10"/>
  <c r="AO40" i="10"/>
  <c r="AP40" i="10"/>
  <c r="AQ40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AJ41" i="10"/>
  <c r="AK41" i="10"/>
  <c r="AL41" i="10"/>
  <c r="AM41" i="10"/>
  <c r="AN41" i="10"/>
  <c r="AO41" i="10"/>
  <c r="AP41" i="10"/>
  <c r="AQ41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AJ42" i="10"/>
  <c r="AK42" i="10"/>
  <c r="AL42" i="10"/>
  <c r="AM42" i="10"/>
  <c r="AN42" i="10"/>
  <c r="AO42" i="10"/>
  <c r="AP42" i="10"/>
  <c r="AQ42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AJ43" i="10"/>
  <c r="AK43" i="10"/>
  <c r="AL43" i="10"/>
  <c r="AM43" i="10"/>
  <c r="AN43" i="10"/>
  <c r="AO43" i="10"/>
  <c r="AP43" i="10"/>
  <c r="AQ43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AJ44" i="10"/>
  <c r="AK44" i="10"/>
  <c r="AL44" i="10"/>
  <c r="AM44" i="10"/>
  <c r="AN44" i="10"/>
  <c r="AO44" i="10"/>
  <c r="AP44" i="10"/>
  <c r="AQ44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AJ45" i="10"/>
  <c r="AK45" i="10"/>
  <c r="AL45" i="10"/>
  <c r="AM45" i="10"/>
  <c r="AN45" i="10"/>
  <c r="AO45" i="10"/>
  <c r="AP45" i="10"/>
  <c r="AQ45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AJ46" i="10"/>
  <c r="AK46" i="10"/>
  <c r="AL46" i="10"/>
  <c r="AM46" i="10"/>
  <c r="AN46" i="10"/>
  <c r="AO46" i="10"/>
  <c r="AP46" i="10"/>
  <c r="AQ46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AJ57" i="10"/>
  <c r="AK57" i="10"/>
  <c r="AL57" i="10"/>
  <c r="AM57" i="10"/>
  <c r="AN57" i="10"/>
  <c r="AO57" i="10"/>
  <c r="AP57" i="10"/>
  <c r="AQ57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AJ58" i="10"/>
  <c r="AK58" i="10"/>
  <c r="AL58" i="10"/>
  <c r="AM58" i="10"/>
  <c r="AN58" i="10"/>
  <c r="AO58" i="10"/>
  <c r="AP58" i="10"/>
  <c r="AQ58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AJ59" i="10"/>
  <c r="AK59" i="10"/>
  <c r="AL59" i="10"/>
  <c r="AM59" i="10"/>
  <c r="AN59" i="10"/>
  <c r="AO59" i="10"/>
  <c r="AP59" i="10"/>
  <c r="AQ59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AJ60" i="10"/>
  <c r="AK60" i="10"/>
  <c r="AL60" i="10"/>
  <c r="AM60" i="10"/>
  <c r="AN60" i="10"/>
  <c r="AO60" i="10"/>
  <c r="AP60" i="10"/>
  <c r="AQ60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AJ61" i="10"/>
  <c r="AK61" i="10"/>
  <c r="AL61" i="10"/>
  <c r="AM61" i="10"/>
  <c r="AN61" i="10"/>
  <c r="AO61" i="10"/>
  <c r="AP61" i="10"/>
  <c r="AQ61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AJ62" i="10"/>
  <c r="AK62" i="10"/>
  <c r="AL62" i="10"/>
  <c r="AM62" i="10"/>
  <c r="AN62" i="10"/>
  <c r="AO62" i="10"/>
  <c r="AP62" i="10"/>
  <c r="AQ62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S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AJ63" i="10"/>
  <c r="AK63" i="10"/>
  <c r="AL63" i="10"/>
  <c r="AM63" i="10"/>
  <c r="AN63" i="10"/>
  <c r="AO63" i="10"/>
  <c r="AP63" i="10"/>
  <c r="AQ63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S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AJ64" i="10"/>
  <c r="AK64" i="10"/>
  <c r="AL64" i="10"/>
  <c r="AM64" i="10"/>
  <c r="AN64" i="10"/>
  <c r="AO64" i="10"/>
  <c r="AP64" i="10"/>
  <c r="AQ64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AJ65" i="10"/>
  <c r="AK65" i="10"/>
  <c r="AL65" i="10"/>
  <c r="AM65" i="10"/>
  <c r="AN65" i="10"/>
  <c r="AO65" i="10"/>
  <c r="AP65" i="10"/>
  <c r="AQ65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AJ66" i="10"/>
  <c r="AK66" i="10"/>
  <c r="AL66" i="10"/>
  <c r="AM66" i="10"/>
  <c r="AN66" i="10"/>
  <c r="AO66" i="10"/>
  <c r="AP66" i="10"/>
  <c r="AQ66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AJ67" i="10"/>
  <c r="AK67" i="10"/>
  <c r="AL67" i="10"/>
  <c r="AM67" i="10"/>
  <c r="AN67" i="10"/>
  <c r="AO67" i="10"/>
  <c r="AP67" i="10"/>
  <c r="AQ67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AJ68" i="10"/>
  <c r="AK68" i="10"/>
  <c r="AL68" i="10"/>
  <c r="AM68" i="10"/>
  <c r="AN68" i="10"/>
  <c r="AO68" i="10"/>
  <c r="AP68" i="10"/>
  <c r="AQ68" i="10"/>
  <c r="F69" i="10"/>
  <c r="G69" i="10"/>
  <c r="H69" i="10"/>
  <c r="I69" i="10"/>
  <c r="J69" i="10"/>
  <c r="K69" i="10"/>
  <c r="L69" i="10"/>
  <c r="M69" i="10"/>
  <c r="N69" i="10"/>
  <c r="O69" i="10"/>
  <c r="P69" i="10"/>
  <c r="Q69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AJ69" i="10"/>
  <c r="AK69" i="10"/>
  <c r="AL69" i="10"/>
  <c r="AM69" i="10"/>
  <c r="AN69" i="10"/>
  <c r="AO69" i="10"/>
  <c r="AP69" i="10"/>
  <c r="AQ69" i="10"/>
  <c r="F70" i="10"/>
  <c r="G70" i="10"/>
  <c r="H70" i="10"/>
  <c r="I70" i="10"/>
  <c r="J70" i="10"/>
  <c r="K70" i="10"/>
  <c r="L70" i="10"/>
  <c r="M70" i="10"/>
  <c r="N70" i="10"/>
  <c r="O70" i="10"/>
  <c r="P70" i="10"/>
  <c r="Q70" i="10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AJ70" i="10"/>
  <c r="AK70" i="10"/>
  <c r="AL70" i="10"/>
  <c r="AM70" i="10"/>
  <c r="AN70" i="10"/>
  <c r="AO70" i="10"/>
  <c r="AP70" i="10"/>
  <c r="AQ70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S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AJ71" i="10"/>
  <c r="AK71" i="10"/>
  <c r="AL71" i="10"/>
  <c r="AM71" i="10"/>
  <c r="AN71" i="10"/>
  <c r="AO71" i="10"/>
  <c r="AP71" i="10"/>
  <c r="AQ71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AJ72" i="10"/>
  <c r="AK72" i="10"/>
  <c r="AL72" i="10"/>
  <c r="AM72" i="10"/>
  <c r="AN72" i="10"/>
  <c r="AO72" i="10"/>
  <c r="AP72" i="10"/>
  <c r="AQ72" i="10"/>
  <c r="F73" i="10"/>
  <c r="G73" i="10"/>
  <c r="H73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AJ73" i="10"/>
  <c r="AK73" i="10"/>
  <c r="AL73" i="10"/>
  <c r="AM73" i="10"/>
  <c r="AN73" i="10"/>
  <c r="AO73" i="10"/>
  <c r="AP73" i="10"/>
  <c r="AQ73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AJ74" i="10"/>
  <c r="AK74" i="10"/>
  <c r="AL74" i="10"/>
  <c r="AM74" i="10"/>
  <c r="AN74" i="10"/>
  <c r="AO74" i="10"/>
  <c r="AP74" i="10"/>
  <c r="AQ74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AJ75" i="10"/>
  <c r="AK75" i="10"/>
  <c r="AL75" i="10"/>
  <c r="AM75" i="10"/>
  <c r="AN75" i="10"/>
  <c r="AO75" i="10"/>
  <c r="AP75" i="10"/>
  <c r="AQ75" i="10"/>
  <c r="F76" i="10"/>
  <c r="G76" i="10"/>
  <c r="H76" i="10"/>
  <c r="I76" i="10"/>
  <c r="J76" i="10"/>
  <c r="K76" i="10"/>
  <c r="L76" i="10"/>
  <c r="M76" i="10"/>
  <c r="N76" i="10"/>
  <c r="O76" i="10"/>
  <c r="P76" i="10"/>
  <c r="Q76" i="10"/>
  <c r="R76" i="10"/>
  <c r="S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AJ76" i="10"/>
  <c r="AK76" i="10"/>
  <c r="AL76" i="10"/>
  <c r="AM76" i="10"/>
  <c r="AN76" i="10"/>
  <c r="AO76" i="10"/>
  <c r="AP76" i="10"/>
  <c r="AQ76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AJ77" i="10"/>
  <c r="AK77" i="10"/>
  <c r="AL77" i="10"/>
  <c r="AM77" i="10"/>
  <c r="AN77" i="10"/>
  <c r="AO77" i="10"/>
  <c r="AP77" i="10"/>
  <c r="AQ77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AJ78" i="10"/>
  <c r="AK78" i="10"/>
  <c r="AL78" i="10"/>
  <c r="AM78" i="10"/>
  <c r="AN78" i="10"/>
  <c r="AO78" i="10"/>
  <c r="AP78" i="10"/>
  <c r="AQ78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AJ79" i="10"/>
  <c r="AK79" i="10"/>
  <c r="AL79" i="10"/>
  <c r="AM79" i="10"/>
  <c r="AN79" i="10"/>
  <c r="AO79" i="10"/>
  <c r="AP79" i="10"/>
  <c r="AQ79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AJ80" i="10"/>
  <c r="AK80" i="10"/>
  <c r="AL80" i="10"/>
  <c r="AM80" i="10"/>
  <c r="AN80" i="10"/>
  <c r="AO80" i="10"/>
  <c r="AP80" i="10"/>
  <c r="AQ80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AJ81" i="10"/>
  <c r="AK81" i="10"/>
  <c r="AL81" i="10"/>
  <c r="AM81" i="10"/>
  <c r="AN81" i="10"/>
  <c r="AO81" i="10"/>
  <c r="AP81" i="10"/>
  <c r="AQ81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AJ82" i="10"/>
  <c r="AK82" i="10"/>
  <c r="AL82" i="10"/>
  <c r="AM82" i="10"/>
  <c r="AN82" i="10"/>
  <c r="AO82" i="10"/>
  <c r="AP82" i="10"/>
  <c r="AQ82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AJ83" i="10"/>
  <c r="AK83" i="10"/>
  <c r="AL83" i="10"/>
  <c r="AM83" i="10"/>
  <c r="AN83" i="10"/>
  <c r="AO83" i="10"/>
  <c r="AP83" i="10"/>
  <c r="AQ83" i="10"/>
  <c r="F84" i="10"/>
  <c r="G84" i="10"/>
  <c r="H84" i="10"/>
  <c r="I84" i="10"/>
  <c r="J84" i="10"/>
  <c r="K84" i="10"/>
  <c r="L84" i="10"/>
  <c r="M84" i="10"/>
  <c r="N84" i="10"/>
  <c r="O84" i="10"/>
  <c r="P84" i="10"/>
  <c r="Q84" i="10"/>
  <c r="R84" i="10"/>
  <c r="S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AJ84" i="10"/>
  <c r="AK84" i="10"/>
  <c r="AL84" i="10"/>
  <c r="AM84" i="10"/>
  <c r="AN84" i="10"/>
  <c r="AO84" i="10"/>
  <c r="AP84" i="10"/>
  <c r="AQ84" i="10"/>
  <c r="F85" i="10"/>
  <c r="G85" i="10"/>
  <c r="H85" i="10"/>
  <c r="I85" i="10"/>
  <c r="J85" i="10"/>
  <c r="K85" i="10"/>
  <c r="L85" i="10"/>
  <c r="M85" i="10"/>
  <c r="N85" i="10"/>
  <c r="O85" i="10"/>
  <c r="P85" i="10"/>
  <c r="Q85" i="10"/>
  <c r="R85" i="10"/>
  <c r="S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AJ85" i="10"/>
  <c r="AK85" i="10"/>
  <c r="AL85" i="10"/>
  <c r="AM85" i="10"/>
  <c r="AN85" i="10"/>
  <c r="AO85" i="10"/>
  <c r="AP85" i="10"/>
  <c r="AQ85" i="10"/>
  <c r="F86" i="10"/>
  <c r="G86" i="10"/>
  <c r="H86" i="10"/>
  <c r="I86" i="10"/>
  <c r="J86" i="10"/>
  <c r="K86" i="10"/>
  <c r="L86" i="10"/>
  <c r="M86" i="10"/>
  <c r="N86" i="10"/>
  <c r="O86" i="10"/>
  <c r="P86" i="10"/>
  <c r="Q86" i="10"/>
  <c r="R86" i="10"/>
  <c r="S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AJ86" i="10"/>
  <c r="AK86" i="10"/>
  <c r="AL86" i="10"/>
  <c r="AM86" i="10"/>
  <c r="AN86" i="10"/>
  <c r="AO86" i="10"/>
  <c r="AP86" i="10"/>
  <c r="AQ86" i="10"/>
  <c r="F87" i="10"/>
  <c r="G87" i="10"/>
  <c r="H87" i="10"/>
  <c r="I87" i="10"/>
  <c r="J87" i="10"/>
  <c r="K87" i="10"/>
  <c r="L87" i="10"/>
  <c r="M87" i="10"/>
  <c r="N87" i="10"/>
  <c r="O87" i="10"/>
  <c r="P87" i="10"/>
  <c r="Q87" i="10"/>
  <c r="R87" i="10"/>
  <c r="S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AJ87" i="10"/>
  <c r="AK87" i="10"/>
  <c r="AL87" i="10"/>
  <c r="AM87" i="10"/>
  <c r="AN87" i="10"/>
  <c r="AO87" i="10"/>
  <c r="AP87" i="10"/>
  <c r="AQ87" i="10"/>
  <c r="F88" i="10"/>
  <c r="G88" i="10"/>
  <c r="H88" i="10"/>
  <c r="I88" i="10"/>
  <c r="J88" i="10"/>
  <c r="K88" i="10"/>
  <c r="L88" i="10"/>
  <c r="M88" i="10"/>
  <c r="N88" i="10"/>
  <c r="O88" i="10"/>
  <c r="P88" i="10"/>
  <c r="Q88" i="10"/>
  <c r="R88" i="10"/>
  <c r="S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AJ88" i="10"/>
  <c r="AK88" i="10"/>
  <c r="AL88" i="10"/>
  <c r="AM88" i="10"/>
  <c r="AN88" i="10"/>
  <c r="AO88" i="10"/>
  <c r="AP88" i="10"/>
  <c r="AQ88" i="10"/>
  <c r="F89" i="10"/>
  <c r="G89" i="10"/>
  <c r="H89" i="10"/>
  <c r="I89" i="10"/>
  <c r="J89" i="10"/>
  <c r="K89" i="10"/>
  <c r="L89" i="10"/>
  <c r="M89" i="10"/>
  <c r="N89" i="10"/>
  <c r="O89" i="10"/>
  <c r="P89" i="10"/>
  <c r="Q89" i="10"/>
  <c r="R89" i="10"/>
  <c r="S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AJ89" i="10"/>
  <c r="AK89" i="10"/>
  <c r="AL89" i="10"/>
  <c r="AM89" i="10"/>
  <c r="AN89" i="10"/>
  <c r="AO89" i="10"/>
  <c r="AP89" i="10"/>
  <c r="AQ89" i="10"/>
  <c r="F90" i="10"/>
  <c r="G90" i="10"/>
  <c r="H90" i="10"/>
  <c r="I90" i="10"/>
  <c r="J90" i="10"/>
  <c r="K90" i="10"/>
  <c r="L90" i="10"/>
  <c r="M90" i="10"/>
  <c r="N90" i="10"/>
  <c r="O90" i="10"/>
  <c r="P90" i="10"/>
  <c r="Q90" i="10"/>
  <c r="R90" i="10"/>
  <c r="S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AJ90" i="10"/>
  <c r="AK90" i="10"/>
  <c r="AL90" i="10"/>
  <c r="AM90" i="10"/>
  <c r="AN90" i="10"/>
  <c r="AO90" i="10"/>
  <c r="AP90" i="10"/>
  <c r="AQ90" i="10"/>
  <c r="F91" i="10"/>
  <c r="G91" i="10"/>
  <c r="H91" i="10"/>
  <c r="I91" i="10"/>
  <c r="J91" i="10"/>
  <c r="K91" i="10"/>
  <c r="L91" i="10"/>
  <c r="M91" i="10"/>
  <c r="N91" i="10"/>
  <c r="O91" i="10"/>
  <c r="P91" i="10"/>
  <c r="Q91" i="10"/>
  <c r="R91" i="10"/>
  <c r="S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AJ91" i="10"/>
  <c r="AK91" i="10"/>
  <c r="AL91" i="10"/>
  <c r="AM91" i="10"/>
  <c r="AN91" i="10"/>
  <c r="AO91" i="10"/>
  <c r="AP91" i="10"/>
  <c r="AQ91" i="10"/>
  <c r="F92" i="10"/>
  <c r="G92" i="10"/>
  <c r="H92" i="10"/>
  <c r="I92" i="10"/>
  <c r="J92" i="10"/>
  <c r="K92" i="10"/>
  <c r="L92" i="10"/>
  <c r="M92" i="10"/>
  <c r="N92" i="10"/>
  <c r="O92" i="10"/>
  <c r="P92" i="10"/>
  <c r="Q92" i="10"/>
  <c r="R92" i="10"/>
  <c r="S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AJ92" i="10"/>
  <c r="AK92" i="10"/>
  <c r="AL92" i="10"/>
  <c r="AM92" i="10"/>
  <c r="AN92" i="10"/>
  <c r="AO92" i="10"/>
  <c r="AP92" i="10"/>
  <c r="AQ92" i="10"/>
  <c r="F93" i="10"/>
  <c r="G93" i="10"/>
  <c r="H93" i="10"/>
  <c r="I93" i="10"/>
  <c r="J93" i="10"/>
  <c r="K93" i="10"/>
  <c r="L93" i="10"/>
  <c r="M93" i="10"/>
  <c r="N93" i="10"/>
  <c r="O93" i="10"/>
  <c r="P93" i="10"/>
  <c r="Q93" i="10"/>
  <c r="R93" i="10"/>
  <c r="S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AJ93" i="10"/>
  <c r="AK93" i="10"/>
  <c r="AL93" i="10"/>
  <c r="AM93" i="10"/>
  <c r="AN93" i="10"/>
  <c r="AO93" i="10"/>
  <c r="AP93" i="10"/>
  <c r="AQ93" i="10"/>
  <c r="F94" i="10"/>
  <c r="G94" i="10"/>
  <c r="H94" i="10"/>
  <c r="I94" i="10"/>
  <c r="J94" i="10"/>
  <c r="K94" i="10"/>
  <c r="L94" i="10"/>
  <c r="M94" i="10"/>
  <c r="N94" i="10"/>
  <c r="O94" i="10"/>
  <c r="P94" i="10"/>
  <c r="Q94" i="10"/>
  <c r="R94" i="10"/>
  <c r="S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AJ94" i="10"/>
  <c r="AK94" i="10"/>
  <c r="AL94" i="10"/>
  <c r="AM94" i="10"/>
  <c r="AN94" i="10"/>
  <c r="AO94" i="10"/>
  <c r="AP94" i="10"/>
  <c r="AQ94" i="10"/>
  <c r="F95" i="10"/>
  <c r="G95" i="10"/>
  <c r="H95" i="10"/>
  <c r="I95" i="10"/>
  <c r="J95" i="10"/>
  <c r="K95" i="10"/>
  <c r="L95" i="10"/>
  <c r="M95" i="10"/>
  <c r="N95" i="10"/>
  <c r="O95" i="10"/>
  <c r="P95" i="10"/>
  <c r="Q95" i="10"/>
  <c r="R95" i="10"/>
  <c r="S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AJ95" i="10"/>
  <c r="AK95" i="10"/>
  <c r="AL95" i="10"/>
  <c r="AM95" i="10"/>
  <c r="AN95" i="10"/>
  <c r="AO95" i="10"/>
  <c r="AP95" i="10"/>
  <c r="AQ95" i="10"/>
  <c r="F96" i="10"/>
  <c r="G96" i="10"/>
  <c r="H96" i="10"/>
  <c r="I96" i="10"/>
  <c r="J96" i="10"/>
  <c r="K96" i="10"/>
  <c r="L96" i="10"/>
  <c r="M96" i="10"/>
  <c r="N96" i="10"/>
  <c r="O96" i="10"/>
  <c r="P96" i="10"/>
  <c r="Q96" i="10"/>
  <c r="R96" i="10"/>
  <c r="S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AJ96" i="10"/>
  <c r="AK96" i="10"/>
  <c r="AL96" i="10"/>
  <c r="AM96" i="10"/>
  <c r="AN96" i="10"/>
  <c r="AO96" i="10"/>
  <c r="AP96" i="10"/>
  <c r="AQ96" i="10"/>
  <c r="F97" i="10"/>
  <c r="G97" i="10"/>
  <c r="H97" i="10"/>
  <c r="I97" i="10"/>
  <c r="J97" i="10"/>
  <c r="K97" i="10"/>
  <c r="L97" i="10"/>
  <c r="M97" i="10"/>
  <c r="N97" i="10"/>
  <c r="O97" i="10"/>
  <c r="P97" i="10"/>
  <c r="Q97" i="10"/>
  <c r="R97" i="10"/>
  <c r="S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AJ97" i="10"/>
  <c r="AK97" i="10"/>
  <c r="AL97" i="10"/>
  <c r="AM97" i="10"/>
  <c r="AN97" i="10"/>
  <c r="AO97" i="10"/>
  <c r="AP97" i="10"/>
  <c r="AQ97" i="10"/>
  <c r="F98" i="10"/>
  <c r="G98" i="10"/>
  <c r="H98" i="10"/>
  <c r="I98" i="10"/>
  <c r="J98" i="10"/>
  <c r="K98" i="10"/>
  <c r="L98" i="10"/>
  <c r="M98" i="10"/>
  <c r="N98" i="10"/>
  <c r="O98" i="10"/>
  <c r="P98" i="10"/>
  <c r="Q98" i="10"/>
  <c r="R98" i="10"/>
  <c r="S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AJ98" i="10"/>
  <c r="AK98" i="10"/>
  <c r="AL98" i="10"/>
  <c r="AM98" i="10"/>
  <c r="AN98" i="10"/>
  <c r="AO98" i="10"/>
  <c r="AP98" i="10"/>
  <c r="AQ98" i="10"/>
  <c r="F99" i="10"/>
  <c r="G99" i="10"/>
  <c r="H99" i="10"/>
  <c r="I99" i="10"/>
  <c r="J99" i="10"/>
  <c r="K99" i="10"/>
  <c r="L99" i="10"/>
  <c r="M99" i="10"/>
  <c r="N99" i="10"/>
  <c r="O99" i="10"/>
  <c r="P99" i="10"/>
  <c r="Q99" i="10"/>
  <c r="R99" i="10"/>
  <c r="S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AJ99" i="10"/>
  <c r="AK99" i="10"/>
  <c r="AL99" i="10"/>
  <c r="AM99" i="10"/>
  <c r="AN99" i="10"/>
  <c r="AO99" i="10"/>
  <c r="AP99" i="10"/>
  <c r="AQ99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R100" i="10"/>
  <c r="S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AJ100" i="10"/>
  <c r="AK100" i="10"/>
  <c r="AL100" i="10"/>
  <c r="AM100" i="10"/>
  <c r="AN100" i="10"/>
  <c r="AO100" i="10"/>
  <c r="AP100" i="10"/>
  <c r="AQ100" i="10"/>
  <c r="F101" i="10"/>
  <c r="G101" i="10"/>
  <c r="H101" i="10"/>
  <c r="I101" i="10"/>
  <c r="J101" i="10"/>
  <c r="K101" i="10"/>
  <c r="L101" i="10"/>
  <c r="M101" i="10"/>
  <c r="N101" i="10"/>
  <c r="O101" i="10"/>
  <c r="P101" i="10"/>
  <c r="Q101" i="10"/>
  <c r="R101" i="10"/>
  <c r="S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AJ101" i="10"/>
  <c r="AK101" i="10"/>
  <c r="AL101" i="10"/>
  <c r="AM101" i="10"/>
  <c r="AN101" i="10"/>
  <c r="AO101" i="10"/>
  <c r="AP101" i="10"/>
  <c r="AQ101" i="10"/>
  <c r="F102" i="10"/>
  <c r="G102" i="10"/>
  <c r="H102" i="10"/>
  <c r="I102" i="10"/>
  <c r="J102" i="10"/>
  <c r="K102" i="10"/>
  <c r="L102" i="10"/>
  <c r="M102" i="10"/>
  <c r="N102" i="10"/>
  <c r="O102" i="10"/>
  <c r="P102" i="10"/>
  <c r="Q102" i="10"/>
  <c r="R102" i="10"/>
  <c r="S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AJ102" i="10"/>
  <c r="AK102" i="10"/>
  <c r="AL102" i="10"/>
  <c r="AM102" i="10"/>
  <c r="AN102" i="10"/>
  <c r="AO102" i="10"/>
  <c r="AP102" i="10"/>
  <c r="AQ102" i="10"/>
  <c r="F103" i="10"/>
  <c r="G103" i="10"/>
  <c r="H103" i="10"/>
  <c r="I103" i="10"/>
  <c r="J103" i="10"/>
  <c r="K103" i="10"/>
  <c r="L103" i="10"/>
  <c r="M103" i="10"/>
  <c r="N103" i="10"/>
  <c r="O103" i="10"/>
  <c r="P103" i="10"/>
  <c r="Q103" i="10"/>
  <c r="R103" i="10"/>
  <c r="S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AJ103" i="10"/>
  <c r="AK103" i="10"/>
  <c r="AL103" i="10"/>
  <c r="AM103" i="10"/>
  <c r="AN103" i="10"/>
  <c r="AO103" i="10"/>
  <c r="AP103" i="10"/>
  <c r="AQ103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AJ104" i="10"/>
  <c r="AK104" i="10"/>
  <c r="AL104" i="10"/>
  <c r="AM104" i="10"/>
  <c r="AN104" i="10"/>
  <c r="AO104" i="10"/>
  <c r="AP104" i="10"/>
  <c r="AQ104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AJ105" i="10"/>
  <c r="AK105" i="10"/>
  <c r="AL105" i="10"/>
  <c r="AM105" i="10"/>
  <c r="AN105" i="10"/>
  <c r="AO105" i="10"/>
  <c r="AP105" i="10"/>
  <c r="AQ105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AJ106" i="10"/>
  <c r="AK106" i="10"/>
  <c r="AL106" i="10"/>
  <c r="AM106" i="10"/>
  <c r="AN106" i="10"/>
  <c r="AO106" i="10"/>
  <c r="AP106" i="10"/>
  <c r="AQ106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AJ107" i="10"/>
  <c r="AK107" i="10"/>
  <c r="AL107" i="10"/>
  <c r="AM107" i="10"/>
  <c r="AN107" i="10"/>
  <c r="AO107" i="10"/>
  <c r="AP107" i="10"/>
  <c r="AQ107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AJ108" i="10"/>
  <c r="AK108" i="10"/>
  <c r="AL108" i="10"/>
  <c r="AM108" i="10"/>
  <c r="AN108" i="10"/>
  <c r="AO108" i="10"/>
  <c r="AP108" i="10"/>
  <c r="AQ108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AJ109" i="10"/>
  <c r="AK109" i="10"/>
  <c r="AL109" i="10"/>
  <c r="AM109" i="10"/>
  <c r="AN109" i="10"/>
  <c r="AO109" i="10"/>
  <c r="AP109" i="10"/>
  <c r="AQ109" i="10"/>
  <c r="F110" i="10"/>
  <c r="G110" i="10"/>
  <c r="H110" i="10"/>
  <c r="I110" i="10"/>
  <c r="J110" i="10"/>
  <c r="K110" i="10"/>
  <c r="L110" i="10"/>
  <c r="M110" i="10"/>
  <c r="N110" i="10"/>
  <c r="O110" i="10"/>
  <c r="P110" i="10"/>
  <c r="Q110" i="10"/>
  <c r="R110" i="10"/>
  <c r="S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AJ110" i="10"/>
  <c r="AK110" i="10"/>
  <c r="AL110" i="10"/>
  <c r="AM110" i="10"/>
  <c r="AN110" i="10"/>
  <c r="AO110" i="10"/>
  <c r="AP110" i="10"/>
  <c r="AQ110" i="10"/>
  <c r="F111" i="10"/>
  <c r="G111" i="10"/>
  <c r="H111" i="10"/>
  <c r="I111" i="10"/>
  <c r="J111" i="10"/>
  <c r="K111" i="10"/>
  <c r="L111" i="10"/>
  <c r="M111" i="10"/>
  <c r="N111" i="10"/>
  <c r="O111" i="10"/>
  <c r="P111" i="10"/>
  <c r="Q111" i="10"/>
  <c r="R111" i="10"/>
  <c r="S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AJ111" i="10"/>
  <c r="AK111" i="10"/>
  <c r="AL111" i="10"/>
  <c r="AM111" i="10"/>
  <c r="AN111" i="10"/>
  <c r="AO111" i="10"/>
  <c r="AP111" i="10"/>
  <c r="AQ111" i="10"/>
  <c r="F112" i="10"/>
  <c r="G112" i="10"/>
  <c r="H112" i="10"/>
  <c r="I112" i="10"/>
  <c r="J112" i="10"/>
  <c r="K112" i="10"/>
  <c r="L112" i="10"/>
  <c r="M112" i="10"/>
  <c r="N112" i="10"/>
  <c r="O112" i="10"/>
  <c r="P112" i="10"/>
  <c r="Q112" i="10"/>
  <c r="R112" i="10"/>
  <c r="S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AJ112" i="10"/>
  <c r="AK112" i="10"/>
  <c r="AL112" i="10"/>
  <c r="AM112" i="10"/>
  <c r="AN112" i="10"/>
  <c r="AO112" i="10"/>
  <c r="AP112" i="10"/>
  <c r="AQ112" i="10"/>
  <c r="F113" i="10"/>
  <c r="G113" i="10"/>
  <c r="H113" i="10"/>
  <c r="I113" i="10"/>
  <c r="J113" i="10"/>
  <c r="K113" i="10"/>
  <c r="L113" i="10"/>
  <c r="M113" i="10"/>
  <c r="N113" i="10"/>
  <c r="O113" i="10"/>
  <c r="P113" i="10"/>
  <c r="Q113" i="10"/>
  <c r="R113" i="10"/>
  <c r="S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AJ113" i="10"/>
  <c r="AK113" i="10"/>
  <c r="AL113" i="10"/>
  <c r="AM113" i="10"/>
  <c r="AN113" i="10"/>
  <c r="AO113" i="10"/>
  <c r="AP113" i="10"/>
  <c r="AQ113" i="10"/>
  <c r="F114" i="10"/>
  <c r="G114" i="10"/>
  <c r="H114" i="10"/>
  <c r="I114" i="10"/>
  <c r="J114" i="10"/>
  <c r="K114" i="10"/>
  <c r="L114" i="10"/>
  <c r="M114" i="10"/>
  <c r="N114" i="10"/>
  <c r="O114" i="10"/>
  <c r="P114" i="10"/>
  <c r="Q114" i="10"/>
  <c r="R114" i="10"/>
  <c r="S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AJ114" i="10"/>
  <c r="AK114" i="10"/>
  <c r="AL114" i="10"/>
  <c r="AM114" i="10"/>
  <c r="AN114" i="10"/>
  <c r="AO114" i="10"/>
  <c r="AP114" i="10"/>
  <c r="AQ114" i="10"/>
  <c r="F115" i="10"/>
  <c r="G115" i="10"/>
  <c r="H115" i="10"/>
  <c r="I115" i="10"/>
  <c r="J115" i="10"/>
  <c r="K115" i="10"/>
  <c r="L115" i="10"/>
  <c r="M115" i="10"/>
  <c r="N115" i="10"/>
  <c r="O115" i="10"/>
  <c r="P115" i="10"/>
  <c r="Q115" i="10"/>
  <c r="R115" i="10"/>
  <c r="S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AJ115" i="10"/>
  <c r="AK115" i="10"/>
  <c r="AL115" i="10"/>
  <c r="AM115" i="10"/>
  <c r="AN115" i="10"/>
  <c r="AO115" i="10"/>
  <c r="AP115" i="10"/>
  <c r="AQ115" i="10"/>
  <c r="F116" i="10"/>
  <c r="G116" i="10"/>
  <c r="H116" i="10"/>
  <c r="I116" i="10"/>
  <c r="J116" i="10"/>
  <c r="K116" i="10"/>
  <c r="L116" i="10"/>
  <c r="M116" i="10"/>
  <c r="N116" i="10"/>
  <c r="O116" i="10"/>
  <c r="P116" i="10"/>
  <c r="Q116" i="10"/>
  <c r="R116" i="10"/>
  <c r="S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AJ116" i="10"/>
  <c r="AK116" i="10"/>
  <c r="AL116" i="10"/>
  <c r="AM116" i="10"/>
  <c r="AN116" i="10"/>
  <c r="AO116" i="10"/>
  <c r="AP116" i="10"/>
  <c r="AQ116" i="10"/>
  <c r="F117" i="10"/>
  <c r="G117" i="10"/>
  <c r="H117" i="10"/>
  <c r="I117" i="10"/>
  <c r="J117" i="10"/>
  <c r="K117" i="10"/>
  <c r="L117" i="10"/>
  <c r="M117" i="10"/>
  <c r="N117" i="10"/>
  <c r="O117" i="10"/>
  <c r="P117" i="10"/>
  <c r="Q117" i="10"/>
  <c r="R117" i="10"/>
  <c r="S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AJ117" i="10"/>
  <c r="AK117" i="10"/>
  <c r="AL117" i="10"/>
  <c r="AM117" i="10"/>
  <c r="AN117" i="10"/>
  <c r="AO117" i="10"/>
  <c r="AP117" i="10"/>
  <c r="AQ117" i="10"/>
  <c r="F118" i="10"/>
  <c r="G118" i="10"/>
  <c r="H118" i="10"/>
  <c r="I118" i="10"/>
  <c r="J118" i="10"/>
  <c r="K118" i="10"/>
  <c r="L118" i="10"/>
  <c r="M118" i="10"/>
  <c r="N118" i="10"/>
  <c r="O118" i="10"/>
  <c r="P118" i="10"/>
  <c r="Q118" i="10"/>
  <c r="R118" i="10"/>
  <c r="S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AJ118" i="10"/>
  <c r="AK118" i="10"/>
  <c r="AL118" i="10"/>
  <c r="AM118" i="10"/>
  <c r="AN118" i="10"/>
  <c r="AO118" i="10"/>
  <c r="AP118" i="10"/>
  <c r="AQ118" i="10"/>
  <c r="F119" i="10"/>
  <c r="G119" i="10"/>
  <c r="H119" i="10"/>
  <c r="I119" i="10"/>
  <c r="J119" i="10"/>
  <c r="K119" i="10"/>
  <c r="L119" i="10"/>
  <c r="M119" i="10"/>
  <c r="N119" i="10"/>
  <c r="O119" i="10"/>
  <c r="P119" i="10"/>
  <c r="Q119" i="10"/>
  <c r="R119" i="10"/>
  <c r="S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AJ119" i="10"/>
  <c r="AK119" i="10"/>
  <c r="AL119" i="10"/>
  <c r="AM119" i="10"/>
  <c r="AN119" i="10"/>
  <c r="AO119" i="10"/>
  <c r="AP119" i="10"/>
  <c r="AQ119" i="10"/>
  <c r="F120" i="10"/>
  <c r="G120" i="10"/>
  <c r="H120" i="10"/>
  <c r="I120" i="10"/>
  <c r="J120" i="10"/>
  <c r="K120" i="10"/>
  <c r="L120" i="10"/>
  <c r="M120" i="10"/>
  <c r="N120" i="10"/>
  <c r="O120" i="10"/>
  <c r="P120" i="10"/>
  <c r="Q120" i="10"/>
  <c r="R120" i="10"/>
  <c r="S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AJ120" i="10"/>
  <c r="AK120" i="10"/>
  <c r="AL120" i="10"/>
  <c r="AM120" i="10"/>
  <c r="AN120" i="10"/>
  <c r="AO120" i="10"/>
  <c r="AP120" i="10"/>
  <c r="AQ120" i="10"/>
  <c r="F121" i="10"/>
  <c r="G121" i="10"/>
  <c r="H121" i="10"/>
  <c r="I121" i="10"/>
  <c r="J121" i="10"/>
  <c r="K121" i="10"/>
  <c r="L121" i="10"/>
  <c r="M121" i="10"/>
  <c r="N121" i="10"/>
  <c r="O121" i="10"/>
  <c r="P121" i="10"/>
  <c r="Q121" i="10"/>
  <c r="R121" i="10"/>
  <c r="S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AJ121" i="10"/>
  <c r="AK121" i="10"/>
  <c r="AL121" i="10"/>
  <c r="AM121" i="10"/>
  <c r="AN121" i="10"/>
  <c r="AO121" i="10"/>
  <c r="AP121" i="10"/>
  <c r="AQ121" i="10"/>
  <c r="AK32" i="10" l="1"/>
  <c r="AC32" i="10"/>
  <c r="U32" i="10"/>
  <c r="M32" i="10"/>
  <c r="AQ31" i="10"/>
  <c r="AI31" i="10"/>
  <c r="AA31" i="10"/>
  <c r="S31" i="10"/>
  <c r="K31" i="10"/>
  <c r="AO30" i="10"/>
  <c r="AG30" i="10"/>
  <c r="Y30" i="10"/>
  <c r="Q30" i="10"/>
  <c r="I30" i="10"/>
  <c r="AM29" i="10"/>
  <c r="AE29" i="10"/>
  <c r="W29" i="10"/>
  <c r="O29" i="10"/>
  <c r="G29" i="10"/>
  <c r="AK28" i="10"/>
  <c r="W28" i="10"/>
  <c r="K28" i="10"/>
  <c r="AJ27" i="10"/>
  <c r="X27" i="10"/>
  <c r="K27" i="10"/>
  <c r="AI26" i="10"/>
  <c r="W26" i="10"/>
  <c r="J26" i="10"/>
  <c r="AJ25" i="10"/>
  <c r="W25" i="10"/>
  <c r="I25" i="10"/>
  <c r="AI24" i="10"/>
  <c r="U24" i="10"/>
  <c r="AQ23" i="10"/>
  <c r="AA23" i="10"/>
  <c r="K23" i="10"/>
  <c r="AG22" i="10"/>
  <c r="Q22" i="10"/>
  <c r="AM21" i="10"/>
  <c r="W21" i="10"/>
  <c r="G21" i="10"/>
  <c r="AC20" i="10"/>
  <c r="M20" i="10"/>
  <c r="AI19" i="10"/>
  <c r="S19" i="10"/>
  <c r="AO18" i="10"/>
  <c r="Y18" i="10"/>
  <c r="I18" i="10"/>
  <c r="AE17" i="10"/>
  <c r="O17" i="10"/>
  <c r="AK16" i="10"/>
  <c r="U16" i="10"/>
  <c r="AQ15" i="10"/>
  <c r="AA15" i="10"/>
  <c r="K15" i="10"/>
  <c r="AG14" i="10"/>
  <c r="Q14" i="10"/>
  <c r="AM13" i="10"/>
  <c r="W13" i="10"/>
  <c r="G13" i="10"/>
  <c r="AC12" i="10"/>
  <c r="M12" i="10"/>
  <c r="AI11" i="10"/>
  <c r="S11" i="10"/>
  <c r="N37" i="10"/>
  <c r="F37" i="10"/>
  <c r="AJ36" i="10"/>
  <c r="AB36" i="10"/>
  <c r="T36" i="10"/>
  <c r="L36" i="10"/>
  <c r="AP35" i="10"/>
  <c r="AH35" i="10"/>
  <c r="Z35" i="10"/>
  <c r="R35" i="10"/>
  <c r="J35" i="10"/>
  <c r="AN34" i="10"/>
  <c r="AF34" i="10"/>
  <c r="X34" i="10"/>
  <c r="P34" i="10"/>
  <c r="H34" i="10"/>
  <c r="AL33" i="10"/>
  <c r="AD33" i="10"/>
  <c r="V33" i="10"/>
  <c r="N33" i="10"/>
  <c r="F33" i="10"/>
  <c r="AJ32" i="10"/>
  <c r="AB32" i="10"/>
  <c r="T32" i="10"/>
  <c r="L32" i="10"/>
  <c r="AP31" i="10"/>
  <c r="AH31" i="10"/>
  <c r="Z31" i="10"/>
  <c r="R31" i="10"/>
  <c r="J31" i="10"/>
  <c r="AN30" i="10"/>
  <c r="AF30" i="10"/>
  <c r="X30" i="10"/>
  <c r="P30" i="10"/>
  <c r="H30" i="10"/>
  <c r="AL29" i="10"/>
  <c r="AD29" i="10"/>
  <c r="V29" i="10"/>
  <c r="N29" i="10"/>
  <c r="F29" i="10"/>
  <c r="AI28" i="10"/>
  <c r="V28" i="10"/>
  <c r="J28" i="10"/>
  <c r="AI27" i="10"/>
  <c r="U27" i="10"/>
  <c r="I27" i="10"/>
  <c r="AH26" i="10"/>
  <c r="V26" i="10"/>
  <c r="I26" i="10"/>
  <c r="AG25" i="10"/>
  <c r="U25" i="10"/>
  <c r="H25" i="10"/>
  <c r="AH24" i="10"/>
  <c r="S24" i="10"/>
  <c r="AO23" i="10"/>
  <c r="Y23" i="10"/>
  <c r="I23" i="10"/>
  <c r="AE22" i="10"/>
  <c r="O22" i="10"/>
  <c r="AK21" i="10"/>
  <c r="U21" i="10"/>
  <c r="AQ20" i="10"/>
  <c r="AA20" i="10"/>
  <c r="K20" i="10"/>
  <c r="AG19" i="10"/>
  <c r="Q19" i="10"/>
  <c r="AM18" i="10"/>
  <c r="W18" i="10"/>
  <c r="G18" i="10"/>
  <c r="AC17" i="10"/>
  <c r="M17" i="10"/>
  <c r="AI16" i="10"/>
  <c r="S16" i="10"/>
  <c r="AO15" i="10"/>
  <c r="Y15" i="10"/>
  <c r="I15" i="10"/>
  <c r="AE14" i="10"/>
  <c r="O14" i="10"/>
  <c r="AK13" i="10"/>
  <c r="U13" i="10"/>
  <c r="AQ12" i="10"/>
  <c r="AA12" i="10"/>
  <c r="K12" i="10"/>
  <c r="AG11" i="10"/>
  <c r="Q11" i="10"/>
  <c r="W20" i="10"/>
  <c r="G20" i="10"/>
  <c r="AC19" i="10"/>
  <c r="M19" i="10"/>
  <c r="AI18" i="10"/>
  <c r="S18" i="10"/>
  <c r="AO17" i="10"/>
  <c r="Y17" i="10"/>
  <c r="I17" i="10"/>
  <c r="AE16" i="10"/>
  <c r="O16" i="10"/>
  <c r="AK15" i="10"/>
  <c r="U15" i="10"/>
  <c r="AQ14" i="10"/>
  <c r="AA14" i="10"/>
  <c r="K14" i="10"/>
  <c r="AG13" i="10"/>
  <c r="Q13" i="10"/>
  <c r="AM12" i="10"/>
  <c r="W12" i="10"/>
  <c r="G12" i="10"/>
  <c r="AC11" i="10"/>
  <c r="M11" i="10"/>
  <c r="L37" i="10"/>
  <c r="AP36" i="10"/>
  <c r="AH36" i="10"/>
  <c r="Z36" i="10"/>
  <c r="R36" i="10"/>
  <c r="J36" i="10"/>
  <c r="AN35" i="10"/>
  <c r="AF35" i="10"/>
  <c r="X35" i="10"/>
  <c r="P35" i="10"/>
  <c r="H35" i="10"/>
  <c r="AL34" i="10"/>
  <c r="AD34" i="10"/>
  <c r="V34" i="10"/>
  <c r="N34" i="10"/>
  <c r="F34" i="10"/>
  <c r="AJ33" i="10"/>
  <c r="AB33" i="10"/>
  <c r="T33" i="10"/>
  <c r="L33" i="10"/>
  <c r="AP32" i="10"/>
  <c r="AH32" i="10"/>
  <c r="Z32" i="10"/>
  <c r="R32" i="10"/>
  <c r="J32" i="10"/>
  <c r="AN31" i="10"/>
  <c r="AF31" i="10"/>
  <c r="X31" i="10"/>
  <c r="P31" i="10"/>
  <c r="H31" i="10"/>
  <c r="AL30" i="10"/>
  <c r="AD30" i="10"/>
  <c r="V30" i="10"/>
  <c r="N30" i="10"/>
  <c r="F30" i="10"/>
  <c r="AJ29" i="10"/>
  <c r="AB29" i="10"/>
  <c r="T29" i="10"/>
  <c r="L29" i="10"/>
  <c r="AP28" i="10"/>
  <c r="AE28" i="10"/>
  <c r="S28" i="10"/>
  <c r="F28" i="10"/>
  <c r="AF27" i="10"/>
  <c r="S27" i="10"/>
  <c r="AQ26" i="10"/>
  <c r="AE26" i="10"/>
  <c r="R26" i="10"/>
  <c r="F26" i="10"/>
  <c r="AE25" i="10"/>
  <c r="Q25" i="10"/>
  <c r="AQ24" i="10"/>
  <c r="AD24" i="10"/>
  <c r="N24" i="10"/>
  <c r="AJ23" i="10"/>
  <c r="T23" i="10"/>
  <c r="AP22" i="10"/>
  <c r="Z22" i="10"/>
  <c r="J22" i="10"/>
  <c r="AF21" i="10"/>
  <c r="P21" i="10"/>
  <c r="AL20" i="10"/>
  <c r="V20" i="10"/>
  <c r="F20" i="10"/>
  <c r="AB19" i="10"/>
  <c r="L19" i="10"/>
  <c r="AH18" i="10"/>
  <c r="R18" i="10"/>
  <c r="AN17" i="10"/>
  <c r="X17" i="10"/>
  <c r="H17" i="10"/>
  <c r="AD16" i="10"/>
  <c r="N16" i="10"/>
  <c r="AJ15" i="10"/>
  <c r="T15" i="10"/>
  <c r="AP14" i="10"/>
  <c r="Z14" i="10"/>
  <c r="J14" i="10"/>
  <c r="AF13" i="10"/>
  <c r="P13" i="10"/>
  <c r="AL12" i="10"/>
  <c r="V12" i="10"/>
  <c r="F12" i="10"/>
  <c r="AB11" i="10"/>
  <c r="L11" i="10"/>
  <c r="K37" i="10"/>
  <c r="AO36" i="10"/>
  <c r="AG36" i="10"/>
  <c r="Y36" i="10"/>
  <c r="Q36" i="10"/>
  <c r="I36" i="10"/>
  <c r="AM35" i="10"/>
  <c r="AE35" i="10"/>
  <c r="W35" i="10"/>
  <c r="O35" i="10"/>
  <c r="G35" i="10"/>
  <c r="AK34" i="10"/>
  <c r="AC34" i="10"/>
  <c r="U34" i="10"/>
  <c r="M34" i="10"/>
  <c r="AQ33" i="10"/>
  <c r="AI33" i="10"/>
  <c r="AA33" i="10"/>
  <c r="S33" i="10"/>
  <c r="K33" i="10"/>
  <c r="AO32" i="10"/>
  <c r="AG32" i="10"/>
  <c r="Y32" i="10"/>
  <c r="Q32" i="10"/>
  <c r="I32" i="10"/>
  <c r="AM31" i="10"/>
  <c r="AE31" i="10"/>
  <c r="W31" i="10"/>
  <c r="O31" i="10"/>
  <c r="G31" i="10"/>
  <c r="AK30" i="10"/>
  <c r="AC30" i="10"/>
  <c r="U30" i="10"/>
  <c r="M30" i="10"/>
  <c r="AQ29" i="10"/>
  <c r="AI29" i="10"/>
  <c r="AA29" i="10"/>
  <c r="S29" i="10"/>
  <c r="K29" i="10"/>
  <c r="AO28" i="10"/>
  <c r="AD28" i="10"/>
  <c r="R28" i="10"/>
  <c r="AQ27" i="10"/>
  <c r="AC27" i="10"/>
  <c r="Q27" i="10"/>
  <c r="AP26" i="10"/>
  <c r="AD26" i="10"/>
  <c r="Q26" i="10"/>
  <c r="AO25" i="10"/>
  <c r="AC25" i="10"/>
  <c r="P25" i="10"/>
  <c r="AP24" i="10"/>
  <c r="AC24" i="10"/>
  <c r="M24" i="10"/>
  <c r="AI23" i="10"/>
  <c r="S23" i="10"/>
  <c r="AO22" i="10"/>
  <c r="Y22" i="10"/>
  <c r="I22" i="10"/>
  <c r="AE21" i="10"/>
  <c r="O21" i="10"/>
  <c r="AK20" i="10"/>
  <c r="U20" i="10"/>
  <c r="AQ19" i="10"/>
  <c r="AA19" i="10"/>
  <c r="K19" i="10"/>
  <c r="AG18" i="10"/>
  <c r="Q18" i="10"/>
  <c r="AM17" i="10"/>
  <c r="W17" i="10"/>
  <c r="G17" i="10"/>
  <c r="AC16" i="10"/>
  <c r="M16" i="10"/>
  <c r="AI15" i="10"/>
  <c r="S15" i="10"/>
  <c r="AO14" i="10"/>
  <c r="Y14" i="10"/>
  <c r="I14" i="10"/>
  <c r="AE13" i="10"/>
  <c r="O13" i="10"/>
  <c r="AK12" i="10"/>
  <c r="U12" i="10"/>
  <c r="AQ11" i="10"/>
  <c r="AA11" i="10"/>
  <c r="K11" i="10"/>
  <c r="R37" i="10"/>
  <c r="J37" i="10"/>
  <c r="AN36" i="10"/>
  <c r="AF36" i="10"/>
  <c r="X36" i="10"/>
  <c r="P36" i="10"/>
  <c r="H36" i="10"/>
  <c r="AL35" i="10"/>
  <c r="AD35" i="10"/>
  <c r="V35" i="10"/>
  <c r="N35" i="10"/>
  <c r="F35" i="10"/>
  <c r="AJ34" i="10"/>
  <c r="AB34" i="10"/>
  <c r="T34" i="10"/>
  <c r="L34" i="10"/>
  <c r="AP33" i="10"/>
  <c r="AH33" i="10"/>
  <c r="Z33" i="10"/>
  <c r="R33" i="10"/>
  <c r="J33" i="10"/>
  <c r="AN32" i="10"/>
  <c r="AF32" i="10"/>
  <c r="X32" i="10"/>
  <c r="P32" i="10"/>
  <c r="H32" i="10"/>
  <c r="AL31" i="10"/>
  <c r="AD31" i="10"/>
  <c r="V31" i="10"/>
  <c r="N31" i="10"/>
  <c r="F31" i="10"/>
  <c r="AJ30" i="10"/>
  <c r="AB30" i="10"/>
  <c r="T30" i="10"/>
  <c r="L30" i="10"/>
  <c r="AP29" i="10"/>
  <c r="AH29" i="10"/>
  <c r="Z29" i="10"/>
  <c r="R29" i="10"/>
  <c r="J29" i="10"/>
  <c r="AN28" i="10"/>
  <c r="AC28" i="10"/>
  <c r="O28" i="10"/>
  <c r="AO27" i="10"/>
  <c r="AB27" i="10"/>
  <c r="P27" i="10"/>
  <c r="AO26" i="10"/>
  <c r="AA26" i="10"/>
  <c r="O26" i="10"/>
  <c r="AN25" i="10"/>
  <c r="AB25" i="10"/>
  <c r="O25" i="10"/>
  <c r="AM24" i="10"/>
  <c r="AA24" i="10"/>
  <c r="K24" i="10"/>
  <c r="AG23" i="10"/>
  <c r="Q23" i="10"/>
  <c r="AM22" i="10"/>
  <c r="W22" i="10"/>
  <c r="G22" i="10"/>
  <c r="AC21" i="10"/>
  <c r="M21" i="10"/>
  <c r="AI20" i="10"/>
  <c r="S20" i="10"/>
  <c r="AO19" i="10"/>
  <c r="Y19" i="10"/>
  <c r="I19" i="10"/>
  <c r="AE18" i="10"/>
  <c r="O18" i="10"/>
  <c r="AK17" i="10"/>
  <c r="U17" i="10"/>
  <c r="AQ16" i="10"/>
  <c r="AA16" i="10"/>
  <c r="K16" i="10"/>
  <c r="AG15" i="10"/>
  <c r="Q15" i="10"/>
  <c r="AM14" i="10"/>
  <c r="W14" i="10"/>
  <c r="G14" i="10"/>
  <c r="AC13" i="10"/>
  <c r="M13" i="10"/>
  <c r="AI12" i="10"/>
  <c r="S12" i="10"/>
  <c r="AO11" i="10"/>
  <c r="Y11" i="10"/>
  <c r="F11" i="10"/>
  <c r="N11" i="10"/>
  <c r="V11" i="10"/>
  <c r="AD11" i="10"/>
  <c r="AL11" i="10"/>
  <c r="H12" i="10"/>
  <c r="P12" i="10"/>
  <c r="X12" i="10"/>
  <c r="AF12" i="10"/>
  <c r="AN12" i="10"/>
  <c r="J13" i="10"/>
  <c r="R13" i="10"/>
  <c r="Z13" i="10"/>
  <c r="AH13" i="10"/>
  <c r="AP13" i="10"/>
  <c r="L14" i="10"/>
  <c r="T14" i="10"/>
  <c r="AB14" i="10"/>
  <c r="AJ14" i="10"/>
  <c r="F15" i="10"/>
  <c r="N15" i="10"/>
  <c r="V15" i="10"/>
  <c r="AD15" i="10"/>
  <c r="AL15" i="10"/>
  <c r="H16" i="10"/>
  <c r="P16" i="10"/>
  <c r="X16" i="10"/>
  <c r="AF16" i="10"/>
  <c r="AN16" i="10"/>
  <c r="J17" i="10"/>
  <c r="R17" i="10"/>
  <c r="Z17" i="10"/>
  <c r="AH17" i="10"/>
  <c r="AP17" i="10"/>
  <c r="L18" i="10"/>
  <c r="T18" i="10"/>
  <c r="AB18" i="10"/>
  <c r="AJ18" i="10"/>
  <c r="F19" i="10"/>
  <c r="N19" i="10"/>
  <c r="V19" i="10"/>
  <c r="AD19" i="10"/>
  <c r="AL19" i="10"/>
  <c r="H20" i="10"/>
  <c r="P20" i="10"/>
  <c r="X20" i="10"/>
  <c r="AF20" i="10"/>
  <c r="AN20" i="10"/>
  <c r="J21" i="10"/>
  <c r="R21" i="10"/>
  <c r="Z21" i="10"/>
  <c r="AH21" i="10"/>
  <c r="AP21" i="10"/>
  <c r="L22" i="10"/>
  <c r="T22" i="10"/>
  <c r="AB22" i="10"/>
  <c r="AJ22" i="10"/>
  <c r="F23" i="10"/>
  <c r="N23" i="10"/>
  <c r="V23" i="10"/>
  <c r="AD23" i="10"/>
  <c r="AL23" i="10"/>
  <c r="H24" i="10"/>
  <c r="P24" i="10"/>
  <c r="X24" i="10"/>
  <c r="AF24" i="10"/>
  <c r="AN24" i="10"/>
  <c r="J25" i="10"/>
  <c r="R25" i="10"/>
  <c r="Z25" i="10"/>
  <c r="AH25" i="10"/>
  <c r="AP25" i="10"/>
  <c r="L26" i="10"/>
  <c r="T26" i="10"/>
  <c r="AB26" i="10"/>
  <c r="AJ26" i="10"/>
  <c r="F27" i="10"/>
  <c r="N27" i="10"/>
  <c r="V27" i="10"/>
  <c r="AD27" i="10"/>
  <c r="AL27" i="10"/>
  <c r="H28" i="10"/>
  <c r="P28" i="10"/>
  <c r="X28" i="10"/>
  <c r="AF28" i="10"/>
  <c r="G11" i="10"/>
  <c r="O11" i="10"/>
  <c r="W11" i="10"/>
  <c r="AE11" i="10"/>
  <c r="AM11" i="10"/>
  <c r="I12" i="10"/>
  <c r="Q12" i="10"/>
  <c r="Y12" i="10"/>
  <c r="AG12" i="10"/>
  <c r="AO12" i="10"/>
  <c r="K13" i="10"/>
  <c r="S13" i="10"/>
  <c r="AA13" i="10"/>
  <c r="AI13" i="10"/>
  <c r="AQ13" i="10"/>
  <c r="M14" i="10"/>
  <c r="U14" i="10"/>
  <c r="AC14" i="10"/>
  <c r="AK14" i="10"/>
  <c r="G15" i="10"/>
  <c r="O15" i="10"/>
  <c r="W15" i="10"/>
  <c r="AE15" i="10"/>
  <c r="AM15" i="10"/>
  <c r="I16" i="10"/>
  <c r="Q16" i="10"/>
  <c r="Y16" i="10"/>
  <c r="AG16" i="10"/>
  <c r="AO16" i="10"/>
  <c r="K17" i="10"/>
  <c r="S17" i="10"/>
  <c r="AA17" i="10"/>
  <c r="AI17" i="10"/>
  <c r="AQ17" i="10"/>
  <c r="M18" i="10"/>
  <c r="U18" i="10"/>
  <c r="AC18" i="10"/>
  <c r="AK18" i="10"/>
  <c r="G19" i="10"/>
  <c r="O19" i="10"/>
  <c r="W19" i="10"/>
  <c r="AE19" i="10"/>
  <c r="AM19" i="10"/>
  <c r="I20" i="10"/>
  <c r="Q20" i="10"/>
  <c r="Y20" i="10"/>
  <c r="AG20" i="10"/>
  <c r="AO20" i="10"/>
  <c r="K21" i="10"/>
  <c r="S21" i="10"/>
  <c r="AA21" i="10"/>
  <c r="AI21" i="10"/>
  <c r="AQ21" i="10"/>
  <c r="M22" i="10"/>
  <c r="U22" i="10"/>
  <c r="AC22" i="10"/>
  <c r="AK22" i="10"/>
  <c r="G23" i="10"/>
  <c r="O23" i="10"/>
  <c r="W23" i="10"/>
  <c r="AE23" i="10"/>
  <c r="AM23" i="10"/>
  <c r="I24" i="10"/>
  <c r="Q24" i="10"/>
  <c r="Y24" i="10"/>
  <c r="AG24" i="10"/>
  <c r="AO24" i="10"/>
  <c r="K25" i="10"/>
  <c r="S25" i="10"/>
  <c r="AA25" i="10"/>
  <c r="AI25" i="10"/>
  <c r="AQ25" i="10"/>
  <c r="M26" i="10"/>
  <c r="U26" i="10"/>
  <c r="AC26" i="10"/>
  <c r="AK26" i="10"/>
  <c r="G27" i="10"/>
  <c r="O27" i="10"/>
  <c r="W27" i="10"/>
  <c r="AE27" i="10"/>
  <c r="AM27" i="10"/>
  <c r="I28" i="10"/>
  <c r="Q28" i="10"/>
  <c r="Y28" i="10"/>
  <c r="AG28" i="10"/>
  <c r="H11" i="10"/>
  <c r="P11" i="10"/>
  <c r="X11" i="10"/>
  <c r="AF11" i="10"/>
  <c r="AN11" i="10"/>
  <c r="J12" i="10"/>
  <c r="R12" i="10"/>
  <c r="Z12" i="10"/>
  <c r="AH12" i="10"/>
  <c r="AP12" i="10"/>
  <c r="L13" i="10"/>
  <c r="T13" i="10"/>
  <c r="AB13" i="10"/>
  <c r="AJ13" i="10"/>
  <c r="F14" i="10"/>
  <c r="N14" i="10"/>
  <c r="V14" i="10"/>
  <c r="AD14" i="10"/>
  <c r="AL14" i="10"/>
  <c r="H15" i="10"/>
  <c r="P15" i="10"/>
  <c r="X15" i="10"/>
  <c r="AF15" i="10"/>
  <c r="AN15" i="10"/>
  <c r="J16" i="10"/>
  <c r="R16" i="10"/>
  <c r="Z16" i="10"/>
  <c r="AH16" i="10"/>
  <c r="AP16" i="10"/>
  <c r="L17" i="10"/>
  <c r="T17" i="10"/>
  <c r="AB17" i="10"/>
  <c r="AJ17" i="10"/>
  <c r="F18" i="10"/>
  <c r="N18" i="10"/>
  <c r="V18" i="10"/>
  <c r="AD18" i="10"/>
  <c r="AL18" i="10"/>
  <c r="H19" i="10"/>
  <c r="P19" i="10"/>
  <c r="X19" i="10"/>
  <c r="AF19" i="10"/>
  <c r="AN19" i="10"/>
  <c r="J20" i="10"/>
  <c r="R20" i="10"/>
  <c r="Z20" i="10"/>
  <c r="AH20" i="10"/>
  <c r="AP20" i="10"/>
  <c r="L21" i="10"/>
  <c r="T21" i="10"/>
  <c r="AB21" i="10"/>
  <c r="AJ21" i="10"/>
  <c r="F22" i="10"/>
  <c r="N22" i="10"/>
  <c r="V22" i="10"/>
  <c r="AD22" i="10"/>
  <c r="AL22" i="10"/>
  <c r="H23" i="10"/>
  <c r="P23" i="10"/>
  <c r="X23" i="10"/>
  <c r="AF23" i="10"/>
  <c r="AN23" i="10"/>
  <c r="J24" i="10"/>
  <c r="R24" i="10"/>
  <c r="Z24" i="10"/>
  <c r="J11" i="10"/>
  <c r="R11" i="10"/>
  <c r="Z11" i="10"/>
  <c r="AH11" i="10"/>
  <c r="AP11" i="10"/>
  <c r="L12" i="10"/>
  <c r="T12" i="10"/>
  <c r="AB12" i="10"/>
  <c r="AJ12" i="10"/>
  <c r="F13" i="10"/>
  <c r="N13" i="10"/>
  <c r="V13" i="10"/>
  <c r="AD13" i="10"/>
  <c r="AL13" i="10"/>
  <c r="H14" i="10"/>
  <c r="P14" i="10"/>
  <c r="X14" i="10"/>
  <c r="AF14" i="10"/>
  <c r="AN14" i="10"/>
  <c r="J15" i="10"/>
  <c r="R15" i="10"/>
  <c r="Z15" i="10"/>
  <c r="AH15" i="10"/>
  <c r="AP15" i="10"/>
  <c r="L16" i="10"/>
  <c r="T16" i="10"/>
  <c r="AB16" i="10"/>
  <c r="AJ16" i="10"/>
  <c r="F17" i="10"/>
  <c r="N17" i="10"/>
  <c r="V17" i="10"/>
  <c r="AD17" i="10"/>
  <c r="AL17" i="10"/>
  <c r="H18" i="10"/>
  <c r="P18" i="10"/>
  <c r="X18" i="10"/>
  <c r="AF18" i="10"/>
  <c r="AN18" i="10"/>
  <c r="J19" i="10"/>
  <c r="R19" i="10"/>
  <c r="Z19" i="10"/>
  <c r="AH19" i="10"/>
  <c r="AP19" i="10"/>
  <c r="L20" i="10"/>
  <c r="T20" i="10"/>
  <c r="AB20" i="10"/>
  <c r="AJ20" i="10"/>
  <c r="F21" i="10"/>
  <c r="N21" i="10"/>
  <c r="V21" i="10"/>
  <c r="AD21" i="10"/>
  <c r="AL21" i="10"/>
  <c r="H22" i="10"/>
  <c r="P22" i="10"/>
  <c r="X22" i="10"/>
  <c r="AF22" i="10"/>
  <c r="AN22" i="10"/>
  <c r="J23" i="10"/>
  <c r="R23" i="10"/>
  <c r="Z23" i="10"/>
  <c r="AH23" i="10"/>
  <c r="AP23" i="10"/>
  <c r="L24" i="10"/>
  <c r="T24" i="10"/>
  <c r="AB24" i="10"/>
  <c r="AJ24" i="10"/>
  <c r="F25" i="10"/>
  <c r="N25" i="10"/>
  <c r="V25" i="10"/>
  <c r="AD25" i="10"/>
  <c r="AL25" i="10"/>
  <c r="H26" i="10"/>
  <c r="P26" i="10"/>
  <c r="X26" i="10"/>
  <c r="AF26" i="10"/>
  <c r="AN26" i="10"/>
  <c r="J27" i="10"/>
  <c r="R27" i="10"/>
  <c r="Z27" i="10"/>
  <c r="AH27" i="10"/>
  <c r="AP27" i="10"/>
  <c r="L28" i="10"/>
  <c r="T28" i="10"/>
  <c r="AB28" i="10"/>
  <c r="AJ28" i="10"/>
  <c r="C7" i="10"/>
  <c r="K3" i="10"/>
  <c r="M7" i="9" l="1"/>
  <c r="M8" i="9"/>
  <c r="M9" i="9"/>
  <c r="M10" i="9"/>
  <c r="M11" i="9"/>
  <c r="M6" i="9"/>
  <c r="B11" i="9"/>
  <c r="A3" i="9"/>
  <c r="R6" i="5" l="1"/>
  <c r="R7" i="5" s="1"/>
  <c r="R8" i="5" s="1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T6" i="5"/>
  <c r="T7" i="5" s="1"/>
  <c r="T8" i="5" s="1"/>
  <c r="T9" i="5" s="1"/>
  <c r="T10" i="5" s="1"/>
  <c r="T11" i="5" s="1"/>
  <c r="T12" i="5" s="1"/>
  <c r="T13" i="5" s="1"/>
  <c r="T14" i="5" s="1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S6" i="5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F18" i="4" l="1" a="1"/>
  <c r="F18" i="4" s="1"/>
  <c r="E127" i="2"/>
  <c r="F127" i="2" s="1"/>
  <c r="E87" i="2"/>
  <c r="F87" i="2"/>
  <c r="E88" i="2"/>
  <c r="E89" i="2" s="1"/>
  <c r="F88" i="2"/>
  <c r="E80" i="2"/>
  <c r="E81" i="2" s="1"/>
  <c r="F80" i="2"/>
  <c r="E64" i="2"/>
  <c r="E65" i="2" s="1"/>
  <c r="F64" i="2"/>
  <c r="E47" i="2"/>
  <c r="E48" i="2" s="1"/>
  <c r="F47" i="2"/>
  <c r="F27" i="2"/>
  <c r="F26" i="2"/>
  <c r="E27" i="2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F46" i="2" s="1"/>
  <c r="E128" i="2" l="1"/>
  <c r="F89" i="2"/>
  <c r="E90" i="2"/>
  <c r="F81" i="2"/>
  <c r="E82" i="2"/>
  <c r="F65" i="2"/>
  <c r="E66" i="2"/>
  <c r="F48" i="2"/>
  <c r="E49" i="2"/>
  <c r="F41" i="2"/>
  <c r="F33" i="2"/>
  <c r="F42" i="2"/>
  <c r="F34" i="2"/>
  <c r="F40" i="2"/>
  <c r="F32" i="2"/>
  <c r="F43" i="2"/>
  <c r="F39" i="2"/>
  <c r="F31" i="2"/>
  <c r="F38" i="2"/>
  <c r="F30" i="2"/>
  <c r="F35" i="2"/>
  <c r="F45" i="2"/>
  <c r="F37" i="2"/>
  <c r="F29" i="2"/>
  <c r="F44" i="2"/>
  <c r="F36" i="2"/>
  <c r="F28" i="2"/>
  <c r="M10" i="1"/>
  <c r="J10" i="1"/>
  <c r="H35" i="1" a="1"/>
  <c r="B37" i="5" a="1"/>
  <c r="F128" i="2" l="1"/>
  <c r="E129" i="2"/>
  <c r="E91" i="2"/>
  <c r="F90" i="2"/>
  <c r="F82" i="2"/>
  <c r="E83" i="2"/>
  <c r="F66" i="2"/>
  <c r="E67" i="2"/>
  <c r="F49" i="2"/>
  <c r="E50" i="2"/>
  <c r="B37" i="5"/>
  <c r="B40" i="5"/>
  <c r="B38" i="5"/>
  <c r="B39" i="5"/>
  <c r="B41" i="5"/>
  <c r="H35" i="1"/>
  <c r="H36" i="1"/>
  <c r="H37" i="1"/>
  <c r="H38" i="1"/>
  <c r="H39" i="1"/>
  <c r="F129" i="2" l="1"/>
  <c r="E130" i="2"/>
  <c r="F91" i="2"/>
  <c r="E92" i="2"/>
  <c r="E84" i="2"/>
  <c r="F83" i="2"/>
  <c r="E68" i="2"/>
  <c r="F67" i="2"/>
  <c r="E51" i="2"/>
  <c r="F50" i="2"/>
  <c r="B3" i="1"/>
  <c r="E5" i="2"/>
  <c r="E6" i="2" s="1"/>
  <c r="F4" i="2"/>
  <c r="G3" i="2"/>
  <c r="G4" i="2" s="1"/>
  <c r="E131" i="2" l="1"/>
  <c r="F130" i="2"/>
  <c r="F92" i="2"/>
  <c r="E93" i="2"/>
  <c r="F84" i="2"/>
  <c r="E85" i="2"/>
  <c r="F68" i="2"/>
  <c r="E69" i="2"/>
  <c r="F51" i="2"/>
  <c r="E52" i="2"/>
  <c r="F5" i="2"/>
  <c r="E7" i="2"/>
  <c r="G7" i="2" s="1"/>
  <c r="F6" i="2"/>
  <c r="G5" i="2"/>
  <c r="H3" i="2"/>
  <c r="G6" i="2"/>
  <c r="F131" i="2" l="1"/>
  <c r="E132" i="2"/>
  <c r="F93" i="2"/>
  <c r="E94" i="2"/>
  <c r="F85" i="2"/>
  <c r="E86" i="2"/>
  <c r="F86" i="2" s="1"/>
  <c r="F69" i="2"/>
  <c r="E70" i="2"/>
  <c r="F52" i="2"/>
  <c r="E53" i="2"/>
  <c r="H6" i="2"/>
  <c r="H8" i="2"/>
  <c r="H4" i="2"/>
  <c r="I3" i="2"/>
  <c r="H7" i="2"/>
  <c r="H5" i="2"/>
  <c r="E8" i="2"/>
  <c r="F7" i="2"/>
  <c r="F132" i="2" l="1"/>
  <c r="E133" i="2"/>
  <c r="E95" i="2"/>
  <c r="F94" i="2"/>
  <c r="F70" i="2"/>
  <c r="E71" i="2"/>
  <c r="F53" i="2"/>
  <c r="E54" i="2"/>
  <c r="E9" i="2"/>
  <c r="I9" i="2" s="1"/>
  <c r="F8" i="2"/>
  <c r="G8" i="2"/>
  <c r="I8" i="2"/>
  <c r="I6" i="2"/>
  <c r="I4" i="2"/>
  <c r="J3" i="2"/>
  <c r="I7" i="2"/>
  <c r="I5" i="2"/>
  <c r="F133" i="2" l="1"/>
  <c r="E134" i="2"/>
  <c r="F95" i="2"/>
  <c r="E96" i="2"/>
  <c r="E72" i="2"/>
  <c r="F71" i="2"/>
  <c r="E55" i="2"/>
  <c r="F54" i="2"/>
  <c r="K3" i="2"/>
  <c r="J6" i="2"/>
  <c r="J4" i="2"/>
  <c r="J9" i="2"/>
  <c r="J7" i="2"/>
  <c r="J5" i="2"/>
  <c r="J8" i="2"/>
  <c r="F9" i="2"/>
  <c r="E10" i="2"/>
  <c r="G9" i="2"/>
  <c r="H9" i="2"/>
  <c r="E135" i="2" l="1"/>
  <c r="F134" i="2"/>
  <c r="F96" i="2"/>
  <c r="E97" i="2"/>
  <c r="F72" i="2"/>
  <c r="E73" i="2"/>
  <c r="F55" i="2"/>
  <c r="E56" i="2"/>
  <c r="E11" i="2"/>
  <c r="F10" i="2"/>
  <c r="G10" i="2"/>
  <c r="H10" i="2"/>
  <c r="I10" i="2"/>
  <c r="J10" i="2"/>
  <c r="L3" i="2"/>
  <c r="K11" i="2"/>
  <c r="K9" i="2"/>
  <c r="K7" i="2"/>
  <c r="K5" i="2"/>
  <c r="K10" i="2"/>
  <c r="K8" i="2"/>
  <c r="K6" i="2"/>
  <c r="K4" i="2"/>
  <c r="F135" i="2" l="1"/>
  <c r="E136" i="2"/>
  <c r="F97" i="2"/>
  <c r="E98" i="2"/>
  <c r="F73" i="2"/>
  <c r="E74" i="2"/>
  <c r="F56" i="2"/>
  <c r="E57" i="2"/>
  <c r="M3" i="2"/>
  <c r="L5" i="2"/>
  <c r="L11" i="2"/>
  <c r="L9" i="2"/>
  <c r="L7" i="2"/>
  <c r="L10" i="2"/>
  <c r="L8" i="2"/>
  <c r="L6" i="2"/>
  <c r="L4" i="2"/>
  <c r="F11" i="2"/>
  <c r="E12" i="2"/>
  <c r="L12" i="2" s="1"/>
  <c r="G11" i="2"/>
  <c r="H11" i="2"/>
  <c r="I11" i="2"/>
  <c r="J11" i="2"/>
  <c r="F136" i="2" l="1"/>
  <c r="E99" i="2"/>
  <c r="F98" i="2"/>
  <c r="F74" i="2"/>
  <c r="E75" i="2"/>
  <c r="E58" i="2"/>
  <c r="F57" i="2"/>
  <c r="E13" i="2"/>
  <c r="F12" i="2"/>
  <c r="G12" i="2"/>
  <c r="H12" i="2"/>
  <c r="I12" i="2"/>
  <c r="J12" i="2"/>
  <c r="K12" i="2"/>
  <c r="M13" i="2"/>
  <c r="M11" i="2"/>
  <c r="M9" i="2"/>
  <c r="M7" i="2"/>
  <c r="M5" i="2"/>
  <c r="M12" i="2"/>
  <c r="M10" i="2"/>
  <c r="M8" i="2"/>
  <c r="M6" i="2"/>
  <c r="M4" i="2"/>
  <c r="N3" i="2"/>
  <c r="F99" i="2" l="1"/>
  <c r="E100" i="2"/>
  <c r="E76" i="2"/>
  <c r="F75" i="2"/>
  <c r="E59" i="2"/>
  <c r="F58" i="2"/>
  <c r="N7" i="2"/>
  <c r="N12" i="2"/>
  <c r="N10" i="2"/>
  <c r="N8" i="2"/>
  <c r="N6" i="2"/>
  <c r="N4" i="2"/>
  <c r="N13" i="2"/>
  <c r="N11" i="2"/>
  <c r="N9" i="2"/>
  <c r="O3" i="2"/>
  <c r="N5" i="2"/>
  <c r="F13" i="2"/>
  <c r="E14" i="2"/>
  <c r="N14" i="2" s="1"/>
  <c r="G13" i="2"/>
  <c r="H13" i="2"/>
  <c r="I13" i="2"/>
  <c r="J13" i="2"/>
  <c r="K13" i="2"/>
  <c r="L13" i="2"/>
  <c r="F100" i="2" l="1"/>
  <c r="E101" i="2"/>
  <c r="F76" i="2"/>
  <c r="E77" i="2"/>
  <c r="F59" i="2"/>
  <c r="E60" i="2"/>
  <c r="E15" i="2"/>
  <c r="F14" i="2"/>
  <c r="G14" i="2"/>
  <c r="H14" i="2"/>
  <c r="I14" i="2"/>
  <c r="J14" i="2"/>
  <c r="K14" i="2"/>
  <c r="L14" i="2"/>
  <c r="M14" i="2"/>
  <c r="O4" i="2"/>
  <c r="O14" i="2"/>
  <c r="O12" i="2"/>
  <c r="O10" i="2"/>
  <c r="O8" i="2"/>
  <c r="O6" i="2"/>
  <c r="P3" i="2"/>
  <c r="O15" i="2"/>
  <c r="O13" i="2"/>
  <c r="O11" i="2"/>
  <c r="O9" i="2"/>
  <c r="O7" i="2"/>
  <c r="O5" i="2"/>
  <c r="F101" i="2" l="1"/>
  <c r="E102" i="2"/>
  <c r="F77" i="2"/>
  <c r="E78" i="2"/>
  <c r="F60" i="2"/>
  <c r="E61" i="2"/>
  <c r="P4" i="2"/>
  <c r="P14" i="2"/>
  <c r="P12" i="2"/>
  <c r="P10" i="2"/>
  <c r="P8" i="2"/>
  <c r="P6" i="2"/>
  <c r="Q3" i="2"/>
  <c r="P5" i="2"/>
  <c r="P15" i="2"/>
  <c r="P13" i="2"/>
  <c r="P11" i="2"/>
  <c r="P9" i="2"/>
  <c r="P7" i="2"/>
  <c r="E16" i="2"/>
  <c r="P16" i="2" s="1"/>
  <c r="F15" i="2"/>
  <c r="G15" i="2"/>
  <c r="H15" i="2"/>
  <c r="I15" i="2"/>
  <c r="J15" i="2"/>
  <c r="K15" i="2"/>
  <c r="L15" i="2"/>
  <c r="M15" i="2"/>
  <c r="N15" i="2"/>
  <c r="E103" i="2" l="1"/>
  <c r="F102" i="2"/>
  <c r="F78" i="2"/>
  <c r="E79" i="2"/>
  <c r="F79" i="2" s="1"/>
  <c r="E62" i="2"/>
  <c r="F61" i="2"/>
  <c r="E17" i="2"/>
  <c r="F16" i="2"/>
  <c r="G16" i="2"/>
  <c r="H16" i="2"/>
  <c r="I16" i="2"/>
  <c r="J16" i="2"/>
  <c r="K16" i="2"/>
  <c r="L16" i="2"/>
  <c r="M16" i="2"/>
  <c r="N16" i="2"/>
  <c r="O16" i="2"/>
  <c r="Q16" i="2"/>
  <c r="Q14" i="2"/>
  <c r="Q12" i="2"/>
  <c r="Q10" i="2"/>
  <c r="Q8" i="2"/>
  <c r="Q6" i="2"/>
  <c r="Q4" i="2"/>
  <c r="R3" i="2"/>
  <c r="Q17" i="2"/>
  <c r="Q15" i="2"/>
  <c r="Q13" i="2"/>
  <c r="Q11" i="2"/>
  <c r="Q9" i="2"/>
  <c r="Q7" i="2"/>
  <c r="Q5" i="2"/>
  <c r="F103" i="2" l="1"/>
  <c r="E104" i="2"/>
  <c r="E63" i="2"/>
  <c r="F63" i="2" s="1"/>
  <c r="F62" i="2"/>
  <c r="R14" i="2"/>
  <c r="R12" i="2"/>
  <c r="S3" i="2"/>
  <c r="R10" i="2"/>
  <c r="R8" i="2"/>
  <c r="R6" i="2"/>
  <c r="R17" i="2"/>
  <c r="R15" i="2"/>
  <c r="R13" i="2"/>
  <c r="R11" i="2"/>
  <c r="R9" i="2"/>
  <c r="R7" i="2"/>
  <c r="R5" i="2"/>
  <c r="R4" i="2"/>
  <c r="R16" i="2"/>
  <c r="E18" i="2"/>
  <c r="R18" i="2" s="1"/>
  <c r="F17" i="2"/>
  <c r="G17" i="2"/>
  <c r="H17" i="2"/>
  <c r="I17" i="2"/>
  <c r="J17" i="2"/>
  <c r="K17" i="2"/>
  <c r="L17" i="2"/>
  <c r="M17" i="2"/>
  <c r="N17" i="2"/>
  <c r="O17" i="2"/>
  <c r="P17" i="2"/>
  <c r="F104" i="2" l="1"/>
  <c r="E105" i="2"/>
  <c r="E19" i="2"/>
  <c r="F18" i="2"/>
  <c r="G18" i="2"/>
  <c r="H18" i="2"/>
  <c r="I18" i="2"/>
  <c r="J18" i="2"/>
  <c r="K18" i="2"/>
  <c r="L18" i="2"/>
  <c r="M18" i="2"/>
  <c r="N18" i="2"/>
  <c r="O18" i="2"/>
  <c r="P18" i="2"/>
  <c r="Q18" i="2"/>
  <c r="T3" i="2"/>
  <c r="S19" i="2"/>
  <c r="S17" i="2"/>
  <c r="S15" i="2"/>
  <c r="S13" i="2"/>
  <c r="S11" i="2"/>
  <c r="S9" i="2"/>
  <c r="S7" i="2"/>
  <c r="S5" i="2"/>
  <c r="S4" i="2"/>
  <c r="S18" i="2"/>
  <c r="S16" i="2"/>
  <c r="S14" i="2"/>
  <c r="S12" i="2"/>
  <c r="S10" i="2"/>
  <c r="S8" i="2"/>
  <c r="S6" i="2"/>
  <c r="F105" i="2" l="1"/>
  <c r="E106" i="2"/>
  <c r="U3" i="2"/>
  <c r="T19" i="2"/>
  <c r="T17" i="2"/>
  <c r="T15" i="2"/>
  <c r="T13" i="2"/>
  <c r="T11" i="2"/>
  <c r="T9" i="2"/>
  <c r="T7" i="2"/>
  <c r="T5" i="2"/>
  <c r="T4" i="2"/>
  <c r="T18" i="2"/>
  <c r="T16" i="2"/>
  <c r="T14" i="2"/>
  <c r="T12" i="2"/>
  <c r="T10" i="2"/>
  <c r="T8" i="2"/>
  <c r="T6" i="2"/>
  <c r="F19" i="2"/>
  <c r="E20" i="2"/>
  <c r="G19" i="2"/>
  <c r="H19" i="2"/>
  <c r="I19" i="2"/>
  <c r="J19" i="2"/>
  <c r="K19" i="2"/>
  <c r="L19" i="2"/>
  <c r="M19" i="2"/>
  <c r="N19" i="2"/>
  <c r="O19" i="2"/>
  <c r="P19" i="2"/>
  <c r="Q19" i="2"/>
  <c r="R19" i="2"/>
  <c r="E107" i="2" l="1"/>
  <c r="F106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19" i="2"/>
  <c r="U17" i="2"/>
  <c r="U15" i="2"/>
  <c r="U13" i="2"/>
  <c r="U11" i="2"/>
  <c r="U9" i="2"/>
  <c r="U7" i="2"/>
  <c r="U5" i="2"/>
  <c r="U20" i="2"/>
  <c r="U18" i="2"/>
  <c r="U16" i="2"/>
  <c r="U14" i="2"/>
  <c r="U12" i="2"/>
  <c r="U10" i="2"/>
  <c r="U8" i="2"/>
  <c r="U6" i="2"/>
  <c r="U4" i="2"/>
  <c r="V3" i="2"/>
  <c r="F107" i="2" l="1"/>
  <c r="E108" i="2"/>
  <c r="V15" i="2"/>
  <c r="V20" i="2"/>
  <c r="V18" i="2"/>
  <c r="V16" i="2"/>
  <c r="V14" i="2"/>
  <c r="V12" i="2"/>
  <c r="V10" i="2"/>
  <c r="V8" i="2"/>
  <c r="V6" i="2"/>
  <c r="V4" i="2"/>
  <c r="W3" i="2"/>
  <c r="V5" i="2"/>
  <c r="V19" i="2"/>
  <c r="V17" i="2"/>
  <c r="V13" i="2"/>
  <c r="V11" i="2"/>
  <c r="V9" i="2"/>
  <c r="V7" i="2"/>
  <c r="F108" i="2" l="1"/>
  <c r="E109" i="2"/>
  <c r="W4" i="2"/>
  <c r="W20" i="2"/>
  <c r="W18" i="2"/>
  <c r="W16" i="2"/>
  <c r="W14" i="2"/>
  <c r="W12" i="2"/>
  <c r="W10" i="2"/>
  <c r="W8" i="2"/>
  <c r="W6" i="2"/>
  <c r="X3" i="2"/>
  <c r="W19" i="2"/>
  <c r="W17" i="2"/>
  <c r="W15" i="2"/>
  <c r="W13" i="2"/>
  <c r="W11" i="2"/>
  <c r="W9" i="2"/>
  <c r="W7" i="2"/>
  <c r="W5" i="2"/>
  <c r="F109" i="2" l="1"/>
  <c r="E110" i="2"/>
  <c r="X6" i="2"/>
  <c r="X20" i="2"/>
  <c r="X18" i="2"/>
  <c r="X16" i="2"/>
  <c r="X14" i="2"/>
  <c r="X12" i="2"/>
  <c r="X10" i="2"/>
  <c r="X8" i="2"/>
  <c r="X4" i="2"/>
  <c r="Y3" i="2"/>
  <c r="X19" i="2"/>
  <c r="X17" i="2"/>
  <c r="X15" i="2"/>
  <c r="X13" i="2"/>
  <c r="X11" i="2"/>
  <c r="X9" i="2"/>
  <c r="X7" i="2"/>
  <c r="X5" i="2"/>
  <c r="E111" i="2" l="1"/>
  <c r="F110" i="2"/>
  <c r="Y5" i="2"/>
  <c r="Y13" i="2"/>
  <c r="Y4" i="2"/>
  <c r="Y6" i="2"/>
  <c r="Y14" i="2"/>
  <c r="Y7" i="2"/>
  <c r="Y15" i="2"/>
  <c r="Y8" i="2"/>
  <c r="Y16" i="2"/>
  <c r="Y9" i="2"/>
  <c r="Y17" i="2"/>
  <c r="Y20" i="2"/>
  <c r="Y10" i="2"/>
  <c r="Y18" i="2"/>
  <c r="Y12" i="2"/>
  <c r="Y11" i="2"/>
  <c r="Y19" i="2"/>
  <c r="F111" i="2" l="1"/>
  <c r="E112" i="2"/>
  <c r="C17" i="2" a="1"/>
  <c r="C17" i="2" s="1"/>
  <c r="F112" i="2" l="1"/>
  <c r="E113" i="2"/>
  <c r="H28" i="5"/>
  <c r="H29" i="5" s="1"/>
  <c r="H30" i="5" s="1"/>
  <c r="G62" i="3"/>
  <c r="AB4" i="3"/>
  <c r="F4" i="3"/>
  <c r="F113" i="2" l="1"/>
  <c r="E114" i="2"/>
  <c r="G19" i="5"/>
  <c r="G20" i="5" s="1"/>
  <c r="G21" i="5" s="1"/>
  <c r="B36" i="4" a="1"/>
  <c r="E115" i="2" l="1"/>
  <c r="F114" i="2"/>
  <c r="B36" i="4"/>
  <c r="B37" i="4"/>
  <c r="B40" i="4"/>
  <c r="B38" i="4"/>
  <c r="B39" i="4"/>
  <c r="I7" i="5"/>
  <c r="I8" i="5" s="1"/>
  <c r="I9" i="5" s="1"/>
  <c r="I10" i="5" s="1"/>
  <c r="C11" i="5"/>
  <c r="B3" i="5"/>
  <c r="J20" i="5" l="1"/>
  <c r="R36" i="5"/>
  <c r="J27" i="5"/>
  <c r="T36" i="5"/>
  <c r="S38" i="5"/>
  <c r="K28" i="5"/>
  <c r="I28" i="5"/>
  <c r="J29" i="5"/>
  <c r="T38" i="5"/>
  <c r="K29" i="5"/>
  <c r="I29" i="5"/>
  <c r="R38" i="5"/>
  <c r="K30" i="5"/>
  <c r="I30" i="5"/>
  <c r="J28" i="5"/>
  <c r="T37" i="5"/>
  <c r="K27" i="5"/>
  <c r="I27" i="5"/>
  <c r="S37" i="5"/>
  <c r="S36" i="5"/>
  <c r="J30" i="5"/>
  <c r="I18" i="5"/>
  <c r="R37" i="5"/>
  <c r="K19" i="5"/>
  <c r="I20" i="5"/>
  <c r="K18" i="5"/>
  <c r="I21" i="5"/>
  <c r="K21" i="5"/>
  <c r="K20" i="5"/>
  <c r="J18" i="5"/>
  <c r="J19" i="5"/>
  <c r="J21" i="5"/>
  <c r="I19" i="5"/>
  <c r="F115" i="2"/>
  <c r="E116" i="2"/>
  <c r="L20" i="5" a="1"/>
  <c r="L20" i="5" s="1"/>
  <c r="L21" i="5" a="1"/>
  <c r="L21" i="5" s="1"/>
  <c r="L18" i="5" a="1"/>
  <c r="L18" i="5" s="1"/>
  <c r="L19" i="5" a="1"/>
  <c r="L19" i="5" s="1"/>
  <c r="N19" i="5"/>
  <c r="N21" i="5"/>
  <c r="N18" i="5"/>
  <c r="N20" i="5"/>
  <c r="C10" i="1"/>
  <c r="I32" i="5" l="1"/>
  <c r="K32" i="5"/>
  <c r="F116" i="2"/>
  <c r="E117" i="2"/>
  <c r="E31" i="1"/>
  <c r="J32" i="5"/>
  <c r="K23" i="5"/>
  <c r="N23" i="5"/>
  <c r="L23" i="5"/>
  <c r="I23" i="5"/>
  <c r="J23" i="5"/>
  <c r="E29" i="1"/>
  <c r="E28" i="1"/>
  <c r="E30" i="1"/>
  <c r="E27" i="1"/>
  <c r="F117" i="2" l="1"/>
  <c r="E118" i="2"/>
  <c r="C11" i="4"/>
  <c r="E18" i="4" l="1"/>
  <c r="E119" i="2"/>
  <c r="F118" i="2"/>
  <c r="F30" i="4"/>
  <c r="F26" i="4"/>
  <c r="G26" i="4" s="1"/>
  <c r="F27" i="4"/>
  <c r="F28" i="4"/>
  <c r="G28" i="4" s="1"/>
  <c r="F29" i="4"/>
  <c r="G29" i="4" s="1"/>
  <c r="B20" i="4"/>
  <c r="F20" i="4" s="1"/>
  <c r="G20" i="4" s="1"/>
  <c r="B19" i="4"/>
  <c r="F19" i="4" s="1"/>
  <c r="B18" i="4"/>
  <c r="E29" i="4"/>
  <c r="E26" i="4"/>
  <c r="E28" i="4"/>
  <c r="E30" i="4"/>
  <c r="E27" i="4"/>
  <c r="E20" i="4"/>
  <c r="B3" i="4"/>
  <c r="G27" i="4" l="1"/>
  <c r="G30" i="4"/>
  <c r="F119" i="2"/>
  <c r="E120" i="2"/>
  <c r="H20" i="4"/>
  <c r="H28" i="4"/>
  <c r="H30" i="4"/>
  <c r="H26" i="4"/>
  <c r="H29" i="4"/>
  <c r="H27" i="4"/>
  <c r="G18" i="4"/>
  <c r="E19" i="4" a="1"/>
  <c r="E19" i="4" s="1"/>
  <c r="G19" i="4" s="1"/>
  <c r="F120" i="2" l="1"/>
  <c r="E121" i="2"/>
  <c r="H18" i="4"/>
  <c r="H19" i="4"/>
  <c r="E62" i="3"/>
  <c r="F63" i="3"/>
  <c r="AC3" i="3"/>
  <c r="AA5" i="3"/>
  <c r="F121" i="2" l="1"/>
  <c r="E122" i="2"/>
  <c r="F64" i="3"/>
  <c r="G63" i="3"/>
  <c r="AA6" i="3"/>
  <c r="AB5" i="3"/>
  <c r="AC5" i="3"/>
  <c r="AD3" i="3"/>
  <c r="AD5" i="3" s="1"/>
  <c r="AC4" i="3"/>
  <c r="E63" i="3"/>
  <c r="E64" i="3"/>
  <c r="G3" i="3"/>
  <c r="E5" i="3"/>
  <c r="E123" i="2" l="1"/>
  <c r="F122" i="2"/>
  <c r="AA7" i="3"/>
  <c r="AC6" i="3"/>
  <c r="AB6" i="3"/>
  <c r="AD6" i="3"/>
  <c r="G5" i="3"/>
  <c r="F5" i="3"/>
  <c r="AE3" i="3"/>
  <c r="AD4" i="3"/>
  <c r="H3" i="3"/>
  <c r="G4" i="3"/>
  <c r="F65" i="3"/>
  <c r="G64" i="3"/>
  <c r="E6" i="3"/>
  <c r="F123" i="2" l="1"/>
  <c r="E124" i="2"/>
  <c r="F66" i="3"/>
  <c r="G65" i="3"/>
  <c r="E65" i="3"/>
  <c r="AF3" i="3"/>
  <c r="AE4" i="3"/>
  <c r="AE5" i="3"/>
  <c r="AE6" i="3"/>
  <c r="F6" i="3"/>
  <c r="H6" i="3"/>
  <c r="G6" i="3"/>
  <c r="I6" i="3"/>
  <c r="I3" i="3"/>
  <c r="H4" i="3"/>
  <c r="H5" i="3"/>
  <c r="AA8" i="3"/>
  <c r="AD7" i="3"/>
  <c r="AC7" i="3"/>
  <c r="AE7" i="3"/>
  <c r="AF7" i="3"/>
  <c r="AB7" i="3"/>
  <c r="E7" i="3"/>
  <c r="F124" i="2" l="1"/>
  <c r="E125" i="2"/>
  <c r="AG3" i="3"/>
  <c r="AG8" i="3" s="1"/>
  <c r="AF4" i="3"/>
  <c r="AF5" i="3"/>
  <c r="AF6" i="3"/>
  <c r="J3" i="3"/>
  <c r="J7" i="3" s="1"/>
  <c r="I4" i="3"/>
  <c r="I5" i="3"/>
  <c r="H7" i="3"/>
  <c r="G7" i="3"/>
  <c r="F7" i="3"/>
  <c r="I7" i="3"/>
  <c r="AA9" i="3"/>
  <c r="AF8" i="3"/>
  <c r="AB8" i="3"/>
  <c r="AE8" i="3"/>
  <c r="AC8" i="3"/>
  <c r="AD8" i="3"/>
  <c r="F67" i="3"/>
  <c r="G66" i="3"/>
  <c r="E66" i="3"/>
  <c r="E8" i="3"/>
  <c r="B22" i="1"/>
  <c r="E22" i="1" s="1"/>
  <c r="B21" i="1"/>
  <c r="E21" i="1" s="1"/>
  <c r="B20" i="1"/>
  <c r="F125" i="2" l="1"/>
  <c r="E126" i="2"/>
  <c r="E20" i="1" a="1"/>
  <c r="E20" i="1" s="1"/>
  <c r="C15" i="1" a="1"/>
  <c r="C15" i="1" s="1"/>
  <c r="F68" i="3"/>
  <c r="G67" i="3"/>
  <c r="E67" i="3"/>
  <c r="I8" i="3"/>
  <c r="H8" i="3"/>
  <c r="J8" i="3"/>
  <c r="F8" i="3"/>
  <c r="G8" i="3"/>
  <c r="AA10" i="3"/>
  <c r="AD9" i="3"/>
  <c r="AG9" i="3"/>
  <c r="AC9" i="3"/>
  <c r="AE9" i="3"/>
  <c r="AF9" i="3"/>
  <c r="AB9" i="3"/>
  <c r="K3" i="3"/>
  <c r="J4" i="3"/>
  <c r="J5" i="3"/>
  <c r="J6" i="3"/>
  <c r="AH3" i="3"/>
  <c r="AG4" i="3"/>
  <c r="AG5" i="3"/>
  <c r="AG6" i="3"/>
  <c r="AG7" i="3"/>
  <c r="E9" i="3"/>
  <c r="G20" i="1"/>
  <c r="G21" i="1"/>
  <c r="G22" i="1"/>
  <c r="F126" i="2" l="1"/>
  <c r="L19" i="1" a="1"/>
  <c r="AI3" i="3"/>
  <c r="AI10" i="3" s="1"/>
  <c r="AH4" i="3"/>
  <c r="AH5" i="3"/>
  <c r="AH6" i="3"/>
  <c r="AH7" i="3"/>
  <c r="AH8" i="3"/>
  <c r="L3" i="3"/>
  <c r="L9" i="3" s="1"/>
  <c r="K4" i="3"/>
  <c r="K5" i="3"/>
  <c r="K6" i="3"/>
  <c r="K7" i="3"/>
  <c r="AH9" i="3"/>
  <c r="AA11" i="3"/>
  <c r="AF10" i="3"/>
  <c r="AB10" i="3"/>
  <c r="AE10" i="3"/>
  <c r="AG10" i="3"/>
  <c r="AC10" i="3"/>
  <c r="AD10" i="3"/>
  <c r="AH10" i="3"/>
  <c r="K9" i="3"/>
  <c r="G9" i="3"/>
  <c r="J9" i="3"/>
  <c r="F9" i="3"/>
  <c r="H9" i="3"/>
  <c r="I9" i="3"/>
  <c r="K8" i="3"/>
  <c r="F69" i="3"/>
  <c r="G68" i="3"/>
  <c r="E68" i="3"/>
  <c r="E10" i="3"/>
  <c r="L19" i="1" l="1"/>
  <c r="M21" i="1"/>
  <c r="M20" i="1"/>
  <c r="O19" i="1" s="1"/>
  <c r="P19" i="1" s="1"/>
  <c r="L20" i="1"/>
  <c r="M19" i="1"/>
  <c r="L21" i="1"/>
  <c r="L22" i="1"/>
  <c r="M22" i="1"/>
  <c r="F70" i="3"/>
  <c r="G69" i="3"/>
  <c r="E69" i="3"/>
  <c r="M3" i="3"/>
  <c r="M10" i="3" s="1"/>
  <c r="L4" i="3"/>
  <c r="L5" i="3"/>
  <c r="L6" i="3"/>
  <c r="L7" i="3"/>
  <c r="L8" i="3"/>
  <c r="I10" i="3"/>
  <c r="L10" i="3"/>
  <c r="H10" i="3"/>
  <c r="J10" i="3"/>
  <c r="F10" i="3"/>
  <c r="K10" i="3"/>
  <c r="G10" i="3"/>
  <c r="AA12" i="3"/>
  <c r="AH11" i="3"/>
  <c r="AD11" i="3"/>
  <c r="AG11" i="3"/>
  <c r="AC11" i="3"/>
  <c r="AI11" i="3"/>
  <c r="AE11" i="3"/>
  <c r="AF11" i="3"/>
  <c r="AB11" i="3"/>
  <c r="AJ3" i="3"/>
  <c r="AI4" i="3"/>
  <c r="AI5" i="3"/>
  <c r="AI6" i="3"/>
  <c r="AI7" i="3"/>
  <c r="AI8" i="3"/>
  <c r="AI9" i="3"/>
  <c r="E11" i="3"/>
  <c r="O20" i="1" l="1"/>
  <c r="P20" i="1" s="1"/>
  <c r="L26" i="1" a="1"/>
  <c r="M26" i="1" s="1"/>
  <c r="O21" i="1"/>
  <c r="P21" i="1" s="1"/>
  <c r="N3" i="3"/>
  <c r="N11" i="3" s="1"/>
  <c r="M4" i="3"/>
  <c r="M5" i="3"/>
  <c r="M6" i="3"/>
  <c r="M7" i="3"/>
  <c r="M8" i="3"/>
  <c r="M9" i="3"/>
  <c r="K11" i="3"/>
  <c r="G11" i="3"/>
  <c r="J11" i="3"/>
  <c r="F11" i="3"/>
  <c r="L11" i="3"/>
  <c r="H11" i="3"/>
  <c r="I11" i="3"/>
  <c r="M11" i="3"/>
  <c r="AK3" i="3"/>
  <c r="AK12" i="3" s="1"/>
  <c r="AJ4" i="3"/>
  <c r="AJ5" i="3"/>
  <c r="AJ6" i="3"/>
  <c r="AJ7" i="3"/>
  <c r="AJ8" i="3"/>
  <c r="AJ9" i="3"/>
  <c r="AJ10" i="3"/>
  <c r="AJ11" i="3"/>
  <c r="AA13" i="3"/>
  <c r="AJ12" i="3"/>
  <c r="AF12" i="3"/>
  <c r="AB12" i="3"/>
  <c r="AI12" i="3"/>
  <c r="AE12" i="3"/>
  <c r="AG12" i="3"/>
  <c r="AC12" i="3"/>
  <c r="AH12" i="3"/>
  <c r="AD12" i="3"/>
  <c r="F71" i="3"/>
  <c r="G70" i="3"/>
  <c r="E70" i="3"/>
  <c r="E12" i="3"/>
  <c r="P22" i="1" l="1"/>
  <c r="O30" i="1"/>
  <c r="P30" i="1" s="1"/>
  <c r="M27" i="1"/>
  <c r="O28" i="1" s="1"/>
  <c r="P28" i="1" s="1"/>
  <c r="L30" i="1"/>
  <c r="M29" i="1"/>
  <c r="L29" i="1"/>
  <c r="L26" i="1"/>
  <c r="M28" i="1"/>
  <c r="M30" i="1"/>
  <c r="L27" i="1"/>
  <c r="L28" i="1"/>
  <c r="AA14" i="3"/>
  <c r="AH13" i="3"/>
  <c r="AD13" i="3"/>
  <c r="AK13" i="3"/>
  <c r="AG13" i="3"/>
  <c r="AC13" i="3"/>
  <c r="AI13" i="3"/>
  <c r="AE13" i="3"/>
  <c r="AB13" i="3"/>
  <c r="AF13" i="3"/>
  <c r="AJ13" i="3"/>
  <c r="M12" i="3"/>
  <c r="I12" i="3"/>
  <c r="L12" i="3"/>
  <c r="H12" i="3"/>
  <c r="N12" i="3"/>
  <c r="J12" i="3"/>
  <c r="F12" i="3"/>
  <c r="K12" i="3"/>
  <c r="G12" i="3"/>
  <c r="AL3" i="3"/>
  <c r="AK4" i="3"/>
  <c r="AK5" i="3"/>
  <c r="AK6" i="3"/>
  <c r="AK7" i="3"/>
  <c r="AK8" i="3"/>
  <c r="AK9" i="3"/>
  <c r="AK10" i="3"/>
  <c r="AK11" i="3"/>
  <c r="F72" i="3"/>
  <c r="G71" i="3"/>
  <c r="E71" i="3"/>
  <c r="O3" i="3"/>
  <c r="N4" i="3"/>
  <c r="N5" i="3"/>
  <c r="N6" i="3"/>
  <c r="N7" i="3"/>
  <c r="N8" i="3"/>
  <c r="N9" i="3"/>
  <c r="N10" i="3"/>
  <c r="O27" i="1"/>
  <c r="P27" i="1" s="1"/>
  <c r="O26" i="1"/>
  <c r="P26" i="1" s="1"/>
  <c r="E13" i="3"/>
  <c r="O29" i="1" l="1"/>
  <c r="P29" i="1" s="1"/>
  <c r="P3" i="3"/>
  <c r="P13" i="3" s="1"/>
  <c r="O4" i="3"/>
  <c r="O5" i="3"/>
  <c r="O6" i="3"/>
  <c r="O7" i="3"/>
  <c r="O8" i="3"/>
  <c r="O9" i="3"/>
  <c r="O10" i="3"/>
  <c r="O11" i="3"/>
  <c r="AM3" i="3"/>
  <c r="AM14" i="3" s="1"/>
  <c r="AL4" i="3"/>
  <c r="AL5" i="3"/>
  <c r="AL6" i="3"/>
  <c r="AL7" i="3"/>
  <c r="AL8" i="3"/>
  <c r="AL9" i="3"/>
  <c r="AL10" i="3"/>
  <c r="AL11" i="3"/>
  <c r="AL12" i="3"/>
  <c r="AL13" i="3"/>
  <c r="O12" i="3"/>
  <c r="O13" i="3"/>
  <c r="K13" i="3"/>
  <c r="G13" i="3"/>
  <c r="N13" i="3"/>
  <c r="J13" i="3"/>
  <c r="F13" i="3"/>
  <c r="L13" i="3"/>
  <c r="H13" i="3"/>
  <c r="I13" i="3"/>
  <c r="M13" i="3"/>
  <c r="F73" i="3"/>
  <c r="G72" i="3"/>
  <c r="E72" i="3"/>
  <c r="AA15" i="3"/>
  <c r="AJ14" i="3"/>
  <c r="AF14" i="3"/>
  <c r="AB14" i="3"/>
  <c r="AI14" i="3"/>
  <c r="AE14" i="3"/>
  <c r="AK14" i="3"/>
  <c r="AG14" i="3"/>
  <c r="AC14" i="3"/>
  <c r="AL14" i="3"/>
  <c r="AH14" i="3"/>
  <c r="AD14" i="3"/>
  <c r="P31" i="1"/>
  <c r="E14" i="3"/>
  <c r="AA16" i="3" l="1"/>
  <c r="AL15" i="3"/>
  <c r="AH15" i="3"/>
  <c r="AD15" i="3"/>
  <c r="AK15" i="3"/>
  <c r="AG15" i="3"/>
  <c r="AC15" i="3"/>
  <c r="AM15" i="3"/>
  <c r="AI15" i="3"/>
  <c r="AE15" i="3"/>
  <c r="AF15" i="3"/>
  <c r="AB15" i="3"/>
  <c r="AJ15" i="3"/>
  <c r="AN3" i="3"/>
  <c r="AN15" i="3" s="1"/>
  <c r="AM4" i="3"/>
  <c r="AM5" i="3"/>
  <c r="AM6" i="3"/>
  <c r="AM7" i="3"/>
  <c r="AM8" i="3"/>
  <c r="AM9" i="3"/>
  <c r="AM10" i="3"/>
  <c r="AM11" i="3"/>
  <c r="AM12" i="3"/>
  <c r="AM13" i="3"/>
  <c r="M14" i="3"/>
  <c r="I14" i="3"/>
  <c r="P14" i="3"/>
  <c r="L14" i="3"/>
  <c r="H14" i="3"/>
  <c r="N14" i="3"/>
  <c r="J14" i="3"/>
  <c r="F14" i="3"/>
  <c r="O14" i="3"/>
  <c r="K14" i="3"/>
  <c r="G14" i="3"/>
  <c r="F74" i="3"/>
  <c r="G73" i="3"/>
  <c r="E73" i="3"/>
  <c r="Q3" i="3"/>
  <c r="P4" i="3"/>
  <c r="P5" i="3"/>
  <c r="P6" i="3"/>
  <c r="P7" i="3"/>
  <c r="P8" i="3"/>
  <c r="P9" i="3"/>
  <c r="P10" i="3"/>
  <c r="P11" i="3"/>
  <c r="P12" i="3"/>
  <c r="E15" i="3"/>
  <c r="F75" i="3" l="1"/>
  <c r="G74" i="3"/>
  <c r="E74" i="3"/>
  <c r="R3" i="3"/>
  <c r="Q4" i="3"/>
  <c r="Q5" i="3"/>
  <c r="Q6" i="3"/>
  <c r="Q7" i="3"/>
  <c r="Q8" i="3"/>
  <c r="Q9" i="3"/>
  <c r="Q10" i="3"/>
  <c r="Q11" i="3"/>
  <c r="Q12" i="3"/>
  <c r="Q13" i="3"/>
  <c r="O15" i="3"/>
  <c r="K15" i="3"/>
  <c r="G15" i="3"/>
  <c r="R15" i="3"/>
  <c r="N15" i="3"/>
  <c r="J15" i="3"/>
  <c r="F15" i="3"/>
  <c r="P15" i="3"/>
  <c r="L15" i="3"/>
  <c r="H15" i="3"/>
  <c r="M15" i="3"/>
  <c r="I15" i="3"/>
  <c r="Q15" i="3"/>
  <c r="Q14" i="3"/>
  <c r="AO3" i="3"/>
  <c r="AO16" i="3" s="1"/>
  <c r="AN4" i="3"/>
  <c r="AN5" i="3"/>
  <c r="AN6" i="3"/>
  <c r="AN7" i="3"/>
  <c r="AN8" i="3"/>
  <c r="AN9" i="3"/>
  <c r="AN10" i="3"/>
  <c r="AN11" i="3"/>
  <c r="AN12" i="3"/>
  <c r="AN13" i="3"/>
  <c r="AN14" i="3"/>
  <c r="AA17" i="3"/>
  <c r="AN16" i="3"/>
  <c r="AJ16" i="3"/>
  <c r="AF16" i="3"/>
  <c r="AB16" i="3"/>
  <c r="AM16" i="3"/>
  <c r="AI16" i="3"/>
  <c r="AE16" i="3"/>
  <c r="AK16" i="3"/>
  <c r="AG16" i="3"/>
  <c r="AC16" i="3"/>
  <c r="AL16" i="3"/>
  <c r="AH16" i="3"/>
  <c r="AD16" i="3"/>
  <c r="E16" i="3"/>
  <c r="S3" i="3" l="1"/>
  <c r="R4" i="3"/>
  <c r="R5" i="3"/>
  <c r="R6" i="3"/>
  <c r="R7" i="3"/>
  <c r="R8" i="3"/>
  <c r="R9" i="3"/>
  <c r="R10" i="3"/>
  <c r="R11" i="3"/>
  <c r="R12" i="3"/>
  <c r="R13" i="3"/>
  <c r="R14" i="3"/>
  <c r="AA18" i="3"/>
  <c r="AL17" i="3"/>
  <c r="AH17" i="3"/>
  <c r="AD17" i="3"/>
  <c r="AO17" i="3"/>
  <c r="AK17" i="3"/>
  <c r="AG17" i="3"/>
  <c r="AC17" i="3"/>
  <c r="AM17" i="3"/>
  <c r="AI17" i="3"/>
  <c r="AE17" i="3"/>
  <c r="AJ17" i="3"/>
  <c r="AF17" i="3"/>
  <c r="AB17" i="3"/>
  <c r="AN17" i="3"/>
  <c r="AP3" i="3"/>
  <c r="AP17" i="3" s="1"/>
  <c r="AO4" i="3"/>
  <c r="AO5" i="3"/>
  <c r="AO6" i="3"/>
  <c r="AO7" i="3"/>
  <c r="AO8" i="3"/>
  <c r="AO9" i="3"/>
  <c r="AO10" i="3"/>
  <c r="AO11" i="3"/>
  <c r="AO12" i="3"/>
  <c r="AO13" i="3"/>
  <c r="AO14" i="3"/>
  <c r="AO15" i="3"/>
  <c r="Q16" i="3"/>
  <c r="M16" i="3"/>
  <c r="I16" i="3"/>
  <c r="P16" i="3"/>
  <c r="L16" i="3"/>
  <c r="H16" i="3"/>
  <c r="R16" i="3"/>
  <c r="N16" i="3"/>
  <c r="J16" i="3"/>
  <c r="F16" i="3"/>
  <c r="G16" i="3"/>
  <c r="S16" i="3"/>
  <c r="K16" i="3"/>
  <c r="O16" i="3"/>
  <c r="F76" i="3"/>
  <c r="G75" i="3"/>
  <c r="E75" i="3"/>
  <c r="E17" i="3"/>
  <c r="S17" i="3" l="1"/>
  <c r="O17" i="3"/>
  <c r="K17" i="3"/>
  <c r="G17" i="3"/>
  <c r="R17" i="3"/>
  <c r="N17" i="3"/>
  <c r="J17" i="3"/>
  <c r="F17" i="3"/>
  <c r="P17" i="3"/>
  <c r="L17" i="3"/>
  <c r="H17" i="3"/>
  <c r="Q17" i="3"/>
  <c r="M17" i="3"/>
  <c r="I17" i="3"/>
  <c r="F77" i="3"/>
  <c r="G76" i="3"/>
  <c r="E76" i="3"/>
  <c r="AQ3" i="3"/>
  <c r="AQ18" i="3" s="1"/>
  <c r="AP4" i="3"/>
  <c r="AP5" i="3"/>
  <c r="AP6" i="3"/>
  <c r="AP7" i="3"/>
  <c r="AP8" i="3"/>
  <c r="AP9" i="3"/>
  <c r="AP10" i="3"/>
  <c r="AP11" i="3"/>
  <c r="AP12" i="3"/>
  <c r="AP13" i="3"/>
  <c r="AP14" i="3"/>
  <c r="AP15" i="3"/>
  <c r="AP16" i="3"/>
  <c r="AA19" i="3"/>
  <c r="AN18" i="3"/>
  <c r="AJ18" i="3"/>
  <c r="AF18" i="3"/>
  <c r="AB18" i="3"/>
  <c r="AM18" i="3"/>
  <c r="AI18" i="3"/>
  <c r="AE18" i="3"/>
  <c r="AO18" i="3"/>
  <c r="AK18" i="3"/>
  <c r="AG18" i="3"/>
  <c r="AC18" i="3"/>
  <c r="AD18" i="3"/>
  <c r="AP18" i="3"/>
  <c r="AL18" i="3"/>
  <c r="AH18" i="3"/>
  <c r="T3" i="3"/>
  <c r="T17" i="3" s="1"/>
  <c r="S4" i="3"/>
  <c r="S5" i="3"/>
  <c r="S6" i="3"/>
  <c r="S7" i="3"/>
  <c r="S8" i="3"/>
  <c r="S9" i="3"/>
  <c r="S10" i="3"/>
  <c r="S11" i="3"/>
  <c r="S12" i="3"/>
  <c r="S13" i="3"/>
  <c r="S14" i="3"/>
  <c r="S15" i="3"/>
  <c r="E18" i="3"/>
  <c r="Q18" i="3" l="1"/>
  <c r="M18" i="3"/>
  <c r="I18" i="3"/>
  <c r="T18" i="3"/>
  <c r="P18" i="3"/>
  <c r="L18" i="3"/>
  <c r="H18" i="3"/>
  <c r="R18" i="3"/>
  <c r="N18" i="3"/>
  <c r="J18" i="3"/>
  <c r="F18" i="3"/>
  <c r="K18" i="3"/>
  <c r="G18" i="3"/>
  <c r="S18" i="3"/>
  <c r="O18" i="3"/>
  <c r="F78" i="3"/>
  <c r="G77" i="3"/>
  <c r="E77" i="3"/>
  <c r="AR3" i="3"/>
  <c r="AR19" i="3" s="1"/>
  <c r="AQ4" i="3"/>
  <c r="AQ5" i="3"/>
  <c r="AQ6" i="3"/>
  <c r="AQ7" i="3"/>
  <c r="AQ8" i="3"/>
  <c r="AQ9" i="3"/>
  <c r="AQ10" i="3"/>
  <c r="AQ11" i="3"/>
  <c r="AQ12" i="3"/>
  <c r="AQ13" i="3"/>
  <c r="AQ14" i="3"/>
  <c r="AQ15" i="3"/>
  <c r="AQ16" i="3"/>
  <c r="AQ17" i="3"/>
  <c r="U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AA20" i="3"/>
  <c r="AP19" i="3"/>
  <c r="AL19" i="3"/>
  <c r="AH19" i="3"/>
  <c r="AD19" i="3"/>
  <c r="AO19" i="3"/>
  <c r="AJ19" i="3"/>
  <c r="AE19" i="3"/>
  <c r="AN19" i="3"/>
  <c r="AI19" i="3"/>
  <c r="AC19" i="3"/>
  <c r="AQ19" i="3"/>
  <c r="AK19" i="3"/>
  <c r="AF19" i="3"/>
  <c r="AB19" i="3"/>
  <c r="AM19" i="3"/>
  <c r="AG19" i="3"/>
  <c r="E19" i="3"/>
  <c r="AA21" i="3" l="1"/>
  <c r="AR20" i="3"/>
  <c r="AN20" i="3"/>
  <c r="AJ20" i="3"/>
  <c r="AF20" i="3"/>
  <c r="AB20" i="3"/>
  <c r="AO20" i="3"/>
  <c r="AI20" i="3"/>
  <c r="AD20" i="3"/>
  <c r="AM20" i="3"/>
  <c r="AH20" i="3"/>
  <c r="AC20" i="3"/>
  <c r="AP20" i="3"/>
  <c r="AK20" i="3"/>
  <c r="AE20" i="3"/>
  <c r="AG20" i="3"/>
  <c r="AQ20" i="3"/>
  <c r="AL20" i="3"/>
  <c r="F79" i="3"/>
  <c r="G78" i="3"/>
  <c r="E78" i="3"/>
  <c r="AS3" i="3"/>
  <c r="AR4" i="3"/>
  <c r="AR5" i="3"/>
  <c r="AR6" i="3"/>
  <c r="AR7" i="3"/>
  <c r="AR8" i="3"/>
  <c r="AR9" i="3"/>
  <c r="AR10" i="3"/>
  <c r="AR11" i="3"/>
  <c r="AR12" i="3"/>
  <c r="AR13" i="3"/>
  <c r="AR14" i="3"/>
  <c r="AR15" i="3"/>
  <c r="AR16" i="3"/>
  <c r="AR17" i="3"/>
  <c r="AR18" i="3"/>
  <c r="V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S19" i="3"/>
  <c r="O19" i="3"/>
  <c r="K19" i="3"/>
  <c r="Q19" i="3"/>
  <c r="L19" i="3"/>
  <c r="G19" i="3"/>
  <c r="U19" i="3"/>
  <c r="P19" i="3"/>
  <c r="J19" i="3"/>
  <c r="F19" i="3"/>
  <c r="R19" i="3"/>
  <c r="M19" i="3"/>
  <c r="H19" i="3"/>
  <c r="T19" i="3"/>
  <c r="N19" i="3"/>
  <c r="I19" i="3"/>
  <c r="U18" i="3"/>
  <c r="E20" i="3"/>
  <c r="W3" i="3" l="1"/>
  <c r="W20" i="3" s="1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AT3" i="3"/>
  <c r="AS4" i="3"/>
  <c r="AS5" i="3"/>
  <c r="AS6" i="3"/>
  <c r="AS7" i="3"/>
  <c r="AS8" i="3"/>
  <c r="AS9" i="3"/>
  <c r="AS10" i="3"/>
  <c r="AS11" i="3"/>
  <c r="AS12" i="3"/>
  <c r="AS13" i="3"/>
  <c r="AS14" i="3"/>
  <c r="AS15" i="3"/>
  <c r="AS16" i="3"/>
  <c r="AS17" i="3"/>
  <c r="AS18" i="3"/>
  <c r="AS19" i="3"/>
  <c r="U20" i="3"/>
  <c r="Q20" i="3"/>
  <c r="M20" i="3"/>
  <c r="I20" i="3"/>
  <c r="V20" i="3"/>
  <c r="P20" i="3"/>
  <c r="K20" i="3"/>
  <c r="F20" i="3"/>
  <c r="T20" i="3"/>
  <c r="O20" i="3"/>
  <c r="J20" i="3"/>
  <c r="R20" i="3"/>
  <c r="L20" i="3"/>
  <c r="G20" i="3"/>
  <c r="H20" i="3"/>
  <c r="S20" i="3"/>
  <c r="N20" i="3"/>
  <c r="V19" i="3"/>
  <c r="AS20" i="3"/>
  <c r="F80" i="3"/>
  <c r="G79" i="3"/>
  <c r="E79" i="3"/>
  <c r="AA22" i="3"/>
  <c r="AT21" i="3"/>
  <c r="AP21" i="3"/>
  <c r="AL21" i="3"/>
  <c r="AH21" i="3"/>
  <c r="AD21" i="3"/>
  <c r="AS21" i="3"/>
  <c r="AN21" i="3"/>
  <c r="AI21" i="3"/>
  <c r="AC21" i="3"/>
  <c r="AR21" i="3"/>
  <c r="AM21" i="3"/>
  <c r="AG21" i="3"/>
  <c r="AB21" i="3"/>
  <c r="AO21" i="3"/>
  <c r="AJ21" i="3"/>
  <c r="AE21" i="3"/>
  <c r="AK21" i="3"/>
  <c r="AF21" i="3"/>
  <c r="AQ21" i="3"/>
  <c r="E21" i="3"/>
  <c r="W21" i="3" l="1"/>
  <c r="S21" i="3"/>
  <c r="O21" i="3"/>
  <c r="K21" i="3"/>
  <c r="G21" i="3"/>
  <c r="U21" i="3"/>
  <c r="P21" i="3"/>
  <c r="J21" i="3"/>
  <c r="T21" i="3"/>
  <c r="N21" i="3"/>
  <c r="I21" i="3"/>
  <c r="V21" i="3"/>
  <c r="Q21" i="3"/>
  <c r="L21" i="3"/>
  <c r="F21" i="3"/>
  <c r="M21" i="3"/>
  <c r="H21" i="3"/>
  <c r="R21" i="3"/>
  <c r="F81" i="3"/>
  <c r="G80" i="3"/>
  <c r="E80" i="3"/>
  <c r="AA23" i="3"/>
  <c r="AQ22" i="3"/>
  <c r="AM22" i="3"/>
  <c r="AI22" i="3"/>
  <c r="AE22" i="3"/>
  <c r="AT22" i="3"/>
  <c r="AP22" i="3"/>
  <c r="AL22" i="3"/>
  <c r="AH22" i="3"/>
  <c r="AD22" i="3"/>
  <c r="AR22" i="3"/>
  <c r="AN22" i="3"/>
  <c r="AJ22" i="3"/>
  <c r="AF22" i="3"/>
  <c r="AB22" i="3"/>
  <c r="AO22" i="3"/>
  <c r="AK22" i="3"/>
  <c r="AS22" i="3"/>
  <c r="AC22" i="3"/>
  <c r="AG22" i="3"/>
  <c r="AT4" i="3"/>
  <c r="AT5" i="3"/>
  <c r="AT6" i="3"/>
  <c r="AT7" i="3"/>
  <c r="AT8" i="3"/>
  <c r="AT9" i="3"/>
  <c r="AT10" i="3"/>
  <c r="AT11" i="3"/>
  <c r="AT12" i="3"/>
  <c r="AT13" i="3"/>
  <c r="AT14" i="3"/>
  <c r="AT15" i="3"/>
  <c r="AT16" i="3"/>
  <c r="AT17" i="3"/>
  <c r="AT18" i="3"/>
  <c r="AT19" i="3"/>
  <c r="AT20" i="3"/>
  <c r="X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E22" i="3"/>
  <c r="X4" i="3" l="1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F82" i="3"/>
  <c r="G81" i="3"/>
  <c r="E81" i="3"/>
  <c r="AA24" i="3"/>
  <c r="AS23" i="3"/>
  <c r="AO23" i="3"/>
  <c r="AK23" i="3"/>
  <c r="AG23" i="3"/>
  <c r="AC23" i="3"/>
  <c r="AR23" i="3"/>
  <c r="AN23" i="3"/>
  <c r="AJ23" i="3"/>
  <c r="AF23" i="3"/>
  <c r="AB23" i="3"/>
  <c r="AT23" i="3"/>
  <c r="AP23" i="3"/>
  <c r="AL23" i="3"/>
  <c r="AH23" i="3"/>
  <c r="AD23" i="3"/>
  <c r="AI23" i="3"/>
  <c r="AE23" i="3"/>
  <c r="AM23" i="3"/>
  <c r="AQ23" i="3"/>
  <c r="X22" i="3"/>
  <c r="T22" i="3"/>
  <c r="P22" i="3"/>
  <c r="L22" i="3"/>
  <c r="W22" i="3"/>
  <c r="S22" i="3"/>
  <c r="O22" i="3"/>
  <c r="U22" i="3"/>
  <c r="Q22" i="3"/>
  <c r="M22" i="3"/>
  <c r="I22" i="3"/>
  <c r="V22" i="3"/>
  <c r="J22" i="3"/>
  <c r="R22" i="3"/>
  <c r="H22" i="3"/>
  <c r="K22" i="3"/>
  <c r="F22" i="3"/>
  <c r="N22" i="3"/>
  <c r="G22" i="3"/>
  <c r="X21" i="3"/>
  <c r="E23" i="3"/>
  <c r="V23" i="3" l="1"/>
  <c r="R23" i="3"/>
  <c r="N23" i="3"/>
  <c r="J23" i="3"/>
  <c r="F23" i="3"/>
  <c r="U23" i="3"/>
  <c r="Q23" i="3"/>
  <c r="M23" i="3"/>
  <c r="I23" i="3"/>
  <c r="W23" i="3"/>
  <c r="S23" i="3"/>
  <c r="O23" i="3"/>
  <c r="K23" i="3"/>
  <c r="G23" i="3"/>
  <c r="P23" i="3"/>
  <c r="L23" i="3"/>
  <c r="T23" i="3"/>
  <c r="X23" i="3"/>
  <c r="H23" i="3"/>
  <c r="F83" i="3"/>
  <c r="G82" i="3"/>
  <c r="E82" i="3"/>
  <c r="AA25" i="3"/>
  <c r="AQ24" i="3"/>
  <c r="AM24" i="3"/>
  <c r="AI24" i="3"/>
  <c r="AE24" i="3"/>
  <c r="AT24" i="3"/>
  <c r="AP24" i="3"/>
  <c r="AL24" i="3"/>
  <c r="AH24" i="3"/>
  <c r="AD24" i="3"/>
  <c r="AR24" i="3"/>
  <c r="AN24" i="3"/>
  <c r="AJ24" i="3"/>
  <c r="AF24" i="3"/>
  <c r="AB24" i="3"/>
  <c r="AS24" i="3"/>
  <c r="AC24" i="3"/>
  <c r="AO24" i="3"/>
  <c r="AG24" i="3"/>
  <c r="AK24" i="3"/>
  <c r="E24" i="3"/>
  <c r="F84" i="3" l="1"/>
  <c r="G83" i="3"/>
  <c r="E83" i="3"/>
  <c r="AA26" i="3"/>
  <c r="AS25" i="3"/>
  <c r="AO25" i="3"/>
  <c r="AK25" i="3"/>
  <c r="AG25" i="3"/>
  <c r="AC25" i="3"/>
  <c r="AR25" i="3"/>
  <c r="AN25" i="3"/>
  <c r="AJ25" i="3"/>
  <c r="AF25" i="3"/>
  <c r="AB25" i="3"/>
  <c r="AT25" i="3"/>
  <c r="AP25" i="3"/>
  <c r="AL25" i="3"/>
  <c r="AH25" i="3"/>
  <c r="AD25" i="3"/>
  <c r="AM25" i="3"/>
  <c r="AI25" i="3"/>
  <c r="AQ25" i="3"/>
  <c r="AE25" i="3"/>
  <c r="X24" i="3"/>
  <c r="T24" i="3"/>
  <c r="P24" i="3"/>
  <c r="L24" i="3"/>
  <c r="H24" i="3"/>
  <c r="W24" i="3"/>
  <c r="S24" i="3"/>
  <c r="O24" i="3"/>
  <c r="K24" i="3"/>
  <c r="G24" i="3"/>
  <c r="U24" i="3"/>
  <c r="Q24" i="3"/>
  <c r="M24" i="3"/>
  <c r="I24" i="3"/>
  <c r="J24" i="3"/>
  <c r="V24" i="3"/>
  <c r="F24" i="3"/>
  <c r="N24" i="3"/>
  <c r="R24" i="3"/>
  <c r="E25" i="3"/>
  <c r="AA27" i="3" l="1"/>
  <c r="AQ26" i="3"/>
  <c r="AM26" i="3"/>
  <c r="AI26" i="3"/>
  <c r="AE26" i="3"/>
  <c r="AT26" i="3"/>
  <c r="AP26" i="3"/>
  <c r="AL26" i="3"/>
  <c r="AH26" i="3"/>
  <c r="AD26" i="3"/>
  <c r="AR26" i="3"/>
  <c r="AN26" i="3"/>
  <c r="AJ26" i="3"/>
  <c r="AF26" i="3"/>
  <c r="AB26" i="3"/>
  <c r="AG26" i="3"/>
  <c r="AS26" i="3"/>
  <c r="AC26" i="3"/>
  <c r="AK26" i="3"/>
  <c r="AO26" i="3"/>
  <c r="V25" i="3"/>
  <c r="R25" i="3"/>
  <c r="N25" i="3"/>
  <c r="J25" i="3"/>
  <c r="F25" i="3"/>
  <c r="U25" i="3"/>
  <c r="Q25" i="3"/>
  <c r="M25" i="3"/>
  <c r="I25" i="3"/>
  <c r="W25" i="3"/>
  <c r="S25" i="3"/>
  <c r="O25" i="3"/>
  <c r="K25" i="3"/>
  <c r="G25" i="3"/>
  <c r="T25" i="3"/>
  <c r="P25" i="3"/>
  <c r="X25" i="3"/>
  <c r="H25" i="3"/>
  <c r="L25" i="3"/>
  <c r="F85" i="3"/>
  <c r="G84" i="3"/>
  <c r="E84" i="3"/>
  <c r="E26" i="3"/>
  <c r="F86" i="3" l="1"/>
  <c r="G85" i="3"/>
  <c r="E85" i="3"/>
  <c r="X26" i="3"/>
  <c r="T26" i="3"/>
  <c r="P26" i="3"/>
  <c r="L26" i="3"/>
  <c r="H26" i="3"/>
  <c r="W26" i="3"/>
  <c r="S26" i="3"/>
  <c r="O26" i="3"/>
  <c r="K26" i="3"/>
  <c r="G26" i="3"/>
  <c r="U26" i="3"/>
  <c r="Q26" i="3"/>
  <c r="M26" i="3"/>
  <c r="I26" i="3"/>
  <c r="N26" i="3"/>
  <c r="J26" i="3"/>
  <c r="R26" i="3"/>
  <c r="F26" i="3"/>
  <c r="V26" i="3"/>
  <c r="AA28" i="3"/>
  <c r="AS27" i="3"/>
  <c r="AO27" i="3"/>
  <c r="AK27" i="3"/>
  <c r="AG27" i="3"/>
  <c r="AC27" i="3"/>
  <c r="AR27" i="3"/>
  <c r="AN27" i="3"/>
  <c r="AJ27" i="3"/>
  <c r="AF27" i="3"/>
  <c r="AB27" i="3"/>
  <c r="AT27" i="3"/>
  <c r="AP27" i="3"/>
  <c r="AL27" i="3"/>
  <c r="AH27" i="3"/>
  <c r="AD27" i="3"/>
  <c r="AQ27" i="3"/>
  <c r="AM27" i="3"/>
  <c r="AE27" i="3"/>
  <c r="AI27" i="3"/>
  <c r="E27" i="3"/>
  <c r="V27" i="3" l="1"/>
  <c r="R27" i="3"/>
  <c r="N27" i="3"/>
  <c r="J27" i="3"/>
  <c r="F27" i="3"/>
  <c r="U27" i="3"/>
  <c r="Q27" i="3"/>
  <c r="M27" i="3"/>
  <c r="I27" i="3"/>
  <c r="W27" i="3"/>
  <c r="S27" i="3"/>
  <c r="O27" i="3"/>
  <c r="K27" i="3"/>
  <c r="G27" i="3"/>
  <c r="X27" i="3"/>
  <c r="H27" i="3"/>
  <c r="T27" i="3"/>
  <c r="L27" i="3"/>
  <c r="P27" i="3"/>
  <c r="AA29" i="3"/>
  <c r="AQ28" i="3"/>
  <c r="AM28" i="3"/>
  <c r="AI28" i="3"/>
  <c r="AE28" i="3"/>
  <c r="AT28" i="3"/>
  <c r="AP28" i="3"/>
  <c r="AL28" i="3"/>
  <c r="AH28" i="3"/>
  <c r="AD28" i="3"/>
  <c r="AR28" i="3"/>
  <c r="AN28" i="3"/>
  <c r="AJ28" i="3"/>
  <c r="AF28" i="3"/>
  <c r="AB28" i="3"/>
  <c r="AK28" i="3"/>
  <c r="AG28" i="3"/>
  <c r="AO28" i="3"/>
  <c r="AS28" i="3"/>
  <c r="AC28" i="3"/>
  <c r="F87" i="3"/>
  <c r="G86" i="3"/>
  <c r="E86" i="3"/>
  <c r="E28" i="3"/>
  <c r="X28" i="3" l="1"/>
  <c r="T28" i="3"/>
  <c r="P28" i="3"/>
  <c r="L28" i="3"/>
  <c r="H28" i="3"/>
  <c r="W28" i="3"/>
  <c r="S28" i="3"/>
  <c r="O28" i="3"/>
  <c r="K28" i="3"/>
  <c r="G28" i="3"/>
  <c r="U28" i="3"/>
  <c r="Q28" i="3"/>
  <c r="M28" i="3"/>
  <c r="I28" i="3"/>
  <c r="R28" i="3"/>
  <c r="N28" i="3"/>
  <c r="V28" i="3"/>
  <c r="F28" i="3"/>
  <c r="J28" i="3"/>
  <c r="F88" i="3"/>
  <c r="G87" i="3"/>
  <c r="E87" i="3"/>
  <c r="AA30" i="3"/>
  <c r="AS29" i="3"/>
  <c r="AO29" i="3"/>
  <c r="AK29" i="3"/>
  <c r="AG29" i="3"/>
  <c r="AC29" i="3"/>
  <c r="AR29" i="3"/>
  <c r="AN29" i="3"/>
  <c r="AJ29" i="3"/>
  <c r="AF29" i="3"/>
  <c r="AB29" i="3"/>
  <c r="AT29" i="3"/>
  <c r="AP29" i="3"/>
  <c r="AL29" i="3"/>
  <c r="AH29" i="3"/>
  <c r="AD29" i="3"/>
  <c r="AE29" i="3"/>
  <c r="AQ29" i="3"/>
  <c r="AI29" i="3"/>
  <c r="AM29" i="3"/>
  <c r="E29" i="3"/>
  <c r="F89" i="3" l="1"/>
  <c r="G88" i="3"/>
  <c r="E88" i="3"/>
  <c r="AA31" i="3"/>
  <c r="AQ30" i="3"/>
  <c r="AM30" i="3"/>
  <c r="AI30" i="3"/>
  <c r="AE30" i="3"/>
  <c r="AT30" i="3"/>
  <c r="AP30" i="3"/>
  <c r="AL30" i="3"/>
  <c r="AH30" i="3"/>
  <c r="AD30" i="3"/>
  <c r="AR30" i="3"/>
  <c r="AN30" i="3"/>
  <c r="AJ30" i="3"/>
  <c r="AF30" i="3"/>
  <c r="AB30" i="3"/>
  <c r="AO30" i="3"/>
  <c r="AK30" i="3"/>
  <c r="AS30" i="3"/>
  <c r="AC30" i="3"/>
  <c r="AG30" i="3"/>
  <c r="V29" i="3"/>
  <c r="R29" i="3"/>
  <c r="N29" i="3"/>
  <c r="J29" i="3"/>
  <c r="F29" i="3"/>
  <c r="U29" i="3"/>
  <c r="Q29" i="3"/>
  <c r="M29" i="3"/>
  <c r="I29" i="3"/>
  <c r="W29" i="3"/>
  <c r="S29" i="3"/>
  <c r="O29" i="3"/>
  <c r="K29" i="3"/>
  <c r="G29" i="3"/>
  <c r="L29" i="3"/>
  <c r="X29" i="3"/>
  <c r="H29" i="3"/>
  <c r="P29" i="3"/>
  <c r="T29" i="3"/>
  <c r="E30" i="3"/>
  <c r="X30" i="3" l="1"/>
  <c r="T30" i="3"/>
  <c r="P30" i="3"/>
  <c r="L30" i="3"/>
  <c r="H30" i="3"/>
  <c r="W30" i="3"/>
  <c r="S30" i="3"/>
  <c r="O30" i="3"/>
  <c r="K30" i="3"/>
  <c r="G30" i="3"/>
  <c r="U30" i="3"/>
  <c r="Q30" i="3"/>
  <c r="M30" i="3"/>
  <c r="I30" i="3"/>
  <c r="V30" i="3"/>
  <c r="F30" i="3"/>
  <c r="R30" i="3"/>
  <c r="J30" i="3"/>
  <c r="N30" i="3"/>
  <c r="AA32" i="3"/>
  <c r="AS31" i="3"/>
  <c r="AO31" i="3"/>
  <c r="AK31" i="3"/>
  <c r="AG31" i="3"/>
  <c r="AC31" i="3"/>
  <c r="AR31" i="3"/>
  <c r="AN31" i="3"/>
  <c r="AJ31" i="3"/>
  <c r="AF31" i="3"/>
  <c r="AB31" i="3"/>
  <c r="AT31" i="3"/>
  <c r="AP31" i="3"/>
  <c r="AL31" i="3"/>
  <c r="AH31" i="3"/>
  <c r="AD31" i="3"/>
  <c r="AI31" i="3"/>
  <c r="AE31" i="3"/>
  <c r="AM31" i="3"/>
  <c r="AQ31" i="3"/>
  <c r="F90" i="3"/>
  <c r="G89" i="3"/>
  <c r="E89" i="3"/>
  <c r="E31" i="3"/>
  <c r="AA33" i="3" l="1"/>
  <c r="AQ32" i="3"/>
  <c r="AM32" i="3"/>
  <c r="AI32" i="3"/>
  <c r="AE32" i="3"/>
  <c r="AT32" i="3"/>
  <c r="AP32" i="3"/>
  <c r="AL32" i="3"/>
  <c r="AH32" i="3"/>
  <c r="AD32" i="3"/>
  <c r="AR32" i="3"/>
  <c r="AN32" i="3"/>
  <c r="AJ32" i="3"/>
  <c r="AF32" i="3"/>
  <c r="AB32" i="3"/>
  <c r="AS32" i="3"/>
  <c r="AC32" i="3"/>
  <c r="AO32" i="3"/>
  <c r="AG32" i="3"/>
  <c r="AK32" i="3"/>
  <c r="F91" i="3"/>
  <c r="G90" i="3"/>
  <c r="E90" i="3"/>
  <c r="V31" i="3"/>
  <c r="R31" i="3"/>
  <c r="N31" i="3"/>
  <c r="J31" i="3"/>
  <c r="F31" i="3"/>
  <c r="U31" i="3"/>
  <c r="Q31" i="3"/>
  <c r="M31" i="3"/>
  <c r="I31" i="3"/>
  <c r="W31" i="3"/>
  <c r="S31" i="3"/>
  <c r="O31" i="3"/>
  <c r="K31" i="3"/>
  <c r="G31" i="3"/>
  <c r="P31" i="3"/>
  <c r="L31" i="3"/>
  <c r="T31" i="3"/>
  <c r="H31" i="3"/>
  <c r="X31" i="3"/>
  <c r="E32" i="3"/>
  <c r="X32" i="3" l="1"/>
  <c r="T32" i="3"/>
  <c r="P32" i="3"/>
  <c r="L32" i="3"/>
  <c r="H32" i="3"/>
  <c r="W32" i="3"/>
  <c r="S32" i="3"/>
  <c r="O32" i="3"/>
  <c r="K32" i="3"/>
  <c r="G32" i="3"/>
  <c r="U32" i="3"/>
  <c r="Q32" i="3"/>
  <c r="M32" i="3"/>
  <c r="I32" i="3"/>
  <c r="J32" i="3"/>
  <c r="V32" i="3"/>
  <c r="F32" i="3"/>
  <c r="N32" i="3"/>
  <c r="R32" i="3"/>
  <c r="F92" i="3"/>
  <c r="G91" i="3"/>
  <c r="E91" i="3"/>
  <c r="AA34" i="3"/>
  <c r="AT33" i="3"/>
  <c r="AP33" i="3"/>
  <c r="AO33" i="3"/>
  <c r="AK33" i="3"/>
  <c r="AG33" i="3"/>
  <c r="AC33" i="3"/>
  <c r="AS33" i="3"/>
  <c r="AN33" i="3"/>
  <c r="AJ33" i="3"/>
  <c r="AF33" i="3"/>
  <c r="AB33" i="3"/>
  <c r="AQ33" i="3"/>
  <c r="AL33" i="3"/>
  <c r="AH33" i="3"/>
  <c r="AD33" i="3"/>
  <c r="AM33" i="3"/>
  <c r="AI33" i="3"/>
  <c r="AR33" i="3"/>
  <c r="AE33" i="3"/>
  <c r="E33" i="3"/>
  <c r="F93" i="3" l="1"/>
  <c r="G92" i="3"/>
  <c r="E92" i="3"/>
  <c r="V33" i="3"/>
  <c r="R33" i="3"/>
  <c r="N33" i="3"/>
  <c r="J33" i="3"/>
  <c r="F33" i="3"/>
  <c r="U33" i="3"/>
  <c r="Q33" i="3"/>
  <c r="M33" i="3"/>
  <c r="I33" i="3"/>
  <c r="W33" i="3"/>
  <c r="S33" i="3"/>
  <c r="O33" i="3"/>
  <c r="K33" i="3"/>
  <c r="G33" i="3"/>
  <c r="T33" i="3"/>
  <c r="P33" i="3"/>
  <c r="X33" i="3"/>
  <c r="H33" i="3"/>
  <c r="L33" i="3"/>
  <c r="AA35" i="3"/>
  <c r="AR34" i="3"/>
  <c r="AN34" i="3"/>
  <c r="AJ34" i="3"/>
  <c r="AF34" i="3"/>
  <c r="AB34" i="3"/>
  <c r="AT34" i="3"/>
  <c r="AO34" i="3"/>
  <c r="AI34" i="3"/>
  <c r="AD34" i="3"/>
  <c r="AS34" i="3"/>
  <c r="AM34" i="3"/>
  <c r="AH34" i="3"/>
  <c r="AC34" i="3"/>
  <c r="AP34" i="3"/>
  <c r="AK34" i="3"/>
  <c r="AE34" i="3"/>
  <c r="AQ34" i="3"/>
  <c r="AL34" i="3"/>
  <c r="AG34" i="3"/>
  <c r="E34" i="3"/>
  <c r="U34" i="3" l="1"/>
  <c r="Q34" i="3"/>
  <c r="M34" i="3"/>
  <c r="I34" i="3"/>
  <c r="V34" i="3"/>
  <c r="P34" i="3"/>
  <c r="K34" i="3"/>
  <c r="F34" i="3"/>
  <c r="T34" i="3"/>
  <c r="O34" i="3"/>
  <c r="J34" i="3"/>
  <c r="W34" i="3"/>
  <c r="R34" i="3"/>
  <c r="L34" i="3"/>
  <c r="G34" i="3"/>
  <c r="S34" i="3"/>
  <c r="N34" i="3"/>
  <c r="X34" i="3"/>
  <c r="H34" i="3"/>
  <c r="AA36" i="3"/>
  <c r="AR35" i="3"/>
  <c r="AN35" i="3"/>
  <c r="AQ35" i="3"/>
  <c r="AM35" i="3"/>
  <c r="AI35" i="3"/>
  <c r="AT35" i="3"/>
  <c r="AP35" i="3"/>
  <c r="AL35" i="3"/>
  <c r="AH35" i="3"/>
  <c r="AD35" i="3"/>
  <c r="AJ35" i="3"/>
  <c r="AC35" i="3"/>
  <c r="AS35" i="3"/>
  <c r="AG35" i="3"/>
  <c r="AB35" i="3"/>
  <c r="AK35" i="3"/>
  <c r="AE35" i="3"/>
  <c r="AF35" i="3"/>
  <c r="AO35" i="3"/>
  <c r="F94" i="3"/>
  <c r="G93" i="3"/>
  <c r="E93" i="3"/>
  <c r="E35" i="3"/>
  <c r="F95" i="3" l="1"/>
  <c r="G94" i="3"/>
  <c r="E94" i="3"/>
  <c r="AA37" i="3"/>
  <c r="AT36" i="3"/>
  <c r="AP36" i="3"/>
  <c r="AL36" i="3"/>
  <c r="AH36" i="3"/>
  <c r="AD36" i="3"/>
  <c r="AS36" i="3"/>
  <c r="AO36" i="3"/>
  <c r="AK36" i="3"/>
  <c r="AG36" i="3"/>
  <c r="AC36" i="3"/>
  <c r="AR36" i="3"/>
  <c r="AN36" i="3"/>
  <c r="AJ36" i="3"/>
  <c r="AF36" i="3"/>
  <c r="AB36" i="3"/>
  <c r="AQ36" i="3"/>
  <c r="AM36" i="3"/>
  <c r="AE36" i="3"/>
  <c r="AI36" i="3"/>
  <c r="W35" i="3"/>
  <c r="S35" i="3"/>
  <c r="O35" i="3"/>
  <c r="K35" i="3"/>
  <c r="G35" i="3"/>
  <c r="U35" i="3"/>
  <c r="P35" i="3"/>
  <c r="J35" i="3"/>
  <c r="T35" i="3"/>
  <c r="N35" i="3"/>
  <c r="I35" i="3"/>
  <c r="V35" i="3"/>
  <c r="Q35" i="3"/>
  <c r="L35" i="3"/>
  <c r="F35" i="3"/>
  <c r="X35" i="3"/>
  <c r="R35" i="3"/>
  <c r="H35" i="3"/>
  <c r="M35" i="3"/>
  <c r="E36" i="3"/>
  <c r="AA38" i="3" l="1"/>
  <c r="AR37" i="3"/>
  <c r="AN37" i="3"/>
  <c r="AJ37" i="3"/>
  <c r="AF37" i="3"/>
  <c r="AB37" i="3"/>
  <c r="AQ37" i="3"/>
  <c r="AM37" i="3"/>
  <c r="AI37" i="3"/>
  <c r="AE37" i="3"/>
  <c r="AT37" i="3"/>
  <c r="AP37" i="3"/>
  <c r="AL37" i="3"/>
  <c r="AH37" i="3"/>
  <c r="AD37" i="3"/>
  <c r="AK37" i="3"/>
  <c r="AG37" i="3"/>
  <c r="AO37" i="3"/>
  <c r="AS37" i="3"/>
  <c r="AC37" i="3"/>
  <c r="W36" i="3"/>
  <c r="S36" i="3"/>
  <c r="O36" i="3"/>
  <c r="K36" i="3"/>
  <c r="G36" i="3"/>
  <c r="V36" i="3"/>
  <c r="R36" i="3"/>
  <c r="N36" i="3"/>
  <c r="J36" i="3"/>
  <c r="F36" i="3"/>
  <c r="U36" i="3"/>
  <c r="Q36" i="3"/>
  <c r="M36" i="3"/>
  <c r="I36" i="3"/>
  <c r="X36" i="3"/>
  <c r="H36" i="3"/>
  <c r="T36" i="3"/>
  <c r="L36" i="3"/>
  <c r="P36" i="3"/>
  <c r="F96" i="3"/>
  <c r="G95" i="3"/>
  <c r="E95" i="3"/>
  <c r="E37" i="3"/>
  <c r="F97" i="3" l="1"/>
  <c r="G96" i="3"/>
  <c r="E96" i="3"/>
  <c r="U37" i="3"/>
  <c r="Q37" i="3"/>
  <c r="M37" i="3"/>
  <c r="I37" i="3"/>
  <c r="X37" i="3"/>
  <c r="T37" i="3"/>
  <c r="P37" i="3"/>
  <c r="L37" i="3"/>
  <c r="H37" i="3"/>
  <c r="W37" i="3"/>
  <c r="S37" i="3"/>
  <c r="O37" i="3"/>
  <c r="K37" i="3"/>
  <c r="G37" i="3"/>
  <c r="R37" i="3"/>
  <c r="N37" i="3"/>
  <c r="V37" i="3"/>
  <c r="F37" i="3"/>
  <c r="J37" i="3"/>
  <c r="AA39" i="3"/>
  <c r="AT38" i="3"/>
  <c r="AP38" i="3"/>
  <c r="AL38" i="3"/>
  <c r="AH38" i="3"/>
  <c r="AD38" i="3"/>
  <c r="AS38" i="3"/>
  <c r="AO38" i="3"/>
  <c r="AK38" i="3"/>
  <c r="AG38" i="3"/>
  <c r="AC38" i="3"/>
  <c r="AR38" i="3"/>
  <c r="AN38" i="3"/>
  <c r="AJ38" i="3"/>
  <c r="AF38" i="3"/>
  <c r="AB38" i="3"/>
  <c r="AE38" i="3"/>
  <c r="AQ38" i="3"/>
  <c r="AI38" i="3"/>
  <c r="AM38" i="3"/>
  <c r="E38" i="3"/>
  <c r="W38" i="3" l="1"/>
  <c r="S38" i="3"/>
  <c r="O38" i="3"/>
  <c r="K38" i="3"/>
  <c r="G38" i="3"/>
  <c r="V38" i="3"/>
  <c r="R38" i="3"/>
  <c r="N38" i="3"/>
  <c r="J38" i="3"/>
  <c r="F38" i="3"/>
  <c r="U38" i="3"/>
  <c r="Q38" i="3"/>
  <c r="M38" i="3"/>
  <c r="I38" i="3"/>
  <c r="L38" i="3"/>
  <c r="X38" i="3"/>
  <c r="H38" i="3"/>
  <c r="P38" i="3"/>
  <c r="T38" i="3"/>
  <c r="AA40" i="3"/>
  <c r="AR39" i="3"/>
  <c r="AN39" i="3"/>
  <c r="AJ39" i="3"/>
  <c r="AF39" i="3"/>
  <c r="AB39" i="3"/>
  <c r="AQ39" i="3"/>
  <c r="AM39" i="3"/>
  <c r="AI39" i="3"/>
  <c r="AE39" i="3"/>
  <c r="AT39" i="3"/>
  <c r="AP39" i="3"/>
  <c r="AL39" i="3"/>
  <c r="AH39" i="3"/>
  <c r="AD39" i="3"/>
  <c r="AO39" i="3"/>
  <c r="AK39" i="3"/>
  <c r="AS39" i="3"/>
  <c r="AC39" i="3"/>
  <c r="AG39" i="3"/>
  <c r="F98" i="3"/>
  <c r="G97" i="3"/>
  <c r="E97" i="3"/>
  <c r="E39" i="3"/>
  <c r="F99" i="3" l="1"/>
  <c r="G98" i="3"/>
  <c r="E98" i="3"/>
  <c r="AA41" i="3"/>
  <c r="AQ40" i="3"/>
  <c r="AM40" i="3"/>
  <c r="AI40" i="3"/>
  <c r="AT40" i="3"/>
  <c r="AP40" i="3"/>
  <c r="AL40" i="3"/>
  <c r="AH40" i="3"/>
  <c r="AR40" i="3"/>
  <c r="AN40" i="3"/>
  <c r="AJ40" i="3"/>
  <c r="AF40" i="3"/>
  <c r="AB40" i="3"/>
  <c r="AS40" i="3"/>
  <c r="AE40" i="3"/>
  <c r="AO40" i="3"/>
  <c r="AD40" i="3"/>
  <c r="AK40" i="3"/>
  <c r="AC40" i="3"/>
  <c r="AG40" i="3"/>
  <c r="U39" i="3"/>
  <c r="Q39" i="3"/>
  <c r="M39" i="3"/>
  <c r="I39" i="3"/>
  <c r="X39" i="3"/>
  <c r="T39" i="3"/>
  <c r="P39" i="3"/>
  <c r="L39" i="3"/>
  <c r="H39" i="3"/>
  <c r="W39" i="3"/>
  <c r="S39" i="3"/>
  <c r="O39" i="3"/>
  <c r="K39" i="3"/>
  <c r="G39" i="3"/>
  <c r="V39" i="3"/>
  <c r="F39" i="3"/>
  <c r="R39" i="3"/>
  <c r="J39" i="3"/>
  <c r="N39" i="3"/>
  <c r="E40" i="3"/>
  <c r="AA42" i="3" l="1"/>
  <c r="AS41" i="3"/>
  <c r="AO41" i="3"/>
  <c r="AK41" i="3"/>
  <c r="AG41" i="3"/>
  <c r="AC41" i="3"/>
  <c r="AR41" i="3"/>
  <c r="AN41" i="3"/>
  <c r="AJ41" i="3"/>
  <c r="AF41" i="3"/>
  <c r="AB41" i="3"/>
  <c r="AT41" i="3"/>
  <c r="AP41" i="3"/>
  <c r="AL41" i="3"/>
  <c r="AH41" i="3"/>
  <c r="AD41" i="3"/>
  <c r="AM41" i="3"/>
  <c r="AI41" i="3"/>
  <c r="AE41" i="3"/>
  <c r="AQ41" i="3"/>
  <c r="U40" i="3"/>
  <c r="Q40" i="3"/>
  <c r="M40" i="3"/>
  <c r="I40" i="3"/>
  <c r="W40" i="3"/>
  <c r="R40" i="3"/>
  <c r="L40" i="3"/>
  <c r="G40" i="3"/>
  <c r="V40" i="3"/>
  <c r="P40" i="3"/>
  <c r="K40" i="3"/>
  <c r="F40" i="3"/>
  <c r="T40" i="3"/>
  <c r="O40" i="3"/>
  <c r="J40" i="3"/>
  <c r="S40" i="3"/>
  <c r="N40" i="3"/>
  <c r="X40" i="3"/>
  <c r="H40" i="3"/>
  <c r="F100" i="3"/>
  <c r="G99" i="3"/>
  <c r="E99" i="3"/>
  <c r="E41" i="3"/>
  <c r="F101" i="3" l="1"/>
  <c r="G100" i="3"/>
  <c r="E100" i="3"/>
  <c r="V41" i="3"/>
  <c r="R41" i="3"/>
  <c r="N41" i="3"/>
  <c r="J41" i="3"/>
  <c r="F41" i="3"/>
  <c r="U41" i="3"/>
  <c r="Q41" i="3"/>
  <c r="M41" i="3"/>
  <c r="I41" i="3"/>
  <c r="W41" i="3"/>
  <c r="S41" i="3"/>
  <c r="O41" i="3"/>
  <c r="K41" i="3"/>
  <c r="G41" i="3"/>
  <c r="T41" i="3"/>
  <c r="P41" i="3"/>
  <c r="L41" i="3"/>
  <c r="X41" i="3"/>
  <c r="H41" i="3"/>
  <c r="AA43" i="3"/>
  <c r="AQ42" i="3"/>
  <c r="AM42" i="3"/>
  <c r="AI42" i="3"/>
  <c r="AE42" i="3"/>
  <c r="AT42" i="3"/>
  <c r="AP42" i="3"/>
  <c r="AL42" i="3"/>
  <c r="AH42" i="3"/>
  <c r="AD42" i="3"/>
  <c r="AR42" i="3"/>
  <c r="AN42" i="3"/>
  <c r="AJ42" i="3"/>
  <c r="AF42" i="3"/>
  <c r="AB42" i="3"/>
  <c r="AG42" i="3"/>
  <c r="AS42" i="3"/>
  <c r="AC42" i="3"/>
  <c r="AO42" i="3"/>
  <c r="AK42" i="3"/>
  <c r="E42" i="3"/>
  <c r="X42" i="3" l="1"/>
  <c r="T42" i="3"/>
  <c r="P42" i="3"/>
  <c r="L42" i="3"/>
  <c r="H42" i="3"/>
  <c r="W42" i="3"/>
  <c r="S42" i="3"/>
  <c r="O42" i="3"/>
  <c r="K42" i="3"/>
  <c r="G42" i="3"/>
  <c r="U42" i="3"/>
  <c r="Q42" i="3"/>
  <c r="M42" i="3"/>
  <c r="I42" i="3"/>
  <c r="N42" i="3"/>
  <c r="J42" i="3"/>
  <c r="V42" i="3"/>
  <c r="F42" i="3"/>
  <c r="R42" i="3"/>
  <c r="AA44" i="3"/>
  <c r="AS43" i="3"/>
  <c r="AO43" i="3"/>
  <c r="AK43" i="3"/>
  <c r="AG43" i="3"/>
  <c r="AC43" i="3"/>
  <c r="AR43" i="3"/>
  <c r="AN43" i="3"/>
  <c r="AJ43" i="3"/>
  <c r="AF43" i="3"/>
  <c r="AB43" i="3"/>
  <c r="AT43" i="3"/>
  <c r="AP43" i="3"/>
  <c r="AL43" i="3"/>
  <c r="AH43" i="3"/>
  <c r="AD43" i="3"/>
  <c r="AQ43" i="3"/>
  <c r="AM43" i="3"/>
  <c r="AI43" i="3"/>
  <c r="AE43" i="3"/>
  <c r="F102" i="3"/>
  <c r="G101" i="3"/>
  <c r="E101" i="3"/>
  <c r="E43" i="3"/>
  <c r="V43" i="3" l="1"/>
  <c r="R43" i="3"/>
  <c r="N43" i="3"/>
  <c r="J43" i="3"/>
  <c r="F43" i="3"/>
  <c r="U43" i="3"/>
  <c r="Q43" i="3"/>
  <c r="M43" i="3"/>
  <c r="I43" i="3"/>
  <c r="W43" i="3"/>
  <c r="S43" i="3"/>
  <c r="O43" i="3"/>
  <c r="K43" i="3"/>
  <c r="G43" i="3"/>
  <c r="X43" i="3"/>
  <c r="H43" i="3"/>
  <c r="T43" i="3"/>
  <c r="P43" i="3"/>
  <c r="L43" i="3"/>
  <c r="F103" i="3"/>
  <c r="G102" i="3"/>
  <c r="E102" i="3"/>
  <c r="AA45" i="3"/>
  <c r="AQ44" i="3"/>
  <c r="AM44" i="3"/>
  <c r="AI44" i="3"/>
  <c r="AE44" i="3"/>
  <c r="AT44" i="3"/>
  <c r="AP44" i="3"/>
  <c r="AL44" i="3"/>
  <c r="AH44" i="3"/>
  <c r="AD44" i="3"/>
  <c r="AR44" i="3"/>
  <c r="AN44" i="3"/>
  <c r="AJ44" i="3"/>
  <c r="AF44" i="3"/>
  <c r="AB44" i="3"/>
  <c r="AK44" i="3"/>
  <c r="AG44" i="3"/>
  <c r="AS44" i="3"/>
  <c r="AC44" i="3"/>
  <c r="AO44" i="3"/>
  <c r="E44" i="3"/>
  <c r="F104" i="3" l="1"/>
  <c r="G103" i="3"/>
  <c r="E103" i="3"/>
  <c r="X44" i="3"/>
  <c r="T44" i="3"/>
  <c r="P44" i="3"/>
  <c r="L44" i="3"/>
  <c r="H44" i="3"/>
  <c r="W44" i="3"/>
  <c r="S44" i="3"/>
  <c r="O44" i="3"/>
  <c r="K44" i="3"/>
  <c r="G44" i="3"/>
  <c r="U44" i="3"/>
  <c r="Q44" i="3"/>
  <c r="M44" i="3"/>
  <c r="I44" i="3"/>
  <c r="R44" i="3"/>
  <c r="N44" i="3"/>
  <c r="J44" i="3"/>
  <c r="V44" i="3"/>
  <c r="F44" i="3"/>
  <c r="AA46" i="3"/>
  <c r="AS45" i="3"/>
  <c r="AO45" i="3"/>
  <c r="AK45" i="3"/>
  <c r="AG45" i="3"/>
  <c r="AC45" i="3"/>
  <c r="AR45" i="3"/>
  <c r="AN45" i="3"/>
  <c r="AJ45" i="3"/>
  <c r="AF45" i="3"/>
  <c r="AB45" i="3"/>
  <c r="AT45" i="3"/>
  <c r="AP45" i="3"/>
  <c r="AL45" i="3"/>
  <c r="AH45" i="3"/>
  <c r="AD45" i="3"/>
  <c r="AE45" i="3"/>
  <c r="AQ45" i="3"/>
  <c r="AM45" i="3"/>
  <c r="AI45" i="3"/>
  <c r="E45" i="3"/>
  <c r="V45" i="3" l="1"/>
  <c r="R45" i="3"/>
  <c r="N45" i="3"/>
  <c r="J45" i="3"/>
  <c r="F45" i="3"/>
  <c r="U45" i="3"/>
  <c r="Q45" i="3"/>
  <c r="M45" i="3"/>
  <c r="I45" i="3"/>
  <c r="W45" i="3"/>
  <c r="S45" i="3"/>
  <c r="O45" i="3"/>
  <c r="K45" i="3"/>
  <c r="G45" i="3"/>
  <c r="L45" i="3"/>
  <c r="X45" i="3"/>
  <c r="H45" i="3"/>
  <c r="T45" i="3"/>
  <c r="P45" i="3"/>
  <c r="AA47" i="3"/>
  <c r="AS46" i="3"/>
  <c r="AO46" i="3"/>
  <c r="AK46" i="3"/>
  <c r="AG46" i="3"/>
  <c r="AC46" i="3"/>
  <c r="AQ46" i="3"/>
  <c r="AL46" i="3"/>
  <c r="AF46" i="3"/>
  <c r="AP46" i="3"/>
  <c r="AJ46" i="3"/>
  <c r="AE46" i="3"/>
  <c r="AR46" i="3"/>
  <c r="AM46" i="3"/>
  <c r="AH46" i="3"/>
  <c r="AB46" i="3"/>
  <c r="AD46" i="3"/>
  <c r="AT46" i="3"/>
  <c r="AN46" i="3"/>
  <c r="AI46" i="3"/>
  <c r="F105" i="3"/>
  <c r="G104" i="3"/>
  <c r="E104" i="3"/>
  <c r="E46" i="3"/>
  <c r="V46" i="3" l="1"/>
  <c r="R46" i="3"/>
  <c r="N46" i="3"/>
  <c r="J46" i="3"/>
  <c r="X46" i="3"/>
  <c r="S46" i="3"/>
  <c r="M46" i="3"/>
  <c r="H46" i="3"/>
  <c r="W46" i="3"/>
  <c r="Q46" i="3"/>
  <c r="L46" i="3"/>
  <c r="G46" i="3"/>
  <c r="T46" i="3"/>
  <c r="O46" i="3"/>
  <c r="I46" i="3"/>
  <c r="F46" i="3"/>
  <c r="U46" i="3"/>
  <c r="P46" i="3"/>
  <c r="K46" i="3"/>
  <c r="F106" i="3"/>
  <c r="G105" i="3"/>
  <c r="E105" i="3"/>
  <c r="AA48" i="3"/>
  <c r="AQ47" i="3"/>
  <c r="AM47" i="3"/>
  <c r="AI47" i="3"/>
  <c r="AE47" i="3"/>
  <c r="AP47" i="3"/>
  <c r="AK47" i="3"/>
  <c r="AF47" i="3"/>
  <c r="AT47" i="3"/>
  <c r="AO47" i="3"/>
  <c r="AJ47" i="3"/>
  <c r="AD47" i="3"/>
  <c r="AR47" i="3"/>
  <c r="AL47" i="3"/>
  <c r="AG47" i="3"/>
  <c r="AB47" i="3"/>
  <c r="AH47" i="3"/>
  <c r="AC47" i="3"/>
  <c r="AS47" i="3"/>
  <c r="AN47" i="3"/>
  <c r="E47" i="3"/>
  <c r="F107" i="3" l="1"/>
  <c r="G106" i="3"/>
  <c r="E106" i="3"/>
  <c r="X47" i="3"/>
  <c r="T47" i="3"/>
  <c r="P47" i="3"/>
  <c r="L47" i="3"/>
  <c r="H47" i="3"/>
  <c r="W47" i="3"/>
  <c r="R47" i="3"/>
  <c r="M47" i="3"/>
  <c r="G47" i="3"/>
  <c r="V47" i="3"/>
  <c r="Q47" i="3"/>
  <c r="K47" i="3"/>
  <c r="F47" i="3"/>
  <c r="S47" i="3"/>
  <c r="N47" i="3"/>
  <c r="I47" i="3"/>
  <c r="J47" i="3"/>
  <c r="U47" i="3"/>
  <c r="O47" i="3"/>
  <c r="AA49" i="3"/>
  <c r="AR48" i="3"/>
  <c r="AN48" i="3"/>
  <c r="AJ48" i="3"/>
  <c r="AF48" i="3"/>
  <c r="AQ48" i="3"/>
  <c r="AM48" i="3"/>
  <c r="AS48" i="3"/>
  <c r="AO48" i="3"/>
  <c r="AK48" i="3"/>
  <c r="AG48" i="3"/>
  <c r="AC48" i="3"/>
  <c r="AP48" i="3"/>
  <c r="AE48" i="3"/>
  <c r="AL48" i="3"/>
  <c r="AD48" i="3"/>
  <c r="AT48" i="3"/>
  <c r="AH48" i="3"/>
  <c r="AI48" i="3"/>
  <c r="AB48" i="3"/>
  <c r="E48" i="3"/>
  <c r="V48" i="3" l="1"/>
  <c r="R48" i="3"/>
  <c r="N48" i="3"/>
  <c r="J48" i="3"/>
  <c r="F48" i="3"/>
  <c r="W48" i="3"/>
  <c r="Q48" i="3"/>
  <c r="L48" i="3"/>
  <c r="G48" i="3"/>
  <c r="U48" i="3"/>
  <c r="P48" i="3"/>
  <c r="K48" i="3"/>
  <c r="X48" i="3"/>
  <c r="S48" i="3"/>
  <c r="M48" i="3"/>
  <c r="H48" i="3"/>
  <c r="O48" i="3"/>
  <c r="I48" i="3"/>
  <c r="T48" i="3"/>
  <c r="AA50" i="3"/>
  <c r="AT49" i="3"/>
  <c r="AP49" i="3"/>
  <c r="AL49" i="3"/>
  <c r="AH49" i="3"/>
  <c r="AD49" i="3"/>
  <c r="AS49" i="3"/>
  <c r="AO49" i="3"/>
  <c r="AK49" i="3"/>
  <c r="AG49" i="3"/>
  <c r="AC49" i="3"/>
  <c r="AQ49" i="3"/>
  <c r="AM49" i="3"/>
  <c r="AI49" i="3"/>
  <c r="AE49" i="3"/>
  <c r="AJ49" i="3"/>
  <c r="AF49" i="3"/>
  <c r="AN49" i="3"/>
  <c r="AR49" i="3"/>
  <c r="AB49" i="3"/>
  <c r="F108" i="3"/>
  <c r="G107" i="3"/>
  <c r="E107" i="3"/>
  <c r="E49" i="3"/>
  <c r="F109" i="3" l="1"/>
  <c r="G108" i="3"/>
  <c r="E108" i="3"/>
  <c r="AA51" i="3"/>
  <c r="AR50" i="3"/>
  <c r="AN50" i="3"/>
  <c r="AJ50" i="3"/>
  <c r="AF50" i="3"/>
  <c r="AB50" i="3"/>
  <c r="AQ50" i="3"/>
  <c r="AM50" i="3"/>
  <c r="AI50" i="3"/>
  <c r="AE50" i="3"/>
  <c r="AS50" i="3"/>
  <c r="AO50" i="3"/>
  <c r="AK50" i="3"/>
  <c r="AG50" i="3"/>
  <c r="AC50" i="3"/>
  <c r="AT50" i="3"/>
  <c r="AD50" i="3"/>
  <c r="AP50" i="3"/>
  <c r="AH50" i="3"/>
  <c r="AL50" i="3"/>
  <c r="W49" i="3"/>
  <c r="S49" i="3"/>
  <c r="O49" i="3"/>
  <c r="K49" i="3"/>
  <c r="G49" i="3"/>
  <c r="V49" i="3"/>
  <c r="R49" i="3"/>
  <c r="N49" i="3"/>
  <c r="J49" i="3"/>
  <c r="F49" i="3"/>
  <c r="X49" i="3"/>
  <c r="T49" i="3"/>
  <c r="P49" i="3"/>
  <c r="L49" i="3"/>
  <c r="H49" i="3"/>
  <c r="Q49" i="3"/>
  <c r="M49" i="3"/>
  <c r="U49" i="3"/>
  <c r="I49" i="3"/>
  <c r="E50" i="3"/>
  <c r="U50" i="3" l="1"/>
  <c r="Q50" i="3"/>
  <c r="M50" i="3"/>
  <c r="I50" i="3"/>
  <c r="X50" i="3"/>
  <c r="T50" i="3"/>
  <c r="P50" i="3"/>
  <c r="L50" i="3"/>
  <c r="H50" i="3"/>
  <c r="V50" i="3"/>
  <c r="R50" i="3"/>
  <c r="N50" i="3"/>
  <c r="J50" i="3"/>
  <c r="F50" i="3"/>
  <c r="K50" i="3"/>
  <c r="W50" i="3"/>
  <c r="G50" i="3"/>
  <c r="O50" i="3"/>
  <c r="S50" i="3"/>
  <c r="AA52" i="3"/>
  <c r="AQ51" i="3"/>
  <c r="AM51" i="3"/>
  <c r="AI51" i="3"/>
  <c r="AE51" i="3"/>
  <c r="AT51" i="3"/>
  <c r="AP51" i="3"/>
  <c r="AL51" i="3"/>
  <c r="AH51" i="3"/>
  <c r="AD51" i="3"/>
  <c r="AS51" i="3"/>
  <c r="AK51" i="3"/>
  <c r="AC51" i="3"/>
  <c r="AR51" i="3"/>
  <c r="AJ51" i="3"/>
  <c r="AB51" i="3"/>
  <c r="AN51" i="3"/>
  <c r="AF51" i="3"/>
  <c r="AG51" i="3"/>
  <c r="AO51" i="3"/>
  <c r="F110" i="3"/>
  <c r="G109" i="3"/>
  <c r="E109" i="3"/>
  <c r="E51" i="3"/>
  <c r="F111" i="3" l="1"/>
  <c r="G110" i="3"/>
  <c r="E110" i="3"/>
  <c r="AA53" i="3"/>
  <c r="AS52" i="3"/>
  <c r="AO52" i="3"/>
  <c r="AK52" i="3"/>
  <c r="AG52" i="3"/>
  <c r="AC52" i="3"/>
  <c r="AR52" i="3"/>
  <c r="AN52" i="3"/>
  <c r="AJ52" i="3"/>
  <c r="AF52" i="3"/>
  <c r="AB52" i="3"/>
  <c r="AM52" i="3"/>
  <c r="AE52" i="3"/>
  <c r="AT52" i="3"/>
  <c r="AL52" i="3"/>
  <c r="AD52" i="3"/>
  <c r="AP52" i="3"/>
  <c r="AH52" i="3"/>
  <c r="AQ52" i="3"/>
  <c r="AI52" i="3"/>
  <c r="X51" i="3"/>
  <c r="T51" i="3"/>
  <c r="W51" i="3"/>
  <c r="S51" i="3"/>
  <c r="O51" i="3"/>
  <c r="K51" i="3"/>
  <c r="G51" i="3"/>
  <c r="R51" i="3"/>
  <c r="N51" i="3"/>
  <c r="J51" i="3"/>
  <c r="F51" i="3"/>
  <c r="U51" i="3"/>
  <c r="P51" i="3"/>
  <c r="L51" i="3"/>
  <c r="H51" i="3"/>
  <c r="V51" i="3"/>
  <c r="Q51" i="3"/>
  <c r="I51" i="3"/>
  <c r="M51" i="3"/>
  <c r="E52" i="3"/>
  <c r="AA54" i="3" l="1"/>
  <c r="AQ53" i="3"/>
  <c r="AM53" i="3"/>
  <c r="AI53" i="3"/>
  <c r="AE53" i="3"/>
  <c r="AT53" i="3"/>
  <c r="AP53" i="3"/>
  <c r="AL53" i="3"/>
  <c r="AH53" i="3"/>
  <c r="AD53" i="3"/>
  <c r="AO53" i="3"/>
  <c r="AG53" i="3"/>
  <c r="AN53" i="3"/>
  <c r="AF53" i="3"/>
  <c r="AR53" i="3"/>
  <c r="AJ53" i="3"/>
  <c r="AB53" i="3"/>
  <c r="AS53" i="3"/>
  <c r="AK53" i="3"/>
  <c r="AC53" i="3"/>
  <c r="V52" i="3"/>
  <c r="R52" i="3"/>
  <c r="N52" i="3"/>
  <c r="J52" i="3"/>
  <c r="F52" i="3"/>
  <c r="U52" i="3"/>
  <c r="Q52" i="3"/>
  <c r="M52" i="3"/>
  <c r="I52" i="3"/>
  <c r="T52" i="3"/>
  <c r="L52" i="3"/>
  <c r="S52" i="3"/>
  <c r="K52" i="3"/>
  <c r="W52" i="3"/>
  <c r="O52" i="3"/>
  <c r="G52" i="3"/>
  <c r="P52" i="3"/>
  <c r="H52" i="3"/>
  <c r="X52" i="3"/>
  <c r="F112" i="3"/>
  <c r="G111" i="3"/>
  <c r="E111" i="3"/>
  <c r="E53" i="3"/>
  <c r="F113" i="3" l="1"/>
  <c r="G112" i="3"/>
  <c r="E112" i="3"/>
  <c r="X53" i="3"/>
  <c r="T53" i="3"/>
  <c r="P53" i="3"/>
  <c r="L53" i="3"/>
  <c r="H53" i="3"/>
  <c r="W53" i="3"/>
  <c r="S53" i="3"/>
  <c r="O53" i="3"/>
  <c r="K53" i="3"/>
  <c r="G53" i="3"/>
  <c r="V53" i="3"/>
  <c r="N53" i="3"/>
  <c r="F53" i="3"/>
  <c r="U53" i="3"/>
  <c r="M53" i="3"/>
  <c r="Q53" i="3"/>
  <c r="I53" i="3"/>
  <c r="J53" i="3"/>
  <c r="R53" i="3"/>
  <c r="AA55" i="3"/>
  <c r="AS54" i="3"/>
  <c r="AO54" i="3"/>
  <c r="AK54" i="3"/>
  <c r="AG54" i="3"/>
  <c r="AC54" i="3"/>
  <c r="AR54" i="3"/>
  <c r="AN54" i="3"/>
  <c r="AJ54" i="3"/>
  <c r="AF54" i="3"/>
  <c r="AB54" i="3"/>
  <c r="AQ54" i="3"/>
  <c r="AI54" i="3"/>
  <c r="AP54" i="3"/>
  <c r="AH54" i="3"/>
  <c r="AT54" i="3"/>
  <c r="AL54" i="3"/>
  <c r="AD54" i="3"/>
  <c r="AM54" i="3"/>
  <c r="AE54" i="3"/>
  <c r="E54" i="3"/>
  <c r="V54" i="3" l="1"/>
  <c r="R54" i="3"/>
  <c r="N54" i="3"/>
  <c r="J54" i="3"/>
  <c r="F54" i="3"/>
  <c r="U54" i="3"/>
  <c r="Q54" i="3"/>
  <c r="M54" i="3"/>
  <c r="I54" i="3"/>
  <c r="X54" i="3"/>
  <c r="P54" i="3"/>
  <c r="H54" i="3"/>
  <c r="W54" i="3"/>
  <c r="O54" i="3"/>
  <c r="G54" i="3"/>
  <c r="S54" i="3"/>
  <c r="K54" i="3"/>
  <c r="L54" i="3"/>
  <c r="T54" i="3"/>
  <c r="AA56" i="3"/>
  <c r="AQ55" i="3"/>
  <c r="AM55" i="3"/>
  <c r="AI55" i="3"/>
  <c r="AE55" i="3"/>
  <c r="AT55" i="3"/>
  <c r="AP55" i="3"/>
  <c r="AL55" i="3"/>
  <c r="AH55" i="3"/>
  <c r="AD55" i="3"/>
  <c r="AS55" i="3"/>
  <c r="AK55" i="3"/>
  <c r="AC55" i="3"/>
  <c r="AR55" i="3"/>
  <c r="AJ55" i="3"/>
  <c r="AB55" i="3"/>
  <c r="AN55" i="3"/>
  <c r="AF55" i="3"/>
  <c r="AG55" i="3"/>
  <c r="AO55" i="3"/>
  <c r="F114" i="3"/>
  <c r="G113" i="3"/>
  <c r="E113" i="3"/>
  <c r="E55" i="3"/>
  <c r="F115" i="3" l="1"/>
  <c r="G114" i="3"/>
  <c r="E114" i="3"/>
  <c r="AS56" i="3"/>
  <c r="AO56" i="3"/>
  <c r="AK56" i="3"/>
  <c r="AG56" i="3"/>
  <c r="AC56" i="3"/>
  <c r="AR56" i="3"/>
  <c r="AN56" i="3"/>
  <c r="AJ56" i="3"/>
  <c r="AF56" i="3"/>
  <c r="AB56" i="3"/>
  <c r="AM56" i="3"/>
  <c r="AE56" i="3"/>
  <c r="AT56" i="3"/>
  <c r="AL56" i="3"/>
  <c r="AD56" i="3"/>
  <c r="AP56" i="3"/>
  <c r="AH56" i="3"/>
  <c r="AI56" i="3"/>
  <c r="AQ56" i="3"/>
  <c r="X55" i="3"/>
  <c r="T55" i="3"/>
  <c r="P55" i="3"/>
  <c r="L55" i="3"/>
  <c r="H55" i="3"/>
  <c r="W55" i="3"/>
  <c r="S55" i="3"/>
  <c r="O55" i="3"/>
  <c r="K55" i="3"/>
  <c r="G55" i="3"/>
  <c r="R55" i="3"/>
  <c r="J55" i="3"/>
  <c r="Q55" i="3"/>
  <c r="I55" i="3"/>
  <c r="U55" i="3"/>
  <c r="M55" i="3"/>
  <c r="V55" i="3"/>
  <c r="F55" i="3"/>
  <c r="N55" i="3"/>
  <c r="E56" i="3"/>
  <c r="V56" i="3" l="1"/>
  <c r="R56" i="3"/>
  <c r="N56" i="3"/>
  <c r="J56" i="3"/>
  <c r="F56" i="3"/>
  <c r="U56" i="3"/>
  <c r="Q56" i="3"/>
  <c r="M56" i="3"/>
  <c r="I56" i="3"/>
  <c r="T56" i="3"/>
  <c r="L56" i="3"/>
  <c r="S56" i="3"/>
  <c r="K56" i="3"/>
  <c r="W56" i="3"/>
  <c r="O56" i="3"/>
  <c r="G56" i="3"/>
  <c r="X56" i="3"/>
  <c r="P56" i="3"/>
  <c r="H56" i="3"/>
  <c r="F116" i="3"/>
  <c r="G115" i="3"/>
  <c r="E115" i="3"/>
  <c r="F117" i="3" l="1"/>
  <c r="G116" i="3"/>
  <c r="E116" i="3"/>
  <c r="F118" i="3" l="1"/>
  <c r="G117" i="3"/>
  <c r="E117" i="3"/>
  <c r="F119" i="3" l="1"/>
  <c r="G118" i="3"/>
  <c r="E118" i="3"/>
  <c r="F120" i="3" l="1"/>
  <c r="G119" i="3"/>
  <c r="E119" i="3"/>
  <c r="F121" i="3" l="1"/>
  <c r="G120" i="3"/>
  <c r="E120" i="3"/>
  <c r="F122" i="3" l="1"/>
  <c r="G121" i="3"/>
  <c r="E121" i="3"/>
  <c r="F123" i="3" l="1"/>
  <c r="G122" i="3"/>
  <c r="E122" i="3"/>
  <c r="F124" i="3" l="1"/>
  <c r="G123" i="3"/>
  <c r="E123" i="3"/>
  <c r="F125" i="3" l="1"/>
  <c r="G124" i="3"/>
  <c r="E124" i="3"/>
  <c r="F126" i="3" l="1"/>
  <c r="G125" i="3"/>
  <c r="E125" i="3"/>
  <c r="F127" i="3" l="1"/>
  <c r="G126" i="3"/>
  <c r="E126" i="3"/>
  <c r="F128" i="3" l="1"/>
  <c r="G127" i="3"/>
  <c r="E127" i="3"/>
  <c r="F129" i="3" l="1"/>
  <c r="G128" i="3"/>
  <c r="E128" i="3"/>
  <c r="F130" i="3" l="1"/>
  <c r="G129" i="3"/>
  <c r="E129" i="3"/>
  <c r="F131" i="3" l="1"/>
  <c r="G130" i="3"/>
  <c r="E130" i="3"/>
  <c r="F132" i="3" l="1"/>
  <c r="G131" i="3"/>
  <c r="E131" i="3"/>
  <c r="F133" i="3" l="1"/>
  <c r="G132" i="3"/>
  <c r="E132" i="3"/>
  <c r="F134" i="3" l="1"/>
  <c r="G133" i="3"/>
  <c r="E133" i="3"/>
  <c r="F135" i="3" l="1"/>
  <c r="G134" i="3"/>
  <c r="E134" i="3"/>
  <c r="F136" i="3" l="1"/>
  <c r="G135" i="3"/>
  <c r="E135" i="3"/>
  <c r="F137" i="3" l="1"/>
  <c r="G136" i="3"/>
  <c r="E136" i="3"/>
  <c r="F138" i="3" l="1"/>
  <c r="G137" i="3"/>
  <c r="E137" i="3"/>
  <c r="F139" i="3" l="1"/>
  <c r="G138" i="3"/>
  <c r="E138" i="3"/>
  <c r="F140" i="3" l="1"/>
  <c r="G139" i="3"/>
  <c r="E139" i="3"/>
  <c r="F141" i="3" l="1"/>
  <c r="G140" i="3"/>
  <c r="E140" i="3"/>
  <c r="F142" i="3" l="1"/>
  <c r="G141" i="3"/>
  <c r="E141" i="3"/>
  <c r="F143" i="3" l="1"/>
  <c r="G142" i="3"/>
  <c r="E142" i="3"/>
  <c r="F144" i="3" l="1"/>
  <c r="G143" i="3"/>
  <c r="E143" i="3"/>
  <c r="F145" i="3" l="1"/>
  <c r="G144" i="3"/>
  <c r="E144" i="3"/>
  <c r="F146" i="3" l="1"/>
  <c r="G145" i="3"/>
  <c r="E145" i="3"/>
  <c r="F147" i="3" l="1"/>
  <c r="G146" i="3"/>
  <c r="E146" i="3"/>
  <c r="F148" i="3" l="1"/>
  <c r="G147" i="3"/>
  <c r="E147" i="3"/>
  <c r="F149" i="3" l="1"/>
  <c r="G148" i="3"/>
  <c r="E148" i="3"/>
  <c r="F150" i="3" l="1"/>
  <c r="G149" i="3"/>
  <c r="E149" i="3"/>
  <c r="F151" i="3" l="1"/>
  <c r="G150" i="3"/>
  <c r="E150" i="3"/>
  <c r="F152" i="3" l="1"/>
  <c r="G151" i="3"/>
  <c r="E151" i="3"/>
  <c r="F153" i="3" l="1"/>
  <c r="G152" i="3"/>
  <c r="E152" i="3"/>
  <c r="F154" i="3" l="1"/>
  <c r="G153" i="3"/>
  <c r="E153" i="3"/>
  <c r="F155" i="3" l="1"/>
  <c r="G154" i="3"/>
  <c r="E154" i="3"/>
  <c r="F156" i="3" l="1"/>
  <c r="G155" i="3"/>
  <c r="E155" i="3"/>
  <c r="F157" i="3" l="1"/>
  <c r="G156" i="3"/>
  <c r="E156" i="3"/>
  <c r="F158" i="3" l="1"/>
  <c r="G157" i="3"/>
  <c r="E157" i="3"/>
  <c r="F159" i="3" l="1"/>
  <c r="G158" i="3"/>
  <c r="E158" i="3"/>
  <c r="F160" i="3" l="1"/>
  <c r="G159" i="3"/>
  <c r="E159" i="3"/>
  <c r="F161" i="3" l="1"/>
  <c r="G160" i="3"/>
  <c r="E160" i="3"/>
  <c r="F162" i="3" l="1"/>
  <c r="G161" i="3"/>
  <c r="E161" i="3"/>
  <c r="F163" i="3" l="1"/>
  <c r="G162" i="3"/>
  <c r="E162" i="3"/>
  <c r="F164" i="3" l="1"/>
  <c r="G163" i="3"/>
  <c r="E163" i="3"/>
  <c r="F165" i="3" l="1"/>
  <c r="G164" i="3"/>
  <c r="E164" i="3"/>
  <c r="F166" i="3" l="1"/>
  <c r="G165" i="3"/>
  <c r="E165" i="3"/>
  <c r="F167" i="3" l="1"/>
  <c r="G166" i="3"/>
  <c r="E166" i="3"/>
  <c r="F168" i="3" l="1"/>
  <c r="G167" i="3"/>
  <c r="E167" i="3"/>
  <c r="F169" i="3" l="1"/>
  <c r="G168" i="3"/>
  <c r="E168" i="3"/>
  <c r="F170" i="3" l="1"/>
  <c r="G169" i="3"/>
  <c r="E169" i="3"/>
  <c r="F171" i="3" l="1"/>
  <c r="G170" i="3"/>
  <c r="E170" i="3"/>
  <c r="F172" i="3" l="1"/>
  <c r="G171" i="3"/>
  <c r="E171" i="3"/>
  <c r="F173" i="3" l="1"/>
  <c r="G172" i="3"/>
  <c r="E172" i="3"/>
  <c r="F174" i="3" l="1"/>
  <c r="G173" i="3"/>
  <c r="E173" i="3"/>
  <c r="F175" i="3" l="1"/>
  <c r="G174" i="3"/>
  <c r="E174" i="3"/>
  <c r="F176" i="3" l="1"/>
  <c r="G175" i="3"/>
  <c r="E175" i="3"/>
  <c r="F177" i="3" l="1"/>
  <c r="G176" i="3"/>
  <c r="E176" i="3"/>
  <c r="F178" i="3" l="1"/>
  <c r="G177" i="3"/>
  <c r="E177" i="3"/>
  <c r="F179" i="3" l="1"/>
  <c r="G178" i="3"/>
  <c r="E178" i="3"/>
  <c r="F180" i="3" l="1"/>
  <c r="G179" i="3"/>
  <c r="E179" i="3"/>
  <c r="F181" i="3" l="1"/>
  <c r="G180" i="3"/>
  <c r="E180" i="3"/>
  <c r="F182" i="3" l="1"/>
  <c r="G181" i="3"/>
  <c r="E181" i="3"/>
  <c r="F183" i="3" l="1"/>
  <c r="G182" i="3"/>
  <c r="E182" i="3"/>
  <c r="F184" i="3" l="1"/>
  <c r="G183" i="3"/>
  <c r="E183" i="3"/>
  <c r="F185" i="3" l="1"/>
  <c r="G184" i="3"/>
  <c r="E184" i="3"/>
  <c r="F186" i="3" l="1"/>
  <c r="G185" i="3"/>
  <c r="E185" i="3"/>
  <c r="F187" i="3" l="1"/>
  <c r="G186" i="3"/>
  <c r="E186" i="3"/>
  <c r="E187" i="3" l="1"/>
  <c r="G187" i="3"/>
</calcChain>
</file>

<file path=xl/sharedStrings.xml><?xml version="1.0" encoding="utf-8"?>
<sst xmlns="http://schemas.openxmlformats.org/spreadsheetml/2006/main" count="221" uniqueCount="64">
  <si>
    <t>About</t>
  </si>
  <si>
    <t>UnderlyingPrice</t>
  </si>
  <si>
    <t>Strike</t>
  </si>
  <si>
    <t>Maturity</t>
  </si>
  <si>
    <t>Type</t>
  </si>
  <si>
    <t>RiskFreeRate</t>
  </si>
  <si>
    <t>Call</t>
  </si>
  <si>
    <t>Rho</t>
  </si>
  <si>
    <t>SSVI Model Parameters</t>
  </si>
  <si>
    <t>Alpha</t>
  </si>
  <si>
    <t>Beta</t>
  </si>
  <si>
    <t>Gamma</t>
  </si>
  <si>
    <t>Eta</t>
  </si>
  <si>
    <t>Mkt Price</t>
  </si>
  <si>
    <t>Accuracy</t>
  </si>
  <si>
    <t>MaxIt</t>
  </si>
  <si>
    <t>Calibrated SSVI Parameters</t>
  </si>
  <si>
    <t>Errors</t>
  </si>
  <si>
    <t>ATM Options</t>
  </si>
  <si>
    <t>Non-ATM Options</t>
  </si>
  <si>
    <t>SSVI Parameters From ATM</t>
  </si>
  <si>
    <t>Reprice</t>
  </si>
  <si>
    <t>Error</t>
  </si>
  <si>
    <t>ATM Option prices from params</t>
  </si>
  <si>
    <t>Market Parameters</t>
  </si>
  <si>
    <t>SSVI Calib Guess</t>
  </si>
  <si>
    <t>Mean Sq. Err</t>
  </si>
  <si>
    <t>NonATM Option prices from params</t>
  </si>
  <si>
    <t>Put</t>
  </si>
  <si>
    <t>Maturities</t>
  </si>
  <si>
    <t>Strikes</t>
  </si>
  <si>
    <t>S</t>
  </si>
  <si>
    <t>Fixed Mat</t>
  </si>
  <si>
    <t>Step</t>
  </si>
  <si>
    <t>sigma_dup</t>
  </si>
  <si>
    <t>log-moneyness</t>
  </si>
  <si>
    <t>Direct</t>
  </si>
  <si>
    <t>Dup + MC</t>
  </si>
  <si>
    <t>Tolerance</t>
  </si>
  <si>
    <t>Within Tol</t>
  </si>
  <si>
    <t>Steps per year</t>
  </si>
  <si>
    <t>Trials</t>
  </si>
  <si>
    <t>Price</t>
  </si>
  <si>
    <t>MC Price</t>
  </si>
  <si>
    <t>Compare with European</t>
  </si>
  <si>
    <t>Average</t>
  </si>
  <si>
    <t>Monitoring tms</t>
  </si>
  <si>
    <t>Asian</t>
  </si>
  <si>
    <t>Lookback</t>
  </si>
  <si>
    <t>Volatility</t>
  </si>
  <si>
    <t>SSVI Volatility</t>
  </si>
  <si>
    <t>Dupire Vol</t>
  </si>
  <si>
    <t>C</t>
  </si>
  <si>
    <t>European</t>
  </si>
  <si>
    <t>In or Out</t>
  </si>
  <si>
    <t>Up Or Down</t>
  </si>
  <si>
    <t>Barrier</t>
  </si>
  <si>
    <t>P</t>
  </si>
  <si>
    <t>U</t>
  </si>
  <si>
    <t>D</t>
  </si>
  <si>
    <t>I</t>
  </si>
  <si>
    <t>O</t>
  </si>
  <si>
    <t>Num Steps</t>
  </si>
  <si>
    <t>Num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</si>
</sst>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£&quot;* #,##0.00_-;\-&quot;£&quot;* #,##0.00_-;_-&quot;£&quot;* &quot;-&quot;??_-;_-@_-"/>
    <numFmt numFmtId="164" formatCode="0.0E+00"/>
    <numFmt numFmtId="165" formatCode="0.000"/>
    <numFmt numFmtId="166" formatCode="0.00000"/>
    <numFmt numFmtId="167" formatCode="0.000000"/>
    <numFmt numFmtId="168" formatCode="_-&quot;£&quot;* #,##0.000_-;\-&quot;£&quot;* #,##0.000_-;_-&quot;£&quot;* &quot;-&quot;??_-;_-@_-"/>
    <numFmt numFmtId="169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164" fontId="0" fillId="2" borderId="2" xfId="0" applyNumberFormat="1" applyFill="1" applyBorder="1"/>
    <xf numFmtId="0" fontId="0" fillId="2" borderId="15" xfId="0" applyFill="1" applyBorder="1"/>
    <xf numFmtId="0" fontId="0" fillId="2" borderId="0" xfId="0" applyFill="1" applyBorder="1"/>
    <xf numFmtId="9" fontId="0" fillId="2" borderId="1" xfId="1" applyFont="1" applyFill="1" applyBorder="1"/>
    <xf numFmtId="9" fontId="0" fillId="2" borderId="3" xfId="1" applyFont="1" applyFill="1" applyBorder="1"/>
    <xf numFmtId="9" fontId="0" fillId="2" borderId="2" xfId="1" applyFont="1" applyFill="1" applyBorder="1"/>
    <xf numFmtId="9" fontId="0" fillId="2" borderId="15" xfId="1" applyFont="1" applyFill="1" applyBorder="1"/>
    <xf numFmtId="9" fontId="0" fillId="2" borderId="0" xfId="1" applyFont="1" applyFill="1" applyBorder="1"/>
    <xf numFmtId="9" fontId="0" fillId="2" borderId="8" xfId="1" applyFont="1" applyFill="1" applyBorder="1"/>
    <xf numFmtId="9" fontId="0" fillId="2" borderId="11" xfId="1" applyFont="1" applyFill="1" applyBorder="1"/>
    <xf numFmtId="9" fontId="0" fillId="2" borderId="13" xfId="1" applyFont="1" applyFill="1" applyBorder="1"/>
    <xf numFmtId="9" fontId="0" fillId="2" borderId="10" xfId="1" applyFont="1" applyFill="1" applyBorder="1"/>
    <xf numFmtId="165" fontId="0" fillId="2" borderId="0" xfId="0" applyNumberFormat="1" applyFill="1" applyBorder="1"/>
    <xf numFmtId="165" fontId="0" fillId="2" borderId="13" xfId="0" applyNumberFormat="1" applyFill="1" applyBorder="1"/>
    <xf numFmtId="165" fontId="0" fillId="2" borderId="3" xfId="0" applyNumberFormat="1" applyFill="1" applyBorder="1"/>
    <xf numFmtId="9" fontId="0" fillId="2" borderId="9" xfId="1" applyFont="1" applyFill="1" applyBorder="1"/>
    <xf numFmtId="166" fontId="0" fillId="2" borderId="0" xfId="0" applyNumberFormat="1" applyFill="1" applyBorder="1"/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66" fontId="0" fillId="2" borderId="3" xfId="0" applyNumberFormat="1" applyFill="1" applyBorder="1"/>
    <xf numFmtId="166" fontId="0" fillId="2" borderId="13" xfId="0" applyNumberFormat="1" applyFill="1" applyBorder="1"/>
    <xf numFmtId="166" fontId="0" fillId="2" borderId="0" xfId="0" applyNumberFormat="1" applyFill="1"/>
    <xf numFmtId="167" fontId="0" fillId="2" borderId="4" xfId="0" applyNumberFormat="1" applyFill="1" applyBorder="1" applyAlignment="1">
      <alignment horizontal="center"/>
    </xf>
    <xf numFmtId="167" fontId="0" fillId="2" borderId="7" xfId="0" applyNumberFormat="1" applyFill="1" applyBorder="1" applyAlignment="1">
      <alignment horizontal="center"/>
    </xf>
    <xf numFmtId="167" fontId="0" fillId="2" borderId="9" xfId="0" applyNumberFormat="1" applyFill="1" applyBorder="1" applyAlignment="1">
      <alignment horizontal="center"/>
    </xf>
    <xf numFmtId="167" fontId="0" fillId="2" borderId="0" xfId="0" applyNumberFormat="1" applyFill="1" applyAlignment="1">
      <alignment horizontal="center"/>
    </xf>
    <xf numFmtId="167" fontId="0" fillId="2" borderId="5" xfId="0" applyNumberFormat="1" applyFill="1" applyBorder="1" applyAlignment="1">
      <alignment horizontal="center"/>
    </xf>
    <xf numFmtId="165" fontId="0" fillId="2" borderId="15" xfId="0" applyNumberFormat="1" applyFill="1" applyBorder="1"/>
    <xf numFmtId="165" fontId="0" fillId="2" borderId="11" xfId="0" applyNumberFormat="1" applyFill="1" applyBorder="1"/>
    <xf numFmtId="165" fontId="0" fillId="2" borderId="12" xfId="0" applyNumberFormat="1" applyFill="1" applyBorder="1"/>
    <xf numFmtId="165" fontId="0" fillId="2" borderId="0" xfId="0" applyNumberFormat="1" applyFill="1"/>
    <xf numFmtId="166" fontId="0" fillId="2" borderId="8" xfId="0" applyNumberFormat="1" applyFill="1" applyBorder="1"/>
    <xf numFmtId="166" fontId="0" fillId="2" borderId="10" xfId="0" applyNumberFormat="1" applyFill="1" applyBorder="1"/>
    <xf numFmtId="166" fontId="0" fillId="2" borderId="6" xfId="0" applyNumberFormat="1" applyFill="1" applyBorder="1"/>
    <xf numFmtId="165" fontId="0" fillId="2" borderId="8" xfId="0" applyNumberFormat="1" applyFill="1" applyBorder="1"/>
    <xf numFmtId="165" fontId="0" fillId="2" borderId="10" xfId="0" applyNumberFormat="1" applyFill="1" applyBorder="1"/>
    <xf numFmtId="165" fontId="0" fillId="2" borderId="5" xfId="0" applyNumberFormat="1" applyFill="1" applyBorder="1"/>
    <xf numFmtId="165" fontId="0" fillId="2" borderId="6" xfId="0" applyNumberFormat="1" applyFill="1" applyBorder="1"/>
    <xf numFmtId="166" fontId="0" fillId="2" borderId="2" xfId="0" applyNumberFormat="1" applyFill="1" applyBorder="1"/>
    <xf numFmtId="166" fontId="0" fillId="2" borderId="4" xfId="0" applyNumberFormat="1" applyFill="1" applyBorder="1" applyAlignment="1">
      <alignment horizontal="center"/>
    </xf>
    <xf numFmtId="166" fontId="0" fillId="2" borderId="9" xfId="0" applyNumberFormat="1" applyFill="1" applyBorder="1"/>
    <xf numFmtId="166" fontId="0" fillId="2" borderId="2" xfId="0" applyNumberFormat="1" applyFill="1" applyBorder="1" applyAlignment="1">
      <alignment horizontal="center"/>
    </xf>
    <xf numFmtId="168" fontId="0" fillId="2" borderId="0" xfId="0" applyNumberFormat="1" applyFill="1"/>
    <xf numFmtId="168" fontId="0" fillId="2" borderId="6" xfId="0" applyNumberFormat="1" applyFill="1" applyBorder="1"/>
    <xf numFmtId="9" fontId="0" fillId="2" borderId="0" xfId="1" applyFont="1" applyFill="1"/>
    <xf numFmtId="0" fontId="0" fillId="2" borderId="0" xfId="1" applyNumberFormat="1" applyFont="1" applyFill="1"/>
    <xf numFmtId="44" fontId="0" fillId="2" borderId="2" xfId="2" applyNumberFormat="1" applyFont="1" applyFill="1" applyBorder="1"/>
    <xf numFmtId="44" fontId="0" fillId="2" borderId="8" xfId="2" applyNumberFormat="1" applyFont="1" applyFill="1" applyBorder="1"/>
    <xf numFmtId="44" fontId="0" fillId="2" borderId="10" xfId="2" applyNumberFormat="1" applyFont="1" applyFill="1" applyBorder="1"/>
    <xf numFmtId="2" fontId="0" fillId="2" borderId="3" xfId="0" applyNumberFormat="1" applyFill="1" applyBorder="1"/>
    <xf numFmtId="2" fontId="0" fillId="2" borderId="0" xfId="0" applyNumberFormat="1" applyFill="1" applyBorder="1"/>
    <xf numFmtId="2" fontId="0" fillId="2" borderId="13" xfId="0" applyNumberFormat="1" applyFill="1" applyBorder="1"/>
    <xf numFmtId="169" fontId="0" fillId="2" borderId="14" xfId="0" applyNumberFormat="1" applyFill="1" applyBorder="1"/>
    <xf numFmtId="2" fontId="0" fillId="2" borderId="0" xfId="0" applyNumberFormat="1" applyFill="1"/>
    <xf numFmtId="2" fontId="0" fillId="2" borderId="14" xfId="0" applyNumberFormat="1" applyFill="1" applyBorder="1"/>
    <xf numFmtId="169" fontId="0" fillId="2" borderId="6" xfId="0" applyNumberFormat="1" applyFill="1" applyBorder="1"/>
    <xf numFmtId="169" fontId="0" fillId="2" borderId="3" xfId="0" applyNumberFormat="1" applyFill="1" applyBorder="1"/>
    <xf numFmtId="169" fontId="0" fillId="2" borderId="2" xfId="0" applyNumberFormat="1" applyFill="1" applyBorder="1"/>
    <xf numFmtId="169" fontId="0" fillId="2" borderId="0" xfId="0" applyNumberFormat="1" applyFill="1" applyBorder="1"/>
    <xf numFmtId="169" fontId="0" fillId="2" borderId="8" xfId="0" applyNumberFormat="1" applyFill="1" applyBorder="1"/>
    <xf numFmtId="169" fontId="0" fillId="2" borderId="13" xfId="0" applyNumberFormat="1" applyFill="1" applyBorder="1"/>
    <xf numFmtId="169" fontId="0" fillId="2" borderId="10" xfId="0" applyNumberFormat="1" applyFill="1" applyBorder="1"/>
    <xf numFmtId="0" fontId="0" fillId="0" borderId="15" xfId="0" applyBorder="1"/>
    <xf numFmtId="0" fontId="0" fillId="0" borderId="0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6" xfId="0" applyBorder="1"/>
    <xf numFmtId="2" fontId="0" fillId="0" borderId="8" xfId="0" applyNumberFormat="1" applyBorder="1"/>
    <xf numFmtId="2" fontId="0" fillId="0" borderId="10" xfId="0" applyNumberFormat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7.xml"/><Relationship Id="rId5" Type="http://schemas.openxmlformats.org/officeDocument/2006/relationships/chartsheet" Target="chartsheets/sheet1.xml"/><Relationship Id="rId15" Type="http://schemas.openxmlformats.org/officeDocument/2006/relationships/calcChain" Target="calcChain.xml"/><Relationship Id="rId10" Type="http://schemas.openxmlformats.org/officeDocument/2006/relationships/worksheet" Target="work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Sheet1!$F$11:$AQ$11</c:f>
              <c:numCache>
                <c:formatCode>General</c:formatCode>
                <c:ptCount val="38"/>
                <c:pt idx="0">
                  <c:v>100</c:v>
                </c:pt>
                <c:pt idx="1">
                  <c:v>100.31362927919869</c:v>
                </c:pt>
                <c:pt idx="2">
                  <c:v>98.235103881044267</c:v>
                </c:pt>
                <c:pt idx="3">
                  <c:v>95.925044087917087</c:v>
                </c:pt>
                <c:pt idx="4">
                  <c:v>95.092104355051262</c:v>
                </c:pt>
                <c:pt idx="5">
                  <c:v>95.317744130300056</c:v>
                </c:pt>
                <c:pt idx="6">
                  <c:v>93.921345302205438</c:v>
                </c:pt>
                <c:pt idx="7">
                  <c:v>94.350265771545722</c:v>
                </c:pt>
                <c:pt idx="8">
                  <c:v>92.851118640038806</c:v>
                </c:pt>
                <c:pt idx="9">
                  <c:v>95.941006982700017</c:v>
                </c:pt>
                <c:pt idx="10">
                  <c:v>95.274083028845908</c:v>
                </c:pt>
                <c:pt idx="11">
                  <c:v>97.548288338446341</c:v>
                </c:pt>
                <c:pt idx="12">
                  <c:v>96.972257453631727</c:v>
                </c:pt>
                <c:pt idx="13">
                  <c:v>97.426725917393568</c:v>
                </c:pt>
                <c:pt idx="14">
                  <c:v>98.478556744524525</c:v>
                </c:pt>
                <c:pt idx="15">
                  <c:v>97.775671907886831</c:v>
                </c:pt>
                <c:pt idx="16">
                  <c:v>98.13974241654887</c:v>
                </c:pt>
                <c:pt idx="17">
                  <c:v>98.083359153831864</c:v>
                </c:pt>
                <c:pt idx="18">
                  <c:v>97.453402527918499</c:v>
                </c:pt>
                <c:pt idx="19">
                  <c:v>98.500924925340769</c:v>
                </c:pt>
                <c:pt idx="20">
                  <c:v>99.13877051530784</c:v>
                </c:pt>
                <c:pt idx="21">
                  <c:v>98.315875112853831</c:v>
                </c:pt>
                <c:pt idx="22">
                  <c:v>100.03318087057826</c:v>
                </c:pt>
                <c:pt idx="23">
                  <c:v>102.0581313996728</c:v>
                </c:pt>
                <c:pt idx="24">
                  <c:v>101.49978843894691</c:v>
                </c:pt>
                <c:pt idx="25">
                  <c:v>103.42430501989371</c:v>
                </c:pt>
                <c:pt idx="26">
                  <c:v>103.68044767599947</c:v>
                </c:pt>
                <c:pt idx="27">
                  <c:v>103.84529548917165</c:v>
                </c:pt>
                <c:pt idx="28">
                  <c:v>102.56269049243321</c:v>
                </c:pt>
                <c:pt idx="29">
                  <c:v>99.451661724649654</c:v>
                </c:pt>
                <c:pt idx="30">
                  <c:v>97.120661159034483</c:v>
                </c:pt>
                <c:pt idx="31">
                  <c:v>94.8753393675632</c:v>
                </c:pt>
                <c:pt idx="32">
                  <c:v>97.170315195402196</c:v>
                </c:pt>
                <c:pt idx="33">
                  <c:v>97.870658759602449</c:v>
                </c:pt>
                <c:pt idx="34">
                  <c:v>98.791506272601652</c:v>
                </c:pt>
                <c:pt idx="35">
                  <c:v>97.116083882168326</c:v>
                </c:pt>
                <c:pt idx="36">
                  <c:v>96.734177876204328</c:v>
                </c:pt>
                <c:pt idx="37">
                  <c:v>95.042036633597846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Sheet1!$F$12:$AQ$12</c:f>
              <c:numCache>
                <c:formatCode>General</c:formatCode>
                <c:ptCount val="38"/>
                <c:pt idx="0">
                  <c:v>100</c:v>
                </c:pt>
                <c:pt idx="1">
                  <c:v>100.53454463437019</c:v>
                </c:pt>
                <c:pt idx="2">
                  <c:v>100.75141943881759</c:v>
                </c:pt>
                <c:pt idx="3">
                  <c:v>98.915890888064808</c:v>
                </c:pt>
                <c:pt idx="4">
                  <c:v>98.742216734715825</c:v>
                </c:pt>
                <c:pt idx="5">
                  <c:v>95.137850929428879</c:v>
                </c:pt>
                <c:pt idx="6">
                  <c:v>95.521081626503403</c:v>
                </c:pt>
                <c:pt idx="7">
                  <c:v>96.69162775033584</c:v>
                </c:pt>
                <c:pt idx="8">
                  <c:v>96.622430454630887</c:v>
                </c:pt>
                <c:pt idx="9">
                  <c:v>95.163216642213541</c:v>
                </c:pt>
                <c:pt idx="10">
                  <c:v>92.962775410363491</c:v>
                </c:pt>
                <c:pt idx="11">
                  <c:v>92.415774886611956</c:v>
                </c:pt>
                <c:pt idx="12">
                  <c:v>91.324798518549187</c:v>
                </c:pt>
                <c:pt idx="13">
                  <c:v>92.819625878546447</c:v>
                </c:pt>
                <c:pt idx="14">
                  <c:v>94.955259138477032</c:v>
                </c:pt>
                <c:pt idx="15">
                  <c:v>95.658945571454694</c:v>
                </c:pt>
                <c:pt idx="16">
                  <c:v>91.882452832035526</c:v>
                </c:pt>
                <c:pt idx="17">
                  <c:v>88.427876901124648</c:v>
                </c:pt>
                <c:pt idx="18">
                  <c:v>87.875360175760818</c:v>
                </c:pt>
                <c:pt idx="19">
                  <c:v>89.699455460914848</c:v>
                </c:pt>
                <c:pt idx="20">
                  <c:v>85.385214006620089</c:v>
                </c:pt>
                <c:pt idx="21">
                  <c:v>88.437682754488449</c:v>
                </c:pt>
                <c:pt idx="22">
                  <c:v>91.540796754181102</c:v>
                </c:pt>
                <c:pt idx="23">
                  <c:v>94.244762927270813</c:v>
                </c:pt>
                <c:pt idx="24">
                  <c:v>93.317848141644092</c:v>
                </c:pt>
                <c:pt idx="25">
                  <c:v>94.885105061875024</c:v>
                </c:pt>
                <c:pt idx="26">
                  <c:v>97.244254171939772</c:v>
                </c:pt>
                <c:pt idx="27">
                  <c:v>98.882676188042808</c:v>
                </c:pt>
                <c:pt idx="28">
                  <c:v>102.77204816721124</c:v>
                </c:pt>
                <c:pt idx="29">
                  <c:v>101.37360232726398</c:v>
                </c:pt>
                <c:pt idx="30">
                  <c:v>100.58917550445076</c:v>
                </c:pt>
                <c:pt idx="31">
                  <c:v>103.75815836150451</c:v>
                </c:pt>
                <c:pt idx="32">
                  <c:v>106.46379805666901</c:v>
                </c:pt>
                <c:pt idx="33">
                  <c:v>108.89805784300734</c:v>
                </c:pt>
                <c:pt idx="34">
                  <c:v>111.51171340110132</c:v>
                </c:pt>
                <c:pt idx="35">
                  <c:v>106.02478126840953</c:v>
                </c:pt>
                <c:pt idx="36">
                  <c:v>106.85742761403122</c:v>
                </c:pt>
                <c:pt idx="37">
                  <c:v>105.94100644317132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Sheet1!$F$13:$AQ$13</c:f>
              <c:numCache>
                <c:formatCode>General</c:formatCode>
                <c:ptCount val="38"/>
                <c:pt idx="0">
                  <c:v>100</c:v>
                </c:pt>
                <c:pt idx="1">
                  <c:v>103.93944013281704</c:v>
                </c:pt>
                <c:pt idx="2">
                  <c:v>100.9076834645502</c:v>
                </c:pt>
                <c:pt idx="3">
                  <c:v>97.939884941380768</c:v>
                </c:pt>
                <c:pt idx="4">
                  <c:v>97.983054780413781</c:v>
                </c:pt>
                <c:pt idx="5">
                  <c:v>99.324483562598374</c:v>
                </c:pt>
                <c:pt idx="6">
                  <c:v>99.1421930664184</c:v>
                </c:pt>
                <c:pt idx="7">
                  <c:v>101.03488346263924</c:v>
                </c:pt>
                <c:pt idx="8">
                  <c:v>100.56200590069837</c:v>
                </c:pt>
                <c:pt idx="9">
                  <c:v>100.97465826661291</c:v>
                </c:pt>
                <c:pt idx="10">
                  <c:v>101.38582080399868</c:v>
                </c:pt>
                <c:pt idx="11">
                  <c:v>100.98699935083501</c:v>
                </c:pt>
                <c:pt idx="12">
                  <c:v>102.57105591823959</c:v>
                </c:pt>
                <c:pt idx="13">
                  <c:v>105.89061018314271</c:v>
                </c:pt>
                <c:pt idx="14">
                  <c:v>103.74059598228372</c:v>
                </c:pt>
                <c:pt idx="15">
                  <c:v>101.73096815678444</c:v>
                </c:pt>
                <c:pt idx="16">
                  <c:v>102.22174689291884</c:v>
                </c:pt>
                <c:pt idx="17">
                  <c:v>99.770275030460951</c:v>
                </c:pt>
                <c:pt idx="18">
                  <c:v>100.23447555590114</c:v>
                </c:pt>
                <c:pt idx="19">
                  <c:v>99.148646970663791</c:v>
                </c:pt>
                <c:pt idx="20">
                  <c:v>99.707911169588684</c:v>
                </c:pt>
                <c:pt idx="21">
                  <c:v>101.52240891895985</c:v>
                </c:pt>
                <c:pt idx="22">
                  <c:v>103.36638985597786</c:v>
                </c:pt>
                <c:pt idx="23">
                  <c:v>99.183128723757278</c:v>
                </c:pt>
                <c:pt idx="24">
                  <c:v>99.668849411934374</c:v>
                </c:pt>
                <c:pt idx="25">
                  <c:v>98.024803137058754</c:v>
                </c:pt>
                <c:pt idx="26">
                  <c:v>96.923142039218916</c:v>
                </c:pt>
                <c:pt idx="27">
                  <c:v>95.144556477991742</c:v>
                </c:pt>
                <c:pt idx="28">
                  <c:v>95.20484162389873</c:v>
                </c:pt>
                <c:pt idx="29">
                  <c:v>93.883464842833035</c:v>
                </c:pt>
                <c:pt idx="30">
                  <c:v>93.784166519305643</c:v>
                </c:pt>
                <c:pt idx="31">
                  <c:v>93.888634223265129</c:v>
                </c:pt>
                <c:pt idx="32">
                  <c:v>93.913410887007331</c:v>
                </c:pt>
                <c:pt idx="33">
                  <c:v>92.643937813234572</c:v>
                </c:pt>
                <c:pt idx="34">
                  <c:v>94.023140398535517</c:v>
                </c:pt>
                <c:pt idx="35">
                  <c:v>95.684413687022086</c:v>
                </c:pt>
                <c:pt idx="36">
                  <c:v>93.911532567401935</c:v>
                </c:pt>
                <c:pt idx="37">
                  <c:v>95.111171895532181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Sheet1!$F$14:$AQ$14</c:f>
              <c:numCache>
                <c:formatCode>General</c:formatCode>
                <c:ptCount val="38"/>
                <c:pt idx="0">
                  <c:v>100</c:v>
                </c:pt>
                <c:pt idx="1">
                  <c:v>101.51185290368609</c:v>
                </c:pt>
                <c:pt idx="2">
                  <c:v>102.76414150570854</c:v>
                </c:pt>
                <c:pt idx="3">
                  <c:v>102.28913440711101</c:v>
                </c:pt>
                <c:pt idx="4">
                  <c:v>104.32173418796576</c:v>
                </c:pt>
                <c:pt idx="5">
                  <c:v>105.57746492593299</c:v>
                </c:pt>
                <c:pt idx="6">
                  <c:v>106.54703535605323</c:v>
                </c:pt>
                <c:pt idx="7">
                  <c:v>111.32741504649911</c:v>
                </c:pt>
                <c:pt idx="8">
                  <c:v>112.38283822674677</c:v>
                </c:pt>
                <c:pt idx="9">
                  <c:v>113.2274214633874</c:v>
                </c:pt>
                <c:pt idx="10">
                  <c:v>110.31082230039949</c:v>
                </c:pt>
                <c:pt idx="11">
                  <c:v>110.04874936698845</c:v>
                </c:pt>
                <c:pt idx="12">
                  <c:v>112.65316652619578</c:v>
                </c:pt>
                <c:pt idx="13">
                  <c:v>113.49788151131725</c:v>
                </c:pt>
                <c:pt idx="14">
                  <c:v>112.60282368079959</c:v>
                </c:pt>
                <c:pt idx="15">
                  <c:v>113.55055535906713</c:v>
                </c:pt>
                <c:pt idx="16">
                  <c:v>113.87283852499137</c:v>
                </c:pt>
                <c:pt idx="17">
                  <c:v>112.69132500596095</c:v>
                </c:pt>
                <c:pt idx="18">
                  <c:v>110.68991370529353</c:v>
                </c:pt>
                <c:pt idx="19">
                  <c:v>111.42848876689936</c:v>
                </c:pt>
                <c:pt idx="20">
                  <c:v>110.71228018510007</c:v>
                </c:pt>
                <c:pt idx="21">
                  <c:v>112.47798256553267</c:v>
                </c:pt>
                <c:pt idx="22">
                  <c:v>114.29564174603669</c:v>
                </c:pt>
                <c:pt idx="23">
                  <c:v>114.69945803432923</c:v>
                </c:pt>
                <c:pt idx="24">
                  <c:v>112.65309940259746</c:v>
                </c:pt>
                <c:pt idx="25">
                  <c:v>114.12956302873019</c:v>
                </c:pt>
                <c:pt idx="26">
                  <c:v>115.74434897709314</c:v>
                </c:pt>
                <c:pt idx="27">
                  <c:v>117.67644461729</c:v>
                </c:pt>
                <c:pt idx="28">
                  <c:v>117.2054199453279</c:v>
                </c:pt>
                <c:pt idx="29">
                  <c:v>118.503333482024</c:v>
                </c:pt>
                <c:pt idx="30">
                  <c:v>118.40064848364339</c:v>
                </c:pt>
                <c:pt idx="31">
                  <c:v>114.90731579874999</c:v>
                </c:pt>
                <c:pt idx="32">
                  <c:v>115.35804971150421</c:v>
                </c:pt>
                <c:pt idx="33">
                  <c:v>113.75336288768477</c:v>
                </c:pt>
                <c:pt idx="34">
                  <c:v>110.57501956550631</c:v>
                </c:pt>
                <c:pt idx="35">
                  <c:v>111.22533499087957</c:v>
                </c:pt>
                <c:pt idx="36">
                  <c:v>111.81094350507584</c:v>
                </c:pt>
                <c:pt idx="37">
                  <c:v>112.12232115821138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Sheet1!$F$15:$AQ$15</c:f>
              <c:numCache>
                <c:formatCode>General</c:formatCode>
                <c:ptCount val="38"/>
                <c:pt idx="0">
                  <c:v>100</c:v>
                </c:pt>
                <c:pt idx="1">
                  <c:v>102.07842190405805</c:v>
                </c:pt>
                <c:pt idx="2">
                  <c:v>102.53219838142158</c:v>
                </c:pt>
                <c:pt idx="3">
                  <c:v>101.42648346942309</c:v>
                </c:pt>
                <c:pt idx="4">
                  <c:v>99.65818601381163</c:v>
                </c:pt>
                <c:pt idx="5">
                  <c:v>101.42167057447686</c:v>
                </c:pt>
                <c:pt idx="6">
                  <c:v>102.92271947098905</c:v>
                </c:pt>
                <c:pt idx="7">
                  <c:v>100.68717285485513</c:v>
                </c:pt>
                <c:pt idx="8">
                  <c:v>99.733772653651101</c:v>
                </c:pt>
                <c:pt idx="9">
                  <c:v>101.49730226366044</c:v>
                </c:pt>
                <c:pt idx="10">
                  <c:v>108.00913552684416</c:v>
                </c:pt>
                <c:pt idx="11">
                  <c:v>110.87387218529661</c:v>
                </c:pt>
                <c:pt idx="12">
                  <c:v>112.97278568807738</c:v>
                </c:pt>
                <c:pt idx="13">
                  <c:v>111.45664791988456</c:v>
                </c:pt>
                <c:pt idx="14">
                  <c:v>112.70556577218598</c:v>
                </c:pt>
                <c:pt idx="15">
                  <c:v>111.99044423169939</c:v>
                </c:pt>
                <c:pt idx="16">
                  <c:v>111.15114736147494</c:v>
                </c:pt>
                <c:pt idx="17">
                  <c:v>109.41999589994472</c:v>
                </c:pt>
                <c:pt idx="18">
                  <c:v>106.37157212740473</c:v>
                </c:pt>
                <c:pt idx="19">
                  <c:v>103.45822393832975</c:v>
                </c:pt>
                <c:pt idx="20">
                  <c:v>104.35535784662237</c:v>
                </c:pt>
                <c:pt idx="21">
                  <c:v>106.82590065435163</c:v>
                </c:pt>
                <c:pt idx="22">
                  <c:v>104.93117152818861</c:v>
                </c:pt>
                <c:pt idx="23">
                  <c:v>104.6257408584692</c:v>
                </c:pt>
                <c:pt idx="24">
                  <c:v>103.58455045270318</c:v>
                </c:pt>
                <c:pt idx="25">
                  <c:v>102.20412413467146</c:v>
                </c:pt>
                <c:pt idx="26">
                  <c:v>103.06515460117819</c:v>
                </c:pt>
                <c:pt idx="27">
                  <c:v>101.60768930731174</c:v>
                </c:pt>
                <c:pt idx="28">
                  <c:v>104.08487750194317</c:v>
                </c:pt>
                <c:pt idx="29">
                  <c:v>101.43311487847575</c:v>
                </c:pt>
                <c:pt idx="30">
                  <c:v>99.916272552224711</c:v>
                </c:pt>
                <c:pt idx="31">
                  <c:v>101.06511786409777</c:v>
                </c:pt>
                <c:pt idx="32">
                  <c:v>100.05300131983167</c:v>
                </c:pt>
                <c:pt idx="33">
                  <c:v>97.696464368509396</c:v>
                </c:pt>
                <c:pt idx="34">
                  <c:v>97.905787120131535</c:v>
                </c:pt>
                <c:pt idx="35">
                  <c:v>98.109161639873136</c:v>
                </c:pt>
                <c:pt idx="36">
                  <c:v>97.830173494110397</c:v>
                </c:pt>
                <c:pt idx="37">
                  <c:v>101.72376710273625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Sheet1!$F$16:$AQ$16</c:f>
              <c:numCache>
                <c:formatCode>General</c:formatCode>
                <c:ptCount val="38"/>
                <c:pt idx="0">
                  <c:v>100</c:v>
                </c:pt>
                <c:pt idx="1">
                  <c:v>99.704190827557397</c:v>
                </c:pt>
                <c:pt idx="2">
                  <c:v>100.08761487640705</c:v>
                </c:pt>
                <c:pt idx="3">
                  <c:v>100.00628651749933</c:v>
                </c:pt>
                <c:pt idx="4">
                  <c:v>101.37938259550251</c:v>
                </c:pt>
                <c:pt idx="5">
                  <c:v>103.09124911171129</c:v>
                </c:pt>
                <c:pt idx="6">
                  <c:v>103.2000469320905</c:v>
                </c:pt>
                <c:pt idx="7">
                  <c:v>108.90573591699626</c:v>
                </c:pt>
                <c:pt idx="8">
                  <c:v>106.10427568830738</c:v>
                </c:pt>
                <c:pt idx="9">
                  <c:v>105.47641647780684</c:v>
                </c:pt>
                <c:pt idx="10">
                  <c:v>108.87540637630688</c:v>
                </c:pt>
                <c:pt idx="11">
                  <c:v>106.41657975469229</c:v>
                </c:pt>
                <c:pt idx="12">
                  <c:v>104.97607917984891</c:v>
                </c:pt>
                <c:pt idx="13">
                  <c:v>106.05773710237857</c:v>
                </c:pt>
                <c:pt idx="14">
                  <c:v>104.33663997656664</c:v>
                </c:pt>
                <c:pt idx="15">
                  <c:v>107.65034728193605</c:v>
                </c:pt>
                <c:pt idx="16">
                  <c:v>105.99302774765245</c:v>
                </c:pt>
                <c:pt idx="17">
                  <c:v>102.43272687610674</c:v>
                </c:pt>
                <c:pt idx="18">
                  <c:v>97.339967183118361</c:v>
                </c:pt>
                <c:pt idx="19">
                  <c:v>96.788569796719727</c:v>
                </c:pt>
                <c:pt idx="20">
                  <c:v>92.577848363755606</c:v>
                </c:pt>
                <c:pt idx="21">
                  <c:v>93.282731449391264</c:v>
                </c:pt>
                <c:pt idx="22">
                  <c:v>91.110744867032494</c:v>
                </c:pt>
                <c:pt idx="23">
                  <c:v>91.483246505862439</c:v>
                </c:pt>
                <c:pt idx="24">
                  <c:v>91.184117243948322</c:v>
                </c:pt>
                <c:pt idx="25">
                  <c:v>90.653914427518757</c:v>
                </c:pt>
                <c:pt idx="26">
                  <c:v>89.151886407132039</c:v>
                </c:pt>
                <c:pt idx="27">
                  <c:v>89.978468582602659</c:v>
                </c:pt>
                <c:pt idx="28">
                  <c:v>90.64282460868975</c:v>
                </c:pt>
                <c:pt idx="29">
                  <c:v>90.245298913045431</c:v>
                </c:pt>
                <c:pt idx="30">
                  <c:v>89.081075928986564</c:v>
                </c:pt>
                <c:pt idx="31">
                  <c:v>88.79940446524148</c:v>
                </c:pt>
                <c:pt idx="32">
                  <c:v>89.818664647941361</c:v>
                </c:pt>
                <c:pt idx="33">
                  <c:v>86.920335722238363</c:v>
                </c:pt>
                <c:pt idx="34">
                  <c:v>88.011187342412171</c:v>
                </c:pt>
                <c:pt idx="35">
                  <c:v>89.602047079102746</c:v>
                </c:pt>
                <c:pt idx="36">
                  <c:v>89.212417888930915</c:v>
                </c:pt>
                <c:pt idx="37">
                  <c:v>91.477731143370562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Sheet1!$F$17:$AQ$17</c:f>
              <c:numCache>
                <c:formatCode>General</c:formatCode>
                <c:ptCount val="38"/>
                <c:pt idx="0">
                  <c:v>100</c:v>
                </c:pt>
                <c:pt idx="1">
                  <c:v>102.1709508008843</c:v>
                </c:pt>
                <c:pt idx="2">
                  <c:v>101.376997585399</c:v>
                </c:pt>
                <c:pt idx="3">
                  <c:v>103.26524628541596</c:v>
                </c:pt>
                <c:pt idx="4">
                  <c:v>102.27671208728873</c:v>
                </c:pt>
                <c:pt idx="5">
                  <c:v>101.72687337548771</c:v>
                </c:pt>
                <c:pt idx="6">
                  <c:v>101.34398802969656</c:v>
                </c:pt>
                <c:pt idx="7">
                  <c:v>99.485791838756853</c:v>
                </c:pt>
                <c:pt idx="8">
                  <c:v>101.41310105789056</c:v>
                </c:pt>
                <c:pt idx="9">
                  <c:v>101.06951485705875</c:v>
                </c:pt>
                <c:pt idx="10">
                  <c:v>99.070681525814265</c:v>
                </c:pt>
                <c:pt idx="11">
                  <c:v>97.787196559065123</c:v>
                </c:pt>
                <c:pt idx="12">
                  <c:v>101.10665530077858</c:v>
                </c:pt>
                <c:pt idx="13">
                  <c:v>100.69495985079023</c:v>
                </c:pt>
                <c:pt idx="14">
                  <c:v>100.26563315835149</c:v>
                </c:pt>
                <c:pt idx="15">
                  <c:v>98.83782736560137</c:v>
                </c:pt>
                <c:pt idx="16">
                  <c:v>98.01860545383829</c:v>
                </c:pt>
                <c:pt idx="17">
                  <c:v>100.83432175823093</c:v>
                </c:pt>
                <c:pt idx="18">
                  <c:v>100.76856803967317</c:v>
                </c:pt>
                <c:pt idx="19">
                  <c:v>105.27915640516443</c:v>
                </c:pt>
                <c:pt idx="20">
                  <c:v>106.76075415316978</c:v>
                </c:pt>
                <c:pt idx="21">
                  <c:v>106.10176805030623</c:v>
                </c:pt>
                <c:pt idx="22">
                  <c:v>102.89683724490635</c:v>
                </c:pt>
                <c:pt idx="23">
                  <c:v>106.09559156375497</c:v>
                </c:pt>
                <c:pt idx="24">
                  <c:v>104.89763411935829</c:v>
                </c:pt>
                <c:pt idx="25">
                  <c:v>103.80520259933149</c:v>
                </c:pt>
                <c:pt idx="26">
                  <c:v>104.25031732222388</c:v>
                </c:pt>
                <c:pt idx="27">
                  <c:v>108.26122170237419</c:v>
                </c:pt>
                <c:pt idx="28">
                  <c:v>109.93007314345409</c:v>
                </c:pt>
                <c:pt idx="29">
                  <c:v>111.16457101359059</c:v>
                </c:pt>
                <c:pt idx="30">
                  <c:v>108.05563710277538</c:v>
                </c:pt>
                <c:pt idx="31">
                  <c:v>108.39154090565049</c:v>
                </c:pt>
                <c:pt idx="32">
                  <c:v>110.58353954955847</c:v>
                </c:pt>
                <c:pt idx="33">
                  <c:v>108.5488781686437</c:v>
                </c:pt>
                <c:pt idx="34">
                  <c:v>106.50892537431011</c:v>
                </c:pt>
                <c:pt idx="35">
                  <c:v>108.28601164676316</c:v>
                </c:pt>
                <c:pt idx="36">
                  <c:v>109.64553691014832</c:v>
                </c:pt>
                <c:pt idx="37">
                  <c:v>104.158609353461</c:v>
                </c:pt>
              </c:numCache>
            </c:numRef>
          </c:val>
          <c:smooth val="0"/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Sheet1!$F$18:$AQ$18</c:f>
              <c:numCache>
                <c:formatCode>General</c:formatCode>
                <c:ptCount val="38"/>
                <c:pt idx="0">
                  <c:v>100</c:v>
                </c:pt>
                <c:pt idx="1">
                  <c:v>98.11287672669711</c:v>
                </c:pt>
                <c:pt idx="2">
                  <c:v>100.8766957550567</c:v>
                </c:pt>
                <c:pt idx="3">
                  <c:v>103.4966518943731</c:v>
                </c:pt>
                <c:pt idx="4">
                  <c:v>103.10122334683753</c:v>
                </c:pt>
                <c:pt idx="5">
                  <c:v>104.25254980577782</c:v>
                </c:pt>
                <c:pt idx="6">
                  <c:v>101.23057309303867</c:v>
                </c:pt>
                <c:pt idx="7">
                  <c:v>103.64234831655033</c:v>
                </c:pt>
                <c:pt idx="8">
                  <c:v>104.97143893329815</c:v>
                </c:pt>
                <c:pt idx="9">
                  <c:v>107.41540032329485</c:v>
                </c:pt>
                <c:pt idx="10">
                  <c:v>108.12593475575278</c:v>
                </c:pt>
                <c:pt idx="11">
                  <c:v>108.56128241609507</c:v>
                </c:pt>
                <c:pt idx="12">
                  <c:v>102.15676490162228</c:v>
                </c:pt>
                <c:pt idx="13">
                  <c:v>102.34794652390779</c:v>
                </c:pt>
                <c:pt idx="14">
                  <c:v>102.55226892447904</c:v>
                </c:pt>
                <c:pt idx="15">
                  <c:v>100.87236125362109</c:v>
                </c:pt>
                <c:pt idx="16">
                  <c:v>99.304299512472397</c:v>
                </c:pt>
                <c:pt idx="17">
                  <c:v>100.92466990897707</c:v>
                </c:pt>
                <c:pt idx="18">
                  <c:v>99.754902840781796</c:v>
                </c:pt>
                <c:pt idx="19">
                  <c:v>98.797401875887047</c:v>
                </c:pt>
                <c:pt idx="20">
                  <c:v>98.790903471666098</c:v>
                </c:pt>
                <c:pt idx="21">
                  <c:v>97.702576167840235</c:v>
                </c:pt>
                <c:pt idx="22">
                  <c:v>96.647325793811916</c:v>
                </c:pt>
                <c:pt idx="23">
                  <c:v>99.753751667369428</c:v>
                </c:pt>
                <c:pt idx="24">
                  <c:v>96.902747850162513</c:v>
                </c:pt>
                <c:pt idx="25">
                  <c:v>97.925591043383648</c:v>
                </c:pt>
                <c:pt idx="26">
                  <c:v>96.981059074103754</c:v>
                </c:pt>
                <c:pt idx="27">
                  <c:v>94.359805989766443</c:v>
                </c:pt>
                <c:pt idx="28">
                  <c:v>96.122174214718825</c:v>
                </c:pt>
                <c:pt idx="29">
                  <c:v>97.845861653156788</c:v>
                </c:pt>
                <c:pt idx="30">
                  <c:v>97.647684380170389</c:v>
                </c:pt>
                <c:pt idx="31">
                  <c:v>96.487601380145392</c:v>
                </c:pt>
                <c:pt idx="32">
                  <c:v>98.492903031795166</c:v>
                </c:pt>
                <c:pt idx="33">
                  <c:v>96.798952161974057</c:v>
                </c:pt>
                <c:pt idx="34">
                  <c:v>95.934440939349969</c:v>
                </c:pt>
                <c:pt idx="35">
                  <c:v>95.661759067779286</c:v>
                </c:pt>
                <c:pt idx="36">
                  <c:v>94.673573779332003</c:v>
                </c:pt>
                <c:pt idx="37">
                  <c:v>94.522789896078677</c:v>
                </c:pt>
              </c:numCache>
            </c:numRef>
          </c:val>
          <c:smooth val="0"/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Sheet1!$F$19:$AQ$19</c:f>
              <c:numCache>
                <c:formatCode>General</c:formatCode>
                <c:ptCount val="38"/>
                <c:pt idx="0">
                  <c:v>100</c:v>
                </c:pt>
                <c:pt idx="1">
                  <c:v>100.15606536041267</c:v>
                </c:pt>
                <c:pt idx="2">
                  <c:v>101.90660780199178</c:v>
                </c:pt>
                <c:pt idx="3">
                  <c:v>100.06510747133802</c:v>
                </c:pt>
                <c:pt idx="4">
                  <c:v>98.007725014613655</c:v>
                </c:pt>
                <c:pt idx="5">
                  <c:v>99.821660192892509</c:v>
                </c:pt>
                <c:pt idx="6">
                  <c:v>101.04330904793154</c:v>
                </c:pt>
                <c:pt idx="7">
                  <c:v>100.39884554451869</c:v>
                </c:pt>
                <c:pt idx="8">
                  <c:v>97.640058472497302</c:v>
                </c:pt>
                <c:pt idx="9">
                  <c:v>100.35608312027979</c:v>
                </c:pt>
                <c:pt idx="10">
                  <c:v>102.59068133466774</c:v>
                </c:pt>
                <c:pt idx="11">
                  <c:v>100.37960126483475</c:v>
                </c:pt>
                <c:pt idx="12">
                  <c:v>99.873354324649029</c:v>
                </c:pt>
                <c:pt idx="13">
                  <c:v>99.288763925508391</c:v>
                </c:pt>
                <c:pt idx="14">
                  <c:v>99.95124223867596</c:v>
                </c:pt>
                <c:pt idx="15">
                  <c:v>97.909069925087991</c:v>
                </c:pt>
                <c:pt idx="16">
                  <c:v>96.977156227043736</c:v>
                </c:pt>
                <c:pt idx="17">
                  <c:v>100.55278551900467</c:v>
                </c:pt>
                <c:pt idx="18">
                  <c:v>100.29495622740994</c:v>
                </c:pt>
                <c:pt idx="19">
                  <c:v>101.54934637214591</c:v>
                </c:pt>
                <c:pt idx="20">
                  <c:v>100.64385308870197</c:v>
                </c:pt>
                <c:pt idx="21">
                  <c:v>103.86162888933139</c:v>
                </c:pt>
                <c:pt idx="22">
                  <c:v>103.48262076337261</c:v>
                </c:pt>
                <c:pt idx="23">
                  <c:v>102.79841280062297</c:v>
                </c:pt>
                <c:pt idx="24">
                  <c:v>109.34212528826373</c:v>
                </c:pt>
                <c:pt idx="25">
                  <c:v>112.9377891530507</c:v>
                </c:pt>
                <c:pt idx="26">
                  <c:v>111.43185359503549</c:v>
                </c:pt>
                <c:pt idx="27">
                  <c:v>104.4073182876613</c:v>
                </c:pt>
                <c:pt idx="28">
                  <c:v>104.20079461333923</c:v>
                </c:pt>
                <c:pt idx="29">
                  <c:v>106.12564301755587</c:v>
                </c:pt>
                <c:pt idx="30">
                  <c:v>107.59809519187914</c:v>
                </c:pt>
                <c:pt idx="31">
                  <c:v>110.7414737145258</c:v>
                </c:pt>
                <c:pt idx="32">
                  <c:v>106.94632548255326</c:v>
                </c:pt>
                <c:pt idx="33">
                  <c:v>110.56792579987156</c:v>
                </c:pt>
                <c:pt idx="34">
                  <c:v>112.15682398356758</c:v>
                </c:pt>
                <c:pt idx="35">
                  <c:v>114.96477007334012</c:v>
                </c:pt>
                <c:pt idx="36">
                  <c:v>115.14423660262614</c:v>
                </c:pt>
                <c:pt idx="37">
                  <c:v>110.57911000197289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266152"/>
        <c:axId val="583261056"/>
      </c:lineChart>
      <c:catAx>
        <c:axId val="583266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261056"/>
        <c:crosses val="autoZero"/>
        <c:auto val="1"/>
        <c:lblAlgn val="ctr"/>
        <c:lblOffset val="100"/>
        <c:noMultiLvlLbl val="0"/>
      </c:catAx>
      <c:valAx>
        <c:axId val="5832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266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Implied volatility surface (SSVI parametrization)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0"/>
      <c:rotY val="220"/>
      <c:depthPercent val="100"/>
      <c:rAngAx val="0"/>
      <c:perspective val="2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088491654522524"/>
          <c:y val="0.11099973066749025"/>
          <c:w val="0.84011089738185485"/>
          <c:h val="0.75707689278524715"/>
        </c:manualLayout>
      </c:layout>
      <c:surface3DChart>
        <c:wireframe val="0"/>
        <c:ser>
          <c:idx val="0"/>
          <c:order val="0"/>
          <c:tx>
            <c:strRef>
              <c:f>ImpVolSurface!$E$4</c:f>
              <c:strCache>
                <c:ptCount val="1"/>
                <c:pt idx="0">
                  <c:v>0.01</c:v>
                </c:pt>
              </c:strCache>
            </c:strRef>
          </c:tx>
          <c:spPr>
            <a:solidFill>
              <a:schemeClr val="accent5">
                <a:tint val="38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ImpVolSurface!$F$4:$X$4</c:f>
              <c:numCache>
                <c:formatCode>0%</c:formatCode>
                <c:ptCount val="19"/>
                <c:pt idx="0">
                  <c:v>0.94279854662311857</c:v>
                </c:pt>
                <c:pt idx="1">
                  <c:v>0.76376574139847975</c:v>
                </c:pt>
                <c:pt idx="2">
                  <c:v>0.68480462283004218</c:v>
                </c:pt>
                <c:pt idx="3">
                  <c:v>0.64096847802137968</c:v>
                </c:pt>
                <c:pt idx="4">
                  <c:v>0.61516794410703401</c:v>
                </c:pt>
                <c:pt idx="5">
                  <c:v>0.60086583681798045</c:v>
                </c:pt>
                <c:pt idx="6">
                  <c:v>0.5952389489044092</c:v>
                </c:pt>
                <c:pt idx="7">
                  <c:v>0.59721074139131936</c:v>
                </c:pt>
                <c:pt idx="8">
                  <c:v>0.60675434412983842</c:v>
                </c:pt>
                <c:pt idx="9">
                  <c:v>0.6246087780147257</c:v>
                </c:pt>
                <c:pt idx="10">
                  <c:v>0.65209914785882317</c:v>
                </c:pt>
                <c:pt idx="11">
                  <c:v>0.69087645400968511</c:v>
                </c:pt>
                <c:pt idx="12">
                  <c:v>0.74248096823387733</c:v>
                </c:pt>
                <c:pt idx="13">
                  <c:v>0.80786023779788696</c:v>
                </c:pt>
                <c:pt idx="14">
                  <c:v>0.8872012060138379</c:v>
                </c:pt>
                <c:pt idx="15">
                  <c:v>0.98024429754970144</c:v>
                </c:pt>
                <c:pt idx="16">
                  <c:v>1.0867867354919507</c:v>
                </c:pt>
                <c:pt idx="17">
                  <c:v>1.2070178142269372</c:v>
                </c:pt>
                <c:pt idx="18">
                  <c:v>1.3416178402639654</c:v>
                </c:pt>
              </c:numCache>
            </c:numRef>
          </c:val>
        </c:ser>
        <c:ser>
          <c:idx val="1"/>
          <c:order val="1"/>
          <c:tx>
            <c:strRef>
              <c:f>ImpVolSurface!$E$5</c:f>
              <c:strCache>
                <c:ptCount val="1"/>
                <c:pt idx="0">
                  <c:v>10.01</c:v>
                </c:pt>
              </c:strCache>
            </c:strRef>
          </c:tx>
          <c:spPr>
            <a:solidFill>
              <a:schemeClr val="accent5">
                <a:tint val="46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ImpVolSurface!$F$5:$X$5</c:f>
              <c:numCache>
                <c:formatCode>0%</c:formatCode>
                <c:ptCount val="19"/>
                <c:pt idx="0">
                  <c:v>0.50146615673943562</c:v>
                </c:pt>
                <c:pt idx="1">
                  <c:v>0.42587718952989767</c:v>
                </c:pt>
                <c:pt idx="2">
                  <c:v>0.4008803921583815</c:v>
                </c:pt>
                <c:pt idx="3">
                  <c:v>0.39554838804210396</c:v>
                </c:pt>
                <c:pt idx="4">
                  <c:v>0.40232574392727266</c:v>
                </c:pt>
                <c:pt idx="5">
                  <c:v>0.41870852115830032</c:v>
                </c:pt>
                <c:pt idx="6">
                  <c:v>0.44373907430307541</c:v>
                </c:pt>
                <c:pt idx="7">
                  <c:v>0.47688648610529477</c:v>
                </c:pt>
                <c:pt idx="8">
                  <c:v>0.51768891803459494</c:v>
                </c:pt>
                <c:pt idx="9">
                  <c:v>0.56575784656468908</c:v>
                </c:pt>
                <c:pt idx="10">
                  <c:v>0.62089032905112596</c:v>
                </c:pt>
                <c:pt idx="11">
                  <c:v>0.68313882354844746</c:v>
                </c:pt>
                <c:pt idx="12">
                  <c:v>0.75281604835006011</c:v>
                </c:pt>
                <c:pt idx="13">
                  <c:v>0.83046817785895444</c:v>
                </c:pt>
                <c:pt idx="14">
                  <c:v>0.91684497455331948</c:v>
                </c:pt>
                <c:pt idx="15">
                  <c:v>1.0128786270702914</c:v>
                </c:pt>
                <c:pt idx="16">
                  <c:v>1.1196732159057148</c:v>
                </c:pt>
                <c:pt idx="17">
                  <c:v>1.2385033923179642</c:v>
                </c:pt>
                <c:pt idx="18">
                  <c:v>1.3708204285645855</c:v>
                </c:pt>
              </c:numCache>
            </c:numRef>
          </c:val>
        </c:ser>
        <c:ser>
          <c:idx val="2"/>
          <c:order val="2"/>
          <c:tx>
            <c:strRef>
              <c:f>ImpVolSurface!$E$6</c:f>
              <c:strCache>
                <c:ptCount val="1"/>
                <c:pt idx="0">
                  <c:v>20.01</c:v>
                </c:pt>
              </c:strCache>
            </c:strRef>
          </c:tx>
          <c:spPr>
            <a:solidFill>
              <a:schemeClr val="accent5">
                <a:tint val="54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ImpVolSurface!$F$6:$X$6</c:f>
              <c:numCache>
                <c:formatCode>0%</c:formatCode>
                <c:ptCount val="19"/>
                <c:pt idx="0">
                  <c:v>0.43405212459619241</c:v>
                </c:pt>
                <c:pt idx="1">
                  <c:v>0.37801788408381681</c:v>
                </c:pt>
                <c:pt idx="2">
                  <c:v>0.36470269480301148</c:v>
                </c:pt>
                <c:pt idx="3">
                  <c:v>0.36879835331358707</c:v>
                </c:pt>
                <c:pt idx="4">
                  <c:v>0.3840157732474454</c:v>
                </c:pt>
                <c:pt idx="5">
                  <c:v>0.40792795168487211</c:v>
                </c:pt>
                <c:pt idx="6">
                  <c:v>0.43922978086696313</c:v>
                </c:pt>
                <c:pt idx="7">
                  <c:v>0.47709367313726236</c:v>
                </c:pt>
                <c:pt idx="8">
                  <c:v>0.52105266404290662</c:v>
                </c:pt>
                <c:pt idx="9">
                  <c:v>0.57096937153169958</c:v>
                </c:pt>
                <c:pt idx="10">
                  <c:v>0.62698885914209956</c:v>
                </c:pt>
                <c:pt idx="11">
                  <c:v>0.68948461974873421</c:v>
                </c:pt>
                <c:pt idx="12">
                  <c:v>0.75901548426487342</c:v>
                </c:pt>
                <c:pt idx="13">
                  <c:v>0.83629840999438698</c:v>
                </c:pt>
                <c:pt idx="14">
                  <c:v>0.92219484939639862</c:v>
                </c:pt>
                <c:pt idx="15">
                  <c:v>1.0177070046295194</c:v>
                </c:pt>
                <c:pt idx="16">
                  <c:v>1.1239810811333275</c:v>
                </c:pt>
                <c:pt idx="17">
                  <c:v>1.242315737786664</c:v>
                </c:pt>
                <c:pt idx="18">
                  <c:v>1.3741747347193005</c:v>
                </c:pt>
              </c:numCache>
            </c:numRef>
          </c:val>
        </c:ser>
        <c:ser>
          <c:idx val="3"/>
          <c:order val="3"/>
          <c:tx>
            <c:strRef>
              <c:f>ImpVolSurface!$E$7</c:f>
              <c:strCache>
                <c:ptCount val="1"/>
                <c:pt idx="0">
                  <c:v>30.01</c:v>
                </c:pt>
              </c:strCache>
            </c:strRef>
          </c:tx>
          <c:spPr>
            <a:solidFill>
              <a:schemeClr val="accent5">
                <a:tint val="62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ImpVolSurface!$F$7:$X$7</c:f>
              <c:numCache>
                <c:formatCode>0%</c:formatCode>
                <c:ptCount val="19"/>
                <c:pt idx="0">
                  <c:v>0.38995933774890662</c:v>
                </c:pt>
                <c:pt idx="1">
                  <c:v>0.34874479895707766</c:v>
                </c:pt>
                <c:pt idx="2">
                  <c:v>0.34475553566883993</c:v>
                </c:pt>
                <c:pt idx="3">
                  <c:v>0.35626515249255863</c:v>
                </c:pt>
                <c:pt idx="4">
                  <c:v>0.37749346975916354</c:v>
                </c:pt>
                <c:pt idx="5">
                  <c:v>0.40595480737841233</c:v>
                </c:pt>
                <c:pt idx="6">
                  <c:v>0.44037008855965637</c:v>
                </c:pt>
                <c:pt idx="7">
                  <c:v>0.48013896216244589</c:v>
                </c:pt>
                <c:pt idx="8">
                  <c:v>0.52511143869826682</c:v>
                </c:pt>
                <c:pt idx="9">
                  <c:v>0.57544308252268805</c:v>
                </c:pt>
                <c:pt idx="10">
                  <c:v>0.63150232630242964</c:v>
                </c:pt>
                <c:pt idx="11">
                  <c:v>0.69381695888690553</c:v>
                </c:pt>
                <c:pt idx="12">
                  <c:v>0.76304694514492666</c:v>
                </c:pt>
                <c:pt idx="13">
                  <c:v>0.83997346256720107</c:v>
                </c:pt>
                <c:pt idx="14">
                  <c:v>0.92549765408790818</c:v>
                </c:pt>
                <c:pt idx="15">
                  <c:v>1.0206454133684815</c:v>
                </c:pt>
                <c:pt idx="16">
                  <c:v>1.1265763073391524</c:v>
                </c:pt>
                <c:pt idx="17">
                  <c:v>1.2445957586359964</c:v>
                </c:pt>
                <c:pt idx="18">
                  <c:v>1.3761701494938647</c:v>
                </c:pt>
              </c:numCache>
            </c:numRef>
          </c:val>
        </c:ser>
        <c:ser>
          <c:idx val="4"/>
          <c:order val="4"/>
          <c:tx>
            <c:strRef>
              <c:f>ImpVolSurface!$E$8</c:f>
              <c:strCache>
                <c:ptCount val="1"/>
                <c:pt idx="0">
                  <c:v>40.01</c:v>
                </c:pt>
              </c:strCache>
            </c:strRef>
          </c:tx>
          <c:spPr>
            <a:solidFill>
              <a:schemeClr val="accent5">
                <a:tint val="69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ImpVolSurface!$F$8:$X$8</c:f>
              <c:numCache>
                <c:formatCode>0%</c:formatCode>
                <c:ptCount val="19"/>
                <c:pt idx="0">
                  <c:v>0.35630124124824331</c:v>
                </c:pt>
                <c:pt idx="1">
                  <c:v>0.32849675688292673</c:v>
                </c:pt>
                <c:pt idx="2">
                  <c:v>0.33298955689171345</c:v>
                </c:pt>
                <c:pt idx="3">
                  <c:v>0.35064144907253009</c:v>
                </c:pt>
                <c:pt idx="4">
                  <c:v>0.37610898588328945</c:v>
                </c:pt>
                <c:pt idx="5">
                  <c:v>0.40723797565053432</c:v>
                </c:pt>
                <c:pt idx="6">
                  <c:v>0.44316566889097903</c:v>
                </c:pt>
                <c:pt idx="7">
                  <c:v>0.48367815952152493</c:v>
                </c:pt>
                <c:pt idx="8">
                  <c:v>0.5289151312716005</c:v>
                </c:pt>
                <c:pt idx="9">
                  <c:v>0.57922629423670935</c:v>
                </c:pt>
                <c:pt idx="10">
                  <c:v>0.635103621612509</c:v>
                </c:pt>
                <c:pt idx="11">
                  <c:v>0.6971518596037769</c:v>
                </c:pt>
                <c:pt idx="12">
                  <c:v>0.76607843824502109</c:v>
                </c:pt>
                <c:pt idx="13">
                  <c:v>0.8426934588815792</c:v>
                </c:pt>
                <c:pt idx="14">
                  <c:v>0.92791524616738397</c:v>
                </c:pt>
                <c:pt idx="15">
                  <c:v>1.0227793719014526</c:v>
                </c:pt>
                <c:pt idx="16">
                  <c:v>1.1284502739802882</c:v>
                </c:pt>
                <c:pt idx="17">
                  <c:v>1.2462351939840981</c:v>
                </c:pt>
                <c:pt idx="18">
                  <c:v>1.3776004424260984</c:v>
                </c:pt>
              </c:numCache>
            </c:numRef>
          </c:val>
        </c:ser>
        <c:ser>
          <c:idx val="5"/>
          <c:order val="5"/>
          <c:tx>
            <c:strRef>
              <c:f>ImpVolSurface!$E$9</c:f>
              <c:strCache>
                <c:ptCount val="1"/>
                <c:pt idx="0">
                  <c:v>50.01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ImpVolSurface!$F$9:$X$9</c:f>
              <c:numCache>
                <c:formatCode>0%</c:formatCode>
                <c:ptCount val="19"/>
                <c:pt idx="0">
                  <c:v>0.32919409725590165</c:v>
                </c:pt>
                <c:pt idx="1">
                  <c:v>0.31461661318562378</c:v>
                </c:pt>
                <c:pt idx="2">
                  <c:v>0.32689217583034719</c:v>
                </c:pt>
                <c:pt idx="3">
                  <c:v>0.34929007135338569</c:v>
                </c:pt>
                <c:pt idx="4">
                  <c:v>0.37744195564236882</c:v>
                </c:pt>
                <c:pt idx="5">
                  <c:v>0.40995461644080761</c:v>
                </c:pt>
                <c:pt idx="6">
                  <c:v>0.44649931696790623</c:v>
                </c:pt>
                <c:pt idx="7">
                  <c:v>0.48719311852212571</c:v>
                </c:pt>
                <c:pt idx="8">
                  <c:v>0.53236955868198998</c:v>
                </c:pt>
                <c:pt idx="9">
                  <c:v>0.58249043185069438</c:v>
                </c:pt>
                <c:pt idx="10">
                  <c:v>0.63811301909531282</c:v>
                </c:pt>
                <c:pt idx="11">
                  <c:v>0.69988060708780109</c:v>
                </c:pt>
                <c:pt idx="12">
                  <c:v>0.76852350336134023</c:v>
                </c:pt>
                <c:pt idx="13">
                  <c:v>0.84486522264946551</c:v>
                </c:pt>
                <c:pt idx="14">
                  <c:v>0.92983160144480559</c:v>
                </c:pt>
                <c:pt idx="15">
                  <c:v>1.0244619627663689</c:v>
                </c:pt>
                <c:pt idx="16">
                  <c:v>1.129922087075091</c:v>
                </c:pt>
                <c:pt idx="17">
                  <c:v>1.2475190398856206</c:v>
                </c:pt>
                <c:pt idx="18">
                  <c:v>1.3787180374839747</c:v>
                </c:pt>
              </c:numCache>
            </c:numRef>
          </c:val>
        </c:ser>
        <c:ser>
          <c:idx val="6"/>
          <c:order val="6"/>
          <c:tx>
            <c:strRef>
              <c:f>ImpVolSurface!$E$10</c:f>
              <c:strCache>
                <c:ptCount val="1"/>
                <c:pt idx="0">
                  <c:v>60.01</c:v>
                </c:pt>
              </c:strCache>
            </c:strRef>
          </c:tx>
          <c:spPr>
            <a:solidFill>
              <a:schemeClr val="accent5">
                <a:tint val="85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ImpVolSurface!$F$10:$X$10</c:f>
              <c:numCache>
                <c:formatCode>0%</c:formatCode>
                <c:ptCount val="19"/>
                <c:pt idx="0">
                  <c:v>0.30750327991979592</c:v>
                </c:pt>
                <c:pt idx="1">
                  <c:v>0.30635550905122588</c:v>
                </c:pt>
                <c:pt idx="2">
                  <c:v>0.32518151523530164</c:v>
                </c:pt>
                <c:pt idx="3">
                  <c:v>0.35071421819301901</c:v>
                </c:pt>
                <c:pt idx="4">
                  <c:v>0.38026238967547454</c:v>
                </c:pt>
                <c:pt idx="5">
                  <c:v>0.41330822194346517</c:v>
                </c:pt>
                <c:pt idx="6">
                  <c:v>0.44995689307699849</c:v>
                </c:pt>
                <c:pt idx="7">
                  <c:v>0.49054031592555664</c:v>
                </c:pt>
                <c:pt idx="8">
                  <c:v>0.53550148062526315</c:v>
                </c:pt>
                <c:pt idx="9">
                  <c:v>0.58536012518449798</c:v>
                </c:pt>
                <c:pt idx="10">
                  <c:v>0.64070536846443737</c:v>
                </c:pt>
                <c:pt idx="11">
                  <c:v>0.70219846084333515</c:v>
                </c:pt>
                <c:pt idx="12">
                  <c:v>0.77057988435523517</c:v>
                </c:pt>
                <c:pt idx="13">
                  <c:v>0.84667870023373704</c:v>
                </c:pt>
                <c:pt idx="14">
                  <c:v>0.93142340590169737</c:v>
                </c:pt>
                <c:pt idx="15">
                  <c:v>1.0258541346196179</c:v>
                </c:pt>
                <c:pt idx="16">
                  <c:v>1.1311362899585835</c:v>
                </c:pt>
                <c:pt idx="17">
                  <c:v>1.2485758243217464</c:v>
                </c:pt>
                <c:pt idx="18">
                  <c:v>1.3796364196562785</c:v>
                </c:pt>
              </c:numCache>
            </c:numRef>
          </c:val>
        </c:ser>
        <c:ser>
          <c:idx val="7"/>
          <c:order val="7"/>
          <c:tx>
            <c:strRef>
              <c:f>ImpVolSurface!$E$11</c:f>
              <c:strCache>
                <c:ptCount val="1"/>
                <c:pt idx="0">
                  <c:v>70.01</c:v>
                </c:pt>
              </c:strCache>
            </c:strRef>
          </c:tx>
          <c:spPr>
            <a:solidFill>
              <a:schemeClr val="accent5">
                <a:tint val="93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ImpVolSurface!$F$11:$X$11</c:f>
              <c:numCache>
                <c:formatCode>0%</c:formatCode>
                <c:ptCount val="19"/>
                <c:pt idx="0">
                  <c:v>0.29181132753270927</c:v>
                </c:pt>
                <c:pt idx="1">
                  <c:v>0.30351400504122422</c:v>
                </c:pt>
                <c:pt idx="2">
                  <c:v>0.32681609050261273</c:v>
                </c:pt>
                <c:pt idx="3">
                  <c:v>0.35388742852486849</c:v>
                </c:pt>
                <c:pt idx="4">
                  <c:v>0.38387114423717972</c:v>
                </c:pt>
                <c:pt idx="5">
                  <c:v>0.41691011888871637</c:v>
                </c:pt>
                <c:pt idx="6">
                  <c:v>0.45336750041423851</c:v>
                </c:pt>
                <c:pt idx="7">
                  <c:v>0.493684715654232</c:v>
                </c:pt>
                <c:pt idx="8">
                  <c:v>0.53835477232325302</c:v>
                </c:pt>
                <c:pt idx="9">
                  <c:v>0.58792167658111338</c:v>
                </c:pt>
                <c:pt idx="10">
                  <c:v>0.64298685852793247</c:v>
                </c:pt>
                <c:pt idx="11">
                  <c:v>0.70421791139572798</c:v>
                </c:pt>
                <c:pt idx="12">
                  <c:v>0.77235842853791303</c:v>
                </c:pt>
                <c:pt idx="13">
                  <c:v>0.84823867660236929</c:v>
                </c:pt>
                <c:pt idx="14">
                  <c:v>0.93278715314463301</c:v>
                </c:pt>
                <c:pt idx="15">
                  <c:v>1.0270432048349918</c:v>
                </c:pt>
                <c:pt idx="16">
                  <c:v>1.132170945097652</c:v>
                </c:pt>
                <c:pt idx="17">
                  <c:v>1.2494747400400179</c:v>
                </c:pt>
                <c:pt idx="18">
                  <c:v>1.3804165442750786</c:v>
                </c:pt>
              </c:numCache>
            </c:numRef>
          </c:val>
        </c:ser>
        <c:ser>
          <c:idx val="8"/>
          <c:order val="8"/>
          <c:tx>
            <c:strRef>
              <c:f>ImpVolSurface!$E$12</c:f>
              <c:strCache>
                <c:ptCount val="1"/>
                <c:pt idx="0">
                  <c:v>80.01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ImpVolSurface!$F$12:$X$12</c:f>
              <c:numCache>
                <c:formatCode>0%</c:formatCode>
                <c:ptCount val="19"/>
                <c:pt idx="0">
                  <c:v>0.28429477901021799</c:v>
                </c:pt>
                <c:pt idx="1">
                  <c:v>0.30559869240071907</c:v>
                </c:pt>
                <c:pt idx="2">
                  <c:v>0.33078881477194044</c:v>
                </c:pt>
                <c:pt idx="3">
                  <c:v>0.35808858841018643</c:v>
                </c:pt>
                <c:pt idx="4">
                  <c:v>0.38785877160395038</c:v>
                </c:pt>
                <c:pt idx="5">
                  <c:v>0.42056155453158944</c:v>
                </c:pt>
                <c:pt idx="6">
                  <c:v>0.45665932487717098</c:v>
                </c:pt>
                <c:pt idx="7">
                  <c:v>0.49662732465183013</c:v>
                </c:pt>
                <c:pt idx="8">
                  <c:v>0.54097034471179162</c:v>
                </c:pt>
                <c:pt idx="9">
                  <c:v>0.59023618538830902</c:v>
                </c:pt>
                <c:pt idx="10">
                  <c:v>0.64502704296846169</c:v>
                </c:pt>
                <c:pt idx="11">
                  <c:v>0.70601006576152847</c:v>
                </c:pt>
                <c:pt idx="12">
                  <c:v>0.77392784959980543</c:v>
                </c:pt>
                <c:pt idx="13">
                  <c:v>0.84960934508251817</c:v>
                </c:pt>
                <c:pt idx="14">
                  <c:v>0.93398151033801324</c:v>
                </c:pt>
                <c:pt idx="15">
                  <c:v>1.0280819923382238</c:v>
                </c:pt>
                <c:pt idx="16">
                  <c:v>1.1330731073875515</c:v>
                </c:pt>
                <c:pt idx="17">
                  <c:v>1.2502573917040827</c:v>
                </c:pt>
                <c:pt idx="18">
                  <c:v>1.3810949971474169</c:v>
                </c:pt>
              </c:numCache>
            </c:numRef>
          </c:val>
        </c:ser>
        <c:ser>
          <c:idx val="9"/>
          <c:order val="9"/>
          <c:tx>
            <c:strRef>
              <c:f>ImpVolSurface!$E$13</c:f>
              <c:strCache>
                <c:ptCount val="1"/>
                <c:pt idx="0">
                  <c:v>90.01</c:v>
                </c:pt>
              </c:strCache>
            </c:strRef>
          </c:tx>
          <c:spPr>
            <a:solidFill>
              <a:schemeClr val="accent5">
                <a:shade val="92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ImpVolSurface!$F$13:$X$13</c:f>
              <c:numCache>
                <c:formatCode>0%</c:formatCode>
                <c:ptCount val="19"/>
                <c:pt idx="0">
                  <c:v>0.2872222644240412</c:v>
                </c:pt>
                <c:pt idx="1">
                  <c:v>0.31144898762552931</c:v>
                </c:pt>
                <c:pt idx="2">
                  <c:v>0.33620748522602206</c:v>
                </c:pt>
                <c:pt idx="3">
                  <c:v>0.36283087376259637</c:v>
                </c:pt>
                <c:pt idx="4">
                  <c:v>0.39198528689538498</c:v>
                </c:pt>
                <c:pt idx="5">
                  <c:v>0.42415964825875851</c:v>
                </c:pt>
                <c:pt idx="6">
                  <c:v>0.45980469266302071</c:v>
                </c:pt>
                <c:pt idx="7">
                  <c:v>0.49938127121541304</c:v>
                </c:pt>
                <c:pt idx="8">
                  <c:v>0.54338266242510957</c:v>
                </c:pt>
                <c:pt idx="9">
                  <c:v>0.59234823141533488</c:v>
                </c:pt>
                <c:pt idx="10">
                  <c:v>0.64687408878912167</c:v>
                </c:pt>
                <c:pt idx="11">
                  <c:v>0.70762290596830113</c:v>
                </c:pt>
                <c:pt idx="12">
                  <c:v>0.77533383159550662</c:v>
                </c:pt>
                <c:pt idx="13">
                  <c:v>0.85083299330075468</c:v>
                </c:pt>
                <c:pt idx="14">
                  <c:v>0.93504489276437497</c:v>
                </c:pt>
                <c:pt idx="15">
                  <c:v>1.029004941899621</c:v>
                </c:pt>
                <c:pt idx="16">
                  <c:v>1.133873375223811</c:v>
                </c:pt>
                <c:pt idx="17">
                  <c:v>1.2509507784951877</c:v>
                </c:pt>
                <c:pt idx="18">
                  <c:v>1.3816954853499119</c:v>
                </c:pt>
              </c:numCache>
            </c:numRef>
          </c:val>
        </c:ser>
        <c:ser>
          <c:idx val="10"/>
          <c:order val="10"/>
          <c:tx>
            <c:strRef>
              <c:f>ImpVolSurface!$E$14</c:f>
              <c:strCache>
                <c:ptCount val="1"/>
                <c:pt idx="0">
                  <c:v>100.01</c:v>
                </c:pt>
              </c:strCache>
            </c:strRef>
          </c:tx>
          <c:spPr>
            <a:solidFill>
              <a:schemeClr val="accent5">
                <a:shade val="84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ImpVolSurface!$F$14:$X$14</c:f>
              <c:numCache>
                <c:formatCode>0%</c:formatCode>
                <c:ptCount val="19"/>
                <c:pt idx="0">
                  <c:v>0.29917080726673984</c:v>
                </c:pt>
                <c:pt idx="1">
                  <c:v>0.31959094173124952</c:v>
                </c:pt>
                <c:pt idx="2">
                  <c:v>0.34239092481609673</c:v>
                </c:pt>
                <c:pt idx="3">
                  <c:v>0.36780158288521575</c:v>
                </c:pt>
                <c:pt idx="4">
                  <c:v>0.39611163465147409</c:v>
                </c:pt>
                <c:pt idx="5">
                  <c:v>0.42765221425674932</c:v>
                </c:pt>
                <c:pt idx="6">
                  <c:v>0.46279654216071786</c:v>
                </c:pt>
                <c:pt idx="7">
                  <c:v>0.50196305083426429</c:v>
                </c:pt>
                <c:pt idx="8">
                  <c:v>0.54562002085346939</c:v>
                </c:pt>
                <c:pt idx="9">
                  <c:v>0.59429127117902136</c:v>
                </c:pt>
                <c:pt idx="10">
                  <c:v>0.64856280525057564</c:v>
                </c:pt>
                <c:pt idx="11">
                  <c:v>0.70909042414764323</c:v>
                </c:pt>
                <c:pt idx="12">
                  <c:v>0.77660836010069623</c:v>
                </c:pt>
                <c:pt idx="13">
                  <c:v>0.85193900896463215</c:v>
                </c:pt>
                <c:pt idx="14">
                  <c:v>0.93600386529923607</c:v>
                </c:pt>
                <c:pt idx="15">
                  <c:v>1.0298357919346321</c:v>
                </c:pt>
                <c:pt idx="16">
                  <c:v>1.1345927857921552</c:v>
                </c:pt>
                <c:pt idx="17">
                  <c:v>1.2515734311333357</c:v>
                </c:pt>
                <c:pt idx="18">
                  <c:v>1.3822342596451462</c:v>
                </c:pt>
              </c:numCache>
            </c:numRef>
          </c:val>
        </c:ser>
        <c:ser>
          <c:idx val="11"/>
          <c:order val="11"/>
          <c:tx>
            <c:strRef>
              <c:f>ImpVolSurface!$E$15</c:f>
              <c:strCache>
                <c:ptCount val="1"/>
                <c:pt idx="0">
                  <c:v>110.01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ImpVolSurface!$F$15:$X$15</c:f>
              <c:numCache>
                <c:formatCode>0%</c:formatCode>
                <c:ptCount val="19"/>
                <c:pt idx="0">
                  <c:v>0.31553146820651912</c:v>
                </c:pt>
                <c:pt idx="1">
                  <c:v>0.32879159356890381</c:v>
                </c:pt>
                <c:pt idx="2">
                  <c:v>0.34888074364046634</c:v>
                </c:pt>
                <c:pt idx="3">
                  <c:v>0.37280861781954577</c:v>
                </c:pt>
                <c:pt idx="4">
                  <c:v>0.40015907044155691</c:v>
                </c:pt>
                <c:pt idx="5">
                  <c:v>0.43101463174795118</c:v>
                </c:pt>
                <c:pt idx="6">
                  <c:v>0.4656375562061012</c:v>
                </c:pt>
                <c:pt idx="7">
                  <c:v>0.50438919361227064</c:v>
                </c:pt>
                <c:pt idx="8">
                  <c:v>0.54770557289591837</c:v>
                </c:pt>
                <c:pt idx="9">
                  <c:v>0.59609103906077976</c:v>
                </c:pt>
                <c:pt idx="10">
                  <c:v>0.65011920969212333</c:v>
                </c:pt>
                <c:pt idx="11">
                  <c:v>0.71043762755157114</c:v>
                </c:pt>
                <c:pt idx="12">
                  <c:v>0.77777474094145582</c:v>
                </c:pt>
                <c:pt idx="13">
                  <c:v>0.85294867260236507</c:v>
                </c:pt>
                <c:pt idx="14">
                  <c:v>0.93687758432063872</c:v>
                </c:pt>
                <c:pt idx="15">
                  <c:v>1.0305916111873075</c:v>
                </c:pt>
                <c:pt idx="16">
                  <c:v>1.1352464345376228</c:v>
                </c:pt>
                <c:pt idx="17">
                  <c:v>1.2521386267943622</c:v>
                </c:pt>
                <c:pt idx="18">
                  <c:v>1.3827229509443864</c:v>
                </c:pt>
              </c:numCache>
            </c:numRef>
          </c:val>
        </c:ser>
        <c:ser>
          <c:idx val="12"/>
          <c:order val="12"/>
          <c:tx>
            <c:strRef>
              <c:f>ImpVolSurface!$E$16</c:f>
              <c:strCache>
                <c:ptCount val="1"/>
                <c:pt idx="0">
                  <c:v>120.01</c:v>
                </c:pt>
              </c:strCache>
            </c:strRef>
          </c:tx>
          <c:spPr>
            <a:solidFill>
              <a:schemeClr val="accent5">
                <a:shade val="68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ImpVolSurface!$F$16:$X$16</c:f>
              <c:numCache>
                <c:formatCode>0%</c:formatCode>
                <c:ptCount val="19"/>
                <c:pt idx="0">
                  <c:v>0.33280107099299144</c:v>
                </c:pt>
                <c:pt idx="1">
                  <c:v>0.33826019601700358</c:v>
                </c:pt>
                <c:pt idx="2">
                  <c:v>0.35539575775098969</c:v>
                </c:pt>
                <c:pt idx="3">
                  <c:v>0.37773883637226652</c:v>
                </c:pt>
                <c:pt idx="4">
                  <c:v>0.40408489468877751</c:v>
                </c:pt>
                <c:pt idx="5">
                  <c:v>0.43423748766531306</c:v>
                </c:pt>
                <c:pt idx="6">
                  <c:v>0.4683348851236474</c:v>
                </c:pt>
                <c:pt idx="7">
                  <c:v>0.50667503810586645</c:v>
                </c:pt>
                <c:pt idx="8">
                  <c:v>0.5496583517437853</c:v>
                </c:pt>
                <c:pt idx="9">
                  <c:v>0.5977677533700948</c:v>
                </c:pt>
                <c:pt idx="10">
                  <c:v>0.65156328569139887</c:v>
                </c:pt>
                <c:pt idx="11">
                  <c:v>0.71168347670169907</c:v>
                </c:pt>
                <c:pt idx="12">
                  <c:v>0.77885050301819692</c:v>
                </c:pt>
                <c:pt idx="13">
                  <c:v>0.85387790571984667</c:v>
                </c:pt>
                <c:pt idx="14">
                  <c:v>0.93768033083631708</c:v>
                </c:pt>
                <c:pt idx="15">
                  <c:v>1.0312850924876349</c:v>
                </c:pt>
                <c:pt idx="16">
                  <c:v>1.1358455267907543</c:v>
                </c:pt>
                <c:pt idx="17">
                  <c:v>1.2526562082759809</c:v>
                </c:pt>
                <c:pt idx="18">
                  <c:v>1.3831701733365716</c:v>
                </c:pt>
              </c:numCache>
            </c:numRef>
          </c:val>
        </c:ser>
        <c:ser>
          <c:idx val="13"/>
          <c:order val="13"/>
          <c:tx>
            <c:strRef>
              <c:f>ImpVolSurface!$E$17</c:f>
              <c:strCache>
                <c:ptCount val="1"/>
                <c:pt idx="0">
                  <c:v>130.01</c:v>
                </c:pt>
              </c:strCache>
            </c:strRef>
          </c:tx>
          <c:spPr>
            <a:solidFill>
              <a:schemeClr val="accent5">
                <a:shade val="61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ImpVolSurface!$F$17:$X$17</c:f>
              <c:numCache>
                <c:formatCode>0%</c:formatCode>
                <c:ptCount val="19"/>
                <c:pt idx="0">
                  <c:v>0.34944685918186069</c:v>
                </c:pt>
                <c:pt idx="1">
                  <c:v>0.34756656796114827</c:v>
                </c:pt>
                <c:pt idx="2">
                  <c:v>0.36177562762140769</c:v>
                </c:pt>
                <c:pt idx="3">
                  <c:v>0.3825289025207762</c:v>
                </c:pt>
                <c:pt idx="4">
                  <c:v>0.40786792294241481</c:v>
                </c:pt>
                <c:pt idx="5">
                  <c:v>0.43731976927258859</c:v>
                </c:pt>
                <c:pt idx="6">
                  <c:v>0.47089750557212201</c:v>
                </c:pt>
                <c:pt idx="7">
                  <c:v>0.50883436153026662</c:v>
                </c:pt>
                <c:pt idx="8">
                  <c:v>0.55149412283676447</c:v>
                </c:pt>
                <c:pt idx="9">
                  <c:v>0.59933759091318861</c:v>
                </c:pt>
                <c:pt idx="10">
                  <c:v>0.65291073224566987</c:v>
                </c:pt>
                <c:pt idx="11">
                  <c:v>0.71284270662411797</c:v>
                </c:pt>
                <c:pt idx="12">
                  <c:v>0.7798491757508591</c:v>
                </c:pt>
                <c:pt idx="13">
                  <c:v>0.85473894129936634</c:v>
                </c:pt>
                <c:pt idx="14">
                  <c:v>0.93842304313044511</c:v>
                </c:pt>
                <c:pt idx="15">
                  <c:v>1.0319259362776316</c:v>
                </c:pt>
                <c:pt idx="16">
                  <c:v>1.136398612611766</c:v>
                </c:pt>
                <c:pt idx="17">
                  <c:v>1.2531336772808304</c:v>
                </c:pt>
                <c:pt idx="18">
                  <c:v>1.3835824864337007</c:v>
                </c:pt>
              </c:numCache>
            </c:numRef>
          </c:val>
        </c:ser>
        <c:ser>
          <c:idx val="14"/>
          <c:order val="14"/>
          <c:tx>
            <c:strRef>
              <c:f>ImpVolSurface!$E$18</c:f>
              <c:strCache>
                <c:ptCount val="1"/>
                <c:pt idx="0">
                  <c:v>140.01</c:v>
                </c:pt>
              </c:strCache>
            </c:strRef>
          </c:tx>
          <c:spPr>
            <a:solidFill>
              <a:schemeClr val="accent5">
                <a:shade val="53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ImpVolSurface!$F$18:$X$18</c:f>
              <c:numCache>
                <c:formatCode>0%</c:formatCode>
                <c:ptCount val="19"/>
                <c:pt idx="0">
                  <c:v>0.36497976182905123</c:v>
                </c:pt>
                <c:pt idx="1">
                  <c:v>0.35650411496793016</c:v>
                </c:pt>
                <c:pt idx="2">
                  <c:v>0.36793574100476595</c:v>
                </c:pt>
                <c:pt idx="3">
                  <c:v>0.38714615966236676</c:v>
                </c:pt>
                <c:pt idx="4">
                  <c:v>0.41149975833937535</c:v>
                </c:pt>
                <c:pt idx="5">
                  <c:v>0.44026502948009216</c:v>
                </c:pt>
                <c:pt idx="6">
                  <c:v>0.47333488298720133</c:v>
                </c:pt>
                <c:pt idx="7">
                  <c:v>0.51087936050396565</c:v>
                </c:pt>
                <c:pt idx="8">
                  <c:v>0.5532260560509622</c:v>
                </c:pt>
                <c:pt idx="9">
                  <c:v>0.6008137006559644</c:v>
                </c:pt>
                <c:pt idx="10">
                  <c:v>0.65417411829938055</c:v>
                </c:pt>
                <c:pt idx="11">
                  <c:v>0.71392700660728248</c:v>
                </c:pt>
                <c:pt idx="12">
                  <c:v>0.78078142864016942</c:v>
                </c:pt>
                <c:pt idx="13">
                  <c:v>0.85554138810923719</c:v>
                </c:pt>
                <c:pt idx="14">
                  <c:v>0.93911428931469931</c:v>
                </c:pt>
                <c:pt idx="15">
                  <c:v>1.0325217261623911</c:v>
                </c:pt>
                <c:pt idx="16">
                  <c:v>1.1369123667850287</c:v>
                </c:pt>
                <c:pt idx="17">
                  <c:v>1.2535768840748174</c:v>
                </c:pt>
                <c:pt idx="18">
                  <c:v>1.3839650018480976</c:v>
                </c:pt>
              </c:numCache>
            </c:numRef>
          </c:val>
        </c:ser>
        <c:ser>
          <c:idx val="15"/>
          <c:order val="15"/>
          <c:tx>
            <c:strRef>
              <c:f>ImpVolSurface!$E$19</c:f>
              <c:strCache>
                <c:ptCount val="1"/>
                <c:pt idx="0">
                  <c:v>150.01</c:v>
                </c:pt>
              </c:strCache>
            </c:strRef>
          </c:tx>
          <c:spPr>
            <a:solidFill>
              <a:schemeClr val="accent5">
                <a:shade val="45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ImpVolSurface!$F$19:$X$19</c:f>
              <c:numCache>
                <c:formatCode>0%</c:formatCode>
                <c:ptCount val="19"/>
                <c:pt idx="0">
                  <c:v>0.37932136736564231</c:v>
                </c:pt>
                <c:pt idx="1">
                  <c:v>0.3649891027946085</c:v>
                </c:pt>
                <c:pt idx="2">
                  <c:v>0.37383671559720461</c:v>
                </c:pt>
                <c:pt idx="3">
                  <c:v>0.3915765217297752</c:v>
                </c:pt>
                <c:pt idx="4">
                  <c:v>0.41497952543554922</c:v>
                </c:pt>
                <c:pt idx="5">
                  <c:v>0.44307919354577119</c:v>
                </c:pt>
                <c:pt idx="6">
                  <c:v>0.47565630140035348</c:v>
                </c:pt>
                <c:pt idx="7">
                  <c:v>0.51282076816401434</c:v>
                </c:pt>
                <c:pt idx="8">
                  <c:v>0.55486524712201268</c:v>
                </c:pt>
                <c:pt idx="9">
                  <c:v>0.60220691838120932</c:v>
                </c:pt>
                <c:pt idx="10">
                  <c:v>0.65536367068117241</c:v>
                </c:pt>
                <c:pt idx="11">
                  <c:v>0.71494581280357961</c:v>
                </c:pt>
                <c:pt idx="12">
                  <c:v>0.78165583010692541</c:v>
                </c:pt>
                <c:pt idx="13">
                  <c:v>0.85629293557831865</c:v>
                </c:pt>
                <c:pt idx="14">
                  <c:v>0.93976090915188215</c:v>
                </c:pt>
                <c:pt idx="15">
                  <c:v>1.0330785053347242</c:v>
                </c:pt>
                <c:pt idx="16">
                  <c:v>1.1373921014756743</c:v>
                </c:pt>
                <c:pt idx="17">
                  <c:v>1.2539904802300315</c:v>
                </c:pt>
                <c:pt idx="18">
                  <c:v>1.3843217809851491</c:v>
                </c:pt>
              </c:numCache>
            </c:numRef>
          </c:val>
        </c:ser>
        <c:ser>
          <c:idx val="16"/>
          <c:order val="16"/>
          <c:tx>
            <c:strRef>
              <c:f>ImpVolSurface!$E$20</c:f>
              <c:strCache>
                <c:ptCount val="1"/>
                <c:pt idx="0">
                  <c:v>160.01</c:v>
                </c:pt>
              </c:strCache>
            </c:strRef>
          </c:tx>
          <c:spPr>
            <a:solidFill>
              <a:schemeClr val="accent5">
                <a:shade val="37000"/>
              </a:schemeClr>
            </a:solidFill>
            <a:ln/>
            <a:effectLst/>
            <a:sp3d/>
          </c:spPr>
          <c:cat>
            <c:numRef>
              <c:f>ImpVolSurface!$F$3:$X$3</c:f>
              <c:numCache>
                <c:formatCode>General</c:formatCode>
                <c:ptCount val="1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</c:numCache>
            </c:numRef>
          </c:cat>
          <c:val>
            <c:numRef>
              <c:f>ImpVolSurface!$F$20:$X$20</c:f>
              <c:numCache>
                <c:formatCode>0%</c:formatCode>
                <c:ptCount val="19"/>
                <c:pt idx="0">
                  <c:v>0.39253685053030912</c:v>
                </c:pt>
                <c:pt idx="1">
                  <c:v>0.37300126305973791</c:v>
                </c:pt>
                <c:pt idx="2">
                  <c:v>0.3794653403365717</c:v>
                </c:pt>
                <c:pt idx="3">
                  <c:v>0.39581694777044935</c:v>
                </c:pt>
                <c:pt idx="4">
                  <c:v>0.41831067762947388</c:v>
                </c:pt>
                <c:pt idx="5">
                  <c:v>0.44576929446956515</c:v>
                </c:pt>
                <c:pt idx="6">
                  <c:v>0.47787054288181835</c:v>
                </c:pt>
                <c:pt idx="7">
                  <c:v>0.51466801502790616</c:v>
                </c:pt>
                <c:pt idx="8">
                  <c:v>0.55642112113411224</c:v>
                </c:pt>
                <c:pt idx="9">
                  <c:v>0.60352628201755876</c:v>
                </c:pt>
                <c:pt idx="10">
                  <c:v>0.65648782733390987</c:v>
                </c:pt>
                <c:pt idx="11">
                  <c:v>0.7159068573280285</c:v>
                </c:pt>
                <c:pt idx="12">
                  <c:v>0.78247936916062399</c:v>
                </c:pt>
                <c:pt idx="13">
                  <c:v>0.85699983604215269</c:v>
                </c:pt>
                <c:pt idx="14">
                  <c:v>0.94036845178169892</c:v>
                </c:pt>
                <c:pt idx="15">
                  <c:v>1.0336011688545552</c:v>
                </c:pt>
                <c:pt idx="16">
                  <c:v>1.1378421145876429</c:v>
                </c:pt>
                <c:pt idx="17">
                  <c:v>1.2543782259393701</c:v>
                </c:pt>
                <c:pt idx="18">
                  <c:v>1.3846561048470594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5">
                  <a:tint val="46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5">
                  <a:tint val="62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5">
                  <a:tint val="77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5">
                  <a:tint val="93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>
                  <a:shade val="92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5">
                  <a:shade val="76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5">
                  <a:shade val="61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5">
                  <a:shade val="45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5">
                  <a:shade val="45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5">
                  <a:shade val="45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shade val="45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5">
                  <a:shade val="45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5">
                  <a:shade val="45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5">
                  <a:shade val="45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5">
                  <a:shade val="45000"/>
                </a:schemeClr>
              </a:solidFill>
              <a:ln/>
              <a:effectLst/>
              <a:sp3d/>
            </c:spPr>
          </c:bandFmt>
        </c:bandFmts>
        <c:axId val="247080184"/>
        <c:axId val="247077832"/>
        <c:axId val="532027312"/>
      </c:surface3DChart>
      <c:catAx>
        <c:axId val="247080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Maturity</a:t>
                </a:r>
              </a:p>
            </c:rich>
          </c:tx>
          <c:layout>
            <c:manualLayout>
              <c:xMode val="edge"/>
              <c:yMode val="edge"/>
              <c:x val="0.21817926474459448"/>
              <c:y val="0.8019459438458179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77832"/>
        <c:crosses val="autoZero"/>
        <c:auto val="1"/>
        <c:lblAlgn val="ctr"/>
        <c:lblOffset val="100"/>
        <c:noMultiLvlLbl val="0"/>
      </c:catAx>
      <c:valAx>
        <c:axId val="24707783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Volatility</a:t>
                </a:r>
              </a:p>
            </c:rich>
          </c:tx>
          <c:layout>
            <c:manualLayout>
              <c:xMode val="edge"/>
              <c:yMode val="edge"/>
              <c:x val="0.96473141773397464"/>
              <c:y val="0.3247755784856947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80184"/>
        <c:crosses val="autoZero"/>
        <c:crossBetween val="midCat"/>
      </c:valAx>
      <c:serAx>
        <c:axId val="532027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Strike</a:t>
                </a:r>
              </a:p>
            </c:rich>
          </c:tx>
          <c:layout>
            <c:manualLayout>
              <c:xMode val="edge"/>
              <c:yMode val="edge"/>
              <c:x val="0.7689686268201158"/>
              <c:y val="0.808120177614583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77832"/>
        <c:crosses val="autoZero"/>
      </c:serAx>
      <c:spPr>
        <a:noFill/>
        <a:ln>
          <a:noFill/>
        </a:ln>
        <a:effectLst/>
      </c:spPr>
    </c:plotArea>
    <c:legend>
      <c:legendPos val="l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Local Volatility Surafce </a:t>
            </a:r>
          </a:p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from Dupire Formula</a:t>
            </a:r>
          </a:p>
        </c:rich>
      </c:tx>
      <c:layout>
        <c:manualLayout>
          <c:xMode val="edge"/>
          <c:yMode val="edge"/>
          <c:x val="0.35158829465273489"/>
          <c:y val="2.9270978137970683E-2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10"/>
      <c:rotY val="30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SigmaDup!$E$4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5">
                <a:shade val="32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SigmaDup!$F$4:$X$4</c:f>
              <c:numCache>
                <c:formatCode>0%</c:formatCode>
                <c:ptCount val="19"/>
                <c:pt idx="0">
                  <c:v>0.53248162829932077</c:v>
                </c:pt>
                <c:pt idx="1">
                  <c:v>0.49113712938799425</c:v>
                </c:pt>
                <c:pt idx="2">
                  <c:v>0.4706947876967954</c:v>
                </c:pt>
                <c:pt idx="3">
                  <c:v>0.46072720851141358</c:v>
                </c:pt>
                <c:pt idx="4">
                  <c:v>0.45718723000468436</c:v>
                </c:pt>
                <c:pt idx="5">
                  <c:v>0.45814150748165583</c:v>
                </c:pt>
                <c:pt idx="6">
                  <c:v>0.46258051575137993</c:v>
                </c:pt>
                <c:pt idx="7">
                  <c:v>0.46998395439148272</c:v>
                </c:pt>
                <c:pt idx="8">
                  <c:v>0.4800453603137822</c:v>
                </c:pt>
                <c:pt idx="9">
                  <c:v>0.49264971724148077</c:v>
                </c:pt>
                <c:pt idx="10">
                  <c:v>0.50771783663407999</c:v>
                </c:pt>
                <c:pt idx="11">
                  <c:v>0.52526285679625007</c:v>
                </c:pt>
                <c:pt idx="12">
                  <c:v>0.54530906059442363</c:v>
                </c:pt>
                <c:pt idx="13">
                  <c:v>0.56785073356422477</c:v>
                </c:pt>
                <c:pt idx="14">
                  <c:v>0.59293685228231774</c:v>
                </c:pt>
                <c:pt idx="15">
                  <c:v>0.62060113135585249</c:v>
                </c:pt>
                <c:pt idx="16">
                  <c:v>0.65078683234243173</c:v>
                </c:pt>
                <c:pt idx="17">
                  <c:v>0.68353203369897397</c:v>
                </c:pt>
                <c:pt idx="18">
                  <c:v>0.71883444836271648</c:v>
                </c:pt>
              </c:numCache>
            </c:numRef>
          </c:val>
        </c:ser>
        <c:ser>
          <c:idx val="1"/>
          <c:order val="1"/>
          <c:tx>
            <c:strRef>
              <c:f>SigmaDup!$E$5</c:f>
              <c:strCache>
                <c:ptCount val="1"/>
                <c:pt idx="0">
                  <c:v>22.5</c:v>
                </c:pt>
              </c:strCache>
            </c:strRef>
          </c:tx>
          <c:spPr>
            <a:solidFill>
              <a:schemeClr val="accent5">
                <a:shade val="35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SigmaDup!$F$5:$X$5</c:f>
              <c:numCache>
                <c:formatCode>0%</c:formatCode>
                <c:ptCount val="19"/>
                <c:pt idx="0">
                  <c:v>0.51640726947884874</c:v>
                </c:pt>
                <c:pt idx="1">
                  <c:v>0.47721287652716626</c:v>
                </c:pt>
                <c:pt idx="2">
                  <c:v>0.45814303222122688</c:v>
                </c:pt>
                <c:pt idx="3">
                  <c:v>0.44920855734313747</c:v>
                </c:pt>
                <c:pt idx="4">
                  <c:v>0.44651637885143791</c:v>
                </c:pt>
                <c:pt idx="5">
                  <c:v>0.44823696387522177</c:v>
                </c:pt>
                <c:pt idx="6">
                  <c:v>0.45343624987261066</c:v>
                </c:pt>
                <c:pt idx="7">
                  <c:v>0.46159480151066817</c:v>
                </c:pt>
                <c:pt idx="8">
                  <c:v>0.47246215230484934</c:v>
                </c:pt>
                <c:pt idx="9">
                  <c:v>0.4858834402017369</c:v>
                </c:pt>
                <c:pt idx="10">
                  <c:v>0.50183163862948943</c:v>
                </c:pt>
                <c:pt idx="11">
                  <c:v>0.52028364975458596</c:v>
                </c:pt>
                <c:pt idx="12">
                  <c:v>0.54122676736784003</c:v>
                </c:pt>
                <c:pt idx="13">
                  <c:v>0.56465923247846961</c:v>
                </c:pt>
                <c:pt idx="14">
                  <c:v>0.5906091887602879</c:v>
                </c:pt>
                <c:pt idx="15">
                  <c:v>0.61904739531442499</c:v>
                </c:pt>
                <c:pt idx="16">
                  <c:v>0.6499637812310185</c:v>
                </c:pt>
                <c:pt idx="17">
                  <c:v>0.68334805705210677</c:v>
                </c:pt>
                <c:pt idx="18">
                  <c:v>0.7191858166169558</c:v>
                </c:pt>
              </c:numCache>
            </c:numRef>
          </c:val>
        </c:ser>
        <c:ser>
          <c:idx val="2"/>
          <c:order val="2"/>
          <c:tx>
            <c:strRef>
              <c:f>SigmaDup!$E$6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5">
                <a:shade val="37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SigmaDup!$F$6:$X$6</c:f>
              <c:numCache>
                <c:formatCode>0%</c:formatCode>
                <c:ptCount val="19"/>
                <c:pt idx="0">
                  <c:v>0.50155814866147652</c:v>
                </c:pt>
                <c:pt idx="1">
                  <c:v>0.46437577852271844</c:v>
                </c:pt>
                <c:pt idx="2">
                  <c:v>0.44659186679933705</c:v>
                </c:pt>
                <c:pt idx="3">
                  <c:v>0.43863089623408447</c:v>
                </c:pt>
                <c:pt idx="4">
                  <c:v>0.4367715013199196</c:v>
                </c:pt>
                <c:pt idx="5">
                  <c:v>0.43926097630507305</c:v>
                </c:pt>
                <c:pt idx="6">
                  <c:v>0.44520850221258984</c:v>
                </c:pt>
                <c:pt idx="7">
                  <c:v>0.4541422718801737</c:v>
                </c:pt>
                <c:pt idx="8">
                  <c:v>0.46580192829401795</c:v>
                </c:pt>
                <c:pt idx="9">
                  <c:v>0.48007537323730159</c:v>
                </c:pt>
                <c:pt idx="10">
                  <c:v>0.49687579487723571</c:v>
                </c:pt>
                <c:pt idx="11">
                  <c:v>0.51620514405090012</c:v>
                </c:pt>
                <c:pt idx="12">
                  <c:v>0.53800335156744428</c:v>
                </c:pt>
                <c:pt idx="13">
                  <c:v>0.56225744784947529</c:v>
                </c:pt>
                <c:pt idx="14">
                  <c:v>0.58898684261391021</c:v>
                </c:pt>
                <c:pt idx="15">
                  <c:v>0.61810564508290766</c:v>
                </c:pt>
                <c:pt idx="16">
                  <c:v>0.64963923989416039</c:v>
                </c:pt>
                <c:pt idx="17">
                  <c:v>0.68357746610348524</c:v>
                </c:pt>
                <c:pt idx="18">
                  <c:v>0.71989081453328607</c:v>
                </c:pt>
              </c:numCache>
            </c:numRef>
          </c:val>
        </c:ser>
        <c:ser>
          <c:idx val="3"/>
          <c:order val="3"/>
          <c:tx>
            <c:strRef>
              <c:f>SigmaDup!$E$7</c:f>
              <c:strCache>
                <c:ptCount val="1"/>
                <c:pt idx="0">
                  <c:v>27.5</c:v>
                </c:pt>
              </c:strCache>
            </c:strRef>
          </c:tx>
          <c:spPr>
            <a:solidFill>
              <a:schemeClr val="accent5">
                <a:shade val="40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SigmaDup!$F$7:$X$7</c:f>
              <c:numCache>
                <c:formatCode>0%</c:formatCode>
                <c:ptCount val="19"/>
                <c:pt idx="0">
                  <c:v>0.48770119086504482</c:v>
                </c:pt>
                <c:pt idx="1">
                  <c:v>0.45240993867310986</c:v>
                </c:pt>
                <c:pt idx="2">
                  <c:v>0.43586122910053349</c:v>
                </c:pt>
                <c:pt idx="3">
                  <c:v>0.42884272749179603</c:v>
                </c:pt>
                <c:pt idx="4">
                  <c:v>0.4277990279818108</c:v>
                </c:pt>
                <c:pt idx="5">
                  <c:v>0.43105424218334842</c:v>
                </c:pt>
                <c:pt idx="6">
                  <c:v>0.4377757849997776</c:v>
                </c:pt>
                <c:pt idx="7">
                  <c:v>0.44749056878847082</c:v>
                </c:pt>
                <c:pt idx="8">
                  <c:v>0.45997262011617263</c:v>
                </c:pt>
                <c:pt idx="9">
                  <c:v>0.47508200232837555</c:v>
                </c:pt>
                <c:pt idx="10">
                  <c:v>0.49273856187049847</c:v>
                </c:pt>
                <c:pt idx="11">
                  <c:v>0.5128857232988393</c:v>
                </c:pt>
                <c:pt idx="12">
                  <c:v>0.53549555383227909</c:v>
                </c:pt>
                <c:pt idx="13">
                  <c:v>0.56050903168608668</c:v>
                </c:pt>
                <c:pt idx="14">
                  <c:v>0.58791288523876661</c:v>
                </c:pt>
                <c:pt idx="15">
                  <c:v>0.61764510999761746</c:v>
                </c:pt>
                <c:pt idx="16">
                  <c:v>0.64970480892622628</c:v>
                </c:pt>
                <c:pt idx="17">
                  <c:v>0.68409116844050089</c:v>
                </c:pt>
                <c:pt idx="18">
                  <c:v>0.72079693322714511</c:v>
                </c:pt>
              </c:numCache>
            </c:numRef>
          </c:val>
        </c:ser>
        <c:ser>
          <c:idx val="4"/>
          <c:order val="4"/>
          <c:tx>
            <c:strRef>
              <c:f>SigmaDup!$E$8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5">
                <a:shade val="42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SigmaDup!$F$8:$X$8</c:f>
              <c:numCache>
                <c:formatCode>0%</c:formatCode>
                <c:ptCount val="19"/>
                <c:pt idx="0">
                  <c:v>0.47466206988912146</c:v>
                </c:pt>
                <c:pt idx="1">
                  <c:v>0.44116998809185853</c:v>
                </c:pt>
                <c:pt idx="2">
                  <c:v>0.4258129986331734</c:v>
                </c:pt>
                <c:pt idx="3">
                  <c:v>0.41973083400377775</c:v>
                </c:pt>
                <c:pt idx="4">
                  <c:v>0.41950263326751686</c:v>
                </c:pt>
                <c:pt idx="5">
                  <c:v>0.42354294592258396</c:v>
                </c:pt>
                <c:pt idx="6">
                  <c:v>0.4310334223157905</c:v>
                </c:pt>
                <c:pt idx="7">
                  <c:v>0.44155397197928142</c:v>
                </c:pt>
                <c:pt idx="8">
                  <c:v>0.45485966358103191</c:v>
                </c:pt>
                <c:pt idx="9">
                  <c:v>0.47079366554339774</c:v>
                </c:pt>
                <c:pt idx="10">
                  <c:v>0.48928494984239945</c:v>
                </c:pt>
                <c:pt idx="11">
                  <c:v>0.51023351702165809</c:v>
                </c:pt>
                <c:pt idx="12">
                  <c:v>0.53358101556262649</c:v>
                </c:pt>
                <c:pt idx="13">
                  <c:v>0.55929817617694444</c:v>
                </c:pt>
                <c:pt idx="14">
                  <c:v>0.58731070283570319</c:v>
                </c:pt>
                <c:pt idx="15">
                  <c:v>0.61755792158687028</c:v>
                </c:pt>
                <c:pt idx="16">
                  <c:v>0.65010611606839763</c:v>
                </c:pt>
                <c:pt idx="17">
                  <c:v>0.68483994890057531</c:v>
                </c:pt>
                <c:pt idx="18">
                  <c:v>0.72184047489599379</c:v>
                </c:pt>
              </c:numCache>
            </c:numRef>
          </c:val>
        </c:ser>
        <c:ser>
          <c:idx val="5"/>
          <c:order val="5"/>
          <c:tx>
            <c:strRef>
              <c:f>SigmaDup!$E$9</c:f>
              <c:strCache>
                <c:ptCount val="1"/>
                <c:pt idx="0">
                  <c:v>32.5</c:v>
                </c:pt>
              </c:strCache>
            </c:strRef>
          </c:tx>
          <c:spPr>
            <a:solidFill>
              <a:schemeClr val="accent5">
                <a:shade val="45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SigmaDup!$F$9:$X$9</c:f>
              <c:numCache>
                <c:formatCode>0%</c:formatCode>
                <c:ptCount val="19"/>
                <c:pt idx="0">
                  <c:v>0.46230704850884896</c:v>
                </c:pt>
                <c:pt idx="1">
                  <c:v>0.43055564198072382</c:v>
                </c:pt>
                <c:pt idx="2">
                  <c:v>0.41635628253996237</c:v>
                </c:pt>
                <c:pt idx="3">
                  <c:v>0.41119746454168815</c:v>
                </c:pt>
                <c:pt idx="4">
                  <c:v>0.41178864097442991</c:v>
                </c:pt>
                <c:pt idx="5">
                  <c:v>0.41662817737659769</c:v>
                </c:pt>
                <c:pt idx="6">
                  <c:v>0.42492350543439533</c:v>
                </c:pt>
                <c:pt idx="7">
                  <c:v>0.4362668521788356</c:v>
                </c:pt>
                <c:pt idx="8">
                  <c:v>0.45040239868335136</c:v>
                </c:pt>
                <c:pt idx="9">
                  <c:v>0.46716555645594166</c:v>
                </c:pt>
                <c:pt idx="10">
                  <c:v>0.48644035076058439</c:v>
                </c:pt>
                <c:pt idx="11">
                  <c:v>0.50815144645232913</c:v>
                </c:pt>
                <c:pt idx="12">
                  <c:v>0.53219346209134888</c:v>
                </c:pt>
                <c:pt idx="13">
                  <c:v>0.55851356605964797</c:v>
                </c:pt>
                <c:pt idx="14">
                  <c:v>0.58705468036999808</c:v>
                </c:pt>
                <c:pt idx="15">
                  <c:v>0.61779052361922226</c:v>
                </c:pt>
                <c:pt idx="16">
                  <c:v>0.65070621764819503</c:v>
                </c:pt>
                <c:pt idx="17">
                  <c:v>0.68579174069078774</c:v>
                </c:pt>
                <c:pt idx="18">
                  <c:v>0.72303812692728442</c:v>
                </c:pt>
              </c:numCache>
            </c:numRef>
          </c:val>
        </c:ser>
        <c:ser>
          <c:idx val="6"/>
          <c:order val="6"/>
          <c:tx>
            <c:strRef>
              <c:f>SigmaDup!$E$10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5">
                <a:shade val="48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SigmaDup!$F$10:$X$10</c:f>
              <c:numCache>
                <c:formatCode>0%</c:formatCode>
                <c:ptCount val="19"/>
                <c:pt idx="0">
                  <c:v>0.45053434195143111</c:v>
                </c:pt>
                <c:pt idx="1">
                  <c:v>0.42047302815820042</c:v>
                </c:pt>
                <c:pt idx="2">
                  <c:v>0.40740584966345533</c:v>
                </c:pt>
                <c:pt idx="3">
                  <c:v>0.40317592248681428</c:v>
                </c:pt>
                <c:pt idx="4">
                  <c:v>0.40461330474092383</c:v>
                </c:pt>
                <c:pt idx="5">
                  <c:v>0.41027699720464439</c:v>
                </c:pt>
                <c:pt idx="6">
                  <c:v>0.41940357810359141</c:v>
                </c:pt>
                <c:pt idx="7">
                  <c:v>0.43158050693085831</c:v>
                </c:pt>
                <c:pt idx="8">
                  <c:v>0.44654595764187865</c:v>
                </c:pt>
                <c:pt idx="9">
                  <c:v>0.4641147769391728</c:v>
                </c:pt>
                <c:pt idx="10">
                  <c:v>0.48415741671184304</c:v>
                </c:pt>
                <c:pt idx="11">
                  <c:v>0.50656245210014106</c:v>
                </c:pt>
                <c:pt idx="12">
                  <c:v>0.53124543328144802</c:v>
                </c:pt>
                <c:pt idx="13">
                  <c:v>0.5581173562011551</c:v>
                </c:pt>
                <c:pt idx="14">
                  <c:v>0.58714524957964354</c:v>
                </c:pt>
                <c:pt idx="15">
                  <c:v>0.61828012800887544</c:v>
                </c:pt>
                <c:pt idx="16">
                  <c:v>0.65151026621512564</c:v>
                </c:pt>
                <c:pt idx="17">
                  <c:v>0.6868554930741676</c:v>
                </c:pt>
                <c:pt idx="18">
                  <c:v>0.72430428130596425</c:v>
                </c:pt>
              </c:numCache>
            </c:numRef>
          </c:val>
        </c:ser>
        <c:ser>
          <c:idx val="7"/>
          <c:order val="7"/>
          <c:tx>
            <c:strRef>
              <c:f>SigmaDup!$E$11</c:f>
              <c:strCache>
                <c:ptCount val="1"/>
                <c:pt idx="0">
                  <c:v>37.5</c:v>
                </c:pt>
              </c:strCache>
            </c:strRef>
          </c:tx>
          <c:spPr>
            <a:solidFill>
              <a:schemeClr val="accent5">
                <a:shade val="50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SigmaDup!$F$11:$X$11</c:f>
              <c:numCache>
                <c:formatCode>0%</c:formatCode>
                <c:ptCount val="19"/>
                <c:pt idx="0">
                  <c:v>0.43926129629404936</c:v>
                </c:pt>
                <c:pt idx="1">
                  <c:v>0.41083759574272399</c:v>
                </c:pt>
                <c:pt idx="2">
                  <c:v>0.39891457771340133</c:v>
                </c:pt>
                <c:pt idx="3">
                  <c:v>0.39561757705108563</c:v>
                </c:pt>
                <c:pt idx="4">
                  <c:v>0.39793043524560329</c:v>
                </c:pt>
                <c:pt idx="5">
                  <c:v>0.40443755533694292</c:v>
                </c:pt>
                <c:pt idx="6">
                  <c:v>0.41442106951023044</c:v>
                </c:pt>
                <c:pt idx="7">
                  <c:v>0.42744786260161377</c:v>
                </c:pt>
                <c:pt idx="8">
                  <c:v>0.4432400667048938</c:v>
                </c:pt>
                <c:pt idx="9">
                  <c:v>0.46160081019768723</c:v>
                </c:pt>
                <c:pt idx="10">
                  <c:v>0.48237056968457159</c:v>
                </c:pt>
                <c:pt idx="11">
                  <c:v>0.50542889414386161</c:v>
                </c:pt>
                <c:pt idx="12">
                  <c:v>0.53067340992975676</c:v>
                </c:pt>
                <c:pt idx="13">
                  <c:v>0.55803863747232008</c:v>
                </c:pt>
                <c:pt idx="14">
                  <c:v>0.58747801017764834</c:v>
                </c:pt>
                <c:pt idx="15">
                  <c:v>0.61894338902763246</c:v>
                </c:pt>
                <c:pt idx="16">
                  <c:v>0.65246539265997128</c:v>
                </c:pt>
                <c:pt idx="17">
                  <c:v>0.68803816021997077</c:v>
                </c:pt>
                <c:pt idx="18">
                  <c:v>0.72566386947456041</c:v>
                </c:pt>
              </c:numCache>
            </c:numRef>
          </c:val>
        </c:ser>
        <c:ser>
          <c:idx val="8"/>
          <c:order val="8"/>
          <c:tx>
            <c:strRef>
              <c:f>SigmaDup!$E$12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5">
                <a:shade val="53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SigmaDup!$F$12:$X$12</c:f>
              <c:numCache>
                <c:formatCode>0%</c:formatCode>
                <c:ptCount val="19"/>
                <c:pt idx="0">
                  <c:v>0.42841811836956994</c:v>
                </c:pt>
                <c:pt idx="1">
                  <c:v>0.4016111079033472</c:v>
                </c:pt>
                <c:pt idx="2">
                  <c:v>0.39082949241526416</c:v>
                </c:pt>
                <c:pt idx="3">
                  <c:v>0.38849517485776419</c:v>
                </c:pt>
                <c:pt idx="4">
                  <c:v>0.39170551913745283</c:v>
                </c:pt>
                <c:pt idx="5">
                  <c:v>0.399104312862196</c:v>
                </c:pt>
                <c:pt idx="6">
                  <c:v>0.40996113452419913</c:v>
                </c:pt>
                <c:pt idx="7">
                  <c:v>0.42384933596944641</c:v>
                </c:pt>
                <c:pt idx="8">
                  <c:v>0.44045610782202288</c:v>
                </c:pt>
                <c:pt idx="9">
                  <c:v>0.45957605805492502</c:v>
                </c:pt>
                <c:pt idx="10">
                  <c:v>0.4810231643979917</c:v>
                </c:pt>
                <c:pt idx="11">
                  <c:v>0.50468008745336002</c:v>
                </c:pt>
                <c:pt idx="12">
                  <c:v>0.53044461071501015</c:v>
                </c:pt>
                <c:pt idx="13">
                  <c:v>0.55824231880741371</c:v>
                </c:pt>
                <c:pt idx="14">
                  <c:v>0.58802033097822437</c:v>
                </c:pt>
                <c:pt idx="15">
                  <c:v>0.61981035756728953</c:v>
                </c:pt>
                <c:pt idx="16">
                  <c:v>0.65355184140407074</c:v>
                </c:pt>
                <c:pt idx="17">
                  <c:v>0.68928185240421547</c:v>
                </c:pt>
                <c:pt idx="18">
                  <c:v>0.72706265546965021</c:v>
                </c:pt>
              </c:numCache>
            </c:numRef>
          </c:val>
        </c:ser>
        <c:ser>
          <c:idx val="9"/>
          <c:order val="9"/>
          <c:tx>
            <c:strRef>
              <c:f>SigmaDup!$E$13</c:f>
              <c:strCache>
                <c:ptCount val="1"/>
                <c:pt idx="0">
                  <c:v>42.5</c:v>
                </c:pt>
              </c:strCache>
            </c:strRef>
          </c:tx>
          <c:spPr>
            <a:solidFill>
              <a:schemeClr val="accent5">
                <a:shade val="55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SigmaDup!$F$13:$X$13</c:f>
              <c:numCache>
                <c:formatCode>0%</c:formatCode>
                <c:ptCount val="19"/>
                <c:pt idx="0">
                  <c:v>0.41795097494664951</c:v>
                </c:pt>
                <c:pt idx="1">
                  <c:v>0.39274800504631813</c:v>
                </c:pt>
                <c:pt idx="2">
                  <c:v>0.38311660088393779</c:v>
                </c:pt>
                <c:pt idx="3">
                  <c:v>0.38177886552144352</c:v>
                </c:pt>
                <c:pt idx="4">
                  <c:v>0.38592908821133681</c:v>
                </c:pt>
                <c:pt idx="5">
                  <c:v>0.39424711280894947</c:v>
                </c:pt>
                <c:pt idx="6">
                  <c:v>0.40600428348736212</c:v>
                </c:pt>
                <c:pt idx="7">
                  <c:v>0.42074612794770738</c:v>
                </c:pt>
                <c:pt idx="8">
                  <c:v>0.43815320488820247</c:v>
                </c:pt>
                <c:pt idx="9">
                  <c:v>0.45798276870657889</c:v>
                </c:pt>
                <c:pt idx="10">
                  <c:v>0.4800719208999617</c:v>
                </c:pt>
                <c:pt idx="11">
                  <c:v>0.5042737671040044</c:v>
                </c:pt>
                <c:pt idx="12">
                  <c:v>0.53048110655137615</c:v>
                </c:pt>
                <c:pt idx="13">
                  <c:v>0.55866072823289714</c:v>
                </c:pt>
                <c:pt idx="14">
                  <c:v>0.58876189142370738</c:v>
                </c:pt>
                <c:pt idx="15">
                  <c:v>0.62074872156609695</c:v>
                </c:pt>
                <c:pt idx="16">
                  <c:v>0.65470487149754331</c:v>
                </c:pt>
                <c:pt idx="17">
                  <c:v>0.69061377461712437</c:v>
                </c:pt>
                <c:pt idx="18">
                  <c:v>0.72848778017085825</c:v>
                </c:pt>
              </c:numCache>
            </c:numRef>
          </c:val>
        </c:ser>
        <c:ser>
          <c:idx val="10"/>
          <c:order val="10"/>
          <c:tx>
            <c:strRef>
              <c:f>SigmaDup!$E$14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5">
                <a:shade val="58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SigmaDup!$F$14:$X$14</c:f>
              <c:numCache>
                <c:formatCode>0%</c:formatCode>
                <c:ptCount val="19"/>
                <c:pt idx="0">
                  <c:v>0.40780663961068059</c:v>
                </c:pt>
                <c:pt idx="1">
                  <c:v>0.38420716484726014</c:v>
                </c:pt>
                <c:pt idx="2">
                  <c:v>0.3757564490884055</c:v>
                </c:pt>
                <c:pt idx="3">
                  <c:v>0.37545348600721656</c:v>
                </c:pt>
                <c:pt idx="4">
                  <c:v>0.38059064986110802</c:v>
                </c:pt>
                <c:pt idx="5">
                  <c:v>0.3898620538541705</c:v>
                </c:pt>
                <c:pt idx="6">
                  <c:v>0.40253413356539119</c:v>
                </c:pt>
                <c:pt idx="7">
                  <c:v>0.41812190741453792</c:v>
                </c:pt>
                <c:pt idx="8">
                  <c:v>0.43629749700666204</c:v>
                </c:pt>
                <c:pt idx="9">
                  <c:v>0.45680907588116432</c:v>
                </c:pt>
                <c:pt idx="10">
                  <c:v>0.47947550333869493</c:v>
                </c:pt>
                <c:pt idx="11">
                  <c:v>0.5041568884149179</c:v>
                </c:pt>
                <c:pt idx="12">
                  <c:v>0.53078137392502311</c:v>
                </c:pt>
                <c:pt idx="13">
                  <c:v>0.55927633449663627</c:v>
                </c:pt>
                <c:pt idx="14">
                  <c:v>0.5896293818043693</c:v>
                </c:pt>
                <c:pt idx="15">
                  <c:v>0.62186439946303884</c:v>
                </c:pt>
                <c:pt idx="16">
                  <c:v>0.65594030138906445</c:v>
                </c:pt>
                <c:pt idx="17">
                  <c:v>0.69196660954813649</c:v>
                </c:pt>
                <c:pt idx="18">
                  <c:v>0.72991980657402322</c:v>
                </c:pt>
              </c:numCache>
            </c:numRef>
          </c:val>
        </c:ser>
        <c:ser>
          <c:idx val="11"/>
          <c:order val="11"/>
          <c:tx>
            <c:strRef>
              <c:f>SigmaDup!$E$15</c:f>
              <c:strCache>
                <c:ptCount val="1"/>
                <c:pt idx="0">
                  <c:v>47.5</c:v>
                </c:pt>
              </c:strCache>
            </c:strRef>
          </c:tx>
          <c:spPr>
            <a:solidFill>
              <a:schemeClr val="accent5">
                <a:shade val="61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SigmaDup!$F$15:$X$15</c:f>
              <c:numCache>
                <c:formatCode>0%</c:formatCode>
                <c:ptCount val="19"/>
                <c:pt idx="0">
                  <c:v>0.39795670288997942</c:v>
                </c:pt>
                <c:pt idx="1">
                  <c:v>0.37596633222039832</c:v>
                </c:pt>
                <c:pt idx="2">
                  <c:v>0.36873894116024653</c:v>
                </c:pt>
                <c:pt idx="3">
                  <c:v>0.36952091194208403</c:v>
                </c:pt>
                <c:pt idx="4">
                  <c:v>0.37568924032192963</c:v>
                </c:pt>
                <c:pt idx="5">
                  <c:v>0.38594548394473216</c:v>
                </c:pt>
                <c:pt idx="6">
                  <c:v>0.39953303527767947</c:v>
                </c:pt>
                <c:pt idx="7">
                  <c:v>0.41596099160585198</c:v>
                </c:pt>
                <c:pt idx="8">
                  <c:v>0.43486218128363952</c:v>
                </c:pt>
                <c:pt idx="9">
                  <c:v>0.45600815437733733</c:v>
                </c:pt>
                <c:pt idx="10">
                  <c:v>0.47919389099361609</c:v>
                </c:pt>
                <c:pt idx="11">
                  <c:v>0.50431140314371881</c:v>
                </c:pt>
                <c:pt idx="12">
                  <c:v>0.53128625952836184</c:v>
                </c:pt>
                <c:pt idx="13">
                  <c:v>0.56007277032983471</c:v>
                </c:pt>
                <c:pt idx="14">
                  <c:v>0.59064575914576101</c:v>
                </c:pt>
                <c:pt idx="15">
                  <c:v>0.62303441894622469</c:v>
                </c:pt>
                <c:pt idx="16">
                  <c:v>0.65723511608120833</c:v>
                </c:pt>
                <c:pt idx="17">
                  <c:v>0.69334722973196794</c:v>
                </c:pt>
                <c:pt idx="18">
                  <c:v>0.73137940500315413</c:v>
                </c:pt>
              </c:numCache>
            </c:numRef>
          </c:val>
        </c:ser>
        <c:ser>
          <c:idx val="12"/>
          <c:order val="12"/>
          <c:tx>
            <c:strRef>
              <c:f>SigmaDup!$E$16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5">
                <a:shade val="63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SigmaDup!$F$16:$X$16</c:f>
              <c:numCache>
                <c:formatCode>0%</c:formatCode>
                <c:ptCount val="19"/>
                <c:pt idx="0">
                  <c:v>0.38836053519108193</c:v>
                </c:pt>
                <c:pt idx="1">
                  <c:v>0.36801208293483001</c:v>
                </c:pt>
                <c:pt idx="2">
                  <c:v>0.36205523549224033</c:v>
                </c:pt>
                <c:pt idx="3">
                  <c:v>0.36398662312637792</c:v>
                </c:pt>
                <c:pt idx="4">
                  <c:v>0.37123016116887586</c:v>
                </c:pt>
                <c:pt idx="5">
                  <c:v>0.38249462307391302</c:v>
                </c:pt>
                <c:pt idx="6">
                  <c:v>0.39699572229148272</c:v>
                </c:pt>
                <c:pt idx="7">
                  <c:v>0.4142249785204824</c:v>
                </c:pt>
                <c:pt idx="8">
                  <c:v>0.43382502547284518</c:v>
                </c:pt>
                <c:pt idx="9">
                  <c:v>0.45553700676037112</c:v>
                </c:pt>
                <c:pt idx="10">
                  <c:v>0.47920353605920785</c:v>
                </c:pt>
                <c:pt idx="11">
                  <c:v>0.50470011873239728</c:v>
                </c:pt>
                <c:pt idx="12">
                  <c:v>0.53198262304150956</c:v>
                </c:pt>
                <c:pt idx="13">
                  <c:v>0.56100161048050046</c:v>
                </c:pt>
                <c:pt idx="14">
                  <c:v>0.59176908049093757</c:v>
                </c:pt>
                <c:pt idx="15">
                  <c:v>0.62427559649012898</c:v>
                </c:pt>
                <c:pt idx="16">
                  <c:v>0.65858602573209701</c:v>
                </c:pt>
                <c:pt idx="17">
                  <c:v>0.69475587193521526</c:v>
                </c:pt>
                <c:pt idx="18">
                  <c:v>0.73287025340911749</c:v>
                </c:pt>
              </c:numCache>
            </c:numRef>
          </c:val>
        </c:ser>
        <c:ser>
          <c:idx val="13"/>
          <c:order val="13"/>
          <c:tx>
            <c:strRef>
              <c:f>SigmaDup!$E$17</c:f>
              <c:strCache>
                <c:ptCount val="1"/>
                <c:pt idx="0">
                  <c:v>52.5</c:v>
                </c:pt>
              </c:strCache>
            </c:strRef>
          </c:tx>
          <c:spPr>
            <a:solidFill>
              <a:schemeClr val="accent5">
                <a:shade val="66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SigmaDup!$F$17:$X$17</c:f>
              <c:numCache>
                <c:formatCode>0%</c:formatCode>
                <c:ptCount val="19"/>
                <c:pt idx="0">
                  <c:v>0.37899472414818169</c:v>
                </c:pt>
                <c:pt idx="1">
                  <c:v>0.36033062603205612</c:v>
                </c:pt>
                <c:pt idx="2">
                  <c:v>0.35571117390865209</c:v>
                </c:pt>
                <c:pt idx="3">
                  <c:v>0.35885157303374732</c:v>
                </c:pt>
                <c:pt idx="4">
                  <c:v>0.36722083935893662</c:v>
                </c:pt>
                <c:pt idx="5">
                  <c:v>0.37950652372745891</c:v>
                </c:pt>
                <c:pt idx="6">
                  <c:v>0.39490733894272007</c:v>
                </c:pt>
                <c:pt idx="7">
                  <c:v>0.4129069300494343</c:v>
                </c:pt>
                <c:pt idx="8">
                  <c:v>0.43314633427902011</c:v>
                </c:pt>
                <c:pt idx="9">
                  <c:v>0.45539157988267559</c:v>
                </c:pt>
                <c:pt idx="10">
                  <c:v>0.47946528957751899</c:v>
                </c:pt>
                <c:pt idx="11">
                  <c:v>0.50529293268320374</c:v>
                </c:pt>
                <c:pt idx="12">
                  <c:v>0.53282306733212259</c:v>
                </c:pt>
                <c:pt idx="13">
                  <c:v>0.56205048759985365</c:v>
                </c:pt>
                <c:pt idx="14">
                  <c:v>0.59294511357273227</c:v>
                </c:pt>
                <c:pt idx="15">
                  <c:v>0.62558334139493266</c:v>
                </c:pt>
                <c:pt idx="16">
                  <c:v>0.65995781673059006</c:v>
                </c:pt>
                <c:pt idx="17">
                  <c:v>0.69618557508798917</c:v>
                </c:pt>
                <c:pt idx="18">
                  <c:v>0.73432086949786113</c:v>
                </c:pt>
              </c:numCache>
            </c:numRef>
          </c:val>
        </c:ser>
        <c:ser>
          <c:idx val="14"/>
          <c:order val="14"/>
          <c:tx>
            <c:strRef>
              <c:f>SigmaDup!$E$18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5">
                <a:shade val="68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SigmaDup!$F$18:$X$18</c:f>
              <c:numCache>
                <c:formatCode>0%</c:formatCode>
                <c:ptCount val="19"/>
                <c:pt idx="0">
                  <c:v>0.36984178049278865</c:v>
                </c:pt>
                <c:pt idx="1">
                  <c:v>0.35292244449557814</c:v>
                </c:pt>
                <c:pt idx="2">
                  <c:v>0.34972254353216853</c:v>
                </c:pt>
                <c:pt idx="3">
                  <c:v>0.35414469744522248</c:v>
                </c:pt>
                <c:pt idx="4">
                  <c:v>0.36367503145690588</c:v>
                </c:pt>
                <c:pt idx="5">
                  <c:v>0.37698392171139439</c:v>
                </c:pt>
                <c:pt idx="6">
                  <c:v>0.39325781581913216</c:v>
                </c:pt>
                <c:pt idx="7">
                  <c:v>0.41198241604291319</c:v>
                </c:pt>
                <c:pt idx="8">
                  <c:v>0.4328014262732986</c:v>
                </c:pt>
                <c:pt idx="9">
                  <c:v>0.45550119636224312</c:v>
                </c:pt>
                <c:pt idx="10">
                  <c:v>0.47994943614521007</c:v>
                </c:pt>
                <c:pt idx="11">
                  <c:v>0.50606622990112937</c:v>
                </c:pt>
                <c:pt idx="12">
                  <c:v>0.53380801862259186</c:v>
                </c:pt>
                <c:pt idx="13">
                  <c:v>0.56317361517545061</c:v>
                </c:pt>
                <c:pt idx="14">
                  <c:v>0.59422150218885261</c:v>
                </c:pt>
                <c:pt idx="15">
                  <c:v>0.62693908226073858</c:v>
                </c:pt>
                <c:pt idx="16">
                  <c:v>0.66137677952404661</c:v>
                </c:pt>
                <c:pt idx="17">
                  <c:v>0.69763076086976195</c:v>
                </c:pt>
                <c:pt idx="18">
                  <c:v>0.7357559409429173</c:v>
                </c:pt>
              </c:numCache>
            </c:numRef>
          </c:val>
        </c:ser>
        <c:ser>
          <c:idx val="15"/>
          <c:order val="15"/>
          <c:tx>
            <c:strRef>
              <c:f>SigmaDup!$E$19</c:f>
              <c:strCache>
                <c:ptCount val="1"/>
                <c:pt idx="0">
                  <c:v>57.5</c:v>
                </c:pt>
              </c:strCache>
            </c:strRef>
          </c:tx>
          <c:spPr>
            <a:solidFill>
              <a:schemeClr val="accent5">
                <a:shade val="71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SigmaDup!$F$19:$X$19</c:f>
              <c:numCache>
                <c:formatCode>0%</c:formatCode>
                <c:ptCount val="19"/>
                <c:pt idx="0">
                  <c:v>0.36088469308189036</c:v>
                </c:pt>
                <c:pt idx="1">
                  <c:v>0.34579563288014292</c:v>
                </c:pt>
                <c:pt idx="2">
                  <c:v>0.34410770922883205</c:v>
                </c:pt>
                <c:pt idx="3">
                  <c:v>0.34988123115862485</c:v>
                </c:pt>
                <c:pt idx="4">
                  <c:v>0.36060057958472863</c:v>
                </c:pt>
                <c:pt idx="5">
                  <c:v>0.37491913646171215</c:v>
                </c:pt>
                <c:pt idx="6">
                  <c:v>0.39751186917254511</c:v>
                </c:pt>
                <c:pt idx="7">
                  <c:v>0.41141526708926174</c:v>
                </c:pt>
                <c:pt idx="8">
                  <c:v>0.43276270835839459</c:v>
                </c:pt>
                <c:pt idx="9">
                  <c:v>0.45588113413227194</c:v>
                </c:pt>
                <c:pt idx="10">
                  <c:v>0.48063824877822098</c:v>
                </c:pt>
                <c:pt idx="11">
                  <c:v>0.50697636225719889</c:v>
                </c:pt>
                <c:pt idx="12">
                  <c:v>0.53491650905480781</c:v>
                </c:pt>
                <c:pt idx="13">
                  <c:v>0.56441466380864103</c:v>
                </c:pt>
                <c:pt idx="14">
                  <c:v>0.5955332023334311</c:v>
                </c:pt>
                <c:pt idx="15">
                  <c:v>0.62832590436441493</c:v>
                </c:pt>
                <c:pt idx="16">
                  <c:v>0.66280216820437077</c:v>
                </c:pt>
                <c:pt idx="17">
                  <c:v>0.69908695515852159</c:v>
                </c:pt>
                <c:pt idx="18">
                  <c:v>0.73719174243692576</c:v>
                </c:pt>
              </c:numCache>
            </c:numRef>
          </c:val>
        </c:ser>
        <c:ser>
          <c:idx val="16"/>
          <c:order val="16"/>
          <c:tx>
            <c:strRef>
              <c:f>SigmaDup!$E$20</c:f>
              <c:strCache>
                <c:ptCount val="1"/>
                <c:pt idx="0">
                  <c:v>60</c:v>
                </c:pt>
              </c:strCache>
            </c:strRef>
          </c:tx>
          <c:spPr>
            <a:solidFill>
              <a:schemeClr val="accent5">
                <a:shade val="74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SigmaDup!$F$20:$X$20</c:f>
              <c:numCache>
                <c:formatCode>0%</c:formatCode>
                <c:ptCount val="19"/>
                <c:pt idx="0">
                  <c:v>0.35211956297371599</c:v>
                </c:pt>
                <c:pt idx="1">
                  <c:v>0.33897317851122427</c:v>
                </c:pt>
                <c:pt idx="2">
                  <c:v>0.33890562453759382</c:v>
                </c:pt>
                <c:pt idx="3">
                  <c:v>0.34609066835657443</c:v>
                </c:pt>
                <c:pt idx="4">
                  <c:v>0.3580107981801911</c:v>
                </c:pt>
                <c:pt idx="5">
                  <c:v>0.37331397480320577</c:v>
                </c:pt>
                <c:pt idx="6">
                  <c:v>0.39120081034838183</c:v>
                </c:pt>
                <c:pt idx="7">
                  <c:v>0.41119453193013289</c:v>
                </c:pt>
                <c:pt idx="8">
                  <c:v>0.43301109405320631</c:v>
                </c:pt>
                <c:pt idx="9">
                  <c:v>0.4564745256602582</c:v>
                </c:pt>
                <c:pt idx="10">
                  <c:v>0.48149473196577486</c:v>
                </c:pt>
                <c:pt idx="11">
                  <c:v>0.50804082785468851</c:v>
                </c:pt>
                <c:pt idx="12">
                  <c:v>0.53611263666094611</c:v>
                </c:pt>
                <c:pt idx="13">
                  <c:v>0.56571778765017833</c:v>
                </c:pt>
                <c:pt idx="14">
                  <c:v>0.59690120322391449</c:v>
                </c:pt>
                <c:pt idx="15">
                  <c:v>0.62973638686348998</c:v>
                </c:pt>
                <c:pt idx="16">
                  <c:v>0.66424578596155781</c:v>
                </c:pt>
                <c:pt idx="17">
                  <c:v>0.7005230746148714</c:v>
                </c:pt>
                <c:pt idx="18">
                  <c:v>0.7386358081603408</c:v>
                </c:pt>
              </c:numCache>
            </c:numRef>
          </c:val>
        </c:ser>
        <c:ser>
          <c:idx val="17"/>
          <c:order val="17"/>
          <c:tx>
            <c:strRef>
              <c:f>SigmaDup!$E$21</c:f>
              <c:strCache>
                <c:ptCount val="1"/>
                <c:pt idx="0">
                  <c:v>62.5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SigmaDup!$F$21:$X$21</c:f>
              <c:numCache>
                <c:formatCode>0%</c:formatCode>
                <c:ptCount val="19"/>
                <c:pt idx="0">
                  <c:v>0.3435498806116381</c:v>
                </c:pt>
                <c:pt idx="1">
                  <c:v>0.3324821070056278</c:v>
                </c:pt>
                <c:pt idx="2">
                  <c:v>0.33414919768784496</c:v>
                </c:pt>
                <c:pt idx="3">
                  <c:v>0.34279969000732258</c:v>
                </c:pt>
                <c:pt idx="4">
                  <c:v>0.35591246677182548</c:v>
                </c:pt>
                <c:pt idx="5">
                  <c:v>0.37214944295575902</c:v>
                </c:pt>
                <c:pt idx="6">
                  <c:v>0.39075846567678318</c:v>
                </c:pt>
                <c:pt idx="7">
                  <c:v>0.41129056074523657</c:v>
                </c:pt>
                <c:pt idx="8">
                  <c:v>0.43350795051260893</c:v>
                </c:pt>
                <c:pt idx="9">
                  <c:v>0.45726801818730878</c:v>
                </c:pt>
                <c:pt idx="10">
                  <c:v>0.48250887309869245</c:v>
                </c:pt>
                <c:pt idx="11">
                  <c:v>0.5092173209093741</c:v>
                </c:pt>
                <c:pt idx="12">
                  <c:v>0.53738995635219122</c:v>
                </c:pt>
                <c:pt idx="13">
                  <c:v>0.56707964355692952</c:v>
                </c:pt>
                <c:pt idx="14">
                  <c:v>0.59830186086597048</c:v>
                </c:pt>
                <c:pt idx="15">
                  <c:v>0.63114786120382116</c:v>
                </c:pt>
                <c:pt idx="16">
                  <c:v>0.66568587742309493</c:v>
                </c:pt>
                <c:pt idx="17">
                  <c:v>0.7019635015447212</c:v>
                </c:pt>
                <c:pt idx="18">
                  <c:v>0.74008661840120049</c:v>
                </c:pt>
              </c:numCache>
            </c:numRef>
          </c:val>
        </c:ser>
        <c:ser>
          <c:idx val="18"/>
          <c:order val="18"/>
          <c:tx>
            <c:strRef>
              <c:f>SigmaDup!$E$22</c:f>
              <c:strCache>
                <c:ptCount val="1"/>
                <c:pt idx="0">
                  <c:v>65</c:v>
                </c:pt>
              </c:strCache>
            </c:strRef>
          </c:tx>
          <c:spPr>
            <a:solidFill>
              <a:schemeClr val="accent5">
                <a:shade val="79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SigmaDup!$F$22:$X$22</c:f>
              <c:numCache>
                <c:formatCode>0%</c:formatCode>
                <c:ptCount val="19"/>
                <c:pt idx="0">
                  <c:v>0.33518926522915649</c:v>
                </c:pt>
                <c:pt idx="1">
                  <c:v>0.32637450909372123</c:v>
                </c:pt>
                <c:pt idx="2">
                  <c:v>0.32988908953171825</c:v>
                </c:pt>
                <c:pt idx="3">
                  <c:v>0.34003648027853778</c:v>
                </c:pt>
                <c:pt idx="4">
                  <c:v>0.35431118576155551</c:v>
                </c:pt>
                <c:pt idx="5">
                  <c:v>0.37142192946049407</c:v>
                </c:pt>
                <c:pt idx="6">
                  <c:v>0.390672537411276</c:v>
                </c:pt>
                <c:pt idx="7">
                  <c:v>0.41167594348113784</c:v>
                </c:pt>
                <c:pt idx="8">
                  <c:v>0.43423726456996514</c:v>
                </c:pt>
                <c:pt idx="9">
                  <c:v>0.45824126501548179</c:v>
                </c:pt>
                <c:pt idx="10">
                  <c:v>0.48366337786399655</c:v>
                </c:pt>
                <c:pt idx="11">
                  <c:v>0.51048493883912716</c:v>
                </c:pt>
                <c:pt idx="12">
                  <c:v>0.53875423777480291</c:v>
                </c:pt>
                <c:pt idx="13">
                  <c:v>0.56847638562524161</c:v>
                </c:pt>
                <c:pt idx="14">
                  <c:v>0.59974369029457031</c:v>
                </c:pt>
                <c:pt idx="15">
                  <c:v>0.63260437685027637</c:v>
                </c:pt>
                <c:pt idx="16">
                  <c:v>0.66711862158726565</c:v>
                </c:pt>
                <c:pt idx="17">
                  <c:v>0.7033781964260466</c:v>
                </c:pt>
                <c:pt idx="18">
                  <c:v>0.74148437217686236</c:v>
                </c:pt>
              </c:numCache>
            </c:numRef>
          </c:val>
        </c:ser>
        <c:ser>
          <c:idx val="19"/>
          <c:order val="19"/>
          <c:tx>
            <c:strRef>
              <c:f>SigmaDup!$E$23</c:f>
              <c:strCache>
                <c:ptCount val="1"/>
                <c:pt idx="0">
                  <c:v>67.5</c:v>
                </c:pt>
              </c:strCache>
            </c:strRef>
          </c:tx>
          <c:spPr>
            <a:solidFill>
              <a:schemeClr val="accent5">
                <a:shade val="81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SigmaDup!$F$23:$X$23</c:f>
              <c:numCache>
                <c:formatCode>0%</c:formatCode>
                <c:ptCount val="19"/>
                <c:pt idx="0">
                  <c:v>0.32707243792445301</c:v>
                </c:pt>
                <c:pt idx="1">
                  <c:v>0.32070873679895184</c:v>
                </c:pt>
                <c:pt idx="2">
                  <c:v>0.32617692787576752</c:v>
                </c:pt>
                <c:pt idx="3">
                  <c:v>0.33782449441819246</c:v>
                </c:pt>
                <c:pt idx="4">
                  <c:v>0.35320311629216067</c:v>
                </c:pt>
                <c:pt idx="5">
                  <c:v>0.37110924200754875</c:v>
                </c:pt>
                <c:pt idx="6">
                  <c:v>0.39092607447400629</c:v>
                </c:pt>
                <c:pt idx="7">
                  <c:v>0.41232816275237338</c:v>
                </c:pt>
                <c:pt idx="8">
                  <c:v>0.43517056808867005</c:v>
                </c:pt>
                <c:pt idx="9">
                  <c:v>0.45937867914780323</c:v>
                </c:pt>
                <c:pt idx="10">
                  <c:v>0.48493035137963708</c:v>
                </c:pt>
                <c:pt idx="11">
                  <c:v>0.51184083916262224</c:v>
                </c:pt>
                <c:pt idx="12">
                  <c:v>0.5401571759355861</c:v>
                </c:pt>
                <c:pt idx="13">
                  <c:v>0.56993694535513462</c:v>
                </c:pt>
                <c:pt idx="14">
                  <c:v>0.60121304488775063</c:v>
                </c:pt>
                <c:pt idx="15">
                  <c:v>0.63406050958571369</c:v>
                </c:pt>
                <c:pt idx="16">
                  <c:v>0.66857594396264408</c:v>
                </c:pt>
                <c:pt idx="17">
                  <c:v>0.70480211314194774</c:v>
                </c:pt>
                <c:pt idx="18">
                  <c:v>0.74289630844016208</c:v>
                </c:pt>
              </c:numCache>
            </c:numRef>
          </c:val>
        </c:ser>
        <c:ser>
          <c:idx val="20"/>
          <c:order val="20"/>
          <c:tx>
            <c:strRef>
              <c:f>SigmaDup!$E$24</c:f>
              <c:strCache>
                <c:ptCount val="1"/>
                <c:pt idx="0">
                  <c:v>70</c:v>
                </c:pt>
              </c:strCache>
            </c:strRef>
          </c:tx>
          <c:spPr>
            <a:solidFill>
              <a:schemeClr val="accent5">
                <a:shade val="84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SigmaDup!$F$24:$X$24</c:f>
              <c:numCache>
                <c:formatCode>0%</c:formatCode>
                <c:ptCount val="19"/>
                <c:pt idx="0">
                  <c:v>0.31925027276340279</c:v>
                </c:pt>
                <c:pt idx="1">
                  <c:v>0.31556720793106108</c:v>
                </c:pt>
                <c:pt idx="2">
                  <c:v>0.32306660470514187</c:v>
                </c:pt>
                <c:pt idx="3">
                  <c:v>0.33617976494958557</c:v>
                </c:pt>
                <c:pt idx="4">
                  <c:v>0.35258188038763266</c:v>
                </c:pt>
                <c:pt idx="5">
                  <c:v>0.37119125306191264</c:v>
                </c:pt>
                <c:pt idx="6">
                  <c:v>0.39148690481013132</c:v>
                </c:pt>
                <c:pt idx="7">
                  <c:v>0.4132257207155019</c:v>
                </c:pt>
                <c:pt idx="8">
                  <c:v>0.43628650814460762</c:v>
                </c:pt>
                <c:pt idx="9">
                  <c:v>0.46064577055418021</c:v>
                </c:pt>
                <c:pt idx="10">
                  <c:v>0.48629902358569044</c:v>
                </c:pt>
                <c:pt idx="11">
                  <c:v>0.51327389986851768</c:v>
                </c:pt>
                <c:pt idx="12">
                  <c:v>0.54162125288015484</c:v>
                </c:pt>
                <c:pt idx="13">
                  <c:v>0.57141027426103652</c:v>
                </c:pt>
                <c:pt idx="14">
                  <c:v>0.60270489716271969</c:v>
                </c:pt>
                <c:pt idx="15">
                  <c:v>0.63552909061339091</c:v>
                </c:pt>
                <c:pt idx="16">
                  <c:v>0.67001157530979338</c:v>
                </c:pt>
                <c:pt idx="17">
                  <c:v>0.70625260997421768</c:v>
                </c:pt>
                <c:pt idx="18">
                  <c:v>0.74425296488332393</c:v>
                </c:pt>
              </c:numCache>
            </c:numRef>
          </c:val>
        </c:ser>
        <c:ser>
          <c:idx val="21"/>
          <c:order val="21"/>
          <c:tx>
            <c:strRef>
              <c:f>SigmaDup!$E$25</c:f>
              <c:strCache>
                <c:ptCount val="1"/>
                <c:pt idx="0">
                  <c:v>72.5</c:v>
                </c:pt>
              </c:strCache>
            </c:strRef>
          </c:tx>
          <c:spPr>
            <a:solidFill>
              <a:schemeClr val="accent5">
                <a:shade val="87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SigmaDup!$F$25:$X$25</c:f>
              <c:numCache>
                <c:formatCode>0%</c:formatCode>
                <c:ptCount val="19"/>
                <c:pt idx="0">
                  <c:v>0.31180910362123265</c:v>
                </c:pt>
                <c:pt idx="1">
                  <c:v>0.31104035292757476</c:v>
                </c:pt>
                <c:pt idx="2">
                  <c:v>0.32060730137685534</c:v>
                </c:pt>
                <c:pt idx="3">
                  <c:v>0.3351110026632933</c:v>
                </c:pt>
                <c:pt idx="4">
                  <c:v>0.35242844294969017</c:v>
                </c:pt>
                <c:pt idx="5">
                  <c:v>0.37164292945058275</c:v>
                </c:pt>
                <c:pt idx="6">
                  <c:v>0.39233579362467708</c:v>
                </c:pt>
                <c:pt idx="7">
                  <c:v>0.41433642614438815</c:v>
                </c:pt>
                <c:pt idx="8">
                  <c:v>0.43756803868202143</c:v>
                </c:pt>
                <c:pt idx="9">
                  <c:v>0.4620360908618108</c:v>
                </c:pt>
                <c:pt idx="10">
                  <c:v>0.48775074045807948</c:v>
                </c:pt>
                <c:pt idx="11">
                  <c:v>0.51476435431888556</c:v>
                </c:pt>
                <c:pt idx="12">
                  <c:v>0.54312836661890995</c:v>
                </c:pt>
                <c:pt idx="13">
                  <c:v>0.57291263523041702</c:v>
                </c:pt>
                <c:pt idx="14">
                  <c:v>0.60417538033679807</c:v>
                </c:pt>
                <c:pt idx="15">
                  <c:v>0.63697359016700916</c:v>
                </c:pt>
                <c:pt idx="16">
                  <c:v>0.67146749375453363</c:v>
                </c:pt>
                <c:pt idx="17">
                  <c:v>0.70762582521327677</c:v>
                </c:pt>
                <c:pt idx="18">
                  <c:v>0.74564247894665991</c:v>
                </c:pt>
              </c:numCache>
            </c:numRef>
          </c:val>
        </c:ser>
        <c:ser>
          <c:idx val="22"/>
          <c:order val="22"/>
          <c:tx>
            <c:strRef>
              <c:f>SigmaDup!$E$26</c:f>
              <c:strCache>
                <c:ptCount val="1"/>
                <c:pt idx="0">
                  <c:v>75</c:v>
                </c:pt>
              </c:strCache>
            </c:strRef>
          </c:tx>
          <c:spPr>
            <a:solidFill>
              <a:schemeClr val="accent5">
                <a:shade val="89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SigmaDup!$F$26:$X$26</c:f>
              <c:numCache>
                <c:formatCode>0%</c:formatCode>
                <c:ptCount val="19"/>
                <c:pt idx="0">
                  <c:v>0.30487135219267986</c:v>
                </c:pt>
                <c:pt idx="1">
                  <c:v>0.30723466382289255</c:v>
                </c:pt>
                <c:pt idx="2">
                  <c:v>0.31883881931910663</c:v>
                </c:pt>
                <c:pt idx="3">
                  <c:v>0.3346183838208161</c:v>
                </c:pt>
                <c:pt idx="4">
                  <c:v>0.35272902229303321</c:v>
                </c:pt>
                <c:pt idx="5">
                  <c:v>0.37243610565251356</c:v>
                </c:pt>
                <c:pt idx="6">
                  <c:v>0.39344157073791253</c:v>
                </c:pt>
                <c:pt idx="7">
                  <c:v>0.41563592403679689</c:v>
                </c:pt>
                <c:pt idx="8">
                  <c:v>0.43899121344108771</c:v>
                </c:pt>
                <c:pt idx="9">
                  <c:v>0.46352992214020144</c:v>
                </c:pt>
                <c:pt idx="10">
                  <c:v>0.48928072199415273</c:v>
                </c:pt>
                <c:pt idx="11">
                  <c:v>0.51630680676271934</c:v>
                </c:pt>
                <c:pt idx="12">
                  <c:v>0.54467539405097598</c:v>
                </c:pt>
                <c:pt idx="13">
                  <c:v>0.57443149538583038</c:v>
                </c:pt>
                <c:pt idx="14">
                  <c:v>0.6056600252026797</c:v>
                </c:pt>
                <c:pt idx="15">
                  <c:v>0.63844994112529441</c:v>
                </c:pt>
                <c:pt idx="16">
                  <c:v>0.67287999391985431</c:v>
                </c:pt>
                <c:pt idx="17">
                  <c:v>0.70904232449714788</c:v>
                </c:pt>
                <c:pt idx="18">
                  <c:v>0.74697551987323707</c:v>
                </c:pt>
              </c:numCache>
            </c:numRef>
          </c:val>
        </c:ser>
        <c:ser>
          <c:idx val="23"/>
          <c:order val="23"/>
          <c:tx>
            <c:strRef>
              <c:f>SigmaDup!$E$27</c:f>
              <c:strCache>
                <c:ptCount val="1"/>
                <c:pt idx="0">
                  <c:v>77.5</c:v>
                </c:pt>
              </c:strCache>
            </c:strRef>
          </c:tx>
          <c:spPr>
            <a:solidFill>
              <a:schemeClr val="accent5">
                <a:shade val="92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SigmaDup!$F$27:$X$27</c:f>
              <c:numCache>
                <c:formatCode>0%</c:formatCode>
                <c:ptCount val="19"/>
                <c:pt idx="0">
                  <c:v>0.29860307970661321</c:v>
                </c:pt>
                <c:pt idx="1">
                  <c:v>0.30425298505488763</c:v>
                </c:pt>
                <c:pt idx="2">
                  <c:v>0.31779356582840906</c:v>
                </c:pt>
                <c:pt idx="3">
                  <c:v>0.33468924134266087</c:v>
                </c:pt>
                <c:pt idx="4">
                  <c:v>0.35345131930418527</c:v>
                </c:pt>
                <c:pt idx="5">
                  <c:v>0.37354590084993922</c:v>
                </c:pt>
                <c:pt idx="6">
                  <c:v>0.39478019329092567</c:v>
                </c:pt>
                <c:pt idx="7">
                  <c:v>0.41711178728483161</c:v>
                </c:pt>
                <c:pt idx="8">
                  <c:v>0.44053766495968788</c:v>
                </c:pt>
                <c:pt idx="9">
                  <c:v>0.46511181106480454</c:v>
                </c:pt>
                <c:pt idx="10">
                  <c:v>0.49087920819313591</c:v>
                </c:pt>
                <c:pt idx="11">
                  <c:v>0.51789361403909551</c:v>
                </c:pt>
                <c:pt idx="12">
                  <c:v>0.54623515382570209</c:v>
                </c:pt>
                <c:pt idx="13">
                  <c:v>0.5759548461463283</c:v>
                </c:pt>
                <c:pt idx="14">
                  <c:v>0.60717175579981941</c:v>
                </c:pt>
                <c:pt idx="15">
                  <c:v>0.63989716582840739</c:v>
                </c:pt>
                <c:pt idx="16">
                  <c:v>0.67430085783303662</c:v>
                </c:pt>
                <c:pt idx="17">
                  <c:v>0.71040748631229733</c:v>
                </c:pt>
                <c:pt idx="18">
                  <c:v>0.74832132291489728</c:v>
                </c:pt>
              </c:numCache>
            </c:numRef>
          </c:val>
        </c:ser>
        <c:ser>
          <c:idx val="24"/>
          <c:order val="24"/>
          <c:tx>
            <c:strRef>
              <c:f>SigmaDup!$E$28</c:f>
              <c:strCache>
                <c:ptCount val="1"/>
                <c:pt idx="0">
                  <c:v>80</c:v>
                </c:pt>
              </c:strCache>
            </c:strRef>
          </c:tx>
          <c:spPr>
            <a:solidFill>
              <a:schemeClr val="accent5">
                <a:shade val="94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SigmaDup!$F$28:$X$28</c:f>
              <c:numCache>
                <c:formatCode>0%</c:formatCode>
                <c:ptCount val="19"/>
                <c:pt idx="0">
                  <c:v>0.29321987390341697</c:v>
                </c:pt>
                <c:pt idx="1">
                  <c:v>0.30219316666913215</c:v>
                </c:pt>
                <c:pt idx="2">
                  <c:v>0.31747822062949488</c:v>
                </c:pt>
                <c:pt idx="3">
                  <c:v>0.33530030113841802</c:v>
                </c:pt>
                <c:pt idx="4">
                  <c:v>0.35456528709599222</c:v>
                </c:pt>
                <c:pt idx="5">
                  <c:v>0.37493694300077857</c:v>
                </c:pt>
                <c:pt idx="6">
                  <c:v>0.39632616975435619</c:v>
                </c:pt>
                <c:pt idx="7">
                  <c:v>0.41873434713552682</c:v>
                </c:pt>
                <c:pt idx="8">
                  <c:v>0.44219606186239524</c:v>
                </c:pt>
                <c:pt idx="9">
                  <c:v>0.46677355648355146</c:v>
                </c:pt>
                <c:pt idx="10">
                  <c:v>0.49252474320056056</c:v>
                </c:pt>
                <c:pt idx="11">
                  <c:v>0.51950787390305631</c:v>
                </c:pt>
                <c:pt idx="12">
                  <c:v>0.54781664919551032</c:v>
                </c:pt>
                <c:pt idx="13">
                  <c:v>0.57749393635280821</c:v>
                </c:pt>
                <c:pt idx="14">
                  <c:v>0.60865990730661856</c:v>
                </c:pt>
                <c:pt idx="15">
                  <c:v>0.64137259798728097</c:v>
                </c:pt>
                <c:pt idx="16">
                  <c:v>0.67572019589467036</c:v>
                </c:pt>
                <c:pt idx="17">
                  <c:v>0.71173921206230195</c:v>
                </c:pt>
                <c:pt idx="18">
                  <c:v>0.74963998079771554</c:v>
                </c:pt>
              </c:numCache>
            </c:numRef>
          </c:val>
        </c:ser>
        <c:ser>
          <c:idx val="25"/>
          <c:order val="25"/>
          <c:tx>
            <c:strRef>
              <c:f>SigmaDup!$E$29</c:f>
              <c:strCache>
                <c:ptCount val="1"/>
                <c:pt idx="0">
                  <c:v>82.5</c:v>
                </c:pt>
              </c:strCache>
            </c:strRef>
          </c:tx>
          <c:spPr>
            <a:solidFill>
              <a:schemeClr val="accent5">
                <a:shade val="97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SigmaDup!$F$29:$X$29</c:f>
              <c:numCache>
                <c:formatCode>0%</c:formatCode>
                <c:ptCount val="19"/>
                <c:pt idx="0">
                  <c:v>0.28896997149011144</c:v>
                </c:pt>
                <c:pt idx="1">
                  <c:v>0.30112677501181045</c:v>
                </c:pt>
                <c:pt idx="2">
                  <c:v>0.31788490147032605</c:v>
                </c:pt>
                <c:pt idx="3">
                  <c:v>0.33641679398936764</c:v>
                </c:pt>
                <c:pt idx="4">
                  <c:v>0.35603762188696464</c:v>
                </c:pt>
                <c:pt idx="5">
                  <c:v>0.37658633690057697</c:v>
                </c:pt>
                <c:pt idx="6">
                  <c:v>0.39805138446854682</c:v>
                </c:pt>
                <c:pt idx="7">
                  <c:v>0.42048721640887754</c:v>
                </c:pt>
                <c:pt idx="8">
                  <c:v>0.44393926402839368</c:v>
                </c:pt>
                <c:pt idx="9">
                  <c:v>0.46849604063385264</c:v>
                </c:pt>
                <c:pt idx="10">
                  <c:v>0.49420942726014233</c:v>
                </c:pt>
                <c:pt idx="11">
                  <c:v>0.52116402003559004</c:v>
                </c:pt>
                <c:pt idx="12">
                  <c:v>0.54941904817289067</c:v>
                </c:pt>
                <c:pt idx="13">
                  <c:v>0.57906091480481303</c:v>
                </c:pt>
                <c:pt idx="14">
                  <c:v>0.61016222284206101</c:v>
                </c:pt>
                <c:pt idx="15">
                  <c:v>0.64283241443581607</c:v>
                </c:pt>
                <c:pt idx="16">
                  <c:v>0.6771010156802425</c:v>
                </c:pt>
                <c:pt idx="17">
                  <c:v>0.71309412108653814</c:v>
                </c:pt>
                <c:pt idx="18">
                  <c:v>0.75090106502602383</c:v>
                </c:pt>
              </c:numCache>
            </c:numRef>
          </c:val>
        </c:ser>
        <c:ser>
          <c:idx val="26"/>
          <c:order val="26"/>
          <c:tx>
            <c:strRef>
              <c:f>SigmaDup!$E$30</c:f>
              <c:strCache>
                <c:ptCount val="1"/>
                <c:pt idx="0">
                  <c:v>85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SigmaDup!$F$30:$X$30</c:f>
              <c:numCache>
                <c:formatCode>0%</c:formatCode>
                <c:ptCount val="19"/>
                <c:pt idx="0">
                  <c:v>0.28611269372217252</c:v>
                </c:pt>
                <c:pt idx="1">
                  <c:v>0.3010912919234518</c:v>
                </c:pt>
                <c:pt idx="2">
                  <c:v>0.31898307160746953</c:v>
                </c:pt>
                <c:pt idx="3">
                  <c:v>0.33799958196726065</c:v>
                </c:pt>
                <c:pt idx="4">
                  <c:v>0.35782739814146047</c:v>
                </c:pt>
                <c:pt idx="5">
                  <c:v>0.37845657895019291</c:v>
                </c:pt>
                <c:pt idx="6">
                  <c:v>0.39994045818476059</c:v>
                </c:pt>
                <c:pt idx="7">
                  <c:v>0.42235267541858168</c:v>
                </c:pt>
                <c:pt idx="8">
                  <c:v>0.445772824237613</c:v>
                </c:pt>
                <c:pt idx="9">
                  <c:v>0.47027631346489801</c:v>
                </c:pt>
                <c:pt idx="10">
                  <c:v>0.49594579101548431</c:v>
                </c:pt>
                <c:pt idx="11">
                  <c:v>0.52283644279253361</c:v>
                </c:pt>
                <c:pt idx="12">
                  <c:v>0.5510385564248913</c:v>
                </c:pt>
                <c:pt idx="13">
                  <c:v>0.58061479754095668</c:v>
                </c:pt>
                <c:pt idx="14">
                  <c:v>0.61166068659885753</c:v>
                </c:pt>
                <c:pt idx="15">
                  <c:v>0.6442665543897782</c:v>
                </c:pt>
                <c:pt idx="16">
                  <c:v>0.67847852193202107</c:v>
                </c:pt>
                <c:pt idx="17">
                  <c:v>0.71441484315369774</c:v>
                </c:pt>
                <c:pt idx="18">
                  <c:v>0.75219527191929947</c:v>
                </c:pt>
              </c:numCache>
            </c:numRef>
          </c:val>
        </c:ser>
        <c:ser>
          <c:idx val="27"/>
          <c:order val="27"/>
          <c:tx>
            <c:strRef>
              <c:f>SigmaDup!$E$31</c:f>
              <c:strCache>
                <c:ptCount val="1"/>
                <c:pt idx="0">
                  <c:v>87.5</c:v>
                </c:pt>
              </c:strCache>
            </c:strRef>
          </c:tx>
          <c:spPr>
            <a:solidFill>
              <a:schemeClr val="accent5">
                <a:tint val="98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SigmaDup!$F$31:$X$31</c:f>
              <c:numCache>
                <c:formatCode>0%</c:formatCode>
                <c:ptCount val="19"/>
                <c:pt idx="0">
                  <c:v>0.28486609034791216</c:v>
                </c:pt>
                <c:pt idx="1">
                  <c:v>0.30208150028060188</c:v>
                </c:pt>
                <c:pt idx="2">
                  <c:v>0.3207243599605592</c:v>
                </c:pt>
                <c:pt idx="3">
                  <c:v>0.34000323606421462</c:v>
                </c:pt>
                <c:pt idx="4">
                  <c:v>0.35990420334528478</c:v>
                </c:pt>
                <c:pt idx="5">
                  <c:v>0.3805220297981286</c:v>
                </c:pt>
                <c:pt idx="6">
                  <c:v>0.40196145085300194</c:v>
                </c:pt>
                <c:pt idx="7">
                  <c:v>0.42431152044104914</c:v>
                </c:pt>
                <c:pt idx="8">
                  <c:v>0.44766898264944011</c:v>
                </c:pt>
                <c:pt idx="9">
                  <c:v>0.47209711327626697</c:v>
                </c:pt>
                <c:pt idx="10">
                  <c:v>0.49767883715813949</c:v>
                </c:pt>
                <c:pt idx="11">
                  <c:v>0.52451346254751974</c:v>
                </c:pt>
                <c:pt idx="12">
                  <c:v>0.55264985223860541</c:v>
                </c:pt>
                <c:pt idx="13">
                  <c:v>0.58217610968182987</c:v>
                </c:pt>
                <c:pt idx="14">
                  <c:v>0.6131700010077632</c:v>
                </c:pt>
                <c:pt idx="15">
                  <c:v>0.64569096251478719</c:v>
                </c:pt>
                <c:pt idx="16">
                  <c:v>0.67985225208324229</c:v>
                </c:pt>
                <c:pt idx="17">
                  <c:v>0.71575876503588987</c:v>
                </c:pt>
                <c:pt idx="18">
                  <c:v>0.75346230904778211</c:v>
                </c:pt>
              </c:numCache>
            </c:numRef>
          </c:val>
        </c:ser>
        <c:ser>
          <c:idx val="28"/>
          <c:order val="28"/>
          <c:tx>
            <c:strRef>
              <c:f>SigmaDup!$E$32</c:f>
              <c:strCache>
                <c:ptCount val="1"/>
                <c:pt idx="0">
                  <c:v>90</c:v>
                </c:pt>
              </c:strCache>
            </c:strRef>
          </c:tx>
          <c:spPr>
            <a:solidFill>
              <a:schemeClr val="accent5">
                <a:tint val="95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SigmaDup!$F$32:$X$32</c:f>
              <c:numCache>
                <c:formatCode>0%</c:formatCode>
                <c:ptCount val="19"/>
                <c:pt idx="0">
                  <c:v>0.28535815797053765</c:v>
                </c:pt>
                <c:pt idx="1">
                  <c:v>0.30404628181707499</c:v>
                </c:pt>
                <c:pt idx="2">
                  <c:v>0.32304938192133248</c:v>
                </c:pt>
                <c:pt idx="3">
                  <c:v>0.34237715926888768</c:v>
                </c:pt>
                <c:pt idx="4">
                  <c:v>0.36222306487917799</c:v>
                </c:pt>
                <c:pt idx="5">
                  <c:v>0.38275476808920295</c:v>
                </c:pt>
                <c:pt idx="6">
                  <c:v>0.40409911092420459</c:v>
                </c:pt>
                <c:pt idx="7">
                  <c:v>0.42635122502063383</c:v>
                </c:pt>
                <c:pt idx="8">
                  <c:v>0.4496122548906189</c:v>
                </c:pt>
                <c:pt idx="9">
                  <c:v>0.47396053681935063</c:v>
                </c:pt>
                <c:pt idx="10">
                  <c:v>0.49946527100656296</c:v>
                </c:pt>
                <c:pt idx="11">
                  <c:v>0.52621526444623223</c:v>
                </c:pt>
                <c:pt idx="12">
                  <c:v>0.55426813231634531</c:v>
                </c:pt>
                <c:pt idx="13">
                  <c:v>0.58372724693271572</c:v>
                </c:pt>
                <c:pt idx="14">
                  <c:v>0.61465601699806149</c:v>
                </c:pt>
                <c:pt idx="15">
                  <c:v>0.64712215298490139</c:v>
                </c:pt>
                <c:pt idx="16">
                  <c:v>0.68123106486832918</c:v>
                </c:pt>
                <c:pt idx="17">
                  <c:v>0.71705847510569498</c:v>
                </c:pt>
                <c:pt idx="18">
                  <c:v>0.75469197488845663</c:v>
                </c:pt>
              </c:numCache>
            </c:numRef>
          </c:val>
        </c:ser>
        <c:ser>
          <c:idx val="29"/>
          <c:order val="29"/>
          <c:tx>
            <c:strRef>
              <c:f>SigmaDup!$E$33</c:f>
              <c:strCache>
                <c:ptCount val="1"/>
                <c:pt idx="0">
                  <c:v>92.5</c:v>
                </c:pt>
              </c:strCache>
            </c:strRef>
          </c:tx>
          <c:spPr>
            <a:solidFill>
              <a:schemeClr val="accent5">
                <a:tint val="93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SigmaDup!$F$33:$X$33</c:f>
              <c:numCache>
                <c:formatCode>0%</c:formatCode>
                <c:ptCount val="19"/>
                <c:pt idx="0">
                  <c:v>0.28758807462982522</c:v>
                </c:pt>
                <c:pt idx="1">
                  <c:v>0.30689615512411639</c:v>
                </c:pt>
                <c:pt idx="2">
                  <c:v>0.32588384993765063</c:v>
                </c:pt>
                <c:pt idx="3">
                  <c:v>0.34506804126208118</c:v>
                </c:pt>
                <c:pt idx="4">
                  <c:v>0.36475396207057559</c:v>
                </c:pt>
                <c:pt idx="5">
                  <c:v>0.38513202800446678</c:v>
                </c:pt>
                <c:pt idx="6">
                  <c:v>0.40633441129604969</c:v>
                </c:pt>
                <c:pt idx="7">
                  <c:v>0.42846475779648235</c:v>
                </c:pt>
                <c:pt idx="8">
                  <c:v>0.45160585819144106</c:v>
                </c:pt>
                <c:pt idx="9">
                  <c:v>0.4758477163804527</c:v>
                </c:pt>
                <c:pt idx="10">
                  <c:v>0.50126100055054634</c:v>
                </c:pt>
                <c:pt idx="11">
                  <c:v>0.52790682520522236</c:v>
                </c:pt>
                <c:pt idx="12">
                  <c:v>0.55589087582674745</c:v>
                </c:pt>
                <c:pt idx="13">
                  <c:v>0.58526622556781427</c:v>
                </c:pt>
                <c:pt idx="14">
                  <c:v>0.61610891218746267</c:v>
                </c:pt>
                <c:pt idx="15">
                  <c:v>0.64851589451197322</c:v>
                </c:pt>
                <c:pt idx="16">
                  <c:v>0.68255948075520378</c:v>
                </c:pt>
                <c:pt idx="17">
                  <c:v>0.71834271874056821</c:v>
                </c:pt>
                <c:pt idx="18">
                  <c:v>0.75589445949410949</c:v>
                </c:pt>
              </c:numCache>
            </c:numRef>
          </c:val>
        </c:ser>
        <c:ser>
          <c:idx val="30"/>
          <c:order val="30"/>
          <c:tx>
            <c:strRef>
              <c:f>SigmaDup!$E$34</c:f>
              <c:strCache>
                <c:ptCount val="1"/>
                <c:pt idx="0">
                  <c:v>95</c:v>
                </c:pt>
              </c:strCache>
            </c:strRef>
          </c:tx>
          <c:spPr>
            <a:solidFill>
              <a:schemeClr val="accent5">
                <a:tint val="90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SigmaDup!$F$34:$X$34</c:f>
              <c:numCache>
                <c:formatCode>0%</c:formatCode>
                <c:ptCount val="19"/>
                <c:pt idx="0">
                  <c:v>0.29141890349764626</c:v>
                </c:pt>
                <c:pt idx="1">
                  <c:v>0.31051523707260992</c:v>
                </c:pt>
                <c:pt idx="2">
                  <c:v>0.32915473651892196</c:v>
                </c:pt>
                <c:pt idx="3">
                  <c:v>0.34803286029427205</c:v>
                </c:pt>
                <c:pt idx="4">
                  <c:v>0.36746270071882803</c:v>
                </c:pt>
                <c:pt idx="5">
                  <c:v>0.38762758276824344</c:v>
                </c:pt>
                <c:pt idx="6">
                  <c:v>0.40865094290082227</c:v>
                </c:pt>
                <c:pt idx="7">
                  <c:v>0.43062503285191145</c:v>
                </c:pt>
                <c:pt idx="8">
                  <c:v>0.45363933893312008</c:v>
                </c:pt>
                <c:pt idx="9">
                  <c:v>0.47776239357179534</c:v>
                </c:pt>
                <c:pt idx="10">
                  <c:v>0.50306495743579382</c:v>
                </c:pt>
                <c:pt idx="11">
                  <c:v>0.52963085451990111</c:v>
                </c:pt>
                <c:pt idx="12">
                  <c:v>0.55751215366619788</c:v>
                </c:pt>
                <c:pt idx="13">
                  <c:v>0.5868071605815024</c:v>
                </c:pt>
                <c:pt idx="14">
                  <c:v>0.61756896442288867</c:v>
                </c:pt>
                <c:pt idx="15">
                  <c:v>0.64989756450175862</c:v>
                </c:pt>
                <c:pt idx="16">
                  <c:v>0.68389235942025328</c:v>
                </c:pt>
                <c:pt idx="17">
                  <c:v>0.71960172111638709</c:v>
                </c:pt>
                <c:pt idx="18">
                  <c:v>0.75714198084548368</c:v>
                </c:pt>
              </c:numCache>
            </c:numRef>
          </c:val>
        </c:ser>
        <c:ser>
          <c:idx val="31"/>
          <c:order val="31"/>
          <c:tx>
            <c:strRef>
              <c:f>SigmaDup!$E$35</c:f>
              <c:strCache>
                <c:ptCount val="1"/>
                <c:pt idx="0">
                  <c:v>97.5</c:v>
                </c:pt>
              </c:strCache>
            </c:strRef>
          </c:tx>
          <c:spPr>
            <a:solidFill>
              <a:schemeClr val="accent5">
                <a:tint val="88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SigmaDup!$F$35:$X$35</c:f>
              <c:numCache>
                <c:formatCode>0%</c:formatCode>
                <c:ptCount val="19"/>
                <c:pt idx="0">
                  <c:v>0.29661279082554826</c:v>
                </c:pt>
                <c:pt idx="1">
                  <c:v>0.31477484144631801</c:v>
                </c:pt>
                <c:pt idx="2">
                  <c:v>0.33278646788849081</c:v>
                </c:pt>
                <c:pt idx="3">
                  <c:v>0.35121907032861194</c:v>
                </c:pt>
                <c:pt idx="4">
                  <c:v>0.3703198012433036</c:v>
                </c:pt>
                <c:pt idx="5">
                  <c:v>0.39022301914471391</c:v>
                </c:pt>
                <c:pt idx="6">
                  <c:v>0.41103218913115586</c:v>
                </c:pt>
                <c:pt idx="7">
                  <c:v>0.43283129417082272</c:v>
                </c:pt>
                <c:pt idx="8">
                  <c:v>0.45569380379467456</c:v>
                </c:pt>
                <c:pt idx="9">
                  <c:v>0.47968353991333051</c:v>
                </c:pt>
                <c:pt idx="10">
                  <c:v>0.50487329726932095</c:v>
                </c:pt>
                <c:pt idx="11">
                  <c:v>0.53133865815383119</c:v>
                </c:pt>
                <c:pt idx="12">
                  <c:v>0.55912622885419672</c:v>
                </c:pt>
                <c:pt idx="13">
                  <c:v>0.58834089363552711</c:v>
                </c:pt>
                <c:pt idx="14">
                  <c:v>0.61902721108334335</c:v>
                </c:pt>
                <c:pt idx="15">
                  <c:v>0.65129323882178003</c:v>
                </c:pt>
                <c:pt idx="16">
                  <c:v>0.6851924897725955</c:v>
                </c:pt>
                <c:pt idx="17">
                  <c:v>0.72084522728995837</c:v>
                </c:pt>
                <c:pt idx="18">
                  <c:v>0.75829069235603852</c:v>
                </c:pt>
              </c:numCache>
            </c:numRef>
          </c:val>
        </c:ser>
        <c:ser>
          <c:idx val="32"/>
          <c:order val="32"/>
          <c:tx>
            <c:strRef>
              <c:f>SigmaDup!$E$36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5">
                <a:tint val="85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SigmaDup!$F$36:$X$36</c:f>
              <c:numCache>
                <c:formatCode>0%</c:formatCode>
                <c:ptCount val="19"/>
                <c:pt idx="0">
                  <c:v>0.30287947452217029</c:v>
                </c:pt>
                <c:pt idx="1">
                  <c:v>0.31954412433514789</c:v>
                </c:pt>
                <c:pt idx="2">
                  <c:v>0.33670979860638278</c:v>
                </c:pt>
                <c:pt idx="3">
                  <c:v>0.35458743258043862</c:v>
                </c:pt>
                <c:pt idx="4">
                  <c:v>0.37328957216440478</c:v>
                </c:pt>
                <c:pt idx="5">
                  <c:v>0.39289368133525571</c:v>
                </c:pt>
                <c:pt idx="6">
                  <c:v>0.41346690739000985</c:v>
                </c:pt>
                <c:pt idx="7">
                  <c:v>0.43507543212996941</c:v>
                </c:pt>
                <c:pt idx="8">
                  <c:v>0.4577691449728456</c:v>
                </c:pt>
                <c:pt idx="9">
                  <c:v>0.48162267289211352</c:v>
                </c:pt>
                <c:pt idx="10">
                  <c:v>0.5066895011203385</c:v>
                </c:pt>
                <c:pt idx="11">
                  <c:v>0.53304188199294322</c:v>
                </c:pt>
                <c:pt idx="12">
                  <c:v>0.56073513971724354</c:v>
                </c:pt>
                <c:pt idx="13">
                  <c:v>0.58985825183030682</c:v>
                </c:pt>
                <c:pt idx="14">
                  <c:v>0.62047463379533885</c:v>
                </c:pt>
                <c:pt idx="15">
                  <c:v>0.65265846419510276</c:v>
                </c:pt>
                <c:pt idx="16">
                  <c:v>0.68647822434856709</c:v>
                </c:pt>
                <c:pt idx="17">
                  <c:v>0.72208320101228729</c:v>
                </c:pt>
                <c:pt idx="18">
                  <c:v>0.75946450672719346</c:v>
                </c:pt>
              </c:numCache>
            </c:numRef>
          </c:val>
        </c:ser>
        <c:ser>
          <c:idx val="33"/>
          <c:order val="33"/>
          <c:tx>
            <c:strRef>
              <c:f>SigmaDup!$E$37</c:f>
              <c:strCache>
                <c:ptCount val="1"/>
                <c:pt idx="0">
                  <c:v>102.5</c:v>
                </c:pt>
              </c:strCache>
            </c:strRef>
          </c:tx>
          <c:spPr>
            <a:solidFill>
              <a:schemeClr val="accent5">
                <a:tint val="82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SigmaDup!$F$37:$X$37</c:f>
              <c:numCache>
                <c:formatCode>0%</c:formatCode>
                <c:ptCount val="19"/>
                <c:pt idx="0">
                  <c:v>0.30992617467135408</c:v>
                </c:pt>
                <c:pt idx="1">
                  <c:v>0.3247003438684225</c:v>
                </c:pt>
                <c:pt idx="2">
                  <c:v>0.34085758048986903</c:v>
                </c:pt>
                <c:pt idx="3">
                  <c:v>0.35809957228754552</c:v>
                </c:pt>
                <c:pt idx="4">
                  <c:v>0.37635543381375935</c:v>
                </c:pt>
                <c:pt idx="5">
                  <c:v>0.3956294081033333</c:v>
                </c:pt>
                <c:pt idx="6">
                  <c:v>0.41594651946895289</c:v>
                </c:pt>
                <c:pt idx="7">
                  <c:v>0.43733837587552199</c:v>
                </c:pt>
                <c:pt idx="8">
                  <c:v>0.45986311045277423</c:v>
                </c:pt>
                <c:pt idx="9">
                  <c:v>0.48356615678761772</c:v>
                </c:pt>
                <c:pt idx="10">
                  <c:v>0.50851424539533718</c:v>
                </c:pt>
                <c:pt idx="11">
                  <c:v>0.53474565539487362</c:v>
                </c:pt>
                <c:pt idx="12">
                  <c:v>0.56234127037160064</c:v>
                </c:pt>
                <c:pt idx="13">
                  <c:v>0.5913742668122357</c:v>
                </c:pt>
                <c:pt idx="14">
                  <c:v>0.62190213440293773</c:v>
                </c:pt>
                <c:pt idx="15">
                  <c:v>0.6540195077373977</c:v>
                </c:pt>
                <c:pt idx="16">
                  <c:v>0.68779660385443075</c:v>
                </c:pt>
                <c:pt idx="17">
                  <c:v>0.72327625071214219</c:v>
                </c:pt>
                <c:pt idx="18">
                  <c:v>0.76060161801537274</c:v>
                </c:pt>
              </c:numCache>
            </c:numRef>
          </c:val>
        </c:ser>
        <c:ser>
          <c:idx val="34"/>
          <c:order val="34"/>
          <c:tx>
            <c:strRef>
              <c:f>SigmaDup!$E$38</c:f>
              <c:strCache>
                <c:ptCount val="1"/>
                <c:pt idx="0">
                  <c:v>105</c:v>
                </c:pt>
              </c:strCache>
            </c:strRef>
          </c:tx>
          <c:spPr>
            <a:solidFill>
              <a:schemeClr val="accent5">
                <a:tint val="80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SigmaDup!$F$38:$X$38</c:f>
              <c:numCache>
                <c:formatCode>0%</c:formatCode>
                <c:ptCount val="19"/>
                <c:pt idx="0">
                  <c:v>0.31749215742352677</c:v>
                </c:pt>
                <c:pt idx="1">
                  <c:v>0.33013506077915328</c:v>
                </c:pt>
                <c:pt idx="2">
                  <c:v>0.34517340969703075</c:v>
                </c:pt>
                <c:pt idx="3">
                  <c:v>0.36171654731967523</c:v>
                </c:pt>
                <c:pt idx="4">
                  <c:v>0.37949295003435607</c:v>
                </c:pt>
                <c:pt idx="5">
                  <c:v>0.39840959972750167</c:v>
                </c:pt>
                <c:pt idx="6">
                  <c:v>0.41845220404094097</c:v>
                </c:pt>
                <c:pt idx="7">
                  <c:v>0.43962690952069927</c:v>
                </c:pt>
                <c:pt idx="8">
                  <c:v>0.4619647295794046</c:v>
                </c:pt>
                <c:pt idx="9">
                  <c:v>0.48551374704388023</c:v>
                </c:pt>
                <c:pt idx="10">
                  <c:v>0.51031719999378011</c:v>
                </c:pt>
                <c:pt idx="11">
                  <c:v>0.53644090523183696</c:v>
                </c:pt>
                <c:pt idx="12">
                  <c:v>0.56393958728397087</c:v>
                </c:pt>
                <c:pt idx="13">
                  <c:v>0.59287200623082859</c:v>
                </c:pt>
                <c:pt idx="14">
                  <c:v>0.62331763229021342</c:v>
                </c:pt>
                <c:pt idx="15">
                  <c:v>0.65534029621741108</c:v>
                </c:pt>
                <c:pt idx="16">
                  <c:v>0.68906311817278865</c:v>
                </c:pt>
                <c:pt idx="17">
                  <c:v>0.72448387618397636</c:v>
                </c:pt>
                <c:pt idx="18">
                  <c:v>0.76174394976363091</c:v>
                </c:pt>
              </c:numCache>
            </c:numRef>
          </c:val>
        </c:ser>
        <c:ser>
          <c:idx val="35"/>
          <c:order val="35"/>
          <c:tx>
            <c:strRef>
              <c:f>SigmaDup!$E$39</c:f>
              <c:strCache>
                <c:ptCount val="1"/>
                <c:pt idx="0">
                  <c:v>107.5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SigmaDup!$F$39:$X$39</c:f>
              <c:numCache>
                <c:formatCode>0%</c:formatCode>
                <c:ptCount val="19"/>
                <c:pt idx="0">
                  <c:v>0.32536189575395258</c:v>
                </c:pt>
                <c:pt idx="1">
                  <c:v>0.33575615959363936</c:v>
                </c:pt>
                <c:pt idx="2">
                  <c:v>0.34960854796785007</c:v>
                </c:pt>
                <c:pt idx="3">
                  <c:v>0.36541240830753952</c:v>
                </c:pt>
                <c:pt idx="4">
                  <c:v>0.3826792969352461</c:v>
                </c:pt>
                <c:pt idx="5">
                  <c:v>0.40122710494528829</c:v>
                </c:pt>
                <c:pt idx="6">
                  <c:v>0.42097724757339705</c:v>
                </c:pt>
                <c:pt idx="7">
                  <c:v>0.44192179841334733</c:v>
                </c:pt>
                <c:pt idx="8">
                  <c:v>0.46407292757481744</c:v>
                </c:pt>
                <c:pt idx="9">
                  <c:v>0.48746576832929261</c:v>
                </c:pt>
                <c:pt idx="10">
                  <c:v>0.51212737411666365</c:v>
                </c:pt>
                <c:pt idx="11">
                  <c:v>0.53813710931107095</c:v>
                </c:pt>
                <c:pt idx="12">
                  <c:v>0.56551732636343821</c:v>
                </c:pt>
                <c:pt idx="13">
                  <c:v>0.59435880995254675</c:v>
                </c:pt>
                <c:pt idx="14">
                  <c:v>0.62471212911217255</c:v>
                </c:pt>
                <c:pt idx="15">
                  <c:v>0.65666548071819353</c:v>
                </c:pt>
                <c:pt idx="16">
                  <c:v>0.69029626662566512</c:v>
                </c:pt>
                <c:pt idx="17">
                  <c:v>0.72566664758191401</c:v>
                </c:pt>
                <c:pt idx="18">
                  <c:v>0.76287101583607364</c:v>
                </c:pt>
              </c:numCache>
            </c:numRef>
          </c:val>
        </c:ser>
        <c:ser>
          <c:idx val="36"/>
          <c:order val="36"/>
          <c:tx>
            <c:strRef>
              <c:f>SigmaDup!$E$40</c:f>
              <c:strCache>
                <c:ptCount val="1"/>
                <c:pt idx="0">
                  <c:v>110</c:v>
                </c:pt>
              </c:strCache>
            </c:strRef>
          </c:tx>
          <c:spPr>
            <a:solidFill>
              <a:schemeClr val="accent5">
                <a:tint val="75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SigmaDup!$F$40:$X$40</c:f>
              <c:numCache>
                <c:formatCode>0%</c:formatCode>
                <c:ptCount val="19"/>
                <c:pt idx="0">
                  <c:v>0.33337165518217682</c:v>
                </c:pt>
                <c:pt idx="1">
                  <c:v>0.34148641567241356</c:v>
                </c:pt>
                <c:pt idx="2">
                  <c:v>0.35411975061894585</c:v>
                </c:pt>
                <c:pt idx="3">
                  <c:v>0.36916093417198997</c:v>
                </c:pt>
                <c:pt idx="4">
                  <c:v>0.38590264439211852</c:v>
                </c:pt>
                <c:pt idx="5">
                  <c:v>0.40406081027615803</c:v>
                </c:pt>
                <c:pt idx="6">
                  <c:v>0.42351598717766059</c:v>
                </c:pt>
                <c:pt idx="7">
                  <c:v>0.44422236295319378</c:v>
                </c:pt>
                <c:pt idx="8">
                  <c:v>0.46617755770389463</c:v>
                </c:pt>
                <c:pt idx="9">
                  <c:v>0.48939926055441257</c:v>
                </c:pt>
                <c:pt idx="10">
                  <c:v>0.51393601801045929</c:v>
                </c:pt>
                <c:pt idx="11">
                  <c:v>0.53981813903383014</c:v>
                </c:pt>
                <c:pt idx="12">
                  <c:v>0.56709687674785114</c:v>
                </c:pt>
                <c:pt idx="13">
                  <c:v>0.59585059708687615</c:v>
                </c:pt>
                <c:pt idx="14">
                  <c:v>0.62610248277061387</c:v>
                </c:pt>
                <c:pt idx="15">
                  <c:v>0.65799525457901398</c:v>
                </c:pt>
                <c:pt idx="16">
                  <c:v>0.6915245153192664</c:v>
                </c:pt>
                <c:pt idx="17">
                  <c:v>0.72684471662618422</c:v>
                </c:pt>
                <c:pt idx="18">
                  <c:v>0.76398311140834563</c:v>
                </c:pt>
              </c:numCache>
            </c:numRef>
          </c:val>
        </c:ser>
        <c:ser>
          <c:idx val="37"/>
          <c:order val="37"/>
          <c:tx>
            <c:strRef>
              <c:f>SigmaDup!$E$41</c:f>
              <c:strCache>
                <c:ptCount val="1"/>
                <c:pt idx="0">
                  <c:v>112.5</c:v>
                </c:pt>
              </c:strCache>
            </c:strRef>
          </c:tx>
          <c:spPr>
            <a:solidFill>
              <a:schemeClr val="accent5">
                <a:tint val="72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SigmaDup!$F$41:$X$41</c:f>
              <c:numCache>
                <c:formatCode>0%</c:formatCode>
                <c:ptCount val="19"/>
                <c:pt idx="0">
                  <c:v>0.34139829911884378</c:v>
                </c:pt>
                <c:pt idx="1">
                  <c:v>0.3472663119471075</c:v>
                </c:pt>
                <c:pt idx="2">
                  <c:v>0.35867371862277336</c:v>
                </c:pt>
                <c:pt idx="3">
                  <c:v>0.37294037790713314</c:v>
                </c:pt>
                <c:pt idx="4">
                  <c:v>0.38914627051865325</c:v>
                </c:pt>
                <c:pt idx="5">
                  <c:v>0.40690883460327648</c:v>
                </c:pt>
                <c:pt idx="6">
                  <c:v>0.42606523611711583</c:v>
                </c:pt>
                <c:pt idx="7">
                  <c:v>0.44652723256362264</c:v>
                </c:pt>
                <c:pt idx="8">
                  <c:v>0.46828176559408563</c:v>
                </c:pt>
                <c:pt idx="9">
                  <c:v>0.4913423091602182</c:v>
                </c:pt>
                <c:pt idx="10">
                  <c:v>0.51572357268190339</c:v>
                </c:pt>
                <c:pt idx="11">
                  <c:v>0.54147887641804748</c:v>
                </c:pt>
                <c:pt idx="12">
                  <c:v>0.56865794646774404</c:v>
                </c:pt>
                <c:pt idx="13">
                  <c:v>0.59731401911188065</c:v>
                </c:pt>
                <c:pt idx="14">
                  <c:v>0.62748861081683982</c:v>
                </c:pt>
                <c:pt idx="15">
                  <c:v>0.65930242001674155</c:v>
                </c:pt>
                <c:pt idx="16">
                  <c:v>0.69277690911019296</c:v>
                </c:pt>
                <c:pt idx="17">
                  <c:v>0.72799824684804493</c:v>
                </c:pt>
                <c:pt idx="18">
                  <c:v>0.76508053431996714</c:v>
                </c:pt>
              </c:numCache>
            </c:numRef>
          </c:val>
        </c:ser>
        <c:ser>
          <c:idx val="38"/>
          <c:order val="38"/>
          <c:tx>
            <c:strRef>
              <c:f>SigmaDup!$E$42</c:f>
              <c:strCache>
                <c:ptCount val="1"/>
                <c:pt idx="0">
                  <c:v>115</c:v>
                </c:pt>
              </c:strCache>
            </c:strRef>
          </c:tx>
          <c:spPr>
            <a:solidFill>
              <a:schemeClr val="accent5">
                <a:tint val="69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SigmaDup!$F$42:$X$42</c:f>
              <c:numCache>
                <c:formatCode>0%</c:formatCode>
                <c:ptCount val="19"/>
                <c:pt idx="0">
                  <c:v>0.34935597604573282</c:v>
                </c:pt>
                <c:pt idx="1">
                  <c:v>0.35304746310840129</c:v>
                </c:pt>
                <c:pt idx="2">
                  <c:v>0.36324073258945527</c:v>
                </c:pt>
                <c:pt idx="3">
                  <c:v>0.37673066727497889</c:v>
                </c:pt>
                <c:pt idx="4">
                  <c:v>0.39239619150355326</c:v>
                </c:pt>
                <c:pt idx="5">
                  <c:v>0.40976210097794846</c:v>
                </c:pt>
                <c:pt idx="6">
                  <c:v>0.42860286432159478</c:v>
                </c:pt>
                <c:pt idx="7">
                  <c:v>0.4488246115844402</c:v>
                </c:pt>
                <c:pt idx="8">
                  <c:v>0.4703827721134286</c:v>
                </c:pt>
                <c:pt idx="9">
                  <c:v>0.49327596704959875</c:v>
                </c:pt>
                <c:pt idx="10">
                  <c:v>0.51751363964575847</c:v>
                </c:pt>
                <c:pt idx="11">
                  <c:v>0.54314467815221024</c:v>
                </c:pt>
                <c:pt idx="12">
                  <c:v>0.57019971043410023</c:v>
                </c:pt>
                <c:pt idx="13">
                  <c:v>0.59875671966231592</c:v>
                </c:pt>
                <c:pt idx="14">
                  <c:v>0.62884420328998303</c:v>
                </c:pt>
                <c:pt idx="15">
                  <c:v>0.66055004052640087</c:v>
                </c:pt>
                <c:pt idx="16">
                  <c:v>0.69394796473244846</c:v>
                </c:pt>
                <c:pt idx="17">
                  <c:v>0.72912732799248636</c:v>
                </c:pt>
                <c:pt idx="18">
                  <c:v>0.76618486039238287</c:v>
                </c:pt>
              </c:numCache>
            </c:numRef>
          </c:val>
        </c:ser>
        <c:ser>
          <c:idx val="39"/>
          <c:order val="39"/>
          <c:tx>
            <c:strRef>
              <c:f>SigmaDup!$E$43</c:f>
              <c:strCache>
                <c:ptCount val="1"/>
                <c:pt idx="0">
                  <c:v>117.5</c:v>
                </c:pt>
              </c:strCache>
            </c:strRef>
          </c:tx>
          <c:spPr>
            <a:solidFill>
              <a:schemeClr val="accent5">
                <a:tint val="67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SigmaDup!$F$43:$X$43</c:f>
              <c:numCache>
                <c:formatCode>0%</c:formatCode>
                <c:ptCount val="19"/>
                <c:pt idx="0">
                  <c:v>0.35718861462321333</c:v>
                </c:pt>
                <c:pt idx="1">
                  <c:v>0.3587919556926018</c:v>
                </c:pt>
                <c:pt idx="2">
                  <c:v>0.36779470598130493</c:v>
                </c:pt>
                <c:pt idx="3">
                  <c:v>0.38051803521904448</c:v>
                </c:pt>
                <c:pt idx="4">
                  <c:v>0.3956425980289146</c:v>
                </c:pt>
                <c:pt idx="5">
                  <c:v>0.4126094218093716</c:v>
                </c:pt>
                <c:pt idx="6">
                  <c:v>0.43114529984133759</c:v>
                </c:pt>
                <c:pt idx="7">
                  <c:v>0.45111570344952545</c:v>
                </c:pt>
                <c:pt idx="8">
                  <c:v>0.47246469807906338</c:v>
                </c:pt>
                <c:pt idx="9">
                  <c:v>0.49518784939437105</c:v>
                </c:pt>
                <c:pt idx="10">
                  <c:v>0.51928695091686294</c:v>
                </c:pt>
                <c:pt idx="11">
                  <c:v>0.54477671987930398</c:v>
                </c:pt>
                <c:pt idx="12">
                  <c:v>0.57172948035806759</c:v>
                </c:pt>
                <c:pt idx="13">
                  <c:v>0.6001866384435125</c:v>
                </c:pt>
                <c:pt idx="14">
                  <c:v>0.63019527283440735</c:v>
                </c:pt>
                <c:pt idx="15">
                  <c:v>0.66182060054178993</c:v>
                </c:pt>
                <c:pt idx="16">
                  <c:v>0.69515320808800174</c:v>
                </c:pt>
                <c:pt idx="17">
                  <c:v>0.73025240680462988</c:v>
                </c:pt>
                <c:pt idx="18">
                  <c:v>0.76718984188102113</c:v>
                </c:pt>
              </c:numCache>
            </c:numRef>
          </c:val>
        </c:ser>
        <c:ser>
          <c:idx val="40"/>
          <c:order val="40"/>
          <c:tx>
            <c:strRef>
              <c:f>SigmaDup!$E$44</c:f>
              <c:strCache>
                <c:ptCount val="1"/>
                <c:pt idx="0">
                  <c:v>120</c:v>
                </c:pt>
              </c:strCache>
            </c:strRef>
          </c:tx>
          <c:spPr>
            <a:solidFill>
              <a:schemeClr val="accent5">
                <a:tint val="64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SigmaDup!$F$44:$X$44</c:f>
              <c:numCache>
                <c:formatCode>0%</c:formatCode>
                <c:ptCount val="19"/>
                <c:pt idx="0">
                  <c:v>0.36485475962587788</c:v>
                </c:pt>
                <c:pt idx="1">
                  <c:v>0.364474366825917</c:v>
                </c:pt>
                <c:pt idx="2">
                  <c:v>0.37232442911739977</c:v>
                </c:pt>
                <c:pt idx="3">
                  <c:v>0.38429089840839104</c:v>
                </c:pt>
                <c:pt idx="4">
                  <c:v>0.3988830071773441</c:v>
                </c:pt>
                <c:pt idx="5">
                  <c:v>0.41545244618132493</c:v>
                </c:pt>
                <c:pt idx="6">
                  <c:v>0.43367300322150437</c:v>
                </c:pt>
                <c:pt idx="7">
                  <c:v>0.45339750731474465</c:v>
                </c:pt>
                <c:pt idx="8">
                  <c:v>0.47454201172258653</c:v>
                </c:pt>
                <c:pt idx="9">
                  <c:v>0.49709375745378975</c:v>
                </c:pt>
                <c:pt idx="10">
                  <c:v>0.52104965158525385</c:v>
                </c:pt>
                <c:pt idx="11">
                  <c:v>0.54641239326739066</c:v>
                </c:pt>
                <c:pt idx="12">
                  <c:v>0.57325489586731926</c:v>
                </c:pt>
                <c:pt idx="13">
                  <c:v>0.60161200072795351</c:v>
                </c:pt>
                <c:pt idx="14">
                  <c:v>0.63154189775588676</c:v>
                </c:pt>
                <c:pt idx="15">
                  <c:v>0.66306827891289832</c:v>
                </c:pt>
                <c:pt idx="16">
                  <c:v>0.69631555300116765</c:v>
                </c:pt>
                <c:pt idx="17">
                  <c:v>0.73137384580704556</c:v>
                </c:pt>
                <c:pt idx="18">
                  <c:v>0.76828774517265286</c:v>
                </c:pt>
              </c:numCache>
            </c:numRef>
          </c:val>
        </c:ser>
        <c:ser>
          <c:idx val="41"/>
          <c:order val="41"/>
          <c:tx>
            <c:strRef>
              <c:f>SigmaDup!$E$45</c:f>
              <c:strCache>
                <c:ptCount val="1"/>
                <c:pt idx="0">
                  <c:v>122.5</c:v>
                </c:pt>
              </c:strCache>
            </c:strRef>
          </c:tx>
          <c:spPr>
            <a:solidFill>
              <a:schemeClr val="accent5">
                <a:tint val="62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SigmaDup!$F$45:$X$45</c:f>
              <c:numCache>
                <c:formatCode>0%</c:formatCode>
                <c:ptCount val="19"/>
                <c:pt idx="0">
                  <c:v>0.37233248130095203</c:v>
                </c:pt>
                <c:pt idx="1">
                  <c:v>0.37007587992376717</c:v>
                </c:pt>
                <c:pt idx="2">
                  <c:v>0.37680988255985914</c:v>
                </c:pt>
                <c:pt idx="3">
                  <c:v>0.38803580921654879</c:v>
                </c:pt>
                <c:pt idx="4">
                  <c:v>0.40210134775395207</c:v>
                </c:pt>
                <c:pt idx="5">
                  <c:v>0.41827230390497644</c:v>
                </c:pt>
                <c:pt idx="6">
                  <c:v>0.43618850352964117</c:v>
                </c:pt>
                <c:pt idx="7">
                  <c:v>0.45566908451245214</c:v>
                </c:pt>
                <c:pt idx="8">
                  <c:v>0.47660959299067129</c:v>
                </c:pt>
                <c:pt idx="9">
                  <c:v>0.49898534373433778</c:v>
                </c:pt>
                <c:pt idx="10">
                  <c:v>0.52278963443184512</c:v>
                </c:pt>
                <c:pt idx="11">
                  <c:v>0.54803198470333647</c:v>
                </c:pt>
                <c:pt idx="12">
                  <c:v>0.57476354914810268</c:v>
                </c:pt>
                <c:pt idx="13">
                  <c:v>0.60299871356865753</c:v>
                </c:pt>
                <c:pt idx="14">
                  <c:v>0.63283069686622606</c:v>
                </c:pt>
                <c:pt idx="15">
                  <c:v>0.66431168562665976</c:v>
                </c:pt>
                <c:pt idx="16">
                  <c:v>0.69748368605333877</c:v>
                </c:pt>
                <c:pt idx="17">
                  <c:v>0.73245097805508075</c:v>
                </c:pt>
                <c:pt idx="18">
                  <c:v>0.76930792886327859</c:v>
                </c:pt>
              </c:numCache>
            </c:numRef>
          </c:val>
        </c:ser>
        <c:ser>
          <c:idx val="42"/>
          <c:order val="42"/>
          <c:tx>
            <c:strRef>
              <c:f>SigmaDup!$E$46</c:f>
              <c:strCache>
                <c:ptCount val="1"/>
                <c:pt idx="0">
                  <c:v>125</c:v>
                </c:pt>
              </c:strCache>
            </c:strRef>
          </c:tx>
          <c:spPr>
            <a:solidFill>
              <a:schemeClr val="accent5">
                <a:tint val="59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SigmaDup!$F$46:$X$46</c:f>
              <c:numCache>
                <c:formatCode>0%</c:formatCode>
                <c:ptCount val="19"/>
                <c:pt idx="0">
                  <c:v>0.37961000780552107</c:v>
                </c:pt>
                <c:pt idx="1">
                  <c:v>0.37557832482135856</c:v>
                </c:pt>
                <c:pt idx="2">
                  <c:v>0.38124092250859154</c:v>
                </c:pt>
                <c:pt idx="3">
                  <c:v>0.39174914546091355</c:v>
                </c:pt>
                <c:pt idx="4">
                  <c:v>0.40529586031198889</c:v>
                </c:pt>
                <c:pt idx="5">
                  <c:v>0.42107527111104109</c:v>
                </c:pt>
                <c:pt idx="6">
                  <c:v>0.43868542427349305</c:v>
                </c:pt>
                <c:pt idx="7">
                  <c:v>0.45791308713967338</c:v>
                </c:pt>
                <c:pt idx="8">
                  <c:v>0.47865892714297897</c:v>
                </c:pt>
                <c:pt idx="9">
                  <c:v>0.50086139924208373</c:v>
                </c:pt>
                <c:pt idx="10">
                  <c:v>0.52452091457682237</c:v>
                </c:pt>
                <c:pt idx="11">
                  <c:v>0.54963490289896955</c:v>
                </c:pt>
                <c:pt idx="12">
                  <c:v>0.57624685710009249</c:v>
                </c:pt>
                <c:pt idx="13">
                  <c:v>0.60438902507739845</c:v>
                </c:pt>
                <c:pt idx="14">
                  <c:v>0.63415057583425072</c:v>
                </c:pt>
                <c:pt idx="15">
                  <c:v>0.66553229345851284</c:v>
                </c:pt>
                <c:pt idx="16">
                  <c:v>0.69865805617542942</c:v>
                </c:pt>
                <c:pt idx="17">
                  <c:v>0.7335557666036403</c:v>
                </c:pt>
                <c:pt idx="18">
                  <c:v>0.77033635173062098</c:v>
                </c:pt>
              </c:numCache>
            </c:numRef>
          </c:val>
        </c:ser>
        <c:ser>
          <c:idx val="43"/>
          <c:order val="43"/>
          <c:tx>
            <c:strRef>
              <c:f>SigmaDup!$E$47</c:f>
              <c:strCache>
                <c:ptCount val="1"/>
                <c:pt idx="0">
                  <c:v>127.5</c:v>
                </c:pt>
              </c:strCache>
            </c:strRef>
          </c:tx>
          <c:spPr>
            <a:solidFill>
              <a:schemeClr val="accent5">
                <a:tint val="56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SigmaDup!$F$47:$X$47</c:f>
              <c:numCache>
                <c:formatCode>0%</c:formatCode>
                <c:ptCount val="19"/>
                <c:pt idx="0">
                  <c:v>0.3866784457388267</c:v>
                </c:pt>
                <c:pt idx="1">
                  <c:v>0.38097516451953667</c:v>
                </c:pt>
                <c:pt idx="2">
                  <c:v>0.38560836295573236</c:v>
                </c:pt>
                <c:pt idx="3">
                  <c:v>0.39541486284839555</c:v>
                </c:pt>
                <c:pt idx="4">
                  <c:v>0.40846129900033246</c:v>
                </c:pt>
                <c:pt idx="5">
                  <c:v>0.42385770229593356</c:v>
                </c:pt>
                <c:pt idx="6">
                  <c:v>0.44116425946627047</c:v>
                </c:pt>
                <c:pt idx="7">
                  <c:v>0.46014753226844857</c:v>
                </c:pt>
                <c:pt idx="8">
                  <c:v>0.48068492979334193</c:v>
                </c:pt>
                <c:pt idx="9">
                  <c:v>0.50271722171146871</c:v>
                </c:pt>
                <c:pt idx="10">
                  <c:v>0.52623154387807558</c:v>
                </c:pt>
                <c:pt idx="11">
                  <c:v>0.5512246077127948</c:v>
                </c:pt>
                <c:pt idx="12">
                  <c:v>0.57772085611951562</c:v>
                </c:pt>
                <c:pt idx="13">
                  <c:v>0.60578317613587696</c:v>
                </c:pt>
                <c:pt idx="14">
                  <c:v>0.63541215258579076</c:v>
                </c:pt>
                <c:pt idx="15">
                  <c:v>0.66673951023155775</c:v>
                </c:pt>
                <c:pt idx="16">
                  <c:v>0.69978974781278713</c:v>
                </c:pt>
                <c:pt idx="17">
                  <c:v>0.73460622265963771</c:v>
                </c:pt>
                <c:pt idx="18">
                  <c:v>0.77130851151300694</c:v>
                </c:pt>
              </c:numCache>
            </c:numRef>
          </c:val>
        </c:ser>
        <c:ser>
          <c:idx val="44"/>
          <c:order val="44"/>
          <c:tx>
            <c:strRef>
              <c:f>SigmaDup!$E$48</c:f>
              <c:strCache>
                <c:ptCount val="1"/>
                <c:pt idx="0">
                  <c:v>130</c:v>
                </c:pt>
              </c:strCache>
            </c:strRef>
          </c:tx>
          <c:spPr>
            <a:solidFill>
              <a:schemeClr val="accent5">
                <a:tint val="54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SigmaDup!$F$48:$X$48</c:f>
              <c:numCache>
                <c:formatCode>0%</c:formatCode>
                <c:ptCount val="19"/>
                <c:pt idx="0">
                  <c:v>0.3935379636646818</c:v>
                </c:pt>
                <c:pt idx="1">
                  <c:v>0.38625889026555821</c:v>
                </c:pt>
                <c:pt idx="2">
                  <c:v>0.38990922754739171</c:v>
                </c:pt>
                <c:pt idx="3">
                  <c:v>0.39904256111537634</c:v>
                </c:pt>
                <c:pt idx="4">
                  <c:v>0.41159157026553078</c:v>
                </c:pt>
                <c:pt idx="5">
                  <c:v>0.4266098882160157</c:v>
                </c:pt>
                <c:pt idx="6">
                  <c:v>0.44361934975602157</c:v>
                </c:pt>
                <c:pt idx="7">
                  <c:v>0.46236411192630178</c:v>
                </c:pt>
                <c:pt idx="8">
                  <c:v>0.48270041393806074</c:v>
                </c:pt>
                <c:pt idx="9">
                  <c:v>0.50456289947458999</c:v>
                </c:pt>
                <c:pt idx="10">
                  <c:v>0.52792846694522799</c:v>
                </c:pt>
                <c:pt idx="11">
                  <c:v>0.55279677787723325</c:v>
                </c:pt>
                <c:pt idx="12">
                  <c:v>0.57918962331202717</c:v>
                </c:pt>
                <c:pt idx="13">
                  <c:v>0.60714672190171193</c:v>
                </c:pt>
                <c:pt idx="14">
                  <c:v>0.63670539624245215</c:v>
                </c:pt>
                <c:pt idx="15">
                  <c:v>0.66792399044337847</c:v>
                </c:pt>
                <c:pt idx="16">
                  <c:v>0.70088847638079022</c:v>
                </c:pt>
                <c:pt idx="17">
                  <c:v>0.73566438959715108</c:v>
                </c:pt>
                <c:pt idx="18">
                  <c:v>0.77233298132380324</c:v>
                </c:pt>
              </c:numCache>
            </c:numRef>
          </c:val>
        </c:ser>
        <c:ser>
          <c:idx val="45"/>
          <c:order val="45"/>
          <c:tx>
            <c:strRef>
              <c:f>SigmaDup!$E$49</c:f>
              <c:strCache>
                <c:ptCount val="1"/>
                <c:pt idx="0">
                  <c:v>132.5</c:v>
                </c:pt>
              </c:strCache>
            </c:strRef>
          </c:tx>
          <c:spPr>
            <a:solidFill>
              <a:schemeClr val="accent5">
                <a:tint val="51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SigmaDup!$F$49:$X$49</c:f>
              <c:numCache>
                <c:formatCode>0%</c:formatCode>
                <c:ptCount val="19"/>
                <c:pt idx="0">
                  <c:v>0.40019323306113075</c:v>
                </c:pt>
                <c:pt idx="1">
                  <c:v>0.3914258835192681</c:v>
                </c:pt>
                <c:pt idx="2">
                  <c:v>0.39413930372469996</c:v>
                </c:pt>
                <c:pt idx="3">
                  <c:v>0.40261763281530466</c:v>
                </c:pt>
                <c:pt idx="4">
                  <c:v>0.41468779293315666</c:v>
                </c:pt>
                <c:pt idx="5">
                  <c:v>0.42933221027827084</c:v>
                </c:pt>
                <c:pt idx="6">
                  <c:v>0.44605030192963541</c:v>
                </c:pt>
                <c:pt idx="7">
                  <c:v>0.46455439617144939</c:v>
                </c:pt>
                <c:pt idx="8">
                  <c:v>0.48469012328758881</c:v>
                </c:pt>
                <c:pt idx="9">
                  <c:v>0.50639789428521731</c:v>
                </c:pt>
                <c:pt idx="10">
                  <c:v>0.5296151244109264</c:v>
                </c:pt>
                <c:pt idx="11">
                  <c:v>0.55435106058120953</c:v>
                </c:pt>
                <c:pt idx="12">
                  <c:v>0.58062807693584562</c:v>
                </c:pt>
                <c:pt idx="13">
                  <c:v>0.60848806266920274</c:v>
                </c:pt>
                <c:pt idx="14">
                  <c:v>0.63794908406628936</c:v>
                </c:pt>
                <c:pt idx="15">
                  <c:v>0.66912384218961507</c:v>
                </c:pt>
                <c:pt idx="16">
                  <c:v>0.70200398595035862</c:v>
                </c:pt>
                <c:pt idx="17">
                  <c:v>0.73669948630715831</c:v>
                </c:pt>
                <c:pt idx="18">
                  <c:v>0.77332341907231228</c:v>
                </c:pt>
              </c:numCache>
            </c:numRef>
          </c:val>
        </c:ser>
        <c:ser>
          <c:idx val="46"/>
          <c:order val="46"/>
          <c:tx>
            <c:strRef>
              <c:f>SigmaDup!$E$50</c:f>
              <c:strCache>
                <c:ptCount val="1"/>
                <c:pt idx="0">
                  <c:v>135</c:v>
                </c:pt>
              </c:strCache>
            </c:strRef>
          </c:tx>
          <c:spPr>
            <a:solidFill>
              <a:schemeClr val="accent5">
                <a:tint val="49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SigmaDup!$F$50:$X$50</c:f>
              <c:numCache>
                <c:formatCode>0%</c:formatCode>
                <c:ptCount val="19"/>
                <c:pt idx="0">
                  <c:v>0.40664656721250897</c:v>
                </c:pt>
                <c:pt idx="1">
                  <c:v>0.39647417218859071</c:v>
                </c:pt>
                <c:pt idx="2">
                  <c:v>0.3982897098423242</c:v>
                </c:pt>
                <c:pt idx="3">
                  <c:v>0.40614166057219703</c:v>
                </c:pt>
                <c:pt idx="4">
                  <c:v>0.41774016906159345</c:v>
                </c:pt>
                <c:pt idx="5">
                  <c:v>0.43203254250543571</c:v>
                </c:pt>
                <c:pt idx="6">
                  <c:v>0.44846233472359437</c:v>
                </c:pt>
                <c:pt idx="7">
                  <c:v>0.46672757462608588</c:v>
                </c:pt>
                <c:pt idx="8">
                  <c:v>0.48666388190388926</c:v>
                </c:pt>
                <c:pt idx="9">
                  <c:v>0.50820669165910559</c:v>
                </c:pt>
                <c:pt idx="10">
                  <c:v>0.53127173679432871</c:v>
                </c:pt>
                <c:pt idx="11">
                  <c:v>0.55589527543564521</c:v>
                </c:pt>
                <c:pt idx="12">
                  <c:v>0.58206953674346895</c:v>
                </c:pt>
                <c:pt idx="13">
                  <c:v>0.60983342105956262</c:v>
                </c:pt>
                <c:pt idx="14">
                  <c:v>0.63918854577509043</c:v>
                </c:pt>
                <c:pt idx="15">
                  <c:v>0.67026306430428639</c:v>
                </c:pt>
                <c:pt idx="16">
                  <c:v>0.70310685992645117</c:v>
                </c:pt>
                <c:pt idx="17">
                  <c:v>0.73770116970085819</c:v>
                </c:pt>
                <c:pt idx="18">
                  <c:v>0.77423605095208703</c:v>
                </c:pt>
              </c:numCache>
            </c:numRef>
          </c:val>
        </c:ser>
        <c:ser>
          <c:idx val="47"/>
          <c:order val="47"/>
          <c:tx>
            <c:strRef>
              <c:f>SigmaDup!$E$51</c:f>
              <c:strCache>
                <c:ptCount val="1"/>
                <c:pt idx="0">
                  <c:v>137.5</c:v>
                </c:pt>
              </c:strCache>
            </c:strRef>
          </c:tx>
          <c:spPr>
            <a:solidFill>
              <a:schemeClr val="accent5">
                <a:tint val="46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SigmaDup!$F$51:$X$51</c:f>
              <c:numCache>
                <c:formatCode>0%</c:formatCode>
                <c:ptCount val="19"/>
                <c:pt idx="0">
                  <c:v>0.41290433912276903</c:v>
                </c:pt>
                <c:pt idx="1">
                  <c:v>0.40140680729152728</c:v>
                </c:pt>
                <c:pt idx="2">
                  <c:v>0.4023631367319786</c:v>
                </c:pt>
                <c:pt idx="3">
                  <c:v>0.409607837584961</c:v>
                </c:pt>
                <c:pt idx="4">
                  <c:v>0.42075969025824728</c:v>
                </c:pt>
                <c:pt idx="5">
                  <c:v>0.43469545948040927</c:v>
                </c:pt>
                <c:pt idx="6">
                  <c:v>0.4508331261570489</c:v>
                </c:pt>
                <c:pt idx="7">
                  <c:v>0.46887557604268826</c:v>
                </c:pt>
                <c:pt idx="8">
                  <c:v>0.48862105998880273</c:v>
                </c:pt>
                <c:pt idx="9">
                  <c:v>0.50998471332566009</c:v>
                </c:pt>
                <c:pt idx="10">
                  <c:v>0.53292520849971736</c:v>
                </c:pt>
                <c:pt idx="11">
                  <c:v>0.5574130260907415</c:v>
                </c:pt>
                <c:pt idx="12">
                  <c:v>0.58346334913292186</c:v>
                </c:pt>
                <c:pt idx="13">
                  <c:v>0.61112127312128994</c:v>
                </c:pt>
                <c:pt idx="14">
                  <c:v>0.64043325710412002</c:v>
                </c:pt>
                <c:pt idx="15">
                  <c:v>0.6714276899180518</c:v>
                </c:pt>
                <c:pt idx="16">
                  <c:v>0.70416716182373806</c:v>
                </c:pt>
                <c:pt idx="17">
                  <c:v>0.73873246040801421</c:v>
                </c:pt>
                <c:pt idx="18">
                  <c:v>0.77522432465512403</c:v>
                </c:pt>
              </c:numCache>
            </c:numRef>
          </c:val>
        </c:ser>
        <c:ser>
          <c:idx val="48"/>
          <c:order val="48"/>
          <c:tx>
            <c:strRef>
              <c:f>SigmaDup!$E$52</c:f>
              <c:strCache>
                <c:ptCount val="1"/>
                <c:pt idx="0">
                  <c:v>140</c:v>
                </c:pt>
              </c:strCache>
            </c:strRef>
          </c:tx>
          <c:spPr>
            <a:solidFill>
              <a:schemeClr val="accent5">
                <a:tint val="43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SigmaDup!$F$52:$X$52</c:f>
              <c:numCache>
                <c:formatCode>0%</c:formatCode>
                <c:ptCount val="19"/>
                <c:pt idx="0">
                  <c:v>0.41897486756609253</c:v>
                </c:pt>
                <c:pt idx="1">
                  <c:v>0.40621675123756568</c:v>
                </c:pt>
                <c:pt idx="2">
                  <c:v>0.40636015620131327</c:v>
                </c:pt>
                <c:pt idx="3">
                  <c:v>0.41301863015030266</c:v>
                </c:pt>
                <c:pt idx="4">
                  <c:v>0.42373054689317563</c:v>
                </c:pt>
                <c:pt idx="5">
                  <c:v>0.43731729252244639</c:v>
                </c:pt>
                <c:pt idx="6">
                  <c:v>0.45319480539986978</c:v>
                </c:pt>
                <c:pt idx="7">
                  <c:v>0.47099742067322292</c:v>
                </c:pt>
                <c:pt idx="8">
                  <c:v>0.49056115014435747</c:v>
                </c:pt>
                <c:pt idx="9">
                  <c:v>0.51175810052293769</c:v>
                </c:pt>
                <c:pt idx="10">
                  <c:v>0.53455576487884637</c:v>
                </c:pt>
                <c:pt idx="11">
                  <c:v>0.55892452449165375</c:v>
                </c:pt>
                <c:pt idx="12">
                  <c:v>0.58487722277311738</c:v>
                </c:pt>
                <c:pt idx="13">
                  <c:v>0.61243093553450978</c:v>
                </c:pt>
                <c:pt idx="14">
                  <c:v>0.64165584510077156</c:v>
                </c:pt>
                <c:pt idx="15">
                  <c:v>0.67257978907476101</c:v>
                </c:pt>
                <c:pt idx="16">
                  <c:v>0.70523516559739907</c:v>
                </c:pt>
                <c:pt idx="17">
                  <c:v>0.73976244928452595</c:v>
                </c:pt>
                <c:pt idx="18">
                  <c:v>0.77617912863015226</c:v>
                </c:pt>
              </c:numCache>
            </c:numRef>
          </c:val>
        </c:ser>
        <c:ser>
          <c:idx val="49"/>
          <c:order val="49"/>
          <c:tx>
            <c:strRef>
              <c:f>SigmaDup!$E$53</c:f>
              <c:strCache>
                <c:ptCount val="1"/>
                <c:pt idx="0">
                  <c:v>142.5</c:v>
                </c:pt>
              </c:strCache>
            </c:strRef>
          </c:tx>
          <c:spPr>
            <a:solidFill>
              <a:schemeClr val="accent5">
                <a:tint val="41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SigmaDup!$F$53:$X$53</c:f>
              <c:numCache>
                <c:formatCode>0%</c:formatCode>
                <c:ptCount val="19"/>
                <c:pt idx="0">
                  <c:v>0.42486480845631752</c:v>
                </c:pt>
                <c:pt idx="1">
                  <c:v>0.41091513713762384</c:v>
                </c:pt>
                <c:pt idx="2">
                  <c:v>0.41027663740916748</c:v>
                </c:pt>
                <c:pt idx="3">
                  <c:v>0.41637749478221475</c:v>
                </c:pt>
                <c:pt idx="4">
                  <c:v>0.42665966320213167</c:v>
                </c:pt>
                <c:pt idx="5">
                  <c:v>0.43991251937507198</c:v>
                </c:pt>
                <c:pt idx="6">
                  <c:v>0.45551450780192515</c:v>
                </c:pt>
                <c:pt idx="7">
                  <c:v>0.47309965833868517</c:v>
                </c:pt>
                <c:pt idx="8">
                  <c:v>0.49246864124744533</c:v>
                </c:pt>
                <c:pt idx="9">
                  <c:v>0.51351138706553245</c:v>
                </c:pt>
                <c:pt idx="10">
                  <c:v>0.53616305373827222</c:v>
                </c:pt>
                <c:pt idx="11">
                  <c:v>0.5604216048142201</c:v>
                </c:pt>
                <c:pt idx="12">
                  <c:v>0.586243009533714</c:v>
                </c:pt>
                <c:pt idx="13">
                  <c:v>0.61374523627220134</c:v>
                </c:pt>
                <c:pt idx="14">
                  <c:v>0.64288424096262009</c:v>
                </c:pt>
                <c:pt idx="15">
                  <c:v>0.67369040910768874</c:v>
                </c:pt>
                <c:pt idx="16">
                  <c:v>0.70629107197693242</c:v>
                </c:pt>
                <c:pt idx="17">
                  <c:v>0.74074914932420688</c:v>
                </c:pt>
                <c:pt idx="18">
                  <c:v>0.77707835676152881</c:v>
                </c:pt>
              </c:numCache>
            </c:numRef>
          </c:val>
        </c:ser>
        <c:ser>
          <c:idx val="50"/>
          <c:order val="50"/>
          <c:tx>
            <c:strRef>
              <c:f>SigmaDup!$E$54</c:f>
              <c:strCache>
                <c:ptCount val="1"/>
                <c:pt idx="0">
                  <c:v>145</c:v>
                </c:pt>
              </c:strCache>
            </c:strRef>
          </c:tx>
          <c:spPr>
            <a:solidFill>
              <a:schemeClr val="accent5">
                <a:tint val="38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SigmaDup!$F$54:$X$54</c:f>
              <c:numCache>
                <c:formatCode>0%</c:formatCode>
                <c:ptCount val="19"/>
                <c:pt idx="0">
                  <c:v>0.43058076428424596</c:v>
                </c:pt>
                <c:pt idx="1">
                  <c:v>0.41550024948115261</c:v>
                </c:pt>
                <c:pt idx="2">
                  <c:v>0.41411077115864398</c:v>
                </c:pt>
                <c:pt idx="3">
                  <c:v>0.41966998637121283</c:v>
                </c:pt>
                <c:pt idx="4">
                  <c:v>0.42954025050065048</c:v>
                </c:pt>
                <c:pt idx="5">
                  <c:v>0.44247130626427966</c:v>
                </c:pt>
                <c:pt idx="6">
                  <c:v>0.45780554324074324</c:v>
                </c:pt>
                <c:pt idx="7">
                  <c:v>0.47517438320514055</c:v>
                </c:pt>
                <c:pt idx="8">
                  <c:v>0.49436564820493822</c:v>
                </c:pt>
                <c:pt idx="9">
                  <c:v>0.51524426811682045</c:v>
                </c:pt>
                <c:pt idx="10">
                  <c:v>0.53775485853343619</c:v>
                </c:pt>
                <c:pt idx="11">
                  <c:v>0.56188753153519544</c:v>
                </c:pt>
                <c:pt idx="12">
                  <c:v>0.58763804753640292</c:v>
                </c:pt>
                <c:pt idx="13">
                  <c:v>0.61500159834042922</c:v>
                </c:pt>
                <c:pt idx="14">
                  <c:v>0.64404397824883464</c:v>
                </c:pt>
                <c:pt idx="15">
                  <c:v>0.67480809616993298</c:v>
                </c:pt>
                <c:pt idx="16">
                  <c:v>0.70732491629231775</c:v>
                </c:pt>
                <c:pt idx="17">
                  <c:v>0.74172430593223893</c:v>
                </c:pt>
                <c:pt idx="18">
                  <c:v>0.77803283522438793</c:v>
                </c:pt>
              </c:numCache>
            </c:numRef>
          </c:val>
        </c:ser>
        <c:ser>
          <c:idx val="51"/>
          <c:order val="51"/>
          <c:tx>
            <c:strRef>
              <c:f>SigmaDup!$E$55</c:f>
              <c:strCache>
                <c:ptCount val="1"/>
                <c:pt idx="0">
                  <c:v>147.5</c:v>
                </c:pt>
              </c:strCache>
            </c:strRef>
          </c:tx>
          <c:spPr>
            <a:solidFill>
              <a:schemeClr val="accent5">
                <a:tint val="36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SigmaDup!$F$55:$X$55</c:f>
              <c:numCache>
                <c:formatCode>0%</c:formatCode>
                <c:ptCount val="19"/>
                <c:pt idx="0">
                  <c:v>0.43612951722253546</c:v>
                </c:pt>
                <c:pt idx="1">
                  <c:v>0.41997516640280264</c:v>
                </c:pt>
                <c:pt idx="2">
                  <c:v>0.41786927568397292</c:v>
                </c:pt>
                <c:pt idx="3">
                  <c:v>0.42290968994436229</c:v>
                </c:pt>
                <c:pt idx="4">
                  <c:v>0.43237848636915721</c:v>
                </c:pt>
                <c:pt idx="5">
                  <c:v>0.44499086490414969</c:v>
                </c:pt>
                <c:pt idx="6">
                  <c:v>0.46008032705292434</c:v>
                </c:pt>
                <c:pt idx="7">
                  <c:v>0.47723234939112064</c:v>
                </c:pt>
                <c:pt idx="8">
                  <c:v>0.49622517883055878</c:v>
                </c:pt>
                <c:pt idx="9">
                  <c:v>0.51695650026831763</c:v>
                </c:pt>
                <c:pt idx="10">
                  <c:v>0.53934335105519327</c:v>
                </c:pt>
                <c:pt idx="11">
                  <c:v>0.56334299914130093</c:v>
                </c:pt>
                <c:pt idx="12">
                  <c:v>0.58896733562502679</c:v>
                </c:pt>
                <c:pt idx="13">
                  <c:v>0.61627176268209616</c:v>
                </c:pt>
                <c:pt idx="14">
                  <c:v>0.6451908114025372</c:v>
                </c:pt>
                <c:pt idx="15">
                  <c:v>0.67589410942492867</c:v>
                </c:pt>
                <c:pt idx="16">
                  <c:v>0.70835721365624682</c:v>
                </c:pt>
                <c:pt idx="17">
                  <c:v>0.74267748420519164</c:v>
                </c:pt>
                <c:pt idx="18">
                  <c:v>0.77893207753649152</c:v>
                </c:pt>
              </c:numCache>
            </c:numRef>
          </c:val>
        </c:ser>
        <c:ser>
          <c:idx val="52"/>
          <c:order val="52"/>
          <c:tx>
            <c:strRef>
              <c:f>SigmaDup!$E$56</c:f>
              <c:strCache>
                <c:ptCount val="1"/>
                <c:pt idx="0">
                  <c:v>150</c:v>
                </c:pt>
              </c:strCache>
            </c:strRef>
          </c:tx>
          <c:spPr>
            <a:solidFill>
              <a:schemeClr val="accent5">
                <a:tint val="33000"/>
              </a:schemeClr>
            </a:solidFill>
            <a:ln/>
            <a:effectLst/>
            <a:sp3d/>
          </c:spPr>
          <c:cat>
            <c:numRef>
              <c:f>SigmaDup!$F$3:$X$3</c:f>
              <c:numCache>
                <c:formatCode>General</c:formatCode>
                <c:ptCount val="19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  <c:pt idx="15">
                  <c:v>1.7000000000000004</c:v>
                </c:pt>
                <c:pt idx="16">
                  <c:v>1.8000000000000005</c:v>
                </c:pt>
                <c:pt idx="17">
                  <c:v>1.9000000000000006</c:v>
                </c:pt>
                <c:pt idx="18">
                  <c:v>2.0000000000000004</c:v>
                </c:pt>
              </c:numCache>
            </c:numRef>
          </c:cat>
          <c:val>
            <c:numRef>
              <c:f>SigmaDup!$F$56:$X$56</c:f>
              <c:numCache>
                <c:formatCode>0%</c:formatCode>
                <c:ptCount val="19"/>
                <c:pt idx="0">
                  <c:v>0.44152319545437557</c:v>
                </c:pt>
                <c:pt idx="1">
                  <c:v>0.42434026349071052</c:v>
                </c:pt>
                <c:pt idx="2">
                  <c:v>0.42155274824157174</c:v>
                </c:pt>
                <c:pt idx="3">
                  <c:v>0.42609411680020975</c:v>
                </c:pt>
                <c:pt idx="4">
                  <c:v>0.43517559607765288</c:v>
                </c:pt>
                <c:pt idx="5">
                  <c:v>0.44748355695033076</c:v>
                </c:pt>
                <c:pt idx="6">
                  <c:v>0.46231239545501951</c:v>
                </c:pt>
                <c:pt idx="7">
                  <c:v>0.47925050361779586</c:v>
                </c:pt>
                <c:pt idx="8">
                  <c:v>0.49807767125359881</c:v>
                </c:pt>
                <c:pt idx="9">
                  <c:v>0.51864390054725029</c:v>
                </c:pt>
                <c:pt idx="10">
                  <c:v>0.54090005742754343</c:v>
                </c:pt>
                <c:pt idx="11">
                  <c:v>0.56479662064240932</c:v>
                </c:pt>
                <c:pt idx="12">
                  <c:v>0.59031770910407211</c:v>
                </c:pt>
                <c:pt idx="13">
                  <c:v>0.61751081179664569</c:v>
                </c:pt>
                <c:pt idx="14">
                  <c:v>0.64637218770317484</c:v>
                </c:pt>
                <c:pt idx="15">
                  <c:v>0.67699758518124897</c:v>
                </c:pt>
                <c:pt idx="16">
                  <c:v>0.70938829748742105</c:v>
                </c:pt>
                <c:pt idx="17">
                  <c:v>0.74364089637056574</c:v>
                </c:pt>
                <c:pt idx="18">
                  <c:v>0.7797982327009747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5">
                  <a:shade val="44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5">
                  <a:shade val="58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5">
                  <a:shade val="72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5">
                  <a:shade val="86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5">
                  <a:tint val="86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5">
                  <a:tint val="72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5">
                  <a:tint val="58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5">
                  <a:tint val="44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5">
                  <a:tint val="3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tint val="16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5">
                  <a:tint val="2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5">
                  <a:tint val="88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5">
                  <a:tint val="74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5">
                  <a:tint val="60000"/>
                </a:schemeClr>
              </a:solidFill>
              <a:ln/>
              <a:effectLst/>
              <a:sp3d/>
            </c:spPr>
          </c:bandFmt>
        </c:bandFmts>
        <c:axId val="247080968"/>
        <c:axId val="247078224"/>
        <c:axId val="532969000"/>
      </c:surface3DChart>
      <c:catAx>
        <c:axId val="247080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Maturity</a:t>
                </a:r>
              </a:p>
            </c:rich>
          </c:tx>
          <c:layout>
            <c:manualLayout>
              <c:xMode val="edge"/>
              <c:yMode val="edge"/>
              <c:x val="0.80869395127087662"/>
              <c:y val="0.8179420889008006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78224"/>
        <c:crosses val="autoZero"/>
        <c:auto val="1"/>
        <c:lblAlgn val="ctr"/>
        <c:lblOffset val="100"/>
        <c:noMultiLvlLbl val="0"/>
      </c:catAx>
      <c:valAx>
        <c:axId val="24707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Dupire 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80968"/>
        <c:crosses val="autoZero"/>
        <c:crossBetween val="midCat"/>
      </c:valAx>
      <c:serAx>
        <c:axId val="532969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Strike</a:t>
                </a:r>
              </a:p>
            </c:rich>
          </c:tx>
          <c:layout>
            <c:manualLayout>
              <c:xMode val="edge"/>
              <c:yMode val="edge"/>
              <c:x val="0.34399017657898223"/>
              <c:y val="0.84144793552350927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78224"/>
        <c:crosses val="autoZero"/>
        <c:tickLblSkip val="5"/>
      </c:ser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  <a:scene3d>
      <a:camera prst="orthographicFront"/>
      <a:lightRig rig="threePt" dir="t"/>
    </a:scene3d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Volatility Smile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ImpVolSurface!$E$27:$E$157</c:f>
              <c:numCache>
                <c:formatCode>General</c:formatCode>
                <c:ptCount val="131"/>
                <c:pt idx="0">
                  <c:v>2.0099999999999998</c:v>
                </c:pt>
                <c:pt idx="1">
                  <c:v>4.01</c:v>
                </c:pt>
                <c:pt idx="2">
                  <c:v>6.01</c:v>
                </c:pt>
                <c:pt idx="3">
                  <c:v>8.01</c:v>
                </c:pt>
                <c:pt idx="4">
                  <c:v>10.01</c:v>
                </c:pt>
                <c:pt idx="5">
                  <c:v>12.01</c:v>
                </c:pt>
                <c:pt idx="6">
                  <c:v>14.01</c:v>
                </c:pt>
                <c:pt idx="7">
                  <c:v>16.009999999999998</c:v>
                </c:pt>
                <c:pt idx="8">
                  <c:v>18.009999999999998</c:v>
                </c:pt>
                <c:pt idx="9">
                  <c:v>20.009999999999998</c:v>
                </c:pt>
                <c:pt idx="10">
                  <c:v>22.009999999999998</c:v>
                </c:pt>
                <c:pt idx="11">
                  <c:v>24.009999999999998</c:v>
                </c:pt>
                <c:pt idx="12">
                  <c:v>26.009999999999998</c:v>
                </c:pt>
                <c:pt idx="13">
                  <c:v>28.009999999999998</c:v>
                </c:pt>
                <c:pt idx="14">
                  <c:v>30.009999999999998</c:v>
                </c:pt>
                <c:pt idx="15">
                  <c:v>32.01</c:v>
                </c:pt>
                <c:pt idx="16">
                  <c:v>34.01</c:v>
                </c:pt>
                <c:pt idx="17">
                  <c:v>36.01</c:v>
                </c:pt>
                <c:pt idx="18">
                  <c:v>38.01</c:v>
                </c:pt>
                <c:pt idx="19">
                  <c:v>40.01</c:v>
                </c:pt>
                <c:pt idx="20">
                  <c:v>42.01</c:v>
                </c:pt>
                <c:pt idx="21">
                  <c:v>44.01</c:v>
                </c:pt>
                <c:pt idx="22">
                  <c:v>46.01</c:v>
                </c:pt>
                <c:pt idx="23">
                  <c:v>48.01</c:v>
                </c:pt>
                <c:pt idx="24">
                  <c:v>50.01</c:v>
                </c:pt>
                <c:pt idx="25">
                  <c:v>52.01</c:v>
                </c:pt>
                <c:pt idx="26">
                  <c:v>54.01</c:v>
                </c:pt>
                <c:pt idx="27">
                  <c:v>56.01</c:v>
                </c:pt>
                <c:pt idx="28">
                  <c:v>58.01</c:v>
                </c:pt>
                <c:pt idx="29">
                  <c:v>60.01</c:v>
                </c:pt>
                <c:pt idx="30">
                  <c:v>62.01</c:v>
                </c:pt>
                <c:pt idx="31">
                  <c:v>64.009999999999991</c:v>
                </c:pt>
                <c:pt idx="32">
                  <c:v>66.009999999999991</c:v>
                </c:pt>
                <c:pt idx="33">
                  <c:v>68.009999999999991</c:v>
                </c:pt>
                <c:pt idx="34">
                  <c:v>70.009999999999991</c:v>
                </c:pt>
                <c:pt idx="35">
                  <c:v>72.009999999999991</c:v>
                </c:pt>
                <c:pt idx="36">
                  <c:v>74.009999999999991</c:v>
                </c:pt>
                <c:pt idx="37">
                  <c:v>76.009999999999991</c:v>
                </c:pt>
                <c:pt idx="38">
                  <c:v>78.009999999999991</c:v>
                </c:pt>
                <c:pt idx="39">
                  <c:v>80.009999999999991</c:v>
                </c:pt>
                <c:pt idx="40">
                  <c:v>82.009999999999991</c:v>
                </c:pt>
                <c:pt idx="41">
                  <c:v>84.009999999999991</c:v>
                </c:pt>
                <c:pt idx="42">
                  <c:v>86.009999999999991</c:v>
                </c:pt>
                <c:pt idx="43">
                  <c:v>88.009999999999991</c:v>
                </c:pt>
                <c:pt idx="44">
                  <c:v>90.009999999999991</c:v>
                </c:pt>
                <c:pt idx="45">
                  <c:v>92.009999999999991</c:v>
                </c:pt>
                <c:pt idx="46">
                  <c:v>94.009999999999991</c:v>
                </c:pt>
                <c:pt idx="47">
                  <c:v>96.009999999999991</c:v>
                </c:pt>
                <c:pt idx="48">
                  <c:v>98.009999999999991</c:v>
                </c:pt>
                <c:pt idx="49">
                  <c:v>100.00999999999999</c:v>
                </c:pt>
                <c:pt idx="50">
                  <c:v>102.00999999999999</c:v>
                </c:pt>
                <c:pt idx="51">
                  <c:v>104.00999999999999</c:v>
                </c:pt>
                <c:pt idx="52">
                  <c:v>106.00999999999999</c:v>
                </c:pt>
                <c:pt idx="53">
                  <c:v>108.00999999999999</c:v>
                </c:pt>
                <c:pt idx="54">
                  <c:v>110.00999999999999</c:v>
                </c:pt>
                <c:pt idx="55">
                  <c:v>112.00999999999999</c:v>
                </c:pt>
                <c:pt idx="56">
                  <c:v>114.00999999999999</c:v>
                </c:pt>
                <c:pt idx="57">
                  <c:v>116.00999999999999</c:v>
                </c:pt>
                <c:pt idx="58">
                  <c:v>118.00999999999999</c:v>
                </c:pt>
                <c:pt idx="59">
                  <c:v>120.00999999999999</c:v>
                </c:pt>
                <c:pt idx="60">
                  <c:v>122.00999999999999</c:v>
                </c:pt>
                <c:pt idx="61">
                  <c:v>124.00999999999999</c:v>
                </c:pt>
                <c:pt idx="62">
                  <c:v>126.00999999999999</c:v>
                </c:pt>
                <c:pt idx="63">
                  <c:v>128.01</c:v>
                </c:pt>
                <c:pt idx="64">
                  <c:v>130.01</c:v>
                </c:pt>
                <c:pt idx="65">
                  <c:v>132.01</c:v>
                </c:pt>
                <c:pt idx="66">
                  <c:v>134.01</c:v>
                </c:pt>
                <c:pt idx="67">
                  <c:v>136.01</c:v>
                </c:pt>
                <c:pt idx="68">
                  <c:v>138.01</c:v>
                </c:pt>
                <c:pt idx="69">
                  <c:v>140.01</c:v>
                </c:pt>
                <c:pt idx="70">
                  <c:v>142.01</c:v>
                </c:pt>
                <c:pt idx="71">
                  <c:v>144.01</c:v>
                </c:pt>
                <c:pt idx="72">
                  <c:v>146.01</c:v>
                </c:pt>
                <c:pt idx="73">
                  <c:v>148.01</c:v>
                </c:pt>
                <c:pt idx="74">
                  <c:v>150.01</c:v>
                </c:pt>
                <c:pt idx="75">
                  <c:v>152.01</c:v>
                </c:pt>
                <c:pt idx="76">
                  <c:v>154.01</c:v>
                </c:pt>
                <c:pt idx="77">
                  <c:v>156.01</c:v>
                </c:pt>
                <c:pt idx="78">
                  <c:v>158.01</c:v>
                </c:pt>
                <c:pt idx="79">
                  <c:v>160.01</c:v>
                </c:pt>
                <c:pt idx="80">
                  <c:v>162.01</c:v>
                </c:pt>
                <c:pt idx="81">
                  <c:v>164.01</c:v>
                </c:pt>
                <c:pt idx="82">
                  <c:v>166.01</c:v>
                </c:pt>
                <c:pt idx="83">
                  <c:v>168.01</c:v>
                </c:pt>
                <c:pt idx="84">
                  <c:v>170.01</c:v>
                </c:pt>
                <c:pt idx="85">
                  <c:v>172.01</c:v>
                </c:pt>
                <c:pt idx="86">
                  <c:v>174.01</c:v>
                </c:pt>
                <c:pt idx="87">
                  <c:v>176.01</c:v>
                </c:pt>
                <c:pt idx="88">
                  <c:v>178.01</c:v>
                </c:pt>
                <c:pt idx="89">
                  <c:v>180.01</c:v>
                </c:pt>
                <c:pt idx="90">
                  <c:v>182.01</c:v>
                </c:pt>
                <c:pt idx="91">
                  <c:v>184.01</c:v>
                </c:pt>
                <c:pt idx="92">
                  <c:v>186.01</c:v>
                </c:pt>
                <c:pt idx="93">
                  <c:v>188.01</c:v>
                </c:pt>
                <c:pt idx="94">
                  <c:v>190.01</c:v>
                </c:pt>
                <c:pt idx="95">
                  <c:v>192.01</c:v>
                </c:pt>
                <c:pt idx="96">
                  <c:v>194.01</c:v>
                </c:pt>
                <c:pt idx="97">
                  <c:v>196.01</c:v>
                </c:pt>
                <c:pt idx="98">
                  <c:v>198.01</c:v>
                </c:pt>
                <c:pt idx="99">
                  <c:v>200.01</c:v>
                </c:pt>
                <c:pt idx="100">
                  <c:v>202.01</c:v>
                </c:pt>
                <c:pt idx="101">
                  <c:v>204.01</c:v>
                </c:pt>
                <c:pt idx="102">
                  <c:v>206.01</c:v>
                </c:pt>
                <c:pt idx="103">
                  <c:v>208.01</c:v>
                </c:pt>
                <c:pt idx="104">
                  <c:v>210.01</c:v>
                </c:pt>
                <c:pt idx="105">
                  <c:v>212.01</c:v>
                </c:pt>
                <c:pt idx="106">
                  <c:v>214.01</c:v>
                </c:pt>
                <c:pt idx="107">
                  <c:v>216.01</c:v>
                </c:pt>
                <c:pt idx="108">
                  <c:v>218.01</c:v>
                </c:pt>
                <c:pt idx="109">
                  <c:v>220.01</c:v>
                </c:pt>
              </c:numCache>
            </c:numRef>
          </c:xVal>
          <c:yVal>
            <c:numRef>
              <c:f>ImpVolSurface!$F$27:$F$157</c:f>
              <c:numCache>
                <c:formatCode>0%</c:formatCode>
                <c:ptCount val="131"/>
                <c:pt idx="0">
                  <c:v>0.84141674246387399</c:v>
                </c:pt>
                <c:pt idx="1">
                  <c:v>0.76745762126264638</c:v>
                </c:pt>
                <c:pt idx="2">
                  <c:v>0.72062997187548339</c:v>
                </c:pt>
                <c:pt idx="3">
                  <c:v>0.68546098582562986</c:v>
                </c:pt>
                <c:pt idx="4">
                  <c:v>0.65688938937359242</c:v>
                </c:pt>
                <c:pt idx="5">
                  <c:v>0.63259365178661242</c:v>
                </c:pt>
                <c:pt idx="6">
                  <c:v>0.61130652536523722</c:v>
                </c:pt>
                <c:pt idx="7">
                  <c:v>0.59225686230913488</c:v>
                </c:pt>
                <c:pt idx="8">
                  <c:v>0.57493888210393806</c:v>
                </c:pt>
                <c:pt idx="9">
                  <c:v>0.55900208589974443</c:v>
                </c:pt>
                <c:pt idx="10">
                  <c:v>0.54419311227795641</c:v>
                </c:pt>
                <c:pt idx="11">
                  <c:v>0.53032259257298764</c:v>
                </c:pt>
                <c:pt idx="12">
                  <c:v>0.51724509804014207</c:v>
                </c:pt>
                <c:pt idx="13">
                  <c:v>0.50484641362836713</c:v>
                </c:pt>
                <c:pt idx="14">
                  <c:v>0.49303513845264058</c:v>
                </c:pt>
                <c:pt idx="15">
                  <c:v>0.48173695785565646</c:v>
                </c:pt>
                <c:pt idx="16">
                  <c:v>0.47089062847549223</c:v>
                </c:pt>
                <c:pt idx="17">
                  <c:v>0.46044509799180744</c:v>
                </c:pt>
                <c:pt idx="18">
                  <c:v>0.45035739832156474</c:v>
                </c:pt>
                <c:pt idx="19">
                  <c:v>0.44059107988376306</c:v>
                </c:pt>
                <c:pt idx="20">
                  <c:v>0.43111503369391152</c:v>
                </c:pt>
                <c:pt idx="21">
                  <c:v>0.42190259820355996</c:v>
                </c:pt>
                <c:pt idx="22">
                  <c:v>0.41293088054957244</c:v>
                </c:pt>
                <c:pt idx="23">
                  <c:v>0.40418024393050661</c:v>
                </c:pt>
                <c:pt idx="24">
                  <c:v>0.39563392820658783</c:v>
                </c:pt>
                <c:pt idx="25">
                  <c:v>0.38727778202997182</c:v>
                </c:pt>
                <c:pt idx="26">
                  <c:v>0.37910009348623103</c:v>
                </c:pt>
                <c:pt idx="27">
                  <c:v>0.37109151350175917</c:v>
                </c:pt>
                <c:pt idx="28">
                  <c:v>0.36324507301125197</c:v>
                </c:pt>
                <c:pt idx="29">
                  <c:v>0.35555630183092102</c:v>
                </c:pt>
                <c:pt idx="30">
                  <c:v>0.34802346507861048</c:v>
                </c:pt>
                <c:pt idx="31">
                  <c:v>0.34064794261586462</c:v>
                </c:pt>
                <c:pt idx="32">
                  <c:v>0.33343478925741243</c:v>
                </c:pt>
                <c:pt idx="33">
                  <c:v>0.3263935293690492</c:v>
                </c:pt>
                <c:pt idx="34">
                  <c:v>0.31953925977461228</c:v>
                </c:pt>
                <c:pt idx="35">
                  <c:v>0.31289415961459111</c:v>
                </c:pt>
                <c:pt idx="36">
                  <c:v>0.30648953240062426</c:v>
                </c:pt>
                <c:pt idx="37">
                  <c:v>0.30036852489020166</c:v>
                </c:pt>
                <c:pt idx="38">
                  <c:v>0.29458965518496633</c:v>
                </c:pt>
                <c:pt idx="39">
                  <c:v>0.28923118179034291</c:v>
                </c:pt>
                <c:pt idx="40">
                  <c:v>0.2843960384568428</c:v>
                </c:pt>
                <c:pt idx="41">
                  <c:v>0.28021633856606093</c:v>
                </c:pt>
                <c:pt idx="42">
                  <c:v>0.27685505533447574</c:v>
                </c:pt>
                <c:pt idx="43">
                  <c:v>0.27450039413351246</c:v>
                </c:pt>
                <c:pt idx="44">
                  <c:v>0.27334670022241092</c:v>
                </c:pt>
                <c:pt idx="45">
                  <c:v>0.27355786779906188</c:v>
                </c:pt>
                <c:pt idx="46">
                  <c:v>0.27521934872392567</c:v>
                </c:pt>
                <c:pt idx="47">
                  <c:v>0.27830007592035705</c:v>
                </c:pt>
                <c:pt idx="48">
                  <c:v>0.28264945780317824</c:v>
                </c:pt>
                <c:pt idx="49">
                  <c:v>0.28803438853421337</c:v>
                </c:pt>
                <c:pt idx="50">
                  <c:v>0.2941942276653205</c:v>
                </c:pt>
                <c:pt idx="51">
                  <c:v>0.30088620413919476</c:v>
                </c:pt>
                <c:pt idx="52">
                  <c:v>0.30790907373658855</c:v>
                </c:pt>
                <c:pt idx="53">
                  <c:v>0.31510827154961246</c:v>
                </c:pt>
                <c:pt idx="54">
                  <c:v>0.32237094989092474</c:v>
                </c:pt>
                <c:pt idx="55">
                  <c:v>0.32961758006359648</c:v>
                </c:pt>
                <c:pt idx="56">
                  <c:v>0.33679365715454301</c:v>
                </c:pt>
                <c:pt idx="57">
                  <c:v>0.34386282765574844</c:v>
                </c:pt>
                <c:pt idx="58">
                  <c:v>0.350801645428094</c:v>
                </c:pt>
                <c:pt idx="59">
                  <c:v>0.35759573642548809</c:v>
                </c:pt>
                <c:pt idx="60">
                  <c:v>0.36423705506717158</c:v>
                </c:pt>
                <c:pt idx="61">
                  <c:v>0.37072194284238646</c:v>
                </c:pt>
                <c:pt idx="62">
                  <c:v>0.37704976089566028</c:v>
                </c:pt>
                <c:pt idx="63">
                  <c:v>0.38322192801579508</c:v>
                </c:pt>
                <c:pt idx="64">
                  <c:v>0.38924124350106498</c:v>
                </c:pt>
                <c:pt idx="65">
                  <c:v>0.39511141008070394</c:v>
                </c:pt>
                <c:pt idx="66">
                  <c:v>0.40083669759740842</c:v>
                </c:pt>
                <c:pt idx="67">
                  <c:v>0.40642170605415956</c:v>
                </c:pt>
                <c:pt idx="68">
                  <c:v>0.41187119907200737</c:v>
                </c:pt>
                <c:pt idx="69">
                  <c:v>0.41718998743461555</c:v>
                </c:pt>
                <c:pt idx="70">
                  <c:v>0.42238284838637269</c:v>
                </c:pt>
                <c:pt idx="71">
                  <c:v>0.42745447052423474</c:v>
                </c:pt>
                <c:pt idx="72">
                  <c:v>0.4324094170441965</c:v>
                </c:pt>
                <c:pt idx="73">
                  <c:v>0.43725210215838434</c:v>
                </c:pt>
                <c:pt idx="74">
                  <c:v>0.44198677695304806</c:v>
                </c:pt>
                <c:pt idx="75">
                  <c:v>0.44661752199283933</c:v>
                </c:pt>
                <c:pt idx="76">
                  <c:v>0.45114824471770348</c:v>
                </c:pt>
                <c:pt idx="77">
                  <c:v>0.45558268021200093</c:v>
                </c:pt>
                <c:pt idx="78">
                  <c:v>0.45992439431125637</c:v>
                </c:pt>
                <c:pt idx="79">
                  <c:v>0.46417678829234738</c:v>
                </c:pt>
                <c:pt idx="80">
                  <c:v>0.46834310459761869</c:v>
                </c:pt>
                <c:pt idx="81">
                  <c:v>0.47242643319336786</c:v>
                </c:pt>
                <c:pt idx="82">
                  <c:v>0.47642971827334829</c:v>
                </c:pt>
                <c:pt idx="83">
                  <c:v>0.48035576509912792</c:v>
                </c:pt>
                <c:pt idx="84">
                  <c:v>0.48420724682905497</c:v>
                </c:pt>
                <c:pt idx="85">
                  <c:v>0.48798671123182802</c:v>
                </c:pt>
                <c:pt idx="86">
                  <c:v>0.49169658721334369</c:v>
                </c:pt>
                <c:pt idx="87">
                  <c:v>0.4953391911095858</c:v>
                </c:pt>
                <c:pt idx="88">
                  <c:v>0.49891673271603382</c:v>
                </c:pt>
                <c:pt idx="89">
                  <c:v>0.50243132103703103</c:v>
                </c:pt>
                <c:pt idx="90">
                  <c:v>0.5058849697479707</c:v>
                </c:pt>
                <c:pt idx="91">
                  <c:v>0.50927960236993253</c:v>
                </c:pt>
                <c:pt idx="92">
                  <c:v>0.51261705716119654</c:v>
                </c:pt>
                <c:pt idx="93">
                  <c:v>0.51589909173338633</c:v>
                </c:pt>
                <c:pt idx="94">
                  <c:v>0.51912738740222031</c:v>
                </c:pt>
                <c:pt idx="95">
                  <c:v>0.52230355328426403</c:v>
                </c:pt>
                <c:pt idx="96">
                  <c:v>0.52542913015188752</c:v>
                </c:pt>
                <c:pt idx="97">
                  <c:v>0.52850559405900732</c:v>
                </c:pt>
                <c:pt idx="98">
                  <c:v>0.53153435975024876</c:v>
                </c:pt>
                <c:pt idx="99">
                  <c:v>0.53451678386598811</c:v>
                </c:pt>
                <c:pt idx="100">
                  <c:v>0.53745416795540724</c:v>
                </c:pt>
                <c:pt idx="101">
                  <c:v>0.54034776130925033</c:v>
                </c:pt>
                <c:pt idx="102">
                  <c:v>0.54319876362346908</c:v>
                </c:pt>
                <c:pt idx="103">
                  <c:v>0.54600832750438766</c:v>
                </c:pt>
                <c:pt idx="104">
                  <c:v>0.54877756082545659</c:v>
                </c:pt>
                <c:pt idx="105">
                  <c:v>0.55150752894508759</c:v>
                </c:pt>
                <c:pt idx="106">
                  <c:v>0.55419925679449777</c:v>
                </c:pt>
                <c:pt idx="107">
                  <c:v>0.55685373084393763</c:v>
                </c:pt>
                <c:pt idx="108">
                  <c:v>0.55947190095514865</c:v>
                </c:pt>
                <c:pt idx="109">
                  <c:v>0.5620546821273843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079400"/>
        <c:axId val="533029640"/>
      </c:scatterChart>
      <c:valAx>
        <c:axId val="247079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29640"/>
        <c:crosses val="autoZero"/>
        <c:crossBetween val="midCat"/>
      </c:valAx>
      <c:valAx>
        <c:axId val="533029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Implied 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79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SigmaDup!$G$61</c:f>
              <c:strCache>
                <c:ptCount val="1"/>
                <c:pt idx="0">
                  <c:v>sigma_dup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SigmaDup!$F$62:$F$187</c:f>
              <c:numCache>
                <c:formatCode>General</c:formatCode>
                <c:ptCount val="126"/>
                <c:pt idx="0">
                  <c:v>102</c:v>
                </c:pt>
                <c:pt idx="1">
                  <c:v>102.04</c:v>
                </c:pt>
                <c:pt idx="2">
                  <c:v>102.08000000000001</c:v>
                </c:pt>
                <c:pt idx="3">
                  <c:v>102.12000000000002</c:v>
                </c:pt>
                <c:pt idx="4">
                  <c:v>102.16000000000003</c:v>
                </c:pt>
                <c:pt idx="5">
                  <c:v>102.20000000000003</c:v>
                </c:pt>
                <c:pt idx="6">
                  <c:v>102.24000000000004</c:v>
                </c:pt>
                <c:pt idx="7">
                  <c:v>102.28000000000004</c:v>
                </c:pt>
                <c:pt idx="8">
                  <c:v>102.32000000000005</c:v>
                </c:pt>
                <c:pt idx="9">
                  <c:v>102.36000000000006</c:v>
                </c:pt>
                <c:pt idx="10">
                  <c:v>102.40000000000006</c:v>
                </c:pt>
                <c:pt idx="11">
                  <c:v>102.44000000000007</c:v>
                </c:pt>
                <c:pt idx="12">
                  <c:v>102.48000000000008</c:v>
                </c:pt>
                <c:pt idx="13">
                  <c:v>102.52000000000008</c:v>
                </c:pt>
                <c:pt idx="14">
                  <c:v>102.56000000000009</c:v>
                </c:pt>
                <c:pt idx="15">
                  <c:v>102.60000000000009</c:v>
                </c:pt>
                <c:pt idx="16">
                  <c:v>102.6400000000001</c:v>
                </c:pt>
                <c:pt idx="17">
                  <c:v>102.68000000000011</c:v>
                </c:pt>
                <c:pt idx="18">
                  <c:v>102.72000000000011</c:v>
                </c:pt>
                <c:pt idx="19">
                  <c:v>102.76000000000012</c:v>
                </c:pt>
                <c:pt idx="20">
                  <c:v>102.80000000000013</c:v>
                </c:pt>
                <c:pt idx="21">
                  <c:v>102.84000000000013</c:v>
                </c:pt>
                <c:pt idx="22">
                  <c:v>102.88000000000014</c:v>
                </c:pt>
                <c:pt idx="23">
                  <c:v>102.92000000000014</c:v>
                </c:pt>
                <c:pt idx="24">
                  <c:v>102.96000000000015</c:v>
                </c:pt>
                <c:pt idx="25">
                  <c:v>103.00000000000016</c:v>
                </c:pt>
                <c:pt idx="26">
                  <c:v>103.04000000000016</c:v>
                </c:pt>
                <c:pt idx="27">
                  <c:v>103.08000000000017</c:v>
                </c:pt>
                <c:pt idx="28">
                  <c:v>103.12000000000018</c:v>
                </c:pt>
                <c:pt idx="29">
                  <c:v>103.16000000000018</c:v>
                </c:pt>
                <c:pt idx="30">
                  <c:v>103.20000000000019</c:v>
                </c:pt>
                <c:pt idx="31">
                  <c:v>103.24000000000019</c:v>
                </c:pt>
                <c:pt idx="32">
                  <c:v>103.2800000000002</c:v>
                </c:pt>
                <c:pt idx="33">
                  <c:v>103.32000000000021</c:v>
                </c:pt>
                <c:pt idx="34">
                  <c:v>103.36000000000021</c:v>
                </c:pt>
                <c:pt idx="35">
                  <c:v>103.40000000000022</c:v>
                </c:pt>
                <c:pt idx="36">
                  <c:v>103.44000000000023</c:v>
                </c:pt>
                <c:pt idx="37">
                  <c:v>103.48000000000023</c:v>
                </c:pt>
                <c:pt idx="38">
                  <c:v>103.52000000000024</c:v>
                </c:pt>
                <c:pt idx="39">
                  <c:v>103.56000000000024</c:v>
                </c:pt>
                <c:pt idx="40">
                  <c:v>103.60000000000025</c:v>
                </c:pt>
                <c:pt idx="41">
                  <c:v>103.64000000000026</c:v>
                </c:pt>
                <c:pt idx="42">
                  <c:v>103.68000000000026</c:v>
                </c:pt>
                <c:pt idx="43">
                  <c:v>103.72000000000027</c:v>
                </c:pt>
                <c:pt idx="44">
                  <c:v>103.76000000000028</c:v>
                </c:pt>
                <c:pt idx="45">
                  <c:v>103.80000000000028</c:v>
                </c:pt>
                <c:pt idx="46">
                  <c:v>103.84000000000029</c:v>
                </c:pt>
                <c:pt idx="47">
                  <c:v>103.88000000000029</c:v>
                </c:pt>
                <c:pt idx="48">
                  <c:v>103.9200000000003</c:v>
                </c:pt>
                <c:pt idx="49">
                  <c:v>103.96000000000031</c:v>
                </c:pt>
                <c:pt idx="50">
                  <c:v>104.00000000000031</c:v>
                </c:pt>
                <c:pt idx="51">
                  <c:v>104.04000000000032</c:v>
                </c:pt>
                <c:pt idx="52">
                  <c:v>104.08000000000033</c:v>
                </c:pt>
                <c:pt idx="53">
                  <c:v>104.12000000000033</c:v>
                </c:pt>
                <c:pt idx="54">
                  <c:v>104.16000000000034</c:v>
                </c:pt>
                <c:pt idx="55">
                  <c:v>104.20000000000034</c:v>
                </c:pt>
                <c:pt idx="56">
                  <c:v>104.24000000000035</c:v>
                </c:pt>
                <c:pt idx="57">
                  <c:v>104.28000000000036</c:v>
                </c:pt>
                <c:pt idx="58">
                  <c:v>104.32000000000036</c:v>
                </c:pt>
                <c:pt idx="59">
                  <c:v>104.36000000000037</c:v>
                </c:pt>
                <c:pt idx="60">
                  <c:v>104.40000000000038</c:v>
                </c:pt>
                <c:pt idx="61">
                  <c:v>104.44000000000038</c:v>
                </c:pt>
                <c:pt idx="62">
                  <c:v>104.48000000000039</c:v>
                </c:pt>
                <c:pt idx="63">
                  <c:v>104.52000000000039</c:v>
                </c:pt>
                <c:pt idx="64">
                  <c:v>104.5600000000004</c:v>
                </c:pt>
                <c:pt idx="65">
                  <c:v>104.60000000000041</c:v>
                </c:pt>
                <c:pt idx="66">
                  <c:v>104.64000000000041</c:v>
                </c:pt>
                <c:pt idx="67">
                  <c:v>104.68000000000042</c:v>
                </c:pt>
                <c:pt idx="68">
                  <c:v>104.72000000000043</c:v>
                </c:pt>
                <c:pt idx="69">
                  <c:v>104.76000000000043</c:v>
                </c:pt>
                <c:pt idx="70">
                  <c:v>104.80000000000044</c:v>
                </c:pt>
                <c:pt idx="71">
                  <c:v>104.84000000000044</c:v>
                </c:pt>
                <c:pt idx="72">
                  <c:v>104.88000000000045</c:v>
                </c:pt>
                <c:pt idx="73">
                  <c:v>104.92000000000046</c:v>
                </c:pt>
                <c:pt idx="74">
                  <c:v>104.96000000000046</c:v>
                </c:pt>
                <c:pt idx="75">
                  <c:v>105.00000000000047</c:v>
                </c:pt>
                <c:pt idx="76">
                  <c:v>105.04000000000048</c:v>
                </c:pt>
                <c:pt idx="77">
                  <c:v>105.08000000000048</c:v>
                </c:pt>
                <c:pt idx="78">
                  <c:v>105.12000000000049</c:v>
                </c:pt>
                <c:pt idx="79">
                  <c:v>105.16000000000049</c:v>
                </c:pt>
                <c:pt idx="80">
                  <c:v>105.2000000000005</c:v>
                </c:pt>
                <c:pt idx="81">
                  <c:v>105.24000000000051</c:v>
                </c:pt>
                <c:pt idx="82">
                  <c:v>105.28000000000051</c:v>
                </c:pt>
                <c:pt idx="83">
                  <c:v>105.32000000000052</c:v>
                </c:pt>
                <c:pt idx="84">
                  <c:v>105.36000000000053</c:v>
                </c:pt>
                <c:pt idx="85">
                  <c:v>105.40000000000053</c:v>
                </c:pt>
                <c:pt idx="86">
                  <c:v>105.44000000000054</c:v>
                </c:pt>
                <c:pt idx="87">
                  <c:v>105.48000000000054</c:v>
                </c:pt>
                <c:pt idx="88">
                  <c:v>105.52000000000055</c:v>
                </c:pt>
                <c:pt idx="89">
                  <c:v>105.56000000000056</c:v>
                </c:pt>
                <c:pt idx="90">
                  <c:v>105.60000000000056</c:v>
                </c:pt>
                <c:pt idx="91">
                  <c:v>105.64000000000057</c:v>
                </c:pt>
                <c:pt idx="92">
                  <c:v>105.68000000000058</c:v>
                </c:pt>
                <c:pt idx="93">
                  <c:v>105.72000000000058</c:v>
                </c:pt>
                <c:pt idx="94">
                  <c:v>105.76000000000059</c:v>
                </c:pt>
                <c:pt idx="95">
                  <c:v>105.80000000000059</c:v>
                </c:pt>
                <c:pt idx="96">
                  <c:v>105.8400000000006</c:v>
                </c:pt>
                <c:pt idx="97">
                  <c:v>105.88000000000061</c:v>
                </c:pt>
                <c:pt idx="98">
                  <c:v>105.92000000000061</c:v>
                </c:pt>
                <c:pt idx="99">
                  <c:v>105.96000000000062</c:v>
                </c:pt>
                <c:pt idx="100">
                  <c:v>106.00000000000063</c:v>
                </c:pt>
                <c:pt idx="101">
                  <c:v>106.04000000000063</c:v>
                </c:pt>
                <c:pt idx="102">
                  <c:v>106.08000000000064</c:v>
                </c:pt>
                <c:pt idx="103">
                  <c:v>106.12000000000064</c:v>
                </c:pt>
                <c:pt idx="104">
                  <c:v>106.16000000000065</c:v>
                </c:pt>
                <c:pt idx="105">
                  <c:v>106.20000000000066</c:v>
                </c:pt>
                <c:pt idx="106">
                  <c:v>106.24000000000066</c:v>
                </c:pt>
                <c:pt idx="107">
                  <c:v>106.28000000000067</c:v>
                </c:pt>
                <c:pt idx="108">
                  <c:v>106.32000000000068</c:v>
                </c:pt>
                <c:pt idx="109">
                  <c:v>106.36000000000068</c:v>
                </c:pt>
                <c:pt idx="110">
                  <c:v>106.40000000000069</c:v>
                </c:pt>
                <c:pt idx="111">
                  <c:v>106.44000000000069</c:v>
                </c:pt>
                <c:pt idx="112">
                  <c:v>106.4800000000007</c:v>
                </c:pt>
                <c:pt idx="113">
                  <c:v>106.52000000000071</c:v>
                </c:pt>
                <c:pt idx="114">
                  <c:v>106.56000000000071</c:v>
                </c:pt>
                <c:pt idx="115">
                  <c:v>106.60000000000072</c:v>
                </c:pt>
                <c:pt idx="116">
                  <c:v>106.64000000000073</c:v>
                </c:pt>
                <c:pt idx="117">
                  <c:v>106.68000000000073</c:v>
                </c:pt>
                <c:pt idx="118">
                  <c:v>106.72000000000074</c:v>
                </c:pt>
                <c:pt idx="119">
                  <c:v>106.76000000000074</c:v>
                </c:pt>
                <c:pt idx="120">
                  <c:v>106.80000000000075</c:v>
                </c:pt>
                <c:pt idx="121">
                  <c:v>106.84000000000076</c:v>
                </c:pt>
                <c:pt idx="122">
                  <c:v>106.88000000000076</c:v>
                </c:pt>
                <c:pt idx="123">
                  <c:v>106.92000000000077</c:v>
                </c:pt>
                <c:pt idx="124">
                  <c:v>106.96000000000078</c:v>
                </c:pt>
                <c:pt idx="125">
                  <c:v>107.00000000000078</c:v>
                </c:pt>
              </c:numCache>
            </c:numRef>
          </c:cat>
          <c:val>
            <c:numRef>
              <c:f>SigmaDup!$G$62:$G$187</c:f>
              <c:numCache>
                <c:formatCode>General</c:formatCode>
                <c:ptCount val="126"/>
                <c:pt idx="0">
                  <c:v>0.45944143389577202</c:v>
                </c:pt>
                <c:pt idx="1">
                  <c:v>0.45947602591180287</c:v>
                </c:pt>
                <c:pt idx="2">
                  <c:v>0.45951374675093409</c:v>
                </c:pt>
                <c:pt idx="3">
                  <c:v>0.45954834610647499</c:v>
                </c:pt>
                <c:pt idx="4">
                  <c:v>0.45957669554048247</c:v>
                </c:pt>
                <c:pt idx="5">
                  <c:v>0.45961130028517561</c:v>
                </c:pt>
                <c:pt idx="6">
                  <c:v>0.45965216412773657</c:v>
                </c:pt>
                <c:pt idx="7">
                  <c:v>0.45967739131779778</c:v>
                </c:pt>
                <c:pt idx="8">
                  <c:v>0.45971200526759831</c:v>
                </c:pt>
                <c:pt idx="9">
                  <c:v>0.45974662251611437</c:v>
                </c:pt>
                <c:pt idx="10">
                  <c:v>0.45977811274858682</c:v>
                </c:pt>
                <c:pt idx="11">
                  <c:v>0.45980960501305884</c:v>
                </c:pt>
                <c:pt idx="12">
                  <c:v>0.45985049343476425</c:v>
                </c:pt>
                <c:pt idx="13">
                  <c:v>0.4598851234377041</c:v>
                </c:pt>
                <c:pt idx="14">
                  <c:v>0.45991662391031252</c:v>
                </c:pt>
                <c:pt idx="15">
                  <c:v>0.45995125953840937</c:v>
                </c:pt>
                <c:pt idx="16">
                  <c:v>0.45997963070735554</c:v>
                </c:pt>
                <c:pt idx="17">
                  <c:v>0.46001427133132089</c:v>
                </c:pt>
                <c:pt idx="18">
                  <c:v>0.46004578006973551</c:v>
                </c:pt>
                <c:pt idx="19">
                  <c:v>0.46008042618157569</c:v>
                </c:pt>
                <c:pt idx="20">
                  <c:v>0.46011821158474142</c:v>
                </c:pt>
                <c:pt idx="21">
                  <c:v>0.46015286441667069</c:v>
                </c:pt>
                <c:pt idx="22">
                  <c:v>0.4601812454097593</c:v>
                </c:pt>
                <c:pt idx="23">
                  <c:v>0.46021276510228576</c:v>
                </c:pt>
                <c:pt idx="24">
                  <c:v>0.4602474250134862</c:v>
                </c:pt>
                <c:pt idx="25">
                  <c:v>0.46028522706710134</c:v>
                </c:pt>
                <c:pt idx="26">
                  <c:v>0.46031675370876746</c:v>
                </c:pt>
                <c:pt idx="27">
                  <c:v>0.46035142245808947</c:v>
                </c:pt>
                <c:pt idx="28">
                  <c:v>0.46037981213375861</c:v>
                </c:pt>
                <c:pt idx="29">
                  <c:v>0.46042076857810132</c:v>
                </c:pt>
                <c:pt idx="30">
                  <c:v>0.46045544597588428</c:v>
                </c:pt>
                <c:pt idx="31">
                  <c:v>0.46048698333850219</c:v>
                </c:pt>
                <c:pt idx="32">
                  <c:v>0.46051537901808859</c:v>
                </c:pt>
                <c:pt idx="33">
                  <c:v>0.46055006303295348</c:v>
                </c:pt>
                <c:pt idx="34">
                  <c:v>0.46058789441157577</c:v>
                </c:pt>
                <c:pt idx="35">
                  <c:v>0.46061629427477407</c:v>
                </c:pt>
                <c:pt idx="36">
                  <c:v>0.46065413176320924</c:v>
                </c:pt>
                <c:pt idx="37">
                  <c:v>0.46069197327833017</c:v>
                </c:pt>
                <c:pt idx="38">
                  <c:v>0.46071723064335601</c:v>
                </c:pt>
                <c:pt idx="39">
                  <c:v>0.46075192990611596</c:v>
                </c:pt>
                <c:pt idx="40">
                  <c:v>0.46079292835573127</c:v>
                </c:pt>
                <c:pt idx="41">
                  <c:v>0.46082133650579415</c:v>
                </c:pt>
                <c:pt idx="42">
                  <c:v>0.46085289442227295</c:v>
                </c:pt>
                <c:pt idx="43">
                  <c:v>0.46088760372292098</c:v>
                </c:pt>
                <c:pt idx="44">
                  <c:v>0.46092231567501113</c:v>
                </c:pt>
                <c:pt idx="45">
                  <c:v>0.46095387901086793</c:v>
                </c:pt>
                <c:pt idx="46">
                  <c:v>0.46098859548510457</c:v>
                </c:pt>
                <c:pt idx="47">
                  <c:v>0.46102646703690892</c:v>
                </c:pt>
                <c:pt idx="48">
                  <c:v>0.46105803623191222</c:v>
                </c:pt>
                <c:pt idx="49">
                  <c:v>0.46108960676533617</c:v>
                </c:pt>
                <c:pt idx="50">
                  <c:v>0.461130641433243</c:v>
                </c:pt>
                <c:pt idx="51">
                  <c:v>0.46115906140078683</c:v>
                </c:pt>
                <c:pt idx="52">
                  <c:v>0.46119063701682983</c:v>
                </c:pt>
                <c:pt idx="53">
                  <c:v>0.46122221390992768</c:v>
                </c:pt>
                <c:pt idx="54">
                  <c:v>0.46125694867337913</c:v>
                </c:pt>
                <c:pt idx="55">
                  <c:v>0.46128537143974124</c:v>
                </c:pt>
                <c:pt idx="56">
                  <c:v>0.46132958337244967</c:v>
                </c:pt>
                <c:pt idx="57">
                  <c:v>0.46136432605240307</c:v>
                </c:pt>
                <c:pt idx="58">
                  <c:v>0.46139907105426409</c:v>
                </c:pt>
                <c:pt idx="59">
                  <c:v>0.46143065869595373</c:v>
                </c:pt>
                <c:pt idx="60">
                  <c:v>0.46146224746472991</c:v>
                </c:pt>
                <c:pt idx="61">
                  <c:v>0.46149699832263119</c:v>
                </c:pt>
                <c:pt idx="62">
                  <c:v>0.46153491315864936</c:v>
                </c:pt>
                <c:pt idx="63">
                  <c:v>0.46156018265979731</c:v>
                </c:pt>
                <c:pt idx="64">
                  <c:v>0.46159810195327949</c:v>
                </c:pt>
                <c:pt idx="65">
                  <c:v>0.46162969799992642</c:v>
                </c:pt>
                <c:pt idx="66">
                  <c:v>0.46165813122734306</c:v>
                </c:pt>
                <c:pt idx="67">
                  <c:v>0.46169289326821006</c:v>
                </c:pt>
                <c:pt idx="68">
                  <c:v>0.46173398791214754</c:v>
                </c:pt>
                <c:pt idx="69">
                  <c:v>0.46176558981732024</c:v>
                </c:pt>
                <c:pt idx="70">
                  <c:v>0.46179402632479172</c:v>
                </c:pt>
                <c:pt idx="71">
                  <c:v>0.46183196358000167</c:v>
                </c:pt>
                <c:pt idx="72">
                  <c:v>0.4618635689679283</c:v>
                </c:pt>
                <c:pt idx="73">
                  <c:v>0.46189517533920105</c:v>
                </c:pt>
                <c:pt idx="74">
                  <c:v>0.46193628909898449</c:v>
                </c:pt>
                <c:pt idx="75">
                  <c:v>0.46197106853136044</c:v>
                </c:pt>
                <c:pt idx="76">
                  <c:v>0.4620026799200016</c:v>
                </c:pt>
                <c:pt idx="77">
                  <c:v>0.46203429217525338</c:v>
                </c:pt>
                <c:pt idx="78">
                  <c:v>0.46206590530114439</c:v>
                </c:pt>
                <c:pt idx="79">
                  <c:v>0.46210069117188729</c:v>
                </c:pt>
                <c:pt idx="80">
                  <c:v>0.46213547899659491</c:v>
                </c:pt>
                <c:pt idx="81">
                  <c:v>0.4621670958125132</c:v>
                </c:pt>
                <c:pt idx="82">
                  <c:v>0.46220188709353366</c:v>
                </c:pt>
                <c:pt idx="83">
                  <c:v>0.46223350601764102</c:v>
                </c:pt>
                <c:pt idx="84">
                  <c:v>0.46226512572678691</c:v>
                </c:pt>
                <c:pt idx="85">
                  <c:v>0.46230309717012519</c:v>
                </c:pt>
                <c:pt idx="86">
                  <c:v>0.46233471953627209</c:v>
                </c:pt>
                <c:pt idx="87">
                  <c:v>0.46236951929764136</c:v>
                </c:pt>
                <c:pt idx="88">
                  <c:v>0.46240114366934576</c:v>
                </c:pt>
                <c:pt idx="89">
                  <c:v>0.46243276871416483</c:v>
                </c:pt>
                <c:pt idx="90">
                  <c:v>0.46247075150005557</c:v>
                </c:pt>
                <c:pt idx="91">
                  <c:v>0.46250555824262285</c:v>
                </c:pt>
                <c:pt idx="92">
                  <c:v>0.4625403668098898</c:v>
                </c:pt>
                <c:pt idx="93">
                  <c:v>0.46256881632592572</c:v>
                </c:pt>
                <c:pt idx="94">
                  <c:v>0.46260044630245845</c:v>
                </c:pt>
                <c:pt idx="95">
                  <c:v>0.46263844006975768</c:v>
                </c:pt>
                <c:pt idx="96">
                  <c:v>0.46267325463640491</c:v>
                </c:pt>
                <c:pt idx="97">
                  <c:v>0.46271125390607959</c:v>
                </c:pt>
                <c:pt idx="98">
                  <c:v>0.46273970554914762</c:v>
                </c:pt>
                <c:pt idx="99">
                  <c:v>0.4627681565703588</c:v>
                </c:pt>
                <c:pt idx="100">
                  <c:v>0.46280616096480703</c:v>
                </c:pt>
                <c:pt idx="101">
                  <c:v>0.46284416830903324</c:v>
                </c:pt>
                <c:pt idx="102">
                  <c:v>0.46286943481110887</c:v>
                </c:pt>
                <c:pt idx="103">
                  <c:v>0.46290744546116103</c:v>
                </c:pt>
                <c:pt idx="104">
                  <c:v>0.4629486464518896</c:v>
                </c:pt>
                <c:pt idx="105">
                  <c:v>0.46297709997806835</c:v>
                </c:pt>
                <c:pt idx="106">
                  <c:v>0.4630055529264121</c:v>
                </c:pt>
                <c:pt idx="107">
                  <c:v>0.46304676108029336</c:v>
                </c:pt>
                <c:pt idx="108">
                  <c:v>0.46307521466759638</c:v>
                </c:pt>
                <c:pt idx="109">
                  <c:v>0.46311004794292526</c:v>
                </c:pt>
                <c:pt idx="110">
                  <c:v>0.46315126477226509</c:v>
                </c:pt>
                <c:pt idx="111">
                  <c:v>0.46317652775472568</c:v>
                </c:pt>
                <c:pt idx="112">
                  <c:v>0.46321455723693938</c:v>
                </c:pt>
                <c:pt idx="113">
                  <c:v>0.4632462039978108</c:v>
                </c:pt>
                <c:pt idx="114">
                  <c:v>0.46328104442744977</c:v>
                </c:pt>
                <c:pt idx="115">
                  <c:v>0.4633158862996577</c:v>
                </c:pt>
                <c:pt idx="116">
                  <c:v>0.46334434053422774</c:v>
                </c:pt>
                <c:pt idx="117">
                  <c:v>0.46338237932414689</c:v>
                </c:pt>
                <c:pt idx="118">
                  <c:v>0.46341722502694427</c:v>
                </c:pt>
                <c:pt idx="119">
                  <c:v>0.4634456792979133</c:v>
                </c:pt>
                <c:pt idx="120">
                  <c:v>0.46348372367599028</c:v>
                </c:pt>
                <c:pt idx="121">
                  <c:v>0.463515375323513</c:v>
                </c:pt>
                <c:pt idx="122">
                  <c:v>0.46355022544699598</c:v>
                </c:pt>
                <c:pt idx="123">
                  <c:v>0.46358507701372148</c:v>
                </c:pt>
                <c:pt idx="124">
                  <c:v>0.46362312957600865</c:v>
                </c:pt>
                <c:pt idx="125">
                  <c:v>0.46365158401041728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029248"/>
        <c:axId val="533030424"/>
      </c:lineChart>
      <c:catAx>
        <c:axId val="53302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30424"/>
        <c:crosses val="autoZero"/>
        <c:auto val="1"/>
        <c:lblAlgn val="ctr"/>
        <c:lblOffset val="100"/>
        <c:noMultiLvlLbl val="0"/>
      </c:catAx>
      <c:valAx>
        <c:axId val="53303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2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0"/>
      <c:rotY val="4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SigmaDup!$AB$3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SigmaDup!$AB$4:$AB$56</c:f>
              <c:numCache>
                <c:formatCode>0%</c:formatCode>
                <c:ptCount val="53"/>
                <c:pt idx="0">
                  <c:v>0.29141890349764626</c:v>
                </c:pt>
                <c:pt idx="1">
                  <c:v>0.291881388539457</c:v>
                </c:pt>
                <c:pt idx="2">
                  <c:v>0.29235747105953042</c:v>
                </c:pt>
                <c:pt idx="3">
                  <c:v>0.29284629669507928</c:v>
                </c:pt>
                <c:pt idx="4">
                  <c:v>0.29334838352771797</c:v>
                </c:pt>
                <c:pt idx="5">
                  <c:v>0.29386333333523096</c:v>
                </c:pt>
                <c:pt idx="6">
                  <c:v>0.29438958158668971</c:v>
                </c:pt>
                <c:pt idx="7">
                  <c:v>0.29492810822126864</c:v>
                </c:pt>
                <c:pt idx="8">
                  <c:v>0.29547850570892642</c:v>
                </c:pt>
                <c:pt idx="9">
                  <c:v>0.29604012718578399</c:v>
                </c:pt>
                <c:pt idx="10">
                  <c:v>0.29661279082554826</c:v>
                </c:pt>
                <c:pt idx="11">
                  <c:v>0.29719655300718739</c:v>
                </c:pt>
                <c:pt idx="12">
                  <c:v>0.2977898029659658</c:v>
                </c:pt>
                <c:pt idx="13">
                  <c:v>0.29839330368658035</c:v>
                </c:pt>
                <c:pt idx="14">
                  <c:v>0.29900735533182932</c:v>
                </c:pt>
                <c:pt idx="15">
                  <c:v>0.29963081390099822</c:v>
                </c:pt>
                <c:pt idx="16">
                  <c:v>0.30026324835394397</c:v>
                </c:pt>
                <c:pt idx="17">
                  <c:v>0.30090446904698592</c:v>
                </c:pt>
                <c:pt idx="18">
                  <c:v>0.30155428781919191</c:v>
                </c:pt>
                <c:pt idx="19">
                  <c:v>0.30221251824601575</c:v>
                </c:pt>
                <c:pt idx="20">
                  <c:v>0.30287947452217029</c:v>
                </c:pt>
                <c:pt idx="21">
                  <c:v>0.30355347809011735</c:v>
                </c:pt>
                <c:pt idx="22">
                  <c:v>0.30423508822670547</c:v>
                </c:pt>
                <c:pt idx="23">
                  <c:v>0.30492386888215156</c:v>
                </c:pt>
                <c:pt idx="24">
                  <c:v>0.30562040151732528</c:v>
                </c:pt>
                <c:pt idx="25">
                  <c:v>0.30632323397171979</c:v>
                </c:pt>
                <c:pt idx="26">
                  <c:v>0.30703166085344308</c:v>
                </c:pt>
                <c:pt idx="27">
                  <c:v>0.30774704642455691</c:v>
                </c:pt>
                <c:pt idx="28">
                  <c:v>0.30846713335502801</c:v>
                </c:pt>
                <c:pt idx="29">
                  <c:v>0.30919461699270068</c:v>
                </c:pt>
                <c:pt idx="30">
                  <c:v>0.30992617467135408</c:v>
                </c:pt>
                <c:pt idx="31">
                  <c:v>0.31066347230909275</c:v>
                </c:pt>
                <c:pt idx="32">
                  <c:v>0.31140500585836584</c:v>
                </c:pt>
                <c:pt idx="33">
                  <c:v>0.31215167053786752</c:v>
                </c:pt>
                <c:pt idx="34">
                  <c:v>0.31290303311985979</c:v>
                </c:pt>
                <c:pt idx="35">
                  <c:v>0.31365865640723173</c:v>
                </c:pt>
                <c:pt idx="36">
                  <c:v>0.3144180991662997</c:v>
                </c:pt>
                <c:pt idx="37">
                  <c:v>0.3151820248350804</c:v>
                </c:pt>
                <c:pt idx="38">
                  <c:v>0.31594888920603248</c:v>
                </c:pt>
                <c:pt idx="39">
                  <c:v>0.31671823797671173</c:v>
                </c:pt>
                <c:pt idx="40">
                  <c:v>0.31749215742352677</c:v>
                </c:pt>
                <c:pt idx="41">
                  <c:v>0.31826852645532927</c:v>
                </c:pt>
                <c:pt idx="42">
                  <c:v>0.31904775355690684</c:v>
                </c:pt>
                <c:pt idx="43">
                  <c:v>0.31982968833552849</c:v>
                </c:pt>
                <c:pt idx="44">
                  <c:v>0.32061418339707631</c:v>
                </c:pt>
                <c:pt idx="45">
                  <c:v>0.32140050938732856</c:v>
                </c:pt>
                <c:pt idx="46">
                  <c:v>0.32218910187003391</c:v>
                </c:pt>
                <c:pt idx="47">
                  <c:v>0.32297952580914691</c:v>
                </c:pt>
                <c:pt idx="48">
                  <c:v>0.32377223634516822</c:v>
                </c:pt>
                <c:pt idx="49">
                  <c:v>0.32456710671737754</c:v>
                </c:pt>
                <c:pt idx="50">
                  <c:v>0.32536189575395258</c:v>
                </c:pt>
                <c:pt idx="51">
                  <c:v>0.32615887580130032</c:v>
                </c:pt>
                <c:pt idx="52">
                  <c:v>0.32695701497757124</c:v>
                </c:pt>
              </c:numCache>
            </c:numRef>
          </c:val>
        </c:ser>
        <c:ser>
          <c:idx val="1"/>
          <c:order val="1"/>
          <c:tx>
            <c:strRef>
              <c:f>SigmaDup!$AC$3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SigmaDup!$AC$4:$AC$56</c:f>
              <c:numCache>
                <c:formatCode>0%</c:formatCode>
                <c:ptCount val="53"/>
                <c:pt idx="0">
                  <c:v>0.30109788600053283</c:v>
                </c:pt>
                <c:pt idx="1">
                  <c:v>0.3015277295493175</c:v>
                </c:pt>
                <c:pt idx="2">
                  <c:v>0.30196665629219299</c:v>
                </c:pt>
                <c:pt idx="3">
                  <c:v>0.30241478844803776</c:v>
                </c:pt>
                <c:pt idx="4">
                  <c:v>0.30287080779799253</c:v>
                </c:pt>
                <c:pt idx="5">
                  <c:v>0.30333482856565575</c:v>
                </c:pt>
                <c:pt idx="6">
                  <c:v>0.30380793799252309</c:v>
                </c:pt>
                <c:pt idx="7">
                  <c:v>0.30428880854664131</c:v>
                </c:pt>
                <c:pt idx="8">
                  <c:v>0.30477682784227872</c:v>
                </c:pt>
                <c:pt idx="9">
                  <c:v>0.30527284741553928</c:v>
                </c:pt>
                <c:pt idx="10">
                  <c:v>0.3057760115743231</c:v>
                </c:pt>
                <c:pt idx="11">
                  <c:v>0.30628644225034768</c:v>
                </c:pt>
                <c:pt idx="12">
                  <c:v>0.30680426616620576</c:v>
                </c:pt>
                <c:pt idx="13">
                  <c:v>0.30732737179683678</c:v>
                </c:pt>
                <c:pt idx="14">
                  <c:v>0.30785862117825669</c:v>
                </c:pt>
                <c:pt idx="15">
                  <c:v>0.30839539764700435</c:v>
                </c:pt>
                <c:pt idx="16">
                  <c:v>0.30893908248188851</c:v>
                </c:pt>
                <c:pt idx="17">
                  <c:v>0.30948854813760956</c:v>
                </c:pt>
                <c:pt idx="18">
                  <c:v>0.31004341457641588</c:v>
                </c:pt>
                <c:pt idx="19">
                  <c:v>0.3106038101987017</c:v>
                </c:pt>
                <c:pt idx="20">
                  <c:v>0.31117012658103094</c:v>
                </c:pt>
                <c:pt idx="21">
                  <c:v>0.31174224941671302</c:v>
                </c:pt>
                <c:pt idx="22">
                  <c:v>0.31231928690006799</c:v>
                </c:pt>
                <c:pt idx="23">
                  <c:v>0.31290137760215242</c:v>
                </c:pt>
                <c:pt idx="24">
                  <c:v>0.31348761762399613</c:v>
                </c:pt>
                <c:pt idx="25">
                  <c:v>0.31407919736134077</c:v>
                </c:pt>
                <c:pt idx="26">
                  <c:v>0.31467468619591099</c:v>
                </c:pt>
                <c:pt idx="27">
                  <c:v>0.31527529068432297</c:v>
                </c:pt>
                <c:pt idx="28">
                  <c:v>0.31587983785184659</c:v>
                </c:pt>
                <c:pt idx="29">
                  <c:v>0.31648821042208081</c:v>
                </c:pt>
                <c:pt idx="30">
                  <c:v>0.31709975210331909</c:v>
                </c:pt>
                <c:pt idx="31">
                  <c:v>0.31771542717573648</c:v>
                </c:pt>
                <c:pt idx="32">
                  <c:v>0.31833458536226361</c:v>
                </c:pt>
                <c:pt idx="33">
                  <c:v>0.31895793951603907</c:v>
                </c:pt>
                <c:pt idx="34">
                  <c:v>0.31958373757632169</c:v>
                </c:pt>
                <c:pt idx="35">
                  <c:v>0.32021324645007765</c:v>
                </c:pt>
                <c:pt idx="36">
                  <c:v>0.32084581144708918</c:v>
                </c:pt>
                <c:pt idx="37">
                  <c:v>0.32147992657283209</c:v>
                </c:pt>
                <c:pt idx="38">
                  <c:v>0.32211800464668211</c:v>
                </c:pt>
                <c:pt idx="39">
                  <c:v>0.32275882953786705</c:v>
                </c:pt>
                <c:pt idx="40">
                  <c:v>0.32340116269621672</c:v>
                </c:pt>
                <c:pt idx="41">
                  <c:v>0.32404632148890455</c:v>
                </c:pt>
                <c:pt idx="42">
                  <c:v>0.32469363920142968</c:v>
                </c:pt>
                <c:pt idx="43">
                  <c:v>0.32534330743766393</c:v>
                </c:pt>
                <c:pt idx="44">
                  <c:v>0.32599406953446719</c:v>
                </c:pt>
                <c:pt idx="45">
                  <c:v>0.32664815934891728</c:v>
                </c:pt>
                <c:pt idx="46">
                  <c:v>0.32730285774550261</c:v>
                </c:pt>
                <c:pt idx="47">
                  <c:v>0.32795953452776316</c:v>
                </c:pt>
                <c:pt idx="48">
                  <c:v>0.32861780720713707</c:v>
                </c:pt>
                <c:pt idx="49">
                  <c:v>0.32927788721697043</c:v>
                </c:pt>
                <c:pt idx="50">
                  <c:v>0.32993879014295241</c:v>
                </c:pt>
                <c:pt idx="51">
                  <c:v>0.33060132942602233</c:v>
                </c:pt>
                <c:pt idx="52">
                  <c:v>0.33126512266727037</c:v>
                </c:pt>
              </c:numCache>
            </c:numRef>
          </c:val>
        </c:ser>
        <c:ser>
          <c:idx val="2"/>
          <c:order val="2"/>
          <c:tx>
            <c:strRef>
              <c:f>SigmaDup!$AD$3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SigmaDup!$AD$4:$AD$56</c:f>
              <c:numCache>
                <c:formatCode>0%</c:formatCode>
                <c:ptCount val="53"/>
                <c:pt idx="0">
                  <c:v>0.31051523707260992</c:v>
                </c:pt>
                <c:pt idx="1">
                  <c:v>0.31091462772894041</c:v>
                </c:pt>
                <c:pt idx="2">
                  <c:v>0.31131962986513301</c:v>
                </c:pt>
                <c:pt idx="3">
                  <c:v>0.31173139539748657</c:v>
                </c:pt>
                <c:pt idx="4">
                  <c:v>0.31214909140588165</c:v>
                </c:pt>
                <c:pt idx="5">
                  <c:v>0.31257287951140733</c:v>
                </c:pt>
                <c:pt idx="6">
                  <c:v>0.31300242162271441</c:v>
                </c:pt>
                <c:pt idx="7">
                  <c:v>0.31343687186546981</c:v>
                </c:pt>
                <c:pt idx="8">
                  <c:v>0.3138776550302525</c:v>
                </c:pt>
                <c:pt idx="9">
                  <c:v>0.3143234203621158</c:v>
                </c:pt>
                <c:pt idx="10">
                  <c:v>0.31477484144631801</c:v>
                </c:pt>
                <c:pt idx="11">
                  <c:v>0.31523055478886786</c:v>
                </c:pt>
                <c:pt idx="12">
                  <c:v>0.31569123512477948</c:v>
                </c:pt>
                <c:pt idx="13">
                  <c:v>0.31615731100777361</c:v>
                </c:pt>
                <c:pt idx="14">
                  <c:v>0.31662844276112789</c:v>
                </c:pt>
                <c:pt idx="15">
                  <c:v>0.31710402793466119</c:v>
                </c:pt>
                <c:pt idx="16">
                  <c:v>0.31758267450265182</c:v>
                </c:pt>
                <c:pt idx="17">
                  <c:v>0.31806689915446579</c:v>
                </c:pt>
                <c:pt idx="18">
                  <c:v>0.31855479067414105</c:v>
                </c:pt>
                <c:pt idx="19">
                  <c:v>0.31904704946117229</c:v>
                </c:pt>
                <c:pt idx="20">
                  <c:v>0.31954412433514789</c:v>
                </c:pt>
                <c:pt idx="21">
                  <c:v>0.32004461124681066</c:v>
                </c:pt>
                <c:pt idx="22">
                  <c:v>0.32054762000424381</c:v>
                </c:pt>
                <c:pt idx="23">
                  <c:v>0.32105519883327094</c:v>
                </c:pt>
                <c:pt idx="24">
                  <c:v>0.32156646918776755</c:v>
                </c:pt>
                <c:pt idx="25">
                  <c:v>0.32208108132314067</c:v>
                </c:pt>
                <c:pt idx="26">
                  <c:v>0.32259841036999065</c:v>
                </c:pt>
                <c:pt idx="27">
                  <c:v>0.32311864160053966</c:v>
                </c:pt>
                <c:pt idx="28">
                  <c:v>0.32364415755351295</c:v>
                </c:pt>
                <c:pt idx="29">
                  <c:v>0.3241707809373251</c:v>
                </c:pt>
                <c:pt idx="30">
                  <c:v>0.3247003438684225</c:v>
                </c:pt>
                <c:pt idx="31">
                  <c:v>0.32523193740412026</c:v>
                </c:pt>
                <c:pt idx="32">
                  <c:v>0.32576798411894514</c:v>
                </c:pt>
                <c:pt idx="33">
                  <c:v>0.32630647213667813</c:v>
                </c:pt>
                <c:pt idx="34">
                  <c:v>0.32684619999389786</c:v>
                </c:pt>
                <c:pt idx="35">
                  <c:v>0.32738848955761396</c:v>
                </c:pt>
                <c:pt idx="36">
                  <c:v>0.32793383753359251</c:v>
                </c:pt>
                <c:pt idx="37">
                  <c:v>0.32848075696405826</c:v>
                </c:pt>
                <c:pt idx="38">
                  <c:v>0.32903088568237643</c:v>
                </c:pt>
                <c:pt idx="39">
                  <c:v>0.32958129215757848</c:v>
                </c:pt>
                <c:pt idx="40">
                  <c:v>0.33013506077915328</c:v>
                </c:pt>
                <c:pt idx="41">
                  <c:v>0.33069098141185116</c:v>
                </c:pt>
                <c:pt idx="42">
                  <c:v>0.3312466580085911</c:v>
                </c:pt>
                <c:pt idx="43">
                  <c:v>0.33180580314716052</c:v>
                </c:pt>
                <c:pt idx="44">
                  <c:v>0.33236543320200679</c:v>
                </c:pt>
                <c:pt idx="45">
                  <c:v>0.33292753639540307</c:v>
                </c:pt>
                <c:pt idx="46">
                  <c:v>0.33349027991982366</c:v>
                </c:pt>
                <c:pt idx="47">
                  <c:v>0.33405448404957466</c:v>
                </c:pt>
                <c:pt idx="48">
                  <c:v>0.33462008744107574</c:v>
                </c:pt>
                <c:pt idx="49">
                  <c:v>0.33518763201500451</c:v>
                </c:pt>
                <c:pt idx="50">
                  <c:v>0.33575615959363936</c:v>
                </c:pt>
                <c:pt idx="51">
                  <c:v>0.33632469633710521</c:v>
                </c:pt>
                <c:pt idx="52">
                  <c:v>0.33689561050195455</c:v>
                </c:pt>
              </c:numCache>
            </c:numRef>
          </c:val>
        </c:ser>
        <c:ser>
          <c:idx val="3"/>
          <c:order val="3"/>
          <c:tx>
            <c:strRef>
              <c:f>SigmaDup!$AE$3</c:f>
              <c:strCache>
                <c:ptCount val="1"/>
                <c:pt idx="0">
                  <c:v>0.35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SigmaDup!$AE$4:$AE$56</c:f>
              <c:numCache>
                <c:formatCode>0%</c:formatCode>
                <c:ptCount val="53"/>
                <c:pt idx="0">
                  <c:v>0.31983469548536692</c:v>
                </c:pt>
                <c:pt idx="1">
                  <c:v>0.32020631227653401</c:v>
                </c:pt>
                <c:pt idx="2">
                  <c:v>0.32058402339633613</c:v>
                </c:pt>
                <c:pt idx="3">
                  <c:v>0.32096415657170829</c:v>
                </c:pt>
                <c:pt idx="4">
                  <c:v>0.32134973596941291</c:v>
                </c:pt>
                <c:pt idx="5">
                  <c:v>0.3217401835038477</c:v>
                </c:pt>
                <c:pt idx="6">
                  <c:v>0.3221333520230607</c:v>
                </c:pt>
                <c:pt idx="7">
                  <c:v>0.32253229812690248</c:v>
                </c:pt>
                <c:pt idx="8">
                  <c:v>0.32293434820597566</c:v>
                </c:pt>
                <c:pt idx="9">
                  <c:v>0.32334100546609185</c:v>
                </c:pt>
                <c:pt idx="10">
                  <c:v>0.32375115478966326</c:v>
                </c:pt>
                <c:pt idx="11">
                  <c:v>0.32416525643677113</c:v>
                </c:pt>
                <c:pt idx="12">
                  <c:v>0.32458324687161111</c:v>
                </c:pt>
                <c:pt idx="13">
                  <c:v>0.32500453052923772</c:v>
                </c:pt>
                <c:pt idx="14">
                  <c:v>0.32542903992837924</c:v>
                </c:pt>
                <c:pt idx="15">
                  <c:v>0.32585670822434021</c:v>
                </c:pt>
                <c:pt idx="16">
                  <c:v>0.32628962127958622</c:v>
                </c:pt>
                <c:pt idx="17">
                  <c:v>0.32672341618848555</c:v>
                </c:pt>
                <c:pt idx="18">
                  <c:v>0.32716125633967291</c:v>
                </c:pt>
                <c:pt idx="19">
                  <c:v>0.32760363202471665</c:v>
                </c:pt>
                <c:pt idx="20">
                  <c:v>0.32804558714233434</c:v>
                </c:pt>
                <c:pt idx="21">
                  <c:v>0.32849359325255745</c:v>
                </c:pt>
                <c:pt idx="22">
                  <c:v>0.32894377725151253</c:v>
                </c:pt>
                <c:pt idx="23">
                  <c:v>0.32939552046312337</c:v>
                </c:pt>
                <c:pt idx="24">
                  <c:v>0.32985096330425551</c:v>
                </c:pt>
                <c:pt idx="25">
                  <c:v>0.33030894692619317</c:v>
                </c:pt>
                <c:pt idx="26">
                  <c:v>0.33076941197704501</c:v>
                </c:pt>
                <c:pt idx="27">
                  <c:v>0.33123174040337577</c:v>
                </c:pt>
                <c:pt idx="28">
                  <c:v>0.33169867521533108</c:v>
                </c:pt>
                <c:pt idx="29">
                  <c:v>0.33216511260729059</c:v>
                </c:pt>
                <c:pt idx="30">
                  <c:v>0.33263379287759537</c:v>
                </c:pt>
                <c:pt idx="31">
                  <c:v>0.33310522800344039</c:v>
                </c:pt>
                <c:pt idx="32">
                  <c:v>0.33357936945931643</c:v>
                </c:pt>
                <c:pt idx="33">
                  <c:v>0.33405330937899036</c:v>
                </c:pt>
                <c:pt idx="34">
                  <c:v>0.33453328475315453</c:v>
                </c:pt>
                <c:pt idx="35">
                  <c:v>0.33501121909852877</c:v>
                </c:pt>
                <c:pt idx="36">
                  <c:v>0.33549337936199847</c:v>
                </c:pt>
                <c:pt idx="37">
                  <c:v>0.33597625597955955</c:v>
                </c:pt>
                <c:pt idx="38">
                  <c:v>0.33646095150305194</c:v>
                </c:pt>
                <c:pt idx="39">
                  <c:v>0.33694683114616542</c:v>
                </c:pt>
                <c:pt idx="40">
                  <c:v>0.33743560237017162</c:v>
                </c:pt>
                <c:pt idx="41">
                  <c:v>0.33792546115862043</c:v>
                </c:pt>
                <c:pt idx="42">
                  <c:v>0.33841516895748996</c:v>
                </c:pt>
                <c:pt idx="43">
                  <c:v>0.33890763156451281</c:v>
                </c:pt>
                <c:pt idx="44">
                  <c:v>0.3394004295716701</c:v>
                </c:pt>
                <c:pt idx="45">
                  <c:v>0.33989470268040817</c:v>
                </c:pt>
                <c:pt idx="46">
                  <c:v>0.34039100844571057</c:v>
                </c:pt>
                <c:pt idx="47">
                  <c:v>0.3408874985248122</c:v>
                </c:pt>
                <c:pt idx="48">
                  <c:v>0.34138532894250317</c:v>
                </c:pt>
                <c:pt idx="49">
                  <c:v>0.34188445786322674</c:v>
                </c:pt>
                <c:pt idx="50">
                  <c:v>0.34238606685168121</c:v>
                </c:pt>
                <c:pt idx="51">
                  <c:v>0.34288522016861961</c:v>
                </c:pt>
                <c:pt idx="52">
                  <c:v>0.34338738008123243</c:v>
                </c:pt>
              </c:numCache>
            </c:numRef>
          </c:val>
        </c:ser>
        <c:ser>
          <c:idx val="4"/>
          <c:order val="4"/>
          <c:tx>
            <c:strRef>
              <c:f>SigmaDup!$AF$3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SigmaDup!$AF$4:$AF$56</c:f>
              <c:numCache>
                <c:formatCode>0%</c:formatCode>
                <c:ptCount val="53"/>
                <c:pt idx="0">
                  <c:v>0.32915473650912913</c:v>
                </c:pt>
                <c:pt idx="1">
                  <c:v>0.32950362988144943</c:v>
                </c:pt>
                <c:pt idx="2">
                  <c:v>0.32985405017124741</c:v>
                </c:pt>
                <c:pt idx="3">
                  <c:v>0.33020967114937128</c:v>
                </c:pt>
                <c:pt idx="4">
                  <c:v>0.33056831034385392</c:v>
                </c:pt>
                <c:pt idx="5">
                  <c:v>0.33093098749700489</c:v>
                </c:pt>
                <c:pt idx="6">
                  <c:v>0.33129550154143966</c:v>
                </c:pt>
                <c:pt idx="7">
                  <c:v>0.33166341027408042</c:v>
                </c:pt>
                <c:pt idx="8">
                  <c:v>0.33203520596564789</c:v>
                </c:pt>
                <c:pt idx="9">
                  <c:v>0.33241030093733748</c:v>
                </c:pt>
                <c:pt idx="10">
                  <c:v>0.33278646786881583</c:v>
                </c:pt>
                <c:pt idx="11">
                  <c:v>0.33316746437819683</c:v>
                </c:pt>
                <c:pt idx="12">
                  <c:v>0.33355051775040789</c:v>
                </c:pt>
                <c:pt idx="13">
                  <c:v>0.33393667054276821</c:v>
                </c:pt>
                <c:pt idx="14">
                  <c:v>0.33432587640578587</c:v>
                </c:pt>
                <c:pt idx="15">
                  <c:v>0.33471587882873172</c:v>
                </c:pt>
                <c:pt idx="16">
                  <c:v>0.33511104750424447</c:v>
                </c:pt>
                <c:pt idx="17">
                  <c:v>0.33550635361686554</c:v>
                </c:pt>
                <c:pt idx="18">
                  <c:v>0.33590507402031122</c:v>
                </c:pt>
                <c:pt idx="19">
                  <c:v>0.33630605135259384</c:v>
                </c:pt>
                <c:pt idx="20">
                  <c:v>0.33670979859648442</c:v>
                </c:pt>
                <c:pt idx="21">
                  <c:v>0.33711458477614137</c:v>
                </c:pt>
                <c:pt idx="22">
                  <c:v>0.33752373995016594</c:v>
                </c:pt>
                <c:pt idx="23">
                  <c:v>0.33793384046774561</c:v>
                </c:pt>
                <c:pt idx="24">
                  <c:v>0.33834482969815055</c:v>
                </c:pt>
                <c:pt idx="25">
                  <c:v>0.33875893126271261</c:v>
                </c:pt>
                <c:pt idx="26">
                  <c:v>0.33917553930870947</c:v>
                </c:pt>
                <c:pt idx="27">
                  <c:v>0.3395923203809742</c:v>
                </c:pt>
                <c:pt idx="28">
                  <c:v>0.34001324265060984</c:v>
                </c:pt>
                <c:pt idx="29">
                  <c:v>0.3404342434946166</c:v>
                </c:pt>
                <c:pt idx="30">
                  <c:v>0.34085758046992531</c:v>
                </c:pt>
                <c:pt idx="31">
                  <c:v>0.34128205476869294</c:v>
                </c:pt>
                <c:pt idx="32">
                  <c:v>0.34170878529050702</c:v>
                </c:pt>
                <c:pt idx="33">
                  <c:v>0.34213598166984344</c:v>
                </c:pt>
                <c:pt idx="34">
                  <c:v>0.34256652681453065</c:v>
                </c:pt>
                <c:pt idx="35">
                  <c:v>0.34299804262049327</c:v>
                </c:pt>
                <c:pt idx="36">
                  <c:v>0.34343107486230268</c:v>
                </c:pt>
                <c:pt idx="37">
                  <c:v>0.34386380600531247</c:v>
                </c:pt>
                <c:pt idx="38">
                  <c:v>0.34430034451864772</c:v>
                </c:pt>
                <c:pt idx="39">
                  <c:v>0.34473470726755662</c:v>
                </c:pt>
                <c:pt idx="40">
                  <c:v>0.34517340968697574</c:v>
                </c:pt>
                <c:pt idx="41">
                  <c:v>0.34561283960656053</c:v>
                </c:pt>
                <c:pt idx="42">
                  <c:v>0.34605174872805544</c:v>
                </c:pt>
                <c:pt idx="43">
                  <c:v>0.34649310896484325</c:v>
                </c:pt>
                <c:pt idx="44">
                  <c:v>0.34693507615310232</c:v>
                </c:pt>
                <c:pt idx="45">
                  <c:v>0.34737821909096445</c:v>
                </c:pt>
                <c:pt idx="46">
                  <c:v>0.34782311549444883</c:v>
                </c:pt>
                <c:pt idx="47">
                  <c:v>0.34826851133099496</c:v>
                </c:pt>
                <c:pt idx="48">
                  <c:v>0.34871313620871419</c:v>
                </c:pt>
                <c:pt idx="49">
                  <c:v>0.34916002799899903</c:v>
                </c:pt>
                <c:pt idx="50">
                  <c:v>0.34960854794755969</c:v>
                </c:pt>
                <c:pt idx="51">
                  <c:v>0.35005618283548279</c:v>
                </c:pt>
                <c:pt idx="52">
                  <c:v>0.35050475559919209</c:v>
                </c:pt>
              </c:numCache>
            </c:numRef>
          </c:val>
        </c:ser>
        <c:ser>
          <c:idx val="5"/>
          <c:order val="5"/>
          <c:tx>
            <c:strRef>
              <c:f>SigmaDup!$AG$3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SigmaDup!$AG$4:$AG$56</c:f>
              <c:numCache>
                <c:formatCode>0%</c:formatCode>
                <c:ptCount val="53"/>
                <c:pt idx="0">
                  <c:v>0.338538578976742</c:v>
                </c:pt>
                <c:pt idx="1">
                  <c:v>0.33886804966584927</c:v>
                </c:pt>
                <c:pt idx="2">
                  <c:v>0.33919834414102434</c:v>
                </c:pt>
                <c:pt idx="3">
                  <c:v>0.33953051129411627</c:v>
                </c:pt>
                <c:pt idx="4">
                  <c:v>0.33986616406502212</c:v>
                </c:pt>
                <c:pt idx="5">
                  <c:v>0.34020249323852214</c:v>
                </c:pt>
                <c:pt idx="6">
                  <c:v>0.34054500525762604</c:v>
                </c:pt>
                <c:pt idx="7">
                  <c:v>0.34088811108387268</c:v>
                </c:pt>
                <c:pt idx="8">
                  <c:v>0.34123455080056281</c:v>
                </c:pt>
                <c:pt idx="9">
                  <c:v>0.34158148944369759</c:v>
                </c:pt>
                <c:pt idx="10">
                  <c:v>0.34193111984492647</c:v>
                </c:pt>
                <c:pt idx="11">
                  <c:v>0.34228453159584149</c:v>
                </c:pt>
                <c:pt idx="12">
                  <c:v>0.34263887386413694</c:v>
                </c:pt>
                <c:pt idx="13">
                  <c:v>0.3429963621186114</c:v>
                </c:pt>
                <c:pt idx="14">
                  <c:v>0.34335583014577209</c:v>
                </c:pt>
                <c:pt idx="15">
                  <c:v>0.34371610026357985</c:v>
                </c:pt>
                <c:pt idx="16">
                  <c:v>0.34407883623390395</c:v>
                </c:pt>
                <c:pt idx="17">
                  <c:v>0.3444440039432457</c:v>
                </c:pt>
                <c:pt idx="18">
                  <c:v>0.34481271726852841</c:v>
                </c:pt>
                <c:pt idx="19">
                  <c:v>0.34518034990434587</c:v>
                </c:pt>
                <c:pt idx="20">
                  <c:v>0.34555145606655807</c:v>
                </c:pt>
                <c:pt idx="21">
                  <c:v>0.34592427746530541</c:v>
                </c:pt>
                <c:pt idx="22">
                  <c:v>0.34629761732056791</c:v>
                </c:pt>
                <c:pt idx="23">
                  <c:v>0.34667375668852957</c:v>
                </c:pt>
                <c:pt idx="24">
                  <c:v>0.34705208626040257</c:v>
                </c:pt>
                <c:pt idx="25">
                  <c:v>0.34743023543374368</c:v>
                </c:pt>
                <c:pt idx="26">
                  <c:v>0.34781226141860722</c:v>
                </c:pt>
                <c:pt idx="27">
                  <c:v>0.34819344261071022</c:v>
                </c:pt>
                <c:pt idx="28">
                  <c:v>0.34857785544236136</c:v>
                </c:pt>
                <c:pt idx="29">
                  <c:v>0.34896252252786331</c:v>
                </c:pt>
                <c:pt idx="30">
                  <c:v>0.34934977458090133</c:v>
                </c:pt>
                <c:pt idx="31">
                  <c:v>0.34973780335569971</c:v>
                </c:pt>
                <c:pt idx="32">
                  <c:v>0.35012657134198605</c:v>
                </c:pt>
                <c:pt idx="33">
                  <c:v>0.35051604139455933</c:v>
                </c:pt>
                <c:pt idx="34">
                  <c:v>0.35090617668168933</c:v>
                </c:pt>
                <c:pt idx="35">
                  <c:v>0.35130055480260103</c:v>
                </c:pt>
                <c:pt idx="36">
                  <c:v>0.35169313064429014</c:v>
                </c:pt>
                <c:pt idx="37">
                  <c:v>0.35208869452202657</c:v>
                </c:pt>
                <c:pt idx="38">
                  <c:v>0.35248540967092268</c:v>
                </c:pt>
                <c:pt idx="39">
                  <c:v>0.35288263719741131</c:v>
                </c:pt>
                <c:pt idx="40">
                  <c:v>0.35328095410254695</c:v>
                </c:pt>
                <c:pt idx="41">
                  <c:v>0.35367971857788261</c:v>
                </c:pt>
                <c:pt idx="42">
                  <c:v>0.35407951214697442</c:v>
                </c:pt>
                <c:pt idx="43">
                  <c:v>0.35447969006082153</c:v>
                </c:pt>
                <c:pt idx="44">
                  <c:v>0.3548820760479392</c:v>
                </c:pt>
                <c:pt idx="45">
                  <c:v>0.35528479226139792</c:v>
                </c:pt>
                <c:pt idx="46">
                  <c:v>0.35568842924226785</c:v>
                </c:pt>
                <c:pt idx="47">
                  <c:v>0.35609046255904653</c:v>
                </c:pt>
                <c:pt idx="48">
                  <c:v>0.35649710863876344</c:v>
                </c:pt>
                <c:pt idx="49">
                  <c:v>0.35690146401546741</c:v>
                </c:pt>
                <c:pt idx="50">
                  <c:v>0.35730725717018685</c:v>
                </c:pt>
                <c:pt idx="51">
                  <c:v>0.35771446930638923</c:v>
                </c:pt>
                <c:pt idx="52">
                  <c:v>0.35812117946032562</c:v>
                </c:pt>
              </c:numCache>
            </c:numRef>
          </c:val>
        </c:ser>
        <c:ser>
          <c:idx val="6"/>
          <c:order val="6"/>
          <c:tx>
            <c:strRef>
              <c:f>SigmaDup!$AH$3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SigmaDup!$AH$4:$AH$56</c:f>
              <c:numCache>
                <c:formatCode>0%</c:formatCode>
                <c:ptCount val="53"/>
                <c:pt idx="0">
                  <c:v>0.3480322942412119</c:v>
                </c:pt>
                <c:pt idx="1">
                  <c:v>0.34834082118827336</c:v>
                </c:pt>
                <c:pt idx="2">
                  <c:v>0.34865473435026784</c:v>
                </c:pt>
                <c:pt idx="3">
                  <c:v>0.34896604466796199</c:v>
                </c:pt>
                <c:pt idx="4">
                  <c:v>0.34928382301798949</c:v>
                </c:pt>
                <c:pt idx="5">
                  <c:v>0.34960062587981172</c:v>
                </c:pt>
                <c:pt idx="6">
                  <c:v>0.34991984106649987</c:v>
                </c:pt>
                <c:pt idx="7">
                  <c:v>0.3502431629343854</c:v>
                </c:pt>
                <c:pt idx="8">
                  <c:v>0.35056711666010748</c:v>
                </c:pt>
                <c:pt idx="9">
                  <c:v>0.35089166105855468</c:v>
                </c:pt>
                <c:pt idx="10">
                  <c:v>0.35122022795603908</c:v>
                </c:pt>
                <c:pt idx="11">
                  <c:v>0.35154931980194443</c:v>
                </c:pt>
                <c:pt idx="12">
                  <c:v>0.35188064069050512</c:v>
                </c:pt>
                <c:pt idx="13">
                  <c:v>0.35221299685604956</c:v>
                </c:pt>
                <c:pt idx="14">
                  <c:v>0.35254752105438664</c:v>
                </c:pt>
                <c:pt idx="15">
                  <c:v>0.35288360029706889</c:v>
                </c:pt>
                <c:pt idx="16">
                  <c:v>0.35322237787203575</c:v>
                </c:pt>
                <c:pt idx="17">
                  <c:v>0.35356088866027852</c:v>
                </c:pt>
                <c:pt idx="18">
                  <c:v>0.35390085943880256</c:v>
                </c:pt>
                <c:pt idx="19">
                  <c:v>0.3542434430280566</c:v>
                </c:pt>
                <c:pt idx="20">
                  <c:v>0.35458861851799811</c:v>
                </c:pt>
                <c:pt idx="21">
                  <c:v>0.35493398759709821</c:v>
                </c:pt>
                <c:pt idx="22">
                  <c:v>0.35528010823637074</c:v>
                </c:pt>
                <c:pt idx="23">
                  <c:v>0.35562814212119093</c:v>
                </c:pt>
                <c:pt idx="24">
                  <c:v>0.35597686743541007</c:v>
                </c:pt>
                <c:pt idx="25">
                  <c:v>0.35632745259007875</c:v>
                </c:pt>
                <c:pt idx="26">
                  <c:v>0.35667927237125824</c:v>
                </c:pt>
                <c:pt idx="27">
                  <c:v>0.35703350665493805</c:v>
                </c:pt>
                <c:pt idx="28">
                  <c:v>0.35738650673216205</c:v>
                </c:pt>
                <c:pt idx="29">
                  <c:v>0.35774308108159131</c:v>
                </c:pt>
                <c:pt idx="30">
                  <c:v>0.35809774725892618</c:v>
                </c:pt>
                <c:pt idx="31">
                  <c:v>0.35845716465716942</c:v>
                </c:pt>
                <c:pt idx="32">
                  <c:v>0.3588146094334731</c:v>
                </c:pt>
                <c:pt idx="33">
                  <c:v>0.35917493736311107</c:v>
                </c:pt>
                <c:pt idx="34">
                  <c:v>0.35953444927701883</c:v>
                </c:pt>
                <c:pt idx="35">
                  <c:v>0.35989557149891038</c:v>
                </c:pt>
                <c:pt idx="36">
                  <c:v>0.36025766645792201</c:v>
                </c:pt>
                <c:pt idx="37">
                  <c:v>0.36062256930474418</c:v>
                </c:pt>
                <c:pt idx="38">
                  <c:v>0.36098592156936105</c:v>
                </c:pt>
                <c:pt idx="39">
                  <c:v>0.36135017212357951</c:v>
                </c:pt>
                <c:pt idx="40">
                  <c:v>0.36171654732922504</c:v>
                </c:pt>
                <c:pt idx="41">
                  <c:v>0.36208378171119615</c:v>
                </c:pt>
                <c:pt idx="42">
                  <c:v>0.36245059660485979</c:v>
                </c:pt>
                <c:pt idx="43">
                  <c:v>0.36281884924060653</c:v>
                </c:pt>
                <c:pt idx="44">
                  <c:v>0.36318789139191748</c:v>
                </c:pt>
                <c:pt idx="45">
                  <c:v>0.36355833490204642</c:v>
                </c:pt>
                <c:pt idx="46">
                  <c:v>0.36392762372096937</c:v>
                </c:pt>
                <c:pt idx="47">
                  <c:v>0.36429890521599217</c:v>
                </c:pt>
                <c:pt idx="48">
                  <c:v>0.36466769971267243</c:v>
                </c:pt>
                <c:pt idx="49">
                  <c:v>0.36504100358993397</c:v>
                </c:pt>
                <c:pt idx="50">
                  <c:v>0.36541369237063093</c:v>
                </c:pt>
                <c:pt idx="51">
                  <c:v>0.36578573580867607</c:v>
                </c:pt>
                <c:pt idx="52">
                  <c:v>0.36615774953702152</c:v>
                </c:pt>
              </c:numCache>
            </c:numRef>
          </c:val>
        </c:ser>
        <c:ser>
          <c:idx val="7"/>
          <c:order val="7"/>
          <c:tx>
            <c:strRef>
              <c:f>SigmaDup!$AI$3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SigmaDup!$AI$4:$AI$56</c:f>
              <c:numCache>
                <c:formatCode>0%</c:formatCode>
                <c:ptCount val="53"/>
                <c:pt idx="0">
                  <c:v>0.35766620376309688</c:v>
                </c:pt>
                <c:pt idx="1">
                  <c:v>0.35795802988380537</c:v>
                </c:pt>
                <c:pt idx="2">
                  <c:v>0.35825262752985848</c:v>
                </c:pt>
                <c:pt idx="3">
                  <c:v>0.35855114978565988</c:v>
                </c:pt>
                <c:pt idx="4">
                  <c:v>0.35885005120867547</c:v>
                </c:pt>
                <c:pt idx="5">
                  <c:v>0.35915047608592965</c:v>
                </c:pt>
                <c:pt idx="6">
                  <c:v>0.35945003259395908</c:v>
                </c:pt>
                <c:pt idx="7">
                  <c:v>0.35975578521365686</c:v>
                </c:pt>
                <c:pt idx="8">
                  <c:v>0.36006180157537754</c:v>
                </c:pt>
                <c:pt idx="9">
                  <c:v>0.36036685773757215</c:v>
                </c:pt>
                <c:pt idx="10">
                  <c:v>0.36067627586949097</c:v>
                </c:pt>
                <c:pt idx="11">
                  <c:v>0.36098586754526657</c:v>
                </c:pt>
                <c:pt idx="12">
                  <c:v>0.36129739462472937</c:v>
                </c:pt>
                <c:pt idx="13">
                  <c:v>0.3616072357512794</c:v>
                </c:pt>
                <c:pt idx="14">
                  <c:v>0.36192195878362982</c:v>
                </c:pt>
                <c:pt idx="15">
                  <c:v>0.3622361392971391</c:v>
                </c:pt>
                <c:pt idx="16">
                  <c:v>0.3625533633741192</c:v>
                </c:pt>
                <c:pt idx="17">
                  <c:v>0.3628718026125754</c:v>
                </c:pt>
                <c:pt idx="18">
                  <c:v>0.36319021933763784</c:v>
                </c:pt>
                <c:pt idx="19">
                  <c:v>0.36351040491864206</c:v>
                </c:pt>
                <c:pt idx="20">
                  <c:v>0.36382990214162303</c:v>
                </c:pt>
                <c:pt idx="21">
                  <c:v>0.36415356042893987</c:v>
                </c:pt>
                <c:pt idx="22">
                  <c:v>0.36447648036445074</c:v>
                </c:pt>
                <c:pt idx="23">
                  <c:v>0.36479985316723984</c:v>
                </c:pt>
                <c:pt idx="24">
                  <c:v>0.36512672627021098</c:v>
                </c:pt>
                <c:pt idx="25">
                  <c:v>0.36545216325017316</c:v>
                </c:pt>
                <c:pt idx="26">
                  <c:v>0.36578106687870038</c:v>
                </c:pt>
                <c:pt idx="27">
                  <c:v>0.36610847842591759</c:v>
                </c:pt>
                <c:pt idx="28">
                  <c:v>0.36643932424186143</c:v>
                </c:pt>
                <c:pt idx="29">
                  <c:v>0.36676924511707198</c:v>
                </c:pt>
                <c:pt idx="30">
                  <c:v>0.36710194837385085</c:v>
                </c:pt>
                <c:pt idx="31">
                  <c:v>0.36743555096451552</c:v>
                </c:pt>
                <c:pt idx="32">
                  <c:v>0.36776627248143728</c:v>
                </c:pt>
                <c:pt idx="33">
                  <c:v>0.36810160284617527</c:v>
                </c:pt>
                <c:pt idx="34">
                  <c:v>0.36843651191804949</c:v>
                </c:pt>
                <c:pt idx="35">
                  <c:v>0.36877033958804911</c:v>
                </c:pt>
                <c:pt idx="36">
                  <c:v>0.36910811363990059</c:v>
                </c:pt>
                <c:pt idx="37">
                  <c:v>0.36944539828216705</c:v>
                </c:pt>
                <c:pt idx="38">
                  <c:v>0.36978025797761571</c:v>
                </c:pt>
                <c:pt idx="39">
                  <c:v>0.37011902328435392</c:v>
                </c:pt>
                <c:pt idx="40">
                  <c:v>0.37046042112144928</c:v>
                </c:pt>
                <c:pt idx="41">
                  <c:v>0.37079868366147412</c:v>
                </c:pt>
                <c:pt idx="42">
                  <c:v>0.37113761634748049</c:v>
                </c:pt>
                <c:pt idx="43">
                  <c:v>0.37147720119174948</c:v>
                </c:pt>
                <c:pt idx="44">
                  <c:v>0.37181935580191944</c:v>
                </c:pt>
                <c:pt idx="45">
                  <c:v>0.37216278366420036</c:v>
                </c:pt>
                <c:pt idx="46">
                  <c:v>0.37250487924079517</c:v>
                </c:pt>
                <c:pt idx="47">
                  <c:v>0.37284951060759303</c:v>
                </c:pt>
                <c:pt idx="48">
                  <c:v>0.37319341802802136</c:v>
                </c:pt>
                <c:pt idx="49">
                  <c:v>0.37353526913080587</c:v>
                </c:pt>
                <c:pt idx="50">
                  <c:v>0.37387830204297973</c:v>
                </c:pt>
                <c:pt idx="51">
                  <c:v>0.37422447469529152</c:v>
                </c:pt>
                <c:pt idx="52">
                  <c:v>0.37457050093209993</c:v>
                </c:pt>
              </c:numCache>
            </c:numRef>
          </c:val>
        </c:ser>
        <c:ser>
          <c:idx val="8"/>
          <c:order val="8"/>
          <c:tx>
            <c:strRef>
              <c:f>SigmaDup!$AJ$3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SigmaDup!$AJ$4:$AJ$56</c:f>
              <c:numCache>
                <c:formatCode>0%</c:formatCode>
                <c:ptCount val="53"/>
                <c:pt idx="0">
                  <c:v>0.36746270071882803</c:v>
                </c:pt>
                <c:pt idx="1">
                  <c:v>0.3677432482800872</c:v>
                </c:pt>
                <c:pt idx="2">
                  <c:v>0.36802269755479822</c:v>
                </c:pt>
                <c:pt idx="3">
                  <c:v>0.3683058529711658</c:v>
                </c:pt>
                <c:pt idx="4">
                  <c:v>0.36859027945710315</c:v>
                </c:pt>
                <c:pt idx="5">
                  <c:v>0.36887352400745427</c:v>
                </c:pt>
                <c:pt idx="6">
                  <c:v>0.36916041899375623</c:v>
                </c:pt>
                <c:pt idx="7">
                  <c:v>0.36944851654083555</c:v>
                </c:pt>
                <c:pt idx="8">
                  <c:v>0.36973779415303237</c:v>
                </c:pt>
                <c:pt idx="9">
                  <c:v>0.37002700526477483</c:v>
                </c:pt>
                <c:pt idx="10">
                  <c:v>0.3703198012433036</c:v>
                </c:pt>
                <c:pt idx="11">
                  <c:v>0.37061002846786983</c:v>
                </c:pt>
                <c:pt idx="12">
                  <c:v>0.37090257037335383</c:v>
                </c:pt>
                <c:pt idx="13">
                  <c:v>0.3711974129726045</c:v>
                </c:pt>
                <c:pt idx="14">
                  <c:v>0.37149454264572063</c:v>
                </c:pt>
                <c:pt idx="15">
                  <c:v>0.37178775017118998</c:v>
                </c:pt>
                <c:pt idx="16">
                  <c:v>0.3720881600364046</c:v>
                </c:pt>
                <c:pt idx="17">
                  <c:v>0.37238832444534919</c:v>
                </c:pt>
                <c:pt idx="18">
                  <c:v>0.3726869688283051</c:v>
                </c:pt>
                <c:pt idx="19">
                  <c:v>0.37298780603686954</c:v>
                </c:pt>
                <c:pt idx="20">
                  <c:v>0.37328957216440478</c:v>
                </c:pt>
                <c:pt idx="21">
                  <c:v>0.37359224774824878</c:v>
                </c:pt>
                <c:pt idx="22">
                  <c:v>0.37389581353676943</c:v>
                </c:pt>
                <c:pt idx="23">
                  <c:v>0.37420151042960853</c:v>
                </c:pt>
                <c:pt idx="24">
                  <c:v>0.37450554001688674</c:v>
                </c:pt>
                <c:pt idx="25">
                  <c:v>0.37481166339450139</c:v>
                </c:pt>
                <c:pt idx="26">
                  <c:v>0.37512113811731601</c:v>
                </c:pt>
                <c:pt idx="27">
                  <c:v>0.37542887993061758</c:v>
                </c:pt>
                <c:pt idx="28">
                  <c:v>0.37573740137130535</c:v>
                </c:pt>
                <c:pt idx="29">
                  <c:v>0.37604413258819791</c:v>
                </c:pt>
                <c:pt idx="30">
                  <c:v>0.37635543381375935</c:v>
                </c:pt>
                <c:pt idx="31">
                  <c:v>0.37666874942467438</c:v>
                </c:pt>
                <c:pt idx="32">
                  <c:v>0.37697893325112242</c:v>
                </c:pt>
                <c:pt idx="33">
                  <c:v>0.37729109219583479</c:v>
                </c:pt>
                <c:pt idx="34">
                  <c:v>0.37760392806960796</c:v>
                </c:pt>
                <c:pt idx="35">
                  <c:v>0.37791613165019422</c:v>
                </c:pt>
                <c:pt idx="36">
                  <c:v>0.37822897396729122</c:v>
                </c:pt>
                <c:pt idx="37">
                  <c:v>0.37854633457807885</c:v>
                </c:pt>
                <c:pt idx="38">
                  <c:v>0.37885911388699733</c:v>
                </c:pt>
                <c:pt idx="39">
                  <c:v>0.37917639169986173</c:v>
                </c:pt>
                <c:pt idx="40">
                  <c:v>0.37949295003435607</c:v>
                </c:pt>
                <c:pt idx="41">
                  <c:v>0.3798074551381555</c:v>
                </c:pt>
                <c:pt idx="42">
                  <c:v>0.38012643931944767</c:v>
                </c:pt>
                <c:pt idx="43">
                  <c:v>0.38044465072031891</c:v>
                </c:pt>
                <c:pt idx="44">
                  <c:v>0.38076206600393581</c:v>
                </c:pt>
                <c:pt idx="45">
                  <c:v>0.38107998386371184</c:v>
                </c:pt>
                <c:pt idx="46">
                  <c:v>0.38139971483686846</c:v>
                </c:pt>
                <c:pt idx="47">
                  <c:v>0.38172125397994827</c:v>
                </c:pt>
                <c:pt idx="48">
                  <c:v>0.38203927369206059</c:v>
                </c:pt>
                <c:pt idx="49">
                  <c:v>0.38235906839039208</c:v>
                </c:pt>
                <c:pt idx="50">
                  <c:v>0.3826792969352461</c:v>
                </c:pt>
                <c:pt idx="51">
                  <c:v>0.38299994624366401</c:v>
                </c:pt>
                <c:pt idx="52">
                  <c:v>0.38332503158193171</c:v>
                </c:pt>
              </c:numCache>
            </c:numRef>
          </c:val>
        </c:ser>
        <c:ser>
          <c:idx val="9"/>
          <c:order val="9"/>
          <c:tx>
            <c:strRef>
              <c:f>SigmaDup!$AK$3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SigmaDup!$AK$4:$AK$56</c:f>
              <c:numCache>
                <c:formatCode>0%</c:formatCode>
                <c:ptCount val="53"/>
                <c:pt idx="0">
                  <c:v>0.37744561680438515</c:v>
                </c:pt>
                <c:pt idx="1">
                  <c:v>0.37771487012890353</c:v>
                </c:pt>
                <c:pt idx="2">
                  <c:v>0.37798023560581973</c:v>
                </c:pt>
                <c:pt idx="3">
                  <c:v>0.37824914629008127</c:v>
                </c:pt>
                <c:pt idx="4">
                  <c:v>0.37852034720068195</c:v>
                </c:pt>
                <c:pt idx="5">
                  <c:v>0.37878882229367788</c:v>
                </c:pt>
                <c:pt idx="6">
                  <c:v>0.3790620510021302</c:v>
                </c:pt>
                <c:pt idx="7">
                  <c:v>0.37933375803949032</c:v>
                </c:pt>
                <c:pt idx="8">
                  <c:v>0.37960894148706265</c:v>
                </c:pt>
                <c:pt idx="9">
                  <c:v>0.37988633672370559</c:v>
                </c:pt>
                <c:pt idx="10">
                  <c:v>0.38015962163346789</c:v>
                </c:pt>
                <c:pt idx="11">
                  <c:v>0.38043886624259698</c:v>
                </c:pt>
                <c:pt idx="12">
                  <c:v>0.3807164797736835</c:v>
                </c:pt>
                <c:pt idx="13">
                  <c:v>0.38100004549511474</c:v>
                </c:pt>
                <c:pt idx="14">
                  <c:v>0.38127558747229079</c:v>
                </c:pt>
                <c:pt idx="15">
                  <c:v>0.38155832557876884</c:v>
                </c:pt>
                <c:pt idx="16">
                  <c:v>0.38184062067181429</c:v>
                </c:pt>
                <c:pt idx="17">
                  <c:v>0.38212244870841622</c:v>
                </c:pt>
                <c:pt idx="18">
                  <c:v>0.38240378577546641</c:v>
                </c:pt>
                <c:pt idx="19">
                  <c:v>0.38268974233373987</c:v>
                </c:pt>
                <c:pt idx="20">
                  <c:v>0.38297775205083634</c:v>
                </c:pt>
                <c:pt idx="21">
                  <c:v>0.38326136373772429</c:v>
                </c:pt>
                <c:pt idx="22">
                  <c:v>0.38354827776314976</c:v>
                </c:pt>
                <c:pt idx="23">
                  <c:v>0.38383331932883158</c:v>
                </c:pt>
                <c:pt idx="24">
                  <c:v>0.38412423379764654</c:v>
                </c:pt>
                <c:pt idx="25">
                  <c:v>0.38441194644628768</c:v>
                </c:pt>
                <c:pt idx="26">
                  <c:v>0.38469902149497903</c:v>
                </c:pt>
                <c:pt idx="27">
                  <c:v>0.38498934701668641</c:v>
                </c:pt>
                <c:pt idx="28">
                  <c:v>0.38528292362315886</c:v>
                </c:pt>
                <c:pt idx="29">
                  <c:v>0.38557059089687457</c:v>
                </c:pt>
                <c:pt idx="30">
                  <c:v>0.3858627863021693</c:v>
                </c:pt>
                <c:pt idx="31">
                  <c:v>0.38615557713407439</c:v>
                </c:pt>
                <c:pt idx="32">
                  <c:v>0.38644894935201213</c:v>
                </c:pt>
                <c:pt idx="33">
                  <c:v>0.38674288901957549</c:v>
                </c:pt>
                <c:pt idx="34">
                  <c:v>0.38703341705149197</c:v>
                </c:pt>
                <c:pt idx="35">
                  <c:v>0.38733109168761209</c:v>
                </c:pt>
                <c:pt idx="36">
                  <c:v>0.38762797670839771</c:v>
                </c:pt>
                <c:pt idx="37">
                  <c:v>0.38792272113205251</c:v>
                </c:pt>
                <c:pt idx="38">
                  <c:v>0.38821529589513848</c:v>
                </c:pt>
                <c:pt idx="39">
                  <c:v>0.38851501820740059</c:v>
                </c:pt>
                <c:pt idx="40">
                  <c:v>0.38881121280899578</c:v>
                </c:pt>
                <c:pt idx="41">
                  <c:v>0.38910786462613317</c:v>
                </c:pt>
                <c:pt idx="42">
                  <c:v>0.38940496129408259</c:v>
                </c:pt>
                <c:pt idx="43">
                  <c:v>0.38970518270094268</c:v>
                </c:pt>
                <c:pt idx="44">
                  <c:v>0.39000313804098574</c:v>
                </c:pt>
                <c:pt idx="45">
                  <c:v>0.39029879899052305</c:v>
                </c:pt>
                <c:pt idx="46">
                  <c:v>0.39060161762376394</c:v>
                </c:pt>
                <c:pt idx="47">
                  <c:v>0.39089805273976719</c:v>
                </c:pt>
                <c:pt idx="48">
                  <c:v>0.3911975706327307</c:v>
                </c:pt>
                <c:pt idx="49">
                  <c:v>0.39150017677580123</c:v>
                </c:pt>
                <c:pt idx="50">
                  <c:v>0.3917990493723103</c:v>
                </c:pt>
                <c:pt idx="51">
                  <c:v>0.39210099383585167</c:v>
                </c:pt>
                <c:pt idx="52">
                  <c:v>0.39240327403982433</c:v>
                </c:pt>
              </c:numCache>
            </c:numRef>
          </c:val>
        </c:ser>
        <c:ser>
          <c:idx val="10"/>
          <c:order val="10"/>
          <c:tx>
            <c:strRef>
              <c:f>SigmaDup!$AL$3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SigmaDup!$AL$4:$AL$56</c:f>
              <c:numCache>
                <c:formatCode>0%</c:formatCode>
                <c:ptCount val="53"/>
                <c:pt idx="0">
                  <c:v>0.38762758281922771</c:v>
                </c:pt>
                <c:pt idx="1">
                  <c:v>0.38788266318807202</c:v>
                </c:pt>
                <c:pt idx="2">
                  <c:v>0.38813863429753742</c:v>
                </c:pt>
                <c:pt idx="3">
                  <c:v>0.3883980457055709</c:v>
                </c:pt>
                <c:pt idx="4">
                  <c:v>0.38865446811613635</c:v>
                </c:pt>
                <c:pt idx="5">
                  <c:v>0.38891430264587734</c:v>
                </c:pt>
                <c:pt idx="6">
                  <c:v>0.38917238856340064</c:v>
                </c:pt>
                <c:pt idx="7">
                  <c:v>0.38943515491340153</c:v>
                </c:pt>
                <c:pt idx="8">
                  <c:v>0.38969613698330025</c:v>
                </c:pt>
                <c:pt idx="9">
                  <c:v>0.38995789809707687</c:v>
                </c:pt>
                <c:pt idx="10">
                  <c:v>0.39022301919586272</c:v>
                </c:pt>
                <c:pt idx="11">
                  <c:v>0.39048629713097255</c:v>
                </c:pt>
                <c:pt idx="12">
                  <c:v>0.39075161137604697</c:v>
                </c:pt>
                <c:pt idx="13">
                  <c:v>0.39101634424908338</c:v>
                </c:pt>
                <c:pt idx="14">
                  <c:v>0.39128308852504284</c:v>
                </c:pt>
                <c:pt idx="15">
                  <c:v>0.39154790857461841</c:v>
                </c:pt>
                <c:pt idx="16">
                  <c:v>0.39181864600973831</c:v>
                </c:pt>
                <c:pt idx="17">
                  <c:v>0.39208480318617267</c:v>
                </c:pt>
                <c:pt idx="18">
                  <c:v>0.39235423567001931</c:v>
                </c:pt>
                <c:pt idx="19">
                  <c:v>0.392625625061235</c:v>
                </c:pt>
                <c:pt idx="20">
                  <c:v>0.39289368138659442</c:v>
                </c:pt>
                <c:pt idx="21">
                  <c:v>0.39316630918415701</c:v>
                </c:pt>
                <c:pt idx="22">
                  <c:v>0.39343688869552351</c:v>
                </c:pt>
                <c:pt idx="23">
                  <c:v>0.39371070420242399</c:v>
                </c:pt>
                <c:pt idx="24">
                  <c:v>0.3939811055675419</c:v>
                </c:pt>
                <c:pt idx="25">
                  <c:v>0.39425338923413</c:v>
                </c:pt>
                <c:pt idx="26">
                  <c:v>0.3945302197727219</c:v>
                </c:pt>
                <c:pt idx="27">
                  <c:v>0.39480491894653347</c:v>
                </c:pt>
                <c:pt idx="28">
                  <c:v>0.39508013980584317</c:v>
                </c:pt>
                <c:pt idx="29">
                  <c:v>0.39535452770478174</c:v>
                </c:pt>
                <c:pt idx="30">
                  <c:v>0.3956294081377002</c:v>
                </c:pt>
                <c:pt idx="31">
                  <c:v>0.39590611642542217</c:v>
                </c:pt>
                <c:pt idx="32">
                  <c:v>0.3961832984564122</c:v>
                </c:pt>
                <c:pt idx="33">
                  <c:v>0.39645959043002854</c:v>
                </c:pt>
                <c:pt idx="34">
                  <c:v>0.39673768286773192</c:v>
                </c:pt>
                <c:pt idx="35">
                  <c:v>0.39701350027794469</c:v>
                </c:pt>
                <c:pt idx="36">
                  <c:v>0.39729381500276739</c:v>
                </c:pt>
                <c:pt idx="37">
                  <c:v>0.39756910312405191</c:v>
                </c:pt>
                <c:pt idx="38">
                  <c:v>0.39785297083545518</c:v>
                </c:pt>
                <c:pt idx="39">
                  <c:v>0.39812767844745756</c:v>
                </c:pt>
                <c:pt idx="40">
                  <c:v>0.39840959977928064</c:v>
                </c:pt>
                <c:pt idx="41">
                  <c:v>0.39869052840807967</c:v>
                </c:pt>
                <c:pt idx="42">
                  <c:v>0.39897044632598161</c:v>
                </c:pt>
                <c:pt idx="43">
                  <c:v>0.39925209068900397</c:v>
                </c:pt>
                <c:pt idx="44">
                  <c:v>0.3995340790700958</c:v>
                </c:pt>
                <c:pt idx="45">
                  <c:v>0.39981363614805271</c:v>
                </c:pt>
                <c:pt idx="46">
                  <c:v>0.40009904838681143</c:v>
                </c:pt>
                <c:pt idx="47">
                  <c:v>0.40037784613632993</c:v>
                </c:pt>
                <c:pt idx="48">
                  <c:v>0.40065832397567785</c:v>
                </c:pt>
                <c:pt idx="49">
                  <c:v>0.4009446596191325</c:v>
                </c:pt>
                <c:pt idx="50">
                  <c:v>0.40122710499731051</c:v>
                </c:pt>
                <c:pt idx="51">
                  <c:v>0.40151261940047156</c:v>
                </c:pt>
                <c:pt idx="52">
                  <c:v>0.40178859994805244</c:v>
                </c:pt>
              </c:numCache>
            </c:numRef>
          </c:val>
        </c:ser>
        <c:ser>
          <c:idx val="11"/>
          <c:order val="11"/>
          <c:tx>
            <c:strRef>
              <c:f>SigmaDup!$AM$3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SigmaDup!$AM$4:$AM$56</c:f>
              <c:numCache>
                <c:formatCode>0%</c:formatCode>
                <c:ptCount val="53"/>
                <c:pt idx="0">
                  <c:v>0.39802616819331516</c:v>
                </c:pt>
                <c:pt idx="1">
                  <c:v>0.39827029317195378</c:v>
                </c:pt>
                <c:pt idx="2">
                  <c:v>0.39851515194184922</c:v>
                </c:pt>
                <c:pt idx="3">
                  <c:v>0.39876073055930611</c:v>
                </c:pt>
                <c:pt idx="4">
                  <c:v>0.39900965966565577</c:v>
                </c:pt>
                <c:pt idx="5">
                  <c:v>0.39925796509175671</c:v>
                </c:pt>
                <c:pt idx="6">
                  <c:v>0.39950827997466043</c:v>
                </c:pt>
                <c:pt idx="7">
                  <c:v>0.39975528353610401</c:v>
                </c:pt>
                <c:pt idx="8">
                  <c:v>0.40000825739001783</c:v>
                </c:pt>
                <c:pt idx="9">
                  <c:v>0.40026188331191748</c:v>
                </c:pt>
                <c:pt idx="10">
                  <c:v>0.40050814015545894</c:v>
                </c:pt>
                <c:pt idx="11">
                  <c:v>0.40076034546350181</c:v>
                </c:pt>
                <c:pt idx="12">
                  <c:v>0.40101449517851218</c:v>
                </c:pt>
                <c:pt idx="13">
                  <c:v>0.40126924226240201</c:v>
                </c:pt>
                <c:pt idx="14">
                  <c:v>0.40152054464282372</c:v>
                </c:pt>
                <c:pt idx="15">
                  <c:v>0.40177778867738062</c:v>
                </c:pt>
                <c:pt idx="16">
                  <c:v>0.40203155523187056</c:v>
                </c:pt>
                <c:pt idx="17">
                  <c:v>0.40228721196959644</c:v>
                </c:pt>
                <c:pt idx="18">
                  <c:v>0.40254204969361379</c:v>
                </c:pt>
                <c:pt idx="19">
                  <c:v>0.4028001128569359</c:v>
                </c:pt>
                <c:pt idx="20">
                  <c:v>0.40305597758759659</c:v>
                </c:pt>
                <c:pt idx="21">
                  <c:v>0.40331505384111965</c:v>
                </c:pt>
                <c:pt idx="22">
                  <c:v>0.40357462203452454</c:v>
                </c:pt>
                <c:pt idx="23">
                  <c:v>0.40383058169183728</c:v>
                </c:pt>
                <c:pt idx="24">
                  <c:v>0.40409245949975575</c:v>
                </c:pt>
                <c:pt idx="25">
                  <c:v>0.40434933034838977</c:v>
                </c:pt>
                <c:pt idx="26">
                  <c:v>0.40461211605090286</c:v>
                </c:pt>
                <c:pt idx="27">
                  <c:v>0.4048712276876717</c:v>
                </c:pt>
                <c:pt idx="28">
                  <c:v>0.40513075789737374</c:v>
                </c:pt>
                <c:pt idx="29">
                  <c:v>0.40539345013748801</c:v>
                </c:pt>
                <c:pt idx="30">
                  <c:v>0.40565517061734996</c:v>
                </c:pt>
                <c:pt idx="31">
                  <c:v>0.40591728382645298</c:v>
                </c:pt>
                <c:pt idx="32">
                  <c:v>0.40617839605944595</c:v>
                </c:pt>
                <c:pt idx="33">
                  <c:v>0.40644403541857654</c:v>
                </c:pt>
                <c:pt idx="34">
                  <c:v>0.40670588190663615</c:v>
                </c:pt>
                <c:pt idx="35">
                  <c:v>0.40696668673003594</c:v>
                </c:pt>
                <c:pt idx="36">
                  <c:v>0.4072333998802754</c:v>
                </c:pt>
                <c:pt idx="37">
                  <c:v>0.40749347942139202</c:v>
                </c:pt>
                <c:pt idx="38">
                  <c:v>0.40775806502768369</c:v>
                </c:pt>
                <c:pt idx="39">
                  <c:v>0.4080229677139961</c:v>
                </c:pt>
                <c:pt idx="40">
                  <c:v>0.40828817861273542</c:v>
                </c:pt>
                <c:pt idx="41">
                  <c:v>0.40855368891957961</c:v>
                </c:pt>
                <c:pt idx="42">
                  <c:v>0.4088223054012724</c:v>
                </c:pt>
                <c:pt idx="43">
                  <c:v>0.40908557308982502</c:v>
                </c:pt>
                <c:pt idx="44">
                  <c:v>0.40935475513702829</c:v>
                </c:pt>
                <c:pt idx="45">
                  <c:v>0.40961713709587361</c:v>
                </c:pt>
                <c:pt idx="46">
                  <c:v>0.40988401394708562</c:v>
                </c:pt>
                <c:pt idx="47">
                  <c:v>0.41014829987720053</c:v>
                </c:pt>
                <c:pt idx="48">
                  <c:v>0.41041566175825078</c:v>
                </c:pt>
                <c:pt idx="49">
                  <c:v>0.4106861064545092</c:v>
                </c:pt>
                <c:pt idx="50">
                  <c:v>0.41095393160510546</c:v>
                </c:pt>
                <c:pt idx="51">
                  <c:v>0.4112176847207194</c:v>
                </c:pt>
                <c:pt idx="52">
                  <c:v>0.41148879465543298</c:v>
                </c:pt>
              </c:numCache>
            </c:numRef>
          </c:val>
        </c:ser>
        <c:ser>
          <c:idx val="12"/>
          <c:order val="12"/>
          <c:tx>
            <c:strRef>
              <c:f>SigmaDup!$AN$3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SigmaDup!$AN$4:$AN$56</c:f>
              <c:numCache>
                <c:formatCode>0%</c:formatCode>
                <c:ptCount val="53"/>
                <c:pt idx="0">
                  <c:v>0.4086482384479036</c:v>
                </c:pt>
                <c:pt idx="1">
                  <c:v>0.40888471250100811</c:v>
                </c:pt>
                <c:pt idx="2">
                  <c:v>0.40912450890963553</c:v>
                </c:pt>
                <c:pt idx="3">
                  <c:v>0.40936083734963113</c:v>
                </c:pt>
                <c:pt idx="4">
                  <c:v>0.40959638855316788</c:v>
                </c:pt>
                <c:pt idx="5">
                  <c:v>0.40983523109250708</c:v>
                </c:pt>
                <c:pt idx="6">
                  <c:v>0.41007327342677852</c:v>
                </c:pt>
                <c:pt idx="7">
                  <c:v>0.41031323027995115</c:v>
                </c:pt>
                <c:pt idx="8">
                  <c:v>0.41055372852355648</c:v>
                </c:pt>
                <c:pt idx="9">
                  <c:v>0.41079064713937152</c:v>
                </c:pt>
                <c:pt idx="10">
                  <c:v>0.41103081713751599</c:v>
                </c:pt>
                <c:pt idx="11">
                  <c:v>0.41127561388161743</c:v>
                </c:pt>
                <c:pt idx="12">
                  <c:v>0.41151678852322543</c:v>
                </c:pt>
                <c:pt idx="13">
                  <c:v>0.41175982478629908</c:v>
                </c:pt>
                <c:pt idx="14">
                  <c:v>0.41199919756502873</c:v>
                </c:pt>
                <c:pt idx="15">
                  <c:v>0.41224455384840386</c:v>
                </c:pt>
                <c:pt idx="16">
                  <c:v>0.41248898664565242</c:v>
                </c:pt>
                <c:pt idx="17">
                  <c:v>0.41273386610433377</c:v>
                </c:pt>
                <c:pt idx="18">
                  <c:v>0.41297501655011648</c:v>
                </c:pt>
                <c:pt idx="19">
                  <c:v>0.4132235347608737</c:v>
                </c:pt>
                <c:pt idx="20">
                  <c:v>0.41346830021062964</c:v>
                </c:pt>
                <c:pt idx="21">
                  <c:v>0.41371346911008472</c:v>
                </c:pt>
                <c:pt idx="22">
                  <c:v>0.41396322331372842</c:v>
                </c:pt>
                <c:pt idx="23">
                  <c:v>0.41420777792152474</c:v>
                </c:pt>
                <c:pt idx="24">
                  <c:v>0.4144555064632795</c:v>
                </c:pt>
                <c:pt idx="25">
                  <c:v>0.41470220195640278</c:v>
                </c:pt>
                <c:pt idx="26">
                  <c:v>0.41494925467590549</c:v>
                </c:pt>
                <c:pt idx="27">
                  <c:v>0.41519806366009837</c:v>
                </c:pt>
                <c:pt idx="28">
                  <c:v>0.41544439628457569</c:v>
                </c:pt>
                <c:pt idx="29">
                  <c:v>0.41569811705010085</c:v>
                </c:pt>
                <c:pt idx="30">
                  <c:v>0.41594934867244582</c:v>
                </c:pt>
                <c:pt idx="31">
                  <c:v>0.41619240212275616</c:v>
                </c:pt>
                <c:pt idx="32">
                  <c:v>0.4164442573180071</c:v>
                </c:pt>
                <c:pt idx="33">
                  <c:v>0.41669357611521057</c:v>
                </c:pt>
                <c:pt idx="34">
                  <c:v>0.41694460740127831</c:v>
                </c:pt>
                <c:pt idx="35">
                  <c:v>0.41719307264607464</c:v>
                </c:pt>
                <c:pt idx="36">
                  <c:v>0.41744466237533412</c:v>
                </c:pt>
                <c:pt idx="37">
                  <c:v>0.41769795201023452</c:v>
                </c:pt>
                <c:pt idx="38">
                  <c:v>0.41794721056755241</c:v>
                </c:pt>
                <c:pt idx="39">
                  <c:v>0.41819958390682627</c:v>
                </c:pt>
                <c:pt idx="40">
                  <c:v>0.41845076694148242</c:v>
                </c:pt>
                <c:pt idx="41">
                  <c:v>0.41870218475723808</c:v>
                </c:pt>
                <c:pt idx="42">
                  <c:v>0.4189567133084281</c:v>
                </c:pt>
                <c:pt idx="43">
                  <c:v>0.41920569534246049</c:v>
                </c:pt>
                <c:pt idx="44">
                  <c:v>0.41945777366520703</c:v>
                </c:pt>
                <c:pt idx="45">
                  <c:v>0.41971295509458206</c:v>
                </c:pt>
                <c:pt idx="46">
                  <c:v>0.41996399206603618</c:v>
                </c:pt>
                <c:pt idx="47">
                  <c:v>0.42021812286149002</c:v>
                </c:pt>
                <c:pt idx="48">
                  <c:v>0.42047244366784248</c:v>
                </c:pt>
                <c:pt idx="49">
                  <c:v>0.42072111603620344</c:v>
                </c:pt>
                <c:pt idx="50">
                  <c:v>0.42097432708377075</c:v>
                </c:pt>
                <c:pt idx="51">
                  <c:v>0.42123209137102968</c:v>
                </c:pt>
                <c:pt idx="52">
                  <c:v>0.42148270397839949</c:v>
                </c:pt>
              </c:numCache>
            </c:numRef>
          </c:val>
        </c:ser>
        <c:ser>
          <c:idx val="13"/>
          <c:order val="13"/>
          <c:tx>
            <c:strRef>
              <c:f>SigmaDup!$AO$3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SigmaDup!$AO$4:$AO$56</c:f>
              <c:numCache>
                <c:formatCode>0%</c:formatCode>
                <c:ptCount val="53"/>
                <c:pt idx="0">
                  <c:v>0.4195165381003747</c:v>
                </c:pt>
                <c:pt idx="1">
                  <c:v>0.41974323582997325</c:v>
                </c:pt>
                <c:pt idx="2">
                  <c:v>0.41996624819808148</c:v>
                </c:pt>
                <c:pt idx="3">
                  <c:v>0.4201981179131215</c:v>
                </c:pt>
                <c:pt idx="4">
                  <c:v>0.42042488369948844</c:v>
                </c:pt>
                <c:pt idx="5">
                  <c:v>0.42065211474194986</c:v>
                </c:pt>
                <c:pt idx="6">
                  <c:v>0.42088541065763319</c:v>
                </c:pt>
                <c:pt idx="7">
                  <c:v>0.4211121463605258</c:v>
                </c:pt>
                <c:pt idx="8">
                  <c:v>0.42134072076080081</c:v>
                </c:pt>
                <c:pt idx="9">
                  <c:v>0.42157253835030828</c:v>
                </c:pt>
                <c:pt idx="10">
                  <c:v>0.42180337121090899</c:v>
                </c:pt>
                <c:pt idx="11">
                  <c:v>0.42203461634800454</c:v>
                </c:pt>
                <c:pt idx="12">
                  <c:v>0.42227333501253561</c:v>
                </c:pt>
                <c:pt idx="13">
                  <c:v>0.42250113939777972</c:v>
                </c:pt>
                <c:pt idx="14">
                  <c:v>0.42273215338398668</c:v>
                </c:pt>
                <c:pt idx="15">
                  <c:v>0.42296780004232515</c:v>
                </c:pt>
                <c:pt idx="16">
                  <c:v>0.4232066668920198</c:v>
                </c:pt>
                <c:pt idx="17">
                  <c:v>0.42343594085243547</c:v>
                </c:pt>
                <c:pt idx="18">
                  <c:v>0.42367125810177686</c:v>
                </c:pt>
                <c:pt idx="19">
                  <c:v>0.42390406588729773</c:v>
                </c:pt>
                <c:pt idx="20">
                  <c:v>0.42413863415109865</c:v>
                </c:pt>
                <c:pt idx="21">
                  <c:v>0.42437496083922349</c:v>
                </c:pt>
                <c:pt idx="22">
                  <c:v>0.42460730730025936</c:v>
                </c:pt>
                <c:pt idx="23">
                  <c:v>0.42484713712256411</c:v>
                </c:pt>
                <c:pt idx="24">
                  <c:v>0.42508009011673209</c:v>
                </c:pt>
                <c:pt idx="25">
                  <c:v>0.42531765073587041</c:v>
                </c:pt>
                <c:pt idx="26">
                  <c:v>0.42555694502746733</c:v>
                </c:pt>
                <c:pt idx="27">
                  <c:v>0.42578930427451411</c:v>
                </c:pt>
                <c:pt idx="28">
                  <c:v>0.42602770966165376</c:v>
                </c:pt>
                <c:pt idx="29">
                  <c:v>0.42626493508719243</c:v>
                </c:pt>
                <c:pt idx="30">
                  <c:v>0.42650677055868846</c:v>
                </c:pt>
                <c:pt idx="31">
                  <c:v>0.42674160379547738</c:v>
                </c:pt>
                <c:pt idx="32">
                  <c:v>0.42698249215736417</c:v>
                </c:pt>
                <c:pt idx="33">
                  <c:v>0.42722071058732458</c:v>
                </c:pt>
                <c:pt idx="34">
                  <c:v>0.42746061754019088</c:v>
                </c:pt>
                <c:pt idx="35">
                  <c:v>0.42769928951399261</c:v>
                </c:pt>
                <c:pt idx="36">
                  <c:v>0.42793671338961631</c:v>
                </c:pt>
                <c:pt idx="37">
                  <c:v>0.42817727352485446</c:v>
                </c:pt>
                <c:pt idx="38">
                  <c:v>0.42841510424491236</c:v>
                </c:pt>
                <c:pt idx="39">
                  <c:v>0.42865459671829237</c:v>
                </c:pt>
                <c:pt idx="40">
                  <c:v>0.42889427850335399</c:v>
                </c:pt>
                <c:pt idx="41">
                  <c:v>0.42913414350242324</c:v>
                </c:pt>
                <c:pt idx="42">
                  <c:v>0.4293756620030218</c:v>
                </c:pt>
                <c:pt idx="43">
                  <c:v>0.42961291890432091</c:v>
                </c:pt>
                <c:pt idx="44">
                  <c:v>0.4298547748820758</c:v>
                </c:pt>
                <c:pt idx="45">
                  <c:v>0.43009679391224087</c:v>
                </c:pt>
                <c:pt idx="46">
                  <c:v>0.4303374845341722</c:v>
                </c:pt>
                <c:pt idx="47">
                  <c:v>0.43057385889667388</c:v>
                </c:pt>
                <c:pt idx="48">
                  <c:v>0.43081781063293501</c:v>
                </c:pt>
                <c:pt idx="49">
                  <c:v>0.43106041459709826</c:v>
                </c:pt>
                <c:pt idx="50">
                  <c:v>0.43130315280703885</c:v>
                </c:pt>
                <c:pt idx="51">
                  <c:v>0.43153853658723745</c:v>
                </c:pt>
                <c:pt idx="52">
                  <c:v>0.43178151553907784</c:v>
                </c:pt>
              </c:numCache>
            </c:numRef>
          </c:val>
        </c:ser>
        <c:ser>
          <c:idx val="14"/>
          <c:order val="14"/>
          <c:tx>
            <c:strRef>
              <c:f>SigmaDup!$AP$3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SigmaDup!$AP$4:$AP$56</c:f>
              <c:numCache>
                <c:formatCode>0%</c:formatCode>
                <c:ptCount val="53"/>
                <c:pt idx="0">
                  <c:v>0.43062789395569956</c:v>
                </c:pt>
                <c:pt idx="1">
                  <c:v>0.43084521367577577</c:v>
                </c:pt>
                <c:pt idx="2">
                  <c:v>0.43106150319786146</c:v>
                </c:pt>
                <c:pt idx="3">
                  <c:v>0.43128105635444874</c:v>
                </c:pt>
                <c:pt idx="4">
                  <c:v>0.43150243776277075</c:v>
                </c:pt>
                <c:pt idx="5">
                  <c:v>0.43172132554671139</c:v>
                </c:pt>
                <c:pt idx="6">
                  <c:v>0.43194634943818533</c:v>
                </c:pt>
                <c:pt idx="7">
                  <c:v>0.43216453303391533</c:v>
                </c:pt>
                <c:pt idx="8">
                  <c:v>0.43238595705815147</c:v>
                </c:pt>
                <c:pt idx="9">
                  <c:v>0.43261062465886047</c:v>
                </c:pt>
                <c:pt idx="10">
                  <c:v>0.43283129417082272</c:v>
                </c:pt>
                <c:pt idx="11">
                  <c:v>0.43305374439952715</c:v>
                </c:pt>
                <c:pt idx="12">
                  <c:v>0.43327797323080197</c:v>
                </c:pt>
                <c:pt idx="13">
                  <c:v>0.43350252407954498</c:v>
                </c:pt>
                <c:pt idx="14">
                  <c:v>0.4337244760979232</c:v>
                </c:pt>
                <c:pt idx="15">
                  <c:v>0.4339481859913536</c:v>
                </c:pt>
                <c:pt idx="16">
                  <c:v>0.43417657310892671</c:v>
                </c:pt>
                <c:pt idx="17">
                  <c:v>0.4344008730216245</c:v>
                </c:pt>
                <c:pt idx="18">
                  <c:v>0.43462252549682162</c:v>
                </c:pt>
                <c:pt idx="19">
                  <c:v>0.43485030960339172</c:v>
                </c:pt>
                <c:pt idx="20">
                  <c:v>0.435075432145483</c:v>
                </c:pt>
                <c:pt idx="21">
                  <c:v>0.43529934460955411</c:v>
                </c:pt>
                <c:pt idx="22">
                  <c:v>0.43552350652606703</c:v>
                </c:pt>
                <c:pt idx="23">
                  <c:v>0.43575085935135965</c:v>
                </c:pt>
                <c:pt idx="24">
                  <c:v>0.43598140841849292</c:v>
                </c:pt>
                <c:pt idx="25">
                  <c:v>0.43620776817121665</c:v>
                </c:pt>
                <c:pt idx="26">
                  <c:v>0.4364313942958305</c:v>
                </c:pt>
                <c:pt idx="27">
                  <c:v>0.43665819709895376</c:v>
                </c:pt>
                <c:pt idx="28">
                  <c:v>0.43688521384903395</c:v>
                </c:pt>
                <c:pt idx="29">
                  <c:v>0.4371139244207361</c:v>
                </c:pt>
                <c:pt idx="30">
                  <c:v>0.43734284047317107</c:v>
                </c:pt>
                <c:pt idx="31">
                  <c:v>0.43756897547052614</c:v>
                </c:pt>
                <c:pt idx="32">
                  <c:v>0.43779678792947135</c:v>
                </c:pt>
                <c:pt idx="33">
                  <c:v>0.43802478369155839</c:v>
                </c:pt>
                <c:pt idx="34">
                  <c:v>0.43825445321840617</c:v>
                </c:pt>
                <c:pt idx="35">
                  <c:v>0.43847980322014224</c:v>
                </c:pt>
                <c:pt idx="36">
                  <c:v>0.438709812219295</c:v>
                </c:pt>
                <c:pt idx="37">
                  <c:v>0.43893698050638158</c:v>
                </c:pt>
                <c:pt idx="38">
                  <c:v>0.43916730836569251</c:v>
                </c:pt>
                <c:pt idx="39">
                  <c:v>0.43940080275226695</c:v>
                </c:pt>
                <c:pt idx="40">
                  <c:v>0.43962540078594348</c:v>
                </c:pt>
                <c:pt idx="41">
                  <c:v>0.43985314622028476</c:v>
                </c:pt>
                <c:pt idx="42">
                  <c:v>0.44008253322805574</c:v>
                </c:pt>
                <c:pt idx="43">
                  <c:v>0.44031356284783846</c:v>
                </c:pt>
                <c:pt idx="44">
                  <c:v>0.44053865093103217</c:v>
                </c:pt>
                <c:pt idx="45">
                  <c:v>0.44077295867225469</c:v>
                </c:pt>
                <c:pt idx="46">
                  <c:v>0.44100130633511131</c:v>
                </c:pt>
                <c:pt idx="47">
                  <c:v>0.44123128049302418</c:v>
                </c:pt>
                <c:pt idx="48">
                  <c:v>0.44145983167480457</c:v>
                </c:pt>
                <c:pt idx="49">
                  <c:v>0.44169153135711914</c:v>
                </c:pt>
                <c:pt idx="50">
                  <c:v>0.4419187389806673</c:v>
                </c:pt>
                <c:pt idx="51">
                  <c:v>0.44215215354585197</c:v>
                </c:pt>
                <c:pt idx="52">
                  <c:v>0.44238259214093345</c:v>
                </c:pt>
              </c:numCache>
            </c:numRef>
          </c:val>
        </c:ser>
        <c:ser>
          <c:idx val="15"/>
          <c:order val="15"/>
          <c:tx>
            <c:strRef>
              <c:f>SigmaDup!$AQ$3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SigmaDup!$AQ$4:$AQ$56</c:f>
              <c:numCache>
                <c:formatCode>0%</c:formatCode>
                <c:ptCount val="53"/>
                <c:pt idx="0">
                  <c:v>0.44199814246660846</c:v>
                </c:pt>
                <c:pt idx="1">
                  <c:v>0.44220936053191118</c:v>
                </c:pt>
                <c:pt idx="2">
                  <c:v>0.44241943355223506</c:v>
                </c:pt>
                <c:pt idx="3">
                  <c:v>0.44263277743415397</c:v>
                </c:pt>
                <c:pt idx="4">
                  <c:v>0.44284496152950564</c:v>
                </c:pt>
                <c:pt idx="5">
                  <c:v>0.44306041262918261</c:v>
                </c:pt>
                <c:pt idx="6">
                  <c:v>0.44327024495834</c:v>
                </c:pt>
                <c:pt idx="7">
                  <c:v>0.44348184679213543</c:v>
                </c:pt>
                <c:pt idx="8">
                  <c:v>0.44370115713877173</c:v>
                </c:pt>
                <c:pt idx="9">
                  <c:v>0.44391035256496464</c:v>
                </c:pt>
                <c:pt idx="10">
                  <c:v>0.44412576495607442</c:v>
                </c:pt>
                <c:pt idx="11">
                  <c:v>0.44433995631884116</c:v>
                </c:pt>
                <c:pt idx="12">
                  <c:v>0.44455589942305224</c:v>
                </c:pt>
                <c:pt idx="13">
                  <c:v>0.44476911044420492</c:v>
                </c:pt>
                <c:pt idx="14">
                  <c:v>0.44498854865055038</c:v>
                </c:pt>
                <c:pt idx="15">
                  <c:v>0.44520074778842272</c:v>
                </c:pt>
                <c:pt idx="16">
                  <c:v>0.44541617285593477</c:v>
                </c:pt>
                <c:pt idx="17">
                  <c:v>0.44563482877789168</c:v>
                </c:pt>
                <c:pt idx="18">
                  <c:v>0.44585070612333844</c:v>
                </c:pt>
                <c:pt idx="19">
                  <c:v>0.44606679861749493</c:v>
                </c:pt>
                <c:pt idx="20">
                  <c:v>0.44628310018611128</c:v>
                </c:pt>
                <c:pt idx="21">
                  <c:v>0.44649960496078905</c:v>
                </c:pt>
                <c:pt idx="22">
                  <c:v>0.44671781821046935</c:v>
                </c:pt>
                <c:pt idx="23">
                  <c:v>0.44693320062366321</c:v>
                </c:pt>
                <c:pt idx="24">
                  <c:v>0.44715482494140096</c:v>
                </c:pt>
                <c:pt idx="25">
                  <c:v>0.44736450588045018</c:v>
                </c:pt>
                <c:pt idx="26">
                  <c:v>0.4475864925088609</c:v>
                </c:pt>
                <c:pt idx="27">
                  <c:v>0.4478056183701522</c:v>
                </c:pt>
                <c:pt idx="28">
                  <c:v>0.448021866399755</c:v>
                </c:pt>
                <c:pt idx="29">
                  <c:v>0.44824131808119494</c:v>
                </c:pt>
                <c:pt idx="30">
                  <c:v>0.4484639796812212</c:v>
                </c:pt>
                <c:pt idx="31">
                  <c:v>0.44867762980695519</c:v>
                </c:pt>
                <c:pt idx="32">
                  <c:v>0.44889447173453761</c:v>
                </c:pt>
                <c:pt idx="33">
                  <c:v>0.44911144725363311</c:v>
                </c:pt>
                <c:pt idx="34">
                  <c:v>0.44933775730520831</c:v>
                </c:pt>
                <c:pt idx="35">
                  <c:v>0.44954885148401946</c:v>
                </c:pt>
                <c:pt idx="36">
                  <c:v>0.44976620172736298</c:v>
                </c:pt>
                <c:pt idx="37">
                  <c:v>0.44998674613105299</c:v>
                </c:pt>
                <c:pt idx="38">
                  <c:v>0.45020432311437125</c:v>
                </c:pt>
                <c:pt idx="39">
                  <c:v>0.45042818097473669</c:v>
                </c:pt>
                <c:pt idx="40">
                  <c:v>0.45065215449657225</c:v>
                </c:pt>
                <c:pt idx="41">
                  <c:v>0.45086075736290948</c:v>
                </c:pt>
                <c:pt idx="42">
                  <c:v>0.45108182789332057</c:v>
                </c:pt>
                <c:pt idx="43">
                  <c:v>0.45131230540996697</c:v>
                </c:pt>
                <c:pt idx="44">
                  <c:v>0.45153046324216423</c:v>
                </c:pt>
                <c:pt idx="45">
                  <c:v>0.45175181066928816</c:v>
                </c:pt>
                <c:pt idx="46">
                  <c:v>0.45197012260788605</c:v>
                </c:pt>
                <c:pt idx="47">
                  <c:v>0.45217914221572808</c:v>
                </c:pt>
                <c:pt idx="48">
                  <c:v>0.4524038239442098</c:v>
                </c:pt>
                <c:pt idx="49">
                  <c:v>0.45262232536486424</c:v>
                </c:pt>
                <c:pt idx="50">
                  <c:v>0.45284401552014947</c:v>
                </c:pt>
                <c:pt idx="51">
                  <c:v>0.4530689025694995</c:v>
                </c:pt>
                <c:pt idx="52">
                  <c:v>0.45328443213915354</c:v>
                </c:pt>
              </c:numCache>
            </c:numRef>
          </c:val>
        </c:ser>
        <c:ser>
          <c:idx val="16"/>
          <c:order val="16"/>
          <c:tx>
            <c:strRef>
              <c:f>SigmaDup!$AR$3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SigmaDup!$AR$4:$AR$56</c:f>
              <c:numCache>
                <c:formatCode>0%</c:formatCode>
                <c:ptCount val="53"/>
                <c:pt idx="0">
                  <c:v>0.45363631466219184</c:v>
                </c:pt>
                <c:pt idx="1">
                  <c:v>0.45383732019387801</c:v>
                </c:pt>
                <c:pt idx="2">
                  <c:v>0.45404767400213458</c:v>
                </c:pt>
                <c:pt idx="3">
                  <c:v>0.45424615905783627</c:v>
                </c:pt>
                <c:pt idx="4">
                  <c:v>0.45445399345293408</c:v>
                </c:pt>
                <c:pt idx="5">
                  <c:v>0.45466207785417706</c:v>
                </c:pt>
                <c:pt idx="6">
                  <c:v>0.45487040621359481</c:v>
                </c:pt>
                <c:pt idx="7">
                  <c:v>0.45506982722654715</c:v>
                </c:pt>
                <c:pt idx="8">
                  <c:v>0.45528166681765064</c:v>
                </c:pt>
                <c:pt idx="9">
                  <c:v>0.45549068417654315</c:v>
                </c:pt>
                <c:pt idx="10">
                  <c:v>0.45569380379467456</c:v>
                </c:pt>
                <c:pt idx="11">
                  <c:v>0.45590324888194955</c:v>
                </c:pt>
                <c:pt idx="12">
                  <c:v>0.45610677068999206</c:v>
                </c:pt>
                <c:pt idx="13">
                  <c:v>0.45631355122118855</c:v>
                </c:pt>
                <c:pt idx="14">
                  <c:v>0.45652359551596899</c:v>
                </c:pt>
                <c:pt idx="15">
                  <c:v>0.45672767871744019</c:v>
                </c:pt>
                <c:pt idx="16">
                  <c:v>0.45693809501455956</c:v>
                </c:pt>
                <c:pt idx="17">
                  <c:v>0.45714252511724557</c:v>
                </c:pt>
                <c:pt idx="18">
                  <c:v>0.4573594673917189</c:v>
                </c:pt>
                <c:pt idx="19">
                  <c:v>0.45755804807010469</c:v>
                </c:pt>
                <c:pt idx="20">
                  <c:v>0.45776914500238258</c:v>
                </c:pt>
                <c:pt idx="21">
                  <c:v>0.4579835013749271</c:v>
                </c:pt>
                <c:pt idx="22">
                  <c:v>0.45818561253474233</c:v>
                </c:pt>
                <c:pt idx="23">
                  <c:v>0.45840027590050786</c:v>
                </c:pt>
                <c:pt idx="24">
                  <c:v>0.45860576433670658</c:v>
                </c:pt>
                <c:pt idx="25">
                  <c:v>0.45881760577907055</c:v>
                </c:pt>
                <c:pt idx="26">
                  <c:v>0.45902335007896616</c:v>
                </c:pt>
                <c:pt idx="27">
                  <c:v>0.45923545258061493</c:v>
                </c:pt>
                <c:pt idx="28">
                  <c:v>0.45944143389577202</c:v>
                </c:pt>
                <c:pt idx="29">
                  <c:v>0.4596506509353494</c:v>
                </c:pt>
                <c:pt idx="30">
                  <c:v>0.45986937393201732</c:v>
                </c:pt>
                <c:pt idx="31">
                  <c:v>0.46007568368134244</c:v>
                </c:pt>
                <c:pt idx="32">
                  <c:v>0.46029150563754112</c:v>
                </c:pt>
                <c:pt idx="33">
                  <c:v>0.46049801093168974</c:v>
                </c:pt>
                <c:pt idx="34">
                  <c:v>0.46070460201218039</c:v>
                </c:pt>
                <c:pt idx="35">
                  <c:v>0.46091442507265401</c:v>
                </c:pt>
                <c:pt idx="36">
                  <c:v>0.46112433284824178</c:v>
                </c:pt>
                <c:pt idx="37">
                  <c:v>0.4613374793240117</c:v>
                </c:pt>
                <c:pt idx="38">
                  <c:v>0.46154438616849081</c:v>
                </c:pt>
                <c:pt idx="39">
                  <c:v>0.46175135801930162</c:v>
                </c:pt>
                <c:pt idx="40">
                  <c:v>0.46196789902176616</c:v>
                </c:pt>
                <c:pt idx="41">
                  <c:v>0.46217817335714906</c:v>
                </c:pt>
                <c:pt idx="42">
                  <c:v>0.46238215441938424</c:v>
                </c:pt>
                <c:pt idx="43">
                  <c:v>0.46259571961054902</c:v>
                </c:pt>
                <c:pt idx="44">
                  <c:v>0.46280934567028292</c:v>
                </c:pt>
                <c:pt idx="45">
                  <c:v>0.46301665167466738</c:v>
                </c:pt>
                <c:pt idx="46">
                  <c:v>0.46323357308103258</c:v>
                </c:pt>
                <c:pt idx="47">
                  <c:v>0.46343457051814474</c:v>
                </c:pt>
                <c:pt idx="48">
                  <c:v>0.46365158401041684</c:v>
                </c:pt>
                <c:pt idx="49">
                  <c:v>0.46385903598187911</c:v>
                </c:pt>
                <c:pt idx="50">
                  <c:v>0.46406651185095105</c:v>
                </c:pt>
                <c:pt idx="51">
                  <c:v>0.46428364321580268</c:v>
                </c:pt>
                <c:pt idx="52">
                  <c:v>0.46449759930141621</c:v>
                </c:pt>
              </c:numCache>
            </c:numRef>
          </c:val>
        </c:ser>
        <c:ser>
          <c:idx val="17"/>
          <c:order val="17"/>
          <c:tx>
            <c:strRef>
              <c:f>SigmaDup!$AS$3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SigmaDup!$AS$4:$AS$56</c:f>
              <c:numCache>
                <c:formatCode>0%</c:formatCode>
                <c:ptCount val="53"/>
                <c:pt idx="0">
                  <c:v>0.46555458839365921</c:v>
                </c:pt>
                <c:pt idx="1">
                  <c:v>0.46574706832330892</c:v>
                </c:pt>
                <c:pt idx="2">
                  <c:v>0.46594908697288839</c:v>
                </c:pt>
                <c:pt idx="3">
                  <c:v>0.4661450766889062</c:v>
                </c:pt>
                <c:pt idx="4">
                  <c:v>0.46634437734071615</c:v>
                </c:pt>
                <c:pt idx="5">
                  <c:v>0.46655324436909462</c:v>
                </c:pt>
                <c:pt idx="6">
                  <c:v>0.46674041669130711</c:v>
                </c:pt>
                <c:pt idx="7">
                  <c:v>0.4669465339165409</c:v>
                </c:pt>
                <c:pt idx="8">
                  <c:v>0.46714343369494421</c:v>
                </c:pt>
                <c:pt idx="9">
                  <c:v>0.46734677424345072</c:v>
                </c:pt>
                <c:pt idx="10">
                  <c:v>0.46754400218848124</c:v>
                </c:pt>
                <c:pt idx="11">
                  <c:v>0.46774767466675937</c:v>
                </c:pt>
                <c:pt idx="12">
                  <c:v>0.46794521098331288</c:v>
                </c:pt>
                <c:pt idx="13">
                  <c:v>0.46813973838486428</c:v>
                </c:pt>
                <c:pt idx="14">
                  <c:v>0.46834702130372158</c:v>
                </c:pt>
                <c:pt idx="15">
                  <c:v>0.46854814030673314</c:v>
                </c:pt>
                <c:pt idx="16">
                  <c:v>0.46873990690917805</c:v>
                </c:pt>
                <c:pt idx="17">
                  <c:v>0.46894444975931299</c:v>
                </c:pt>
                <c:pt idx="18">
                  <c:v>0.46914278719656471</c:v>
                </c:pt>
                <c:pt idx="19">
                  <c:v>0.46935393391042796</c:v>
                </c:pt>
                <c:pt idx="20">
                  <c:v>0.46955568934695258</c:v>
                </c:pt>
                <c:pt idx="21">
                  <c:v>0.46975437829976208</c:v>
                </c:pt>
                <c:pt idx="22">
                  <c:v>0.46994680215527412</c:v>
                </c:pt>
                <c:pt idx="23">
                  <c:v>0.4701488727264525</c:v>
                </c:pt>
                <c:pt idx="24">
                  <c:v>0.47035423553307698</c:v>
                </c:pt>
                <c:pt idx="25">
                  <c:v>0.4705533135842615</c:v>
                </c:pt>
                <c:pt idx="26">
                  <c:v>0.47075567568912396</c:v>
                </c:pt>
                <c:pt idx="27">
                  <c:v>0.47096773225351335</c:v>
                </c:pt>
                <c:pt idx="28">
                  <c:v>0.47116066323302147</c:v>
                </c:pt>
                <c:pt idx="29">
                  <c:v>0.47136648969645945</c:v>
                </c:pt>
                <c:pt idx="30">
                  <c:v>0.47156276320486468</c:v>
                </c:pt>
                <c:pt idx="31">
                  <c:v>0.4717719601949672</c:v>
                </c:pt>
                <c:pt idx="32">
                  <c:v>0.4719651428988928</c:v>
                </c:pt>
                <c:pt idx="33">
                  <c:v>0.47217126304132456</c:v>
                </c:pt>
                <c:pt idx="34">
                  <c:v>0.4723742259696585</c:v>
                </c:pt>
                <c:pt idx="35">
                  <c:v>0.47257724755265612</c:v>
                </c:pt>
                <c:pt idx="36">
                  <c:v>0.47277709020364334</c:v>
                </c:pt>
                <c:pt idx="37">
                  <c:v>0.47298021491902059</c:v>
                </c:pt>
                <c:pt idx="38">
                  <c:v>0.4731801463855953</c:v>
                </c:pt>
                <c:pt idx="39">
                  <c:v>0.4733768703154011</c:v>
                </c:pt>
                <c:pt idx="40">
                  <c:v>0.47358336682406088</c:v>
                </c:pt>
                <c:pt idx="41">
                  <c:v>0.47378665640964007</c:v>
                </c:pt>
                <c:pt idx="42">
                  <c:v>0.47398672456406626</c:v>
                </c:pt>
                <c:pt idx="43">
                  <c:v>0.47419659603734826</c:v>
                </c:pt>
                <c:pt idx="44">
                  <c:v>0.47439345657451332</c:v>
                </c:pt>
                <c:pt idx="45">
                  <c:v>0.47460012885716224</c:v>
                </c:pt>
                <c:pt idx="46">
                  <c:v>0.47480355957502457</c:v>
                </c:pt>
                <c:pt idx="47">
                  <c:v>0.4749971854184733</c:v>
                </c:pt>
                <c:pt idx="48">
                  <c:v>0.47521047443530451</c:v>
                </c:pt>
                <c:pt idx="49">
                  <c:v>0.47541067039687862</c:v>
                </c:pt>
                <c:pt idx="50">
                  <c:v>0.47561415457987682</c:v>
                </c:pt>
                <c:pt idx="51">
                  <c:v>0.47581435606027822</c:v>
                </c:pt>
                <c:pt idx="52">
                  <c:v>0.47601455407523802</c:v>
                </c:pt>
              </c:numCache>
            </c:numRef>
          </c:val>
        </c:ser>
        <c:ser>
          <c:idx val="18"/>
          <c:order val="18"/>
          <c:tx>
            <c:strRef>
              <c:f>SigmaDup!$AT$3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SigmaDup!$AA$4:$AA$56</c:f>
              <c:numCache>
                <c:formatCode>General</c:formatCode>
                <c:ptCount val="53"/>
                <c:pt idx="0">
                  <c:v>95</c:v>
                </c:pt>
                <c:pt idx="1">
                  <c:v>95.25</c:v>
                </c:pt>
                <c:pt idx="2">
                  <c:v>95.5</c:v>
                </c:pt>
                <c:pt idx="3">
                  <c:v>95.75</c:v>
                </c:pt>
                <c:pt idx="4">
                  <c:v>96</c:v>
                </c:pt>
                <c:pt idx="5">
                  <c:v>96.25</c:v>
                </c:pt>
                <c:pt idx="6">
                  <c:v>96.5</c:v>
                </c:pt>
                <c:pt idx="7">
                  <c:v>96.75</c:v>
                </c:pt>
                <c:pt idx="8">
                  <c:v>97</c:v>
                </c:pt>
                <c:pt idx="9">
                  <c:v>97.25</c:v>
                </c:pt>
                <c:pt idx="10">
                  <c:v>97.5</c:v>
                </c:pt>
                <c:pt idx="11">
                  <c:v>97.75</c:v>
                </c:pt>
                <c:pt idx="12">
                  <c:v>98</c:v>
                </c:pt>
                <c:pt idx="13">
                  <c:v>98.25</c:v>
                </c:pt>
                <c:pt idx="14">
                  <c:v>98.5</c:v>
                </c:pt>
                <c:pt idx="15">
                  <c:v>98.75</c:v>
                </c:pt>
                <c:pt idx="16">
                  <c:v>99</c:v>
                </c:pt>
                <c:pt idx="17">
                  <c:v>99.25</c:v>
                </c:pt>
                <c:pt idx="18">
                  <c:v>99.5</c:v>
                </c:pt>
                <c:pt idx="19">
                  <c:v>99.75</c:v>
                </c:pt>
                <c:pt idx="20">
                  <c:v>100</c:v>
                </c:pt>
                <c:pt idx="21">
                  <c:v>100.25</c:v>
                </c:pt>
                <c:pt idx="22">
                  <c:v>100.5</c:v>
                </c:pt>
                <c:pt idx="23">
                  <c:v>100.75</c:v>
                </c:pt>
                <c:pt idx="24">
                  <c:v>101</c:v>
                </c:pt>
                <c:pt idx="25">
                  <c:v>101.25</c:v>
                </c:pt>
                <c:pt idx="26">
                  <c:v>101.5</c:v>
                </c:pt>
                <c:pt idx="27">
                  <c:v>101.75</c:v>
                </c:pt>
                <c:pt idx="28">
                  <c:v>102</c:v>
                </c:pt>
                <c:pt idx="29">
                  <c:v>102.25</c:v>
                </c:pt>
                <c:pt idx="30">
                  <c:v>102.5</c:v>
                </c:pt>
                <c:pt idx="31">
                  <c:v>102.75</c:v>
                </c:pt>
                <c:pt idx="32">
                  <c:v>103</c:v>
                </c:pt>
                <c:pt idx="33">
                  <c:v>103.25</c:v>
                </c:pt>
                <c:pt idx="34">
                  <c:v>103.5</c:v>
                </c:pt>
                <c:pt idx="35">
                  <c:v>103.75</c:v>
                </c:pt>
                <c:pt idx="36">
                  <c:v>104</c:v>
                </c:pt>
                <c:pt idx="37">
                  <c:v>104.25</c:v>
                </c:pt>
                <c:pt idx="38">
                  <c:v>104.5</c:v>
                </c:pt>
                <c:pt idx="39">
                  <c:v>104.75</c:v>
                </c:pt>
                <c:pt idx="40">
                  <c:v>105</c:v>
                </c:pt>
                <c:pt idx="41">
                  <c:v>105.25</c:v>
                </c:pt>
                <c:pt idx="42">
                  <c:v>105.5</c:v>
                </c:pt>
                <c:pt idx="43">
                  <c:v>105.75</c:v>
                </c:pt>
                <c:pt idx="44">
                  <c:v>106</c:v>
                </c:pt>
                <c:pt idx="45">
                  <c:v>106.25</c:v>
                </c:pt>
                <c:pt idx="46">
                  <c:v>106.5</c:v>
                </c:pt>
                <c:pt idx="47">
                  <c:v>106.75</c:v>
                </c:pt>
                <c:pt idx="48">
                  <c:v>107</c:v>
                </c:pt>
                <c:pt idx="49">
                  <c:v>107.25</c:v>
                </c:pt>
                <c:pt idx="50">
                  <c:v>107.5</c:v>
                </c:pt>
                <c:pt idx="51">
                  <c:v>107.75</c:v>
                </c:pt>
                <c:pt idx="52">
                  <c:v>108</c:v>
                </c:pt>
              </c:numCache>
            </c:numRef>
          </c:cat>
          <c:val>
            <c:numRef>
              <c:f>SigmaDup!$AT$4:$AT$56</c:f>
              <c:numCache>
                <c:formatCode>0%</c:formatCode>
                <c:ptCount val="53"/>
                <c:pt idx="0">
                  <c:v>0.47775919888469981</c:v>
                </c:pt>
                <c:pt idx="1">
                  <c:v>0.4779465136104174</c:v>
                </c:pt>
                <c:pt idx="2">
                  <c:v>0.47814037638179252</c:v>
                </c:pt>
                <c:pt idx="3">
                  <c:v>0.4783343933931255</c:v>
                </c:pt>
                <c:pt idx="4">
                  <c:v>0.47852535234239568</c:v>
                </c:pt>
                <c:pt idx="5">
                  <c:v>0.47871966061199667</c:v>
                </c:pt>
                <c:pt idx="6">
                  <c:v>0.47891089531525649</c:v>
                </c:pt>
                <c:pt idx="7">
                  <c:v>0.47910225948357194</c:v>
                </c:pt>
                <c:pt idx="8">
                  <c:v>0.4793034110644151</c:v>
                </c:pt>
                <c:pt idx="9">
                  <c:v>0.47949180683292347</c:v>
                </c:pt>
                <c:pt idx="10">
                  <c:v>0.47968676729747839</c:v>
                </c:pt>
                <c:pt idx="11">
                  <c:v>0.4798786159031847</c:v>
                </c:pt>
                <c:pt idx="12">
                  <c:v>0.48006733854437583</c:v>
                </c:pt>
                <c:pt idx="13">
                  <c:v>0.48026587039941332</c:v>
                </c:pt>
                <c:pt idx="14">
                  <c:v>0.48045479338456115</c:v>
                </c:pt>
                <c:pt idx="15">
                  <c:v>0.48065029356976396</c:v>
                </c:pt>
                <c:pt idx="16">
                  <c:v>0.48084589222712776</c:v>
                </c:pt>
                <c:pt idx="17">
                  <c:v>0.4810350839943297</c:v>
                </c:pt>
                <c:pt idx="18">
                  <c:v>0.48124062395329736</c:v>
                </c:pt>
                <c:pt idx="19">
                  <c:v>0.48142672546785775</c:v>
                </c:pt>
                <c:pt idx="20">
                  <c:v>0.48161941194125907</c:v>
                </c:pt>
                <c:pt idx="21">
                  <c:v>0.48181869975427682</c:v>
                </c:pt>
                <c:pt idx="22">
                  <c:v>0.48201153466796215</c:v>
                </c:pt>
                <c:pt idx="23">
                  <c:v>0.48220443487720316</c:v>
                </c:pt>
                <c:pt idx="24">
                  <c:v>0.48239412238242846</c:v>
                </c:pt>
                <c:pt idx="25">
                  <c:v>0.4825936952340899</c:v>
                </c:pt>
                <c:pt idx="26">
                  <c:v>0.48278677360305033</c:v>
                </c:pt>
                <c:pt idx="27">
                  <c:v>0.48298318823595554</c:v>
                </c:pt>
                <c:pt idx="28">
                  <c:v>0.48317636923683704</c:v>
                </c:pt>
                <c:pt idx="29">
                  <c:v>0.48337617854305692</c:v>
                </c:pt>
                <c:pt idx="30">
                  <c:v>0.48356615681580251</c:v>
                </c:pt>
                <c:pt idx="31">
                  <c:v>0.48376276373164595</c:v>
                </c:pt>
                <c:pt idx="32">
                  <c:v>0.48395611000269217</c:v>
                </c:pt>
                <c:pt idx="33">
                  <c:v>0.48414948780351758</c:v>
                </c:pt>
                <c:pt idx="34">
                  <c:v>0.48434951259228415</c:v>
                </c:pt>
                <c:pt idx="35">
                  <c:v>0.48453963827388169</c:v>
                </c:pt>
                <c:pt idx="36">
                  <c:v>0.48473972799349241</c:v>
                </c:pt>
                <c:pt idx="37">
                  <c:v>0.48492325214123738</c:v>
                </c:pt>
                <c:pt idx="38">
                  <c:v>0.48513003429884866</c:v>
                </c:pt>
                <c:pt idx="39">
                  <c:v>0.48531357028861727</c:v>
                </c:pt>
                <c:pt idx="40">
                  <c:v>0.48551374704388017</c:v>
                </c:pt>
                <c:pt idx="41">
                  <c:v>0.48571061169486085</c:v>
                </c:pt>
                <c:pt idx="42">
                  <c:v>0.48590415066248438</c:v>
                </c:pt>
                <c:pt idx="43">
                  <c:v>0.48609769159132915</c:v>
                </c:pt>
                <c:pt idx="44">
                  <c:v>0.48629792067703559</c:v>
                </c:pt>
                <c:pt idx="45">
                  <c:v>0.48649146425152184</c:v>
                </c:pt>
                <c:pt idx="46">
                  <c:v>0.486685001592636</c:v>
                </c:pt>
                <c:pt idx="47">
                  <c:v>0.4868751749191999</c:v>
                </c:pt>
                <c:pt idx="48">
                  <c:v>0.48707876469090805</c:v>
                </c:pt>
                <c:pt idx="49">
                  <c:v>0.48727227478030699</c:v>
                </c:pt>
                <c:pt idx="50">
                  <c:v>0.48745903656477746</c:v>
                </c:pt>
                <c:pt idx="51">
                  <c:v>0.48765924284296736</c:v>
                </c:pt>
                <c:pt idx="52">
                  <c:v>0.4878560689383844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33030032"/>
        <c:axId val="533031600"/>
        <c:axId val="534115888"/>
      </c:surface3DChart>
      <c:catAx>
        <c:axId val="533030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31600"/>
        <c:crosses val="autoZero"/>
        <c:auto val="1"/>
        <c:lblAlgn val="ctr"/>
        <c:lblOffset val="100"/>
        <c:noMultiLvlLbl val="0"/>
      </c:catAx>
      <c:valAx>
        <c:axId val="53303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30032"/>
        <c:crosses val="autoZero"/>
        <c:crossBetween val="midCat"/>
      </c:valAx>
      <c:serAx>
        <c:axId val="5341158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31600"/>
        <c:crosses val="autoZero"/>
      </c:ser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54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190501</xdr:colOff>
      <xdr:row>61</xdr:row>
      <xdr:rowOff>159204</xdr:rowOff>
    </xdr:from>
    <xdr:to>
      <xdr:col>17</xdr:col>
      <xdr:colOff>381000</xdr:colOff>
      <xdr:row>83</xdr:row>
      <xdr:rowOff>163286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559594</xdr:colOff>
      <xdr:row>10</xdr:row>
      <xdr:rowOff>104776</xdr:rowOff>
    </xdr:from>
    <xdr:to>
      <xdr:col>42</xdr:col>
      <xdr:colOff>514350</xdr:colOff>
      <xdr:row>42</xdr:row>
      <xdr:rowOff>73819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9"/>
  <sheetViews>
    <sheetView workbookViewId="0">
      <selection activeCell="B5" sqref="B5:C14"/>
    </sheetView>
  </sheetViews>
  <sheetFormatPr defaultColWidth="9.140625" defaultRowHeight="15" x14ac:dyDescent="0.25"/>
  <cols>
    <col min="1" max="1" width="9.140625" style="3"/>
    <col min="2" max="2" width="15.140625" style="3" customWidth="1"/>
    <col min="3" max="4" width="9.140625" style="3"/>
    <col min="5" max="5" width="10" style="3" bestFit="1" customWidth="1"/>
    <col min="6" max="7" width="9.140625" style="3"/>
    <col min="8" max="8" width="15.28515625" style="3" bestFit="1" customWidth="1"/>
    <col min="9" max="9" width="5.5703125" style="3" customWidth="1"/>
    <col min="10" max="10" width="15.7109375" style="3" customWidth="1"/>
    <col min="11" max="11" width="17.28515625" style="3" customWidth="1"/>
    <col min="12" max="12" width="25.5703125" style="3" bestFit="1" customWidth="1"/>
    <col min="13" max="13" width="8.140625" style="3" customWidth="1"/>
    <col min="14" max="14" width="6.85546875" style="3" customWidth="1"/>
    <col min="15" max="16384" width="9.140625" style="3"/>
  </cols>
  <sheetData>
    <row r="2" spans="2:13" x14ac:dyDescent="0.25">
      <c r="B2" s="13" t="s">
        <v>0</v>
      </c>
      <c r="C2" s="15"/>
      <c r="D2" s="15"/>
      <c r="E2" s="15"/>
      <c r="F2" s="7"/>
    </row>
    <row r="3" spans="2:13" x14ac:dyDescent="0.25">
      <c r="B3" s="12" t="str">
        <f>_xll.AboutDupireXL()</f>
        <v>Dupire local vol Excel Interface for OOPA 2016/17.</v>
      </c>
      <c r="C3" s="14"/>
      <c r="D3" s="14"/>
      <c r="E3" s="14"/>
      <c r="F3" s="11"/>
    </row>
    <row r="5" spans="2:13" x14ac:dyDescent="0.25">
      <c r="B5" s="1" t="s">
        <v>24</v>
      </c>
      <c r="C5" s="2"/>
    </row>
    <row r="6" spans="2:13" x14ac:dyDescent="0.25">
      <c r="B6" s="5" t="s">
        <v>1</v>
      </c>
      <c r="C6" s="2">
        <v>100</v>
      </c>
    </row>
    <row r="7" spans="2:13" x14ac:dyDescent="0.25">
      <c r="B7" s="10" t="s">
        <v>5</v>
      </c>
      <c r="C7" s="11">
        <v>2.5000000000000001E-2</v>
      </c>
    </row>
    <row r="9" spans="2:13" x14ac:dyDescent="0.25">
      <c r="B9" s="13" t="s">
        <v>8</v>
      </c>
      <c r="C9" s="6"/>
      <c r="I9" s="13" t="s">
        <v>25</v>
      </c>
      <c r="J9" s="7"/>
    </row>
    <row r="10" spans="2:13" x14ac:dyDescent="0.25">
      <c r="B10" s="8" t="s">
        <v>9</v>
      </c>
      <c r="C10" s="5">
        <f>SQRT(0.1)</f>
        <v>0.31622776601683794</v>
      </c>
      <c r="I10" s="8" t="s">
        <v>9</v>
      </c>
      <c r="J10" s="9">
        <f>SQRT(0.1)</f>
        <v>0.31622776601683794</v>
      </c>
      <c r="L10" s="5" t="s">
        <v>14</v>
      </c>
      <c r="M10" s="16">
        <f>0.000001</f>
        <v>9.9999999999999995E-7</v>
      </c>
    </row>
    <row r="11" spans="2:13" x14ac:dyDescent="0.25">
      <c r="B11" s="8" t="s">
        <v>10</v>
      </c>
      <c r="C11" s="8">
        <v>1</v>
      </c>
      <c r="I11" s="8" t="s">
        <v>10</v>
      </c>
      <c r="J11" s="9">
        <v>1</v>
      </c>
      <c r="L11" s="10" t="s">
        <v>15</v>
      </c>
      <c r="M11" s="11">
        <v>100000</v>
      </c>
    </row>
    <row r="12" spans="2:13" x14ac:dyDescent="0.25">
      <c r="B12" s="8" t="s">
        <v>11</v>
      </c>
      <c r="C12" s="8">
        <v>0.7</v>
      </c>
      <c r="I12" s="8" t="s">
        <v>11</v>
      </c>
      <c r="J12" s="9">
        <v>0.7</v>
      </c>
    </row>
    <row r="13" spans="2:13" x14ac:dyDescent="0.25">
      <c r="B13" s="8" t="s">
        <v>12</v>
      </c>
      <c r="C13" s="8">
        <v>0.2</v>
      </c>
      <c r="I13" s="8" t="s">
        <v>12</v>
      </c>
      <c r="J13" s="9">
        <v>0.3</v>
      </c>
    </row>
    <row r="14" spans="2:13" x14ac:dyDescent="0.25">
      <c r="B14" s="10" t="s">
        <v>7</v>
      </c>
      <c r="C14" s="10">
        <v>0.3</v>
      </c>
      <c r="I14" s="10" t="s">
        <v>7</v>
      </c>
      <c r="J14" s="11">
        <v>-0.1</v>
      </c>
    </row>
    <row r="15" spans="2:13" x14ac:dyDescent="0.25">
      <c r="B15" s="10" t="s">
        <v>50</v>
      </c>
      <c r="C15" s="31">
        <f t="array" ref="C15">_xll.DupireSsviVolatility(C6,C7,C10,C11,C12,C13,C14,C20,B20)</f>
        <v>0.38902996556861469</v>
      </c>
      <c r="I15" s="18"/>
      <c r="J15" s="18"/>
    </row>
    <row r="16" spans="2:13" x14ac:dyDescent="0.25">
      <c r="B16" s="18"/>
      <c r="C16" s="18"/>
      <c r="D16" s="18"/>
      <c r="I16" s="18"/>
      <c r="J16" s="18"/>
    </row>
    <row r="18" spans="2:16" x14ac:dyDescent="0.25">
      <c r="B18" s="13" t="s">
        <v>23</v>
      </c>
      <c r="C18" s="15"/>
      <c r="D18" s="15"/>
      <c r="E18" s="7"/>
      <c r="G18" s="1" t="s">
        <v>18</v>
      </c>
      <c r="H18" s="4"/>
      <c r="I18" s="4"/>
      <c r="J18" s="2"/>
      <c r="L18" s="13" t="s">
        <v>20</v>
      </c>
      <c r="M18" s="7"/>
      <c r="O18" s="13" t="s">
        <v>21</v>
      </c>
      <c r="P18" s="7" t="s">
        <v>22</v>
      </c>
    </row>
    <row r="19" spans="2:16" x14ac:dyDescent="0.25">
      <c r="B19" s="6" t="s">
        <v>2</v>
      </c>
      <c r="C19" s="6" t="s">
        <v>3</v>
      </c>
      <c r="D19" s="6" t="s">
        <v>4</v>
      </c>
      <c r="E19" s="7" t="s">
        <v>42</v>
      </c>
      <c r="G19" s="6" t="s">
        <v>2</v>
      </c>
      <c r="H19" s="7" t="s">
        <v>3</v>
      </c>
      <c r="I19" s="7" t="s">
        <v>4</v>
      </c>
      <c r="J19" s="7" t="s">
        <v>13</v>
      </c>
      <c r="L19" s="5" t="str">
        <f t="array" ref="L19:M22">_xll.CalibrateDupireSsviParametersATM(I10:J11,C7,C6,G20:G22,H20:H22,I20:I22,J20:J22,M10,M11)</f>
        <v>Alpha</v>
      </c>
      <c r="M19" s="55">
        <v>0.3151754617895477</v>
      </c>
      <c r="O19" s="44">
        <f>_xll.DupireSsviEuropeanVanillaOptionPrice($C$6,$C$7,$M$19,$M$20,$C$12,$C$13,$C$14,H20,G20,I20)</f>
        <v>15.359695977419022</v>
      </c>
      <c r="P19" s="51">
        <f>POWER(O19-J20,2)</f>
        <v>0.40998924133338094</v>
      </c>
    </row>
    <row r="20" spans="2:16" x14ac:dyDescent="0.25">
      <c r="B20" s="5">
        <f>$C$6*EXP($C$7*C20)</f>
        <v>102.53151205244289</v>
      </c>
      <c r="C20" s="2">
        <v>1</v>
      </c>
      <c r="D20" s="2" t="s">
        <v>6</v>
      </c>
      <c r="E20" s="63">
        <f t="array" ref="E20">_xll.DupireSsviEuropeanVanillaOptionPrice($C$6,$C$7,$C$10,$C$11,$C$12,$C$13,$C$14,C20,B20,D20)</f>
        <v>15.42406543977819</v>
      </c>
      <c r="G20" s="8">
        <f>$C$6*EXP($C$7*H20)</f>
        <v>102.53151205244289</v>
      </c>
      <c r="H20" s="9">
        <v>1</v>
      </c>
      <c r="I20" s="9" t="s">
        <v>6</v>
      </c>
      <c r="J20" s="9">
        <v>16</v>
      </c>
      <c r="L20" s="10" t="str">
        <v>Beta</v>
      </c>
      <c r="M20" s="49">
        <v>0.99942928597864922</v>
      </c>
      <c r="O20" s="44">
        <f>_xll.DupireSsviEuropeanVanillaOptionPrice($C$6,$C$7,$M$19,$M$20,$C$12,$C$13,$C$14,H21,G21,I21)</f>
        <v>29.108970892244002</v>
      </c>
      <c r="P20" s="51">
        <f>POWER(O20-J21,2)</f>
        <v>3.5759910863804443</v>
      </c>
    </row>
    <row r="21" spans="2:16" x14ac:dyDescent="0.25">
      <c r="B21" s="8">
        <f>$C$6*EXP($C$7*C21)</f>
        <v>105.12710963760242</v>
      </c>
      <c r="C21" s="9">
        <v>2</v>
      </c>
      <c r="D21" s="9" t="s">
        <v>6</v>
      </c>
      <c r="E21" s="64">
        <f>_xll.DupireSsviEuropeanVanillaOptionPrice($C$6,$C$7,$C$10,$C$11,$C$12,$C$13,$C$14,C21,B21,D21)</f>
        <v>29.238488022217368</v>
      </c>
      <c r="G21" s="8">
        <f>$C$6*EXP($C$7*H21)</f>
        <v>105.12710963760242</v>
      </c>
      <c r="H21" s="9">
        <v>2</v>
      </c>
      <c r="I21" s="9" t="s">
        <v>6</v>
      </c>
      <c r="J21" s="9">
        <v>31</v>
      </c>
      <c r="L21" s="1" t="str">
        <v>Minimizer Status</v>
      </c>
      <c r="M21" s="56" t="str">
        <v>OK</v>
      </c>
      <c r="O21" s="45">
        <f>_xll.DupireSsviEuropeanVanillaOptionPrice($C$6,$C$7,$M$19,$M$20,$C$12,$C$13,$C$14,H22,G22,I22)</f>
        <v>21.719133533053451</v>
      </c>
      <c r="P21" s="52">
        <f>POWER(O21-J22,2)</f>
        <v>1.6406189061481338</v>
      </c>
    </row>
    <row r="22" spans="2:16" x14ac:dyDescent="0.25">
      <c r="B22" s="10">
        <f>$C$6*EXP($C$7*C22)</f>
        <v>103.8211997081825</v>
      </c>
      <c r="C22" s="11">
        <v>1.5</v>
      </c>
      <c r="D22" s="11" t="s">
        <v>6</v>
      </c>
      <c r="E22" s="65">
        <f>_xll.DupireSsviEuropeanVanillaOptionPrice($C$6,$C$7,$C$10,$C$11,$C$12,$C$13,$C$14,C22,B22,D22)</f>
        <v>21.81321774460892</v>
      </c>
      <c r="G22" s="10">
        <f>$C$6*EXP($C$7*H22)</f>
        <v>103.8211997081825</v>
      </c>
      <c r="H22" s="11">
        <v>1.5</v>
      </c>
      <c r="I22" s="11" t="s">
        <v>6</v>
      </c>
      <c r="J22" s="11">
        <v>23</v>
      </c>
      <c r="L22" s="12" t="str">
        <v>Pricing error</v>
      </c>
      <c r="M22" s="57">
        <v>5.0286149679732942E-3</v>
      </c>
      <c r="O22" s="46" t="s">
        <v>26</v>
      </c>
      <c r="P22" s="53">
        <f>AVERAGE(P19:P21)</f>
        <v>1.8755330779539863</v>
      </c>
    </row>
    <row r="23" spans="2:16" x14ac:dyDescent="0.25">
      <c r="E23" s="59"/>
      <c r="M23" s="38"/>
      <c r="O23" s="47"/>
      <c r="P23" s="47"/>
    </row>
    <row r="24" spans="2:16" x14ac:dyDescent="0.25">
      <c r="E24" s="59"/>
      <c r="M24" s="38"/>
      <c r="O24" s="47"/>
      <c r="P24" s="47"/>
    </row>
    <row r="25" spans="2:16" x14ac:dyDescent="0.25">
      <c r="B25" s="13" t="s">
        <v>27</v>
      </c>
      <c r="C25" s="15"/>
      <c r="D25" s="15"/>
      <c r="E25" s="60"/>
      <c r="G25" s="1" t="s">
        <v>19</v>
      </c>
      <c r="H25" s="4"/>
      <c r="I25" s="4"/>
      <c r="J25" s="2"/>
      <c r="L25" s="13" t="s">
        <v>16</v>
      </c>
      <c r="M25" s="50"/>
      <c r="O25" s="46" t="s">
        <v>21</v>
      </c>
      <c r="P25" s="54" t="s">
        <v>22</v>
      </c>
    </row>
    <row r="26" spans="2:16" x14ac:dyDescent="0.25">
      <c r="B26" s="6" t="s">
        <v>2</v>
      </c>
      <c r="C26" s="6" t="s">
        <v>3</v>
      </c>
      <c r="D26" s="6" t="s">
        <v>4</v>
      </c>
      <c r="E26" s="60" t="s">
        <v>42</v>
      </c>
      <c r="G26" s="5" t="s">
        <v>2</v>
      </c>
      <c r="H26" s="2" t="s">
        <v>3</v>
      </c>
      <c r="I26" s="2" t="s">
        <v>4</v>
      </c>
      <c r="J26" s="2" t="s">
        <v>13</v>
      </c>
      <c r="L26" s="5" t="str">
        <f t="array" ref="L26:M30">_xll.CalibrateDupireSsviParametersNonATM(I12:J14,$C$7,$C$6,$M$19,$M$20,G27:G31,H27:H31,I27:I31,J27:J31,M10,M11)</f>
        <v>Gamma</v>
      </c>
      <c r="M26" s="55">
        <v>0.73925633268106061</v>
      </c>
      <c r="O26" s="44">
        <f>_xll.DupireSsviEuropeanVanillaOptionPrice($C$6,$C$7,$M$19,$M$20,$M$26,$M$27,$M$28,H27,G27,I27)</f>
        <v>29.253687806157195</v>
      </c>
      <c r="P26" s="51">
        <f>POWER(O26-J27,2)</f>
        <v>3.0496062783640689</v>
      </c>
    </row>
    <row r="27" spans="2:16" x14ac:dyDescent="0.25">
      <c r="B27" s="5">
        <v>80</v>
      </c>
      <c r="C27" s="5">
        <v>1</v>
      </c>
      <c r="D27" s="5" t="s">
        <v>6</v>
      </c>
      <c r="E27" s="64">
        <f>_xll.DupireSsviEuropeanVanillaOptionPrice($C$6,$C$7,$C$10,$C$11,$C$12,$C$13,$C$14,C27,B27,D27)</f>
        <v>27.062972377968443</v>
      </c>
      <c r="G27" s="5">
        <v>80</v>
      </c>
      <c r="H27" s="5">
        <v>1</v>
      </c>
      <c r="I27" s="5" t="s">
        <v>6</v>
      </c>
      <c r="J27" s="2">
        <v>31</v>
      </c>
      <c r="L27" s="8" t="str">
        <v>Eta</v>
      </c>
      <c r="M27" s="48">
        <v>0.37892165160732039</v>
      </c>
      <c r="O27" s="44">
        <f>_xll.DupireSsviEuropeanVanillaOptionPrice($C$6,$C$7,$M$19,$M$20,$M$26,$M$27,$M$28,H28,G28,I28)</f>
        <v>42.435766711390293</v>
      </c>
      <c r="P27" s="51">
        <f>POWER(O27-J28,2)</f>
        <v>0.31835920397532441</v>
      </c>
    </row>
    <row r="28" spans="2:16" x14ac:dyDescent="0.25">
      <c r="B28" s="8">
        <v>80</v>
      </c>
      <c r="C28" s="8">
        <v>2</v>
      </c>
      <c r="D28" s="8" t="s">
        <v>6</v>
      </c>
      <c r="E28" s="64">
        <f>_xll.DupireSsviEuropeanVanillaOptionPrice($C$6,$C$7,$C$10,$C$11,$C$12,$C$13,$C$14,C28,B28,D28)</f>
        <v>39.018400643869107</v>
      </c>
      <c r="G28" s="8">
        <v>80</v>
      </c>
      <c r="H28" s="8">
        <v>2</v>
      </c>
      <c r="I28" s="8" t="s">
        <v>6</v>
      </c>
      <c r="J28" s="9">
        <v>43</v>
      </c>
      <c r="L28" s="8" t="str">
        <v>Rho</v>
      </c>
      <c r="M28" s="48">
        <v>-0.22505558189749725</v>
      </c>
      <c r="O28" s="44">
        <f>_xll.DupireSsviEuropeanVanillaOptionPrice($C$6,$C$7,$M$19,$M$20,$M$26,$M$27,$M$28,H29,G29,I29)</f>
        <v>23.344823142071959</v>
      </c>
      <c r="P28" s="51">
        <f>POWER(O28-J29,2)</f>
        <v>0.4292567151644599</v>
      </c>
    </row>
    <row r="29" spans="2:16" x14ac:dyDescent="0.25">
      <c r="B29" s="8">
        <v>90</v>
      </c>
      <c r="C29" s="8">
        <v>1</v>
      </c>
      <c r="D29" s="8" t="s">
        <v>6</v>
      </c>
      <c r="E29" s="64">
        <f>_xll.DupireSsviEuropeanVanillaOptionPrice($C$6,$C$7,$C$10,$C$11,$C$12,$C$13,$C$14,C29,B29,D29)</f>
        <v>21.171193113822994</v>
      </c>
      <c r="G29" s="8">
        <v>90</v>
      </c>
      <c r="H29" s="8">
        <v>1</v>
      </c>
      <c r="I29" s="8" t="s">
        <v>6</v>
      </c>
      <c r="J29" s="9">
        <v>24</v>
      </c>
      <c r="L29" s="5" t="str">
        <v>Minimizer Status</v>
      </c>
      <c r="M29" s="58" t="str">
        <v>OK</v>
      </c>
      <c r="O29" s="44">
        <f>_xll.DupireSsviEuropeanVanillaOptionPrice($C$6,$C$7,$M$19,$M$20,$M$26,$M$27,$M$28,H30,G30,I30)</f>
        <v>28.218168356945938</v>
      </c>
      <c r="P29" s="51">
        <f>POWER(O29-J30,2)</f>
        <v>4.9202708597562426</v>
      </c>
    </row>
    <row r="30" spans="2:16" x14ac:dyDescent="0.25">
      <c r="B30" s="8">
        <v>120</v>
      </c>
      <c r="C30" s="8">
        <v>1</v>
      </c>
      <c r="D30" s="8" t="s">
        <v>28</v>
      </c>
      <c r="E30" s="64">
        <f>_xll.DupireSsviEuropeanVanillaOptionPrice($C$6,$C$7,$C$10,$C$11,$C$12,$C$13,$C$14,C30,B30,D30)</f>
        <v>26.911682659444182</v>
      </c>
      <c r="G30" s="8">
        <v>120</v>
      </c>
      <c r="H30" s="8">
        <v>1</v>
      </c>
      <c r="I30" s="8" t="s">
        <v>28</v>
      </c>
      <c r="J30" s="9">
        <v>26</v>
      </c>
      <c r="L30" s="10" t="str">
        <v>Pricing error</v>
      </c>
      <c r="M30" s="49">
        <v>5.3876311234343034E-2</v>
      </c>
      <c r="O30" s="44">
        <f>_xll.DupireSsviEuropeanVanillaOptionPrice($C$6,$C$7,$M$19,$M$20,$M$26,$M$27,$M$28,H31,G31,I31)</f>
        <v>23.794726923718216</v>
      </c>
      <c r="P30" s="51">
        <f>POWER(O30-J31,2)</f>
        <v>4.2137035846187311E-2</v>
      </c>
    </row>
    <row r="31" spans="2:16" x14ac:dyDescent="0.25">
      <c r="B31" s="10">
        <v>90</v>
      </c>
      <c r="C31" s="10">
        <v>2</v>
      </c>
      <c r="D31" s="10" t="s">
        <v>28</v>
      </c>
      <c r="E31" s="65">
        <f>_xll.DupireSsviEuropeanVanillaOptionPrice($C$6,$C$7,$C$10,$C$11,$C$12,$C$13,$C$14,C31,B31,D31)</f>
        <v>20.31533777018798</v>
      </c>
      <c r="G31" s="10">
        <v>90</v>
      </c>
      <c r="H31" s="10">
        <v>2</v>
      </c>
      <c r="I31" s="10" t="s">
        <v>28</v>
      </c>
      <c r="J31" s="11">
        <v>24</v>
      </c>
      <c r="O31" s="13" t="s">
        <v>26</v>
      </c>
      <c r="P31" s="53">
        <f>AVERAGE(P26:P28)</f>
        <v>1.2657407325012844</v>
      </c>
    </row>
    <row r="34" spans="8:18" x14ac:dyDescent="0.25">
      <c r="H34" s="13" t="s">
        <v>17</v>
      </c>
      <c r="I34" s="15"/>
      <c r="J34" s="15"/>
      <c r="K34" s="15"/>
      <c r="L34" s="15"/>
      <c r="M34" s="15"/>
      <c r="N34" s="15"/>
      <c r="O34" s="15"/>
      <c r="P34" s="15"/>
      <c r="Q34" s="15"/>
      <c r="R34" s="7"/>
    </row>
    <row r="35" spans="8:18" x14ac:dyDescent="0.25">
      <c r="H35" s="17" t="str">
        <f t="array" ref="H35:H39">_xll.GetLatestErrors(5)</f>
        <v/>
      </c>
      <c r="I35" s="18"/>
      <c r="J35" s="18"/>
      <c r="K35" s="18"/>
      <c r="L35" s="18"/>
      <c r="M35" s="18"/>
      <c r="N35" s="18"/>
      <c r="O35" s="18"/>
      <c r="P35" s="18"/>
      <c r="Q35" s="18"/>
      <c r="R35" s="9"/>
    </row>
    <row r="36" spans="8:18" x14ac:dyDescent="0.25">
      <c r="H36" s="17" t="str">
        <v/>
      </c>
      <c r="I36" s="18"/>
      <c r="J36" s="18"/>
      <c r="K36" s="18"/>
      <c r="L36" s="18"/>
      <c r="M36" s="18"/>
      <c r="N36" s="18"/>
      <c r="O36" s="18"/>
      <c r="P36" s="18"/>
      <c r="Q36" s="18"/>
      <c r="R36" s="9"/>
    </row>
    <row r="37" spans="8:18" x14ac:dyDescent="0.25">
      <c r="H37" s="17" t="str">
        <v/>
      </c>
      <c r="I37" s="18"/>
      <c r="J37" s="18"/>
      <c r="K37" s="18"/>
      <c r="L37" s="18"/>
      <c r="M37" s="18"/>
      <c r="N37" s="18"/>
      <c r="O37" s="18"/>
      <c r="P37" s="18"/>
      <c r="Q37" s="18"/>
      <c r="R37" s="9"/>
    </row>
    <row r="38" spans="8:18" x14ac:dyDescent="0.25">
      <c r="H38" s="17" t="str">
        <v/>
      </c>
      <c r="I38" s="18"/>
      <c r="J38" s="18"/>
      <c r="K38" s="18"/>
      <c r="L38" s="18"/>
      <c r="M38" s="18"/>
      <c r="N38" s="18"/>
      <c r="O38" s="18"/>
      <c r="P38" s="18"/>
      <c r="Q38" s="18"/>
      <c r="R38" s="9"/>
    </row>
    <row r="39" spans="8:18" x14ac:dyDescent="0.25">
      <c r="H39" s="12" t="str">
        <v/>
      </c>
      <c r="I39" s="14"/>
      <c r="J39" s="14"/>
      <c r="K39" s="14"/>
      <c r="L39" s="14"/>
      <c r="M39" s="14"/>
      <c r="N39" s="14"/>
      <c r="O39" s="14"/>
      <c r="P39" s="14"/>
      <c r="Q39" s="14"/>
      <c r="R39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0"/>
  <sheetViews>
    <sheetView workbookViewId="0">
      <selection activeCell="C17" sqref="C17"/>
    </sheetView>
  </sheetViews>
  <sheetFormatPr defaultColWidth="9.140625" defaultRowHeight="15" x14ac:dyDescent="0.25"/>
  <cols>
    <col min="1" max="1" width="9.140625" style="3"/>
    <col min="2" max="2" width="15.140625" style="3" customWidth="1"/>
    <col min="3" max="4" width="9.140625" style="3"/>
    <col min="5" max="5" width="14.42578125" style="3" customWidth="1"/>
    <col min="6" max="6" width="9.140625" style="3"/>
    <col min="7" max="7" width="10" style="3" customWidth="1"/>
    <col min="8" max="8" width="15.28515625" style="3" bestFit="1" customWidth="1"/>
    <col min="9" max="9" width="8.5703125" style="3" customWidth="1"/>
    <col min="10" max="10" width="15.7109375" style="3" customWidth="1"/>
    <col min="11" max="12" width="8.28515625" style="3" customWidth="1"/>
    <col min="13" max="13" width="7.140625" style="3" bestFit="1" customWidth="1"/>
    <col min="14" max="15" width="5.5703125" style="3" bestFit="1" customWidth="1"/>
    <col min="16" max="16" width="6.140625" style="3" bestFit="1" customWidth="1"/>
    <col min="17" max="17" width="5.5703125" style="3" bestFit="1" customWidth="1"/>
    <col min="18" max="16384" width="9.140625" style="3"/>
  </cols>
  <sheetData>
    <row r="2" spans="2:6" x14ac:dyDescent="0.25">
      <c r="B2" s="13" t="s">
        <v>0</v>
      </c>
      <c r="C2" s="15"/>
      <c r="D2" s="15"/>
      <c r="E2" s="15"/>
      <c r="F2" s="7"/>
    </row>
    <row r="3" spans="2:6" x14ac:dyDescent="0.25">
      <c r="B3" s="12" t="str">
        <f>_xll.AboutDupireXL()</f>
        <v>Dupire local vol Excel Interface for OOPA 2016/17.</v>
      </c>
      <c r="C3" s="14"/>
      <c r="D3" s="14"/>
      <c r="E3" s="14"/>
      <c r="F3" s="11"/>
    </row>
    <row r="5" spans="2:6" x14ac:dyDescent="0.25">
      <c r="B5" s="1" t="s">
        <v>24</v>
      </c>
      <c r="C5" s="2"/>
      <c r="E5" s="5" t="s">
        <v>38</v>
      </c>
      <c r="F5" s="2">
        <v>0.02</v>
      </c>
    </row>
    <row r="6" spans="2:6" x14ac:dyDescent="0.25">
      <c r="B6" s="5" t="s">
        <v>1</v>
      </c>
      <c r="C6" s="2">
        <v>100</v>
      </c>
      <c r="E6" s="8" t="s">
        <v>40</v>
      </c>
      <c r="F6" s="9">
        <v>128</v>
      </c>
    </row>
    <row r="7" spans="2:6" x14ac:dyDescent="0.25">
      <c r="B7" s="10" t="s">
        <v>5</v>
      </c>
      <c r="C7" s="11">
        <v>2.5000000000000001E-2</v>
      </c>
      <c r="E7" s="10" t="s">
        <v>41</v>
      </c>
      <c r="F7" s="11">
        <v>100000</v>
      </c>
    </row>
    <row r="10" spans="2:6" x14ac:dyDescent="0.25">
      <c r="B10" s="13" t="s">
        <v>8</v>
      </c>
      <c r="C10" s="7"/>
    </row>
    <row r="11" spans="2:6" x14ac:dyDescent="0.25">
      <c r="B11" s="8" t="s">
        <v>9</v>
      </c>
      <c r="C11" s="9">
        <f>SQRT(0.1)</f>
        <v>0.31622776601683794</v>
      </c>
    </row>
    <row r="12" spans="2:6" x14ac:dyDescent="0.25">
      <c r="B12" s="8" t="s">
        <v>10</v>
      </c>
      <c r="C12" s="9">
        <v>1</v>
      </c>
    </row>
    <row r="13" spans="2:6" x14ac:dyDescent="0.25">
      <c r="B13" s="8" t="s">
        <v>11</v>
      </c>
      <c r="C13" s="9">
        <v>0.7</v>
      </c>
    </row>
    <row r="14" spans="2:6" x14ac:dyDescent="0.25">
      <c r="B14" s="8" t="s">
        <v>12</v>
      </c>
      <c r="C14" s="9">
        <v>0.2</v>
      </c>
    </row>
    <row r="15" spans="2:6" x14ac:dyDescent="0.25">
      <c r="B15" s="10" t="s">
        <v>7</v>
      </c>
      <c r="C15" s="11">
        <v>0.3</v>
      </c>
    </row>
    <row r="17" spans="2:8" x14ac:dyDescent="0.25">
      <c r="B17" s="13" t="s">
        <v>23</v>
      </c>
      <c r="C17" s="15"/>
      <c r="D17" s="15"/>
      <c r="E17" s="15" t="s">
        <v>36</v>
      </c>
      <c r="F17" s="15" t="s">
        <v>37</v>
      </c>
      <c r="G17" s="15" t="s">
        <v>22</v>
      </c>
      <c r="H17" s="7" t="s">
        <v>39</v>
      </c>
    </row>
    <row r="18" spans="2:8" x14ac:dyDescent="0.25">
      <c r="B18" s="1">
        <f>$C$6*EXP($C$7*C18)</f>
        <v>102.53151205244289</v>
      </c>
      <c r="C18" s="4">
        <v>1</v>
      </c>
      <c r="D18" s="4" t="s">
        <v>6</v>
      </c>
      <c r="E18" s="66">
        <f>_xll.DupireSsviEuropeanVanillaOptionPrice($C$6,$C$7,$C$11,$C$12,$C$13,$C$14,$C$15,C18,B18,D18)</f>
        <v>15.42406543977819</v>
      </c>
      <c r="F18" s="67">
        <f t="array" ref="F18">_xll.DupireSsviEuropeanPriceWithMC($C$6,$C$7,$C$11,$C$12,$C$13,$C$14,$C$15,C18,B18,D18,ROUND(C18*$F$6,0),$F$7)</f>
        <v>15.116363379534727</v>
      </c>
      <c r="G18" s="30">
        <f>ABS(E18-F18)</f>
        <v>0.30770206024346258</v>
      </c>
      <c r="H18" s="2" t="b">
        <f>ABS(1-F18/E18)&lt;$F$5</f>
        <v>1</v>
      </c>
    </row>
    <row r="19" spans="2:8" x14ac:dyDescent="0.25">
      <c r="B19" s="17">
        <f>$C$6*EXP($C$7*C19)</f>
        <v>105.12710963760242</v>
      </c>
      <c r="C19" s="18">
        <v>2</v>
      </c>
      <c r="D19" s="18" t="s">
        <v>28</v>
      </c>
      <c r="E19" s="67">
        <f t="array" ref="E19">_xll.DupireSsviEuropeanVanillaOptionPrice($C$6,$C$7,$C$11,$C$12,$C$13,$C$14,$C$15,C19,B19,D19)</f>
        <v>29.238488022217396</v>
      </c>
      <c r="F19" s="67">
        <f>_xll.DupireSsviEuropeanPriceWithMC($C$6,$C$7,$C$11,$C$12,$C$13,$C$14,$C$15,C19,B19,D19,ROUND(C19*$F$6,0),$F$7)</f>
        <v>28.898881395378787</v>
      </c>
      <c r="G19" s="28">
        <f>ABS(E19-F19)</f>
        <v>0.33960662683860932</v>
      </c>
      <c r="H19" s="9" t="b">
        <f>ABS(1-F19/E19)&lt;$F$5</f>
        <v>1</v>
      </c>
    </row>
    <row r="20" spans="2:8" x14ac:dyDescent="0.25">
      <c r="B20" s="12">
        <f>$C$6*EXP($C$7*C20)</f>
        <v>103.8211997081825</v>
      </c>
      <c r="C20" s="14">
        <v>1.5</v>
      </c>
      <c r="D20" s="14" t="s">
        <v>6</v>
      </c>
      <c r="E20" s="68">
        <f>_xll.DupireSsviEuropeanVanillaOptionPrice($C$6,$C$7,$C$11,$C$12,$C$13,$C$14,$C$15,C20,B20,D20)</f>
        <v>21.81321774460892</v>
      </c>
      <c r="F20" s="68">
        <f>_xll.DupireSsviEuropeanPriceWithMC($C$6,$C$7,$C$11,$C$12,$C$13,$C$14,$C$15,C20,B20,D20,ROUND(C20*$F$6,0),$F$7)</f>
        <v>21.394409606405752</v>
      </c>
      <c r="G20" s="29">
        <f>ABS(E20-F20)</f>
        <v>0.41880813820316831</v>
      </c>
      <c r="H20" s="11" t="b">
        <f>ABS(1-F20/E20)&lt;$F$5</f>
        <v>1</v>
      </c>
    </row>
    <row r="21" spans="2:8" x14ac:dyDescent="0.25">
      <c r="E21" s="70"/>
      <c r="F21" s="70"/>
    </row>
    <row r="22" spans="2:8" x14ac:dyDescent="0.25">
      <c r="E22" s="70"/>
      <c r="F22" s="70"/>
    </row>
    <row r="23" spans="2:8" x14ac:dyDescent="0.25">
      <c r="E23" s="70"/>
      <c r="F23" s="67"/>
    </row>
    <row r="24" spans="2:8" x14ac:dyDescent="0.25">
      <c r="E24" s="70"/>
      <c r="F24" s="68"/>
    </row>
    <row r="25" spans="2:8" x14ac:dyDescent="0.25">
      <c r="B25" s="13" t="s">
        <v>27</v>
      </c>
      <c r="C25" s="15"/>
      <c r="D25" s="15"/>
      <c r="E25" s="71" t="s">
        <v>36</v>
      </c>
      <c r="F25" s="71" t="s">
        <v>37</v>
      </c>
      <c r="G25" s="15" t="s">
        <v>22</v>
      </c>
      <c r="H25" s="7" t="s">
        <v>39</v>
      </c>
    </row>
    <row r="26" spans="2:8" x14ac:dyDescent="0.25">
      <c r="B26" s="1">
        <v>80</v>
      </c>
      <c r="C26" s="4">
        <v>1</v>
      </c>
      <c r="D26" s="4" t="s">
        <v>6</v>
      </c>
      <c r="E26" s="66">
        <f>_xll.DupireSsviEuropeanVanillaOptionPrice($C$6,$C$7,$C$11,$C$12,$C$13,$C$14,$C$15,C26,B26,D26)</f>
        <v>27.062972377968443</v>
      </c>
      <c r="F26" s="67">
        <f>_xll.DupireSsviEuropeanPriceWithMC($C$6,$C$7,$C$11,$C$12,$C$13,$C$14,$C$15,C26,B26,D26,ROUND(C26*$F$6,0),$F$7)</f>
        <v>26.93229940656477</v>
      </c>
      <c r="G26" s="30">
        <f>ABS(E26-F26)</f>
        <v>0.13067297140367273</v>
      </c>
      <c r="H26" s="2" t="b">
        <f>ABS(1-F26/E26)&lt;$F$5</f>
        <v>1</v>
      </c>
    </row>
    <row r="27" spans="2:8" x14ac:dyDescent="0.25">
      <c r="B27" s="17">
        <v>80</v>
      </c>
      <c r="C27" s="18">
        <v>2</v>
      </c>
      <c r="D27" s="18" t="s">
        <v>6</v>
      </c>
      <c r="E27" s="67">
        <f>_xll.DupireSsviEuropeanVanillaOptionPrice($C$6,$C$7,$C$11,$C$12,$C$13,$C$14,$C$15,C27,B27,D27)</f>
        <v>39.018400643869107</v>
      </c>
      <c r="F27" s="67">
        <f>_xll.DupireSsviEuropeanPriceWithMC($C$6,$C$7,$C$11,$C$12,$C$13,$C$14,$C$15,C27,B27,D27,ROUND(C27*$F$6,0),$F$7)</f>
        <v>38.819462221462778</v>
      </c>
      <c r="G27" s="28">
        <f>ABS(E27-F27)</f>
        <v>0.19893842240632864</v>
      </c>
      <c r="H27" s="9" t="b">
        <f>ABS(1-F27/E27)&lt;$F$5</f>
        <v>1</v>
      </c>
    </row>
    <row r="28" spans="2:8" x14ac:dyDescent="0.25">
      <c r="B28" s="17">
        <v>90</v>
      </c>
      <c r="C28" s="18">
        <v>1</v>
      </c>
      <c r="D28" s="18" t="s">
        <v>6</v>
      </c>
      <c r="E28" s="67">
        <f>_xll.DupireSsviEuropeanVanillaOptionPrice($C$6,$C$7,$C$11,$C$12,$C$13,$C$14,$C$15,C28,B28,D28)</f>
        <v>21.171193113822994</v>
      </c>
      <c r="F28" s="67">
        <f>_xll.DupireSsviEuropeanPriceWithMC($C$6,$C$7,$C$11,$C$12,$C$13,$C$14,$C$15,C28,B28,D28,ROUND(C28*$F$6,0),$F$7)</f>
        <v>20.96712190336903</v>
      </c>
      <c r="G28" s="28">
        <f>ABS(E28-F28)</f>
        <v>0.20407121045396437</v>
      </c>
      <c r="H28" s="9" t="b">
        <f>ABS(1-F28/E28)&lt;$F$5</f>
        <v>1</v>
      </c>
    </row>
    <row r="29" spans="2:8" x14ac:dyDescent="0.25">
      <c r="B29" s="17">
        <v>120</v>
      </c>
      <c r="C29" s="18">
        <v>1</v>
      </c>
      <c r="D29" s="18" t="s">
        <v>28</v>
      </c>
      <c r="E29" s="67">
        <f>_xll.DupireSsviEuropeanVanillaOptionPrice($C$6,$C$7,$C$11,$C$12,$C$13,$C$14,$C$15,C29,B29,D29)</f>
        <v>26.911682659444182</v>
      </c>
      <c r="F29" s="67">
        <f>_xll.DupireSsviEuropeanPriceWithMC($C$6,$C$7,$C$11,$C$12,$C$13,$C$14,$C$15,C29,B29,D29,ROUND(C29*$F$6,0),$F$7)</f>
        <v>26.809757634652307</v>
      </c>
      <c r="G29" s="28">
        <f>ABS(E29-F29)</f>
        <v>0.10192502479187482</v>
      </c>
      <c r="H29" s="9" t="b">
        <f>ABS(1-F29/E29)&lt;$F$5</f>
        <v>1</v>
      </c>
    </row>
    <row r="30" spans="2:8" x14ac:dyDescent="0.25">
      <c r="B30" s="12">
        <v>90</v>
      </c>
      <c r="C30" s="14">
        <v>2</v>
      </c>
      <c r="D30" s="14" t="s">
        <v>28</v>
      </c>
      <c r="E30" s="68">
        <f>_xll.DupireSsviEuropeanVanillaOptionPrice($C$6,$C$7,$C$11,$C$12,$C$13,$C$14,$C$15,C30,B30,D30)</f>
        <v>20.31533777018798</v>
      </c>
      <c r="F30" s="68">
        <f>_xll.DupireSsviEuropeanPriceWithMC($C$6,$C$7,$C$11,$C$12,$C$13,$C$14,$C$15,C30,B30,D30,ROUND(C30*$F$6,0),$F$7)</f>
        <v>20.062468953930114</v>
      </c>
      <c r="G30" s="29">
        <f>ABS(E30-F30)</f>
        <v>0.25286881625786606</v>
      </c>
      <c r="H30" s="11" t="b">
        <f>ABS(1-F30/E30)&lt;$F$5</f>
        <v>1</v>
      </c>
    </row>
    <row r="35" spans="2:12" x14ac:dyDescent="0.25">
      <c r="B35" s="13" t="s">
        <v>17</v>
      </c>
      <c r="C35" s="15"/>
      <c r="D35" s="15"/>
      <c r="E35" s="15"/>
      <c r="F35" s="15"/>
      <c r="G35" s="15"/>
      <c r="H35" s="15"/>
      <c r="I35" s="15"/>
      <c r="J35" s="15"/>
      <c r="K35" s="15"/>
      <c r="L35" s="7"/>
    </row>
    <row r="36" spans="2:12" x14ac:dyDescent="0.25">
      <c r="B36" s="17" t="str">
        <f t="array" ref="B36:B40">_xll.GetLatestErrors(5)</f>
        <v/>
      </c>
      <c r="C36" s="18"/>
      <c r="D36" s="18"/>
      <c r="E36" s="18"/>
      <c r="F36" s="18"/>
      <c r="G36" s="18"/>
      <c r="H36" s="18"/>
      <c r="I36" s="18"/>
      <c r="J36" s="18"/>
      <c r="K36" s="18"/>
      <c r="L36" s="9"/>
    </row>
    <row r="37" spans="2:12" x14ac:dyDescent="0.25">
      <c r="B37" s="17" t="str">
        <v/>
      </c>
      <c r="C37" s="18"/>
      <c r="D37" s="18"/>
      <c r="E37" s="18"/>
      <c r="F37" s="18"/>
      <c r="G37" s="18"/>
      <c r="H37" s="18"/>
      <c r="I37" s="18"/>
      <c r="J37" s="18"/>
      <c r="K37" s="18"/>
      <c r="L37" s="9"/>
    </row>
    <row r="38" spans="2:12" x14ac:dyDescent="0.25">
      <c r="B38" s="17" t="str">
        <v/>
      </c>
      <c r="C38" s="18"/>
      <c r="D38" s="18"/>
      <c r="E38" s="18"/>
      <c r="F38" s="18"/>
      <c r="G38" s="18"/>
      <c r="H38" s="18"/>
      <c r="I38" s="18"/>
      <c r="J38" s="18"/>
      <c r="K38" s="18"/>
      <c r="L38" s="9"/>
    </row>
    <row r="39" spans="2:12" x14ac:dyDescent="0.25">
      <c r="B39" s="17" t="str">
        <v/>
      </c>
      <c r="C39" s="18"/>
      <c r="D39" s="18"/>
      <c r="E39" s="18"/>
      <c r="F39" s="18"/>
      <c r="G39" s="18"/>
      <c r="H39" s="18"/>
      <c r="I39" s="18"/>
      <c r="J39" s="18"/>
      <c r="K39" s="18"/>
      <c r="L39" s="9"/>
    </row>
    <row r="40" spans="2:12" x14ac:dyDescent="0.25">
      <c r="B40" s="12" t="str">
        <v/>
      </c>
      <c r="C40" s="14"/>
      <c r="D40" s="14"/>
      <c r="E40" s="14"/>
      <c r="F40" s="14"/>
      <c r="G40" s="14"/>
      <c r="H40" s="14"/>
      <c r="I40" s="14"/>
      <c r="J40" s="14"/>
      <c r="K40" s="14"/>
      <c r="L40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1"/>
  <sheetViews>
    <sheetView topLeftCell="B1" workbookViewId="0">
      <selection activeCell="G26" sqref="G26"/>
    </sheetView>
  </sheetViews>
  <sheetFormatPr defaultColWidth="9.140625" defaultRowHeight="15" x14ac:dyDescent="0.25"/>
  <cols>
    <col min="1" max="1" width="9.140625" style="3"/>
    <col min="2" max="2" width="15.140625" style="3" customWidth="1"/>
    <col min="3" max="4" width="9.140625" style="3"/>
    <col min="5" max="5" width="14.42578125" style="3" customWidth="1"/>
    <col min="6" max="6" width="9.140625" style="3"/>
    <col min="7" max="7" width="10" style="3" customWidth="1"/>
    <col min="8" max="8" width="15.28515625" style="3" bestFit="1" customWidth="1"/>
    <col min="9" max="9" width="8.5703125" style="3" customWidth="1"/>
    <col min="10" max="10" width="10" style="3" customWidth="1"/>
    <col min="11" max="11" width="8.7109375" style="3" customWidth="1"/>
    <col min="12" max="12" width="8.28515625" style="3" customWidth="1"/>
    <col min="13" max="13" width="5.5703125" style="3" bestFit="1" customWidth="1"/>
    <col min="14" max="14" width="22.7109375" style="3" bestFit="1" customWidth="1"/>
    <col min="15" max="15" width="5.5703125" style="3" bestFit="1" customWidth="1"/>
    <col min="16" max="16" width="6.140625" style="3" bestFit="1" customWidth="1"/>
    <col min="17" max="17" width="14.7109375" style="3" bestFit="1" customWidth="1"/>
    <col min="18" max="16384" width="9.140625" style="3"/>
  </cols>
  <sheetData>
    <row r="2" spans="2:21" x14ac:dyDescent="0.25">
      <c r="B2" s="13" t="s">
        <v>0</v>
      </c>
      <c r="C2" s="15"/>
      <c r="D2" s="15"/>
      <c r="E2" s="15"/>
      <c r="F2" s="7"/>
      <c r="H2" s="5" t="s">
        <v>4</v>
      </c>
      <c r="I2" s="1" t="s">
        <v>52</v>
      </c>
      <c r="J2" s="4" t="s">
        <v>52</v>
      </c>
      <c r="K2" s="4" t="s">
        <v>52</v>
      </c>
      <c r="L2" s="2" t="s">
        <v>52</v>
      </c>
      <c r="Q2" s="5" t="s">
        <v>4</v>
      </c>
      <c r="R2" s="1" t="s">
        <v>52</v>
      </c>
      <c r="S2" s="4" t="s">
        <v>52</v>
      </c>
      <c r="T2" s="4" t="s">
        <v>52</v>
      </c>
      <c r="U2" s="2" t="s">
        <v>52</v>
      </c>
    </row>
    <row r="3" spans="2:21" x14ac:dyDescent="0.25">
      <c r="B3" s="12" t="str">
        <f>_xll.AboutDupireXL()</f>
        <v>Dupire local vol Excel Interface for OOPA 2016/17.</v>
      </c>
      <c r="C3" s="14"/>
      <c r="D3" s="14"/>
      <c r="E3" s="14"/>
      <c r="F3" s="11"/>
      <c r="H3" s="8" t="s">
        <v>2</v>
      </c>
      <c r="I3" s="17">
        <v>100</v>
      </c>
      <c r="J3" s="18">
        <v>100</v>
      </c>
      <c r="K3" s="18">
        <v>100</v>
      </c>
      <c r="L3" s="9">
        <v>100</v>
      </c>
      <c r="Q3" s="8" t="s">
        <v>2</v>
      </c>
      <c r="R3" s="17">
        <v>100</v>
      </c>
      <c r="S3" s="18">
        <v>100</v>
      </c>
      <c r="T3" s="18">
        <v>100</v>
      </c>
      <c r="U3" s="9">
        <v>100</v>
      </c>
    </row>
    <row r="4" spans="2:21" x14ac:dyDescent="0.25">
      <c r="H4" s="8" t="s">
        <v>3</v>
      </c>
      <c r="I4" s="17">
        <v>0.5</v>
      </c>
      <c r="J4" s="18">
        <v>1</v>
      </c>
      <c r="K4" s="18">
        <v>1.5</v>
      </c>
      <c r="L4" s="9">
        <v>1</v>
      </c>
      <c r="Q4" s="12" t="s">
        <v>3</v>
      </c>
      <c r="R4" s="12">
        <v>0.5</v>
      </c>
      <c r="S4" s="14">
        <v>1</v>
      </c>
      <c r="T4" s="14">
        <v>1.5</v>
      </c>
      <c r="U4" s="11">
        <v>1</v>
      </c>
    </row>
    <row r="5" spans="2:21" x14ac:dyDescent="0.25">
      <c r="B5" s="1" t="s">
        <v>24</v>
      </c>
      <c r="C5" s="2"/>
      <c r="E5" s="5" t="s">
        <v>38</v>
      </c>
      <c r="F5" s="2">
        <v>0.05</v>
      </c>
      <c r="H5" s="8"/>
      <c r="I5" s="17"/>
      <c r="J5" s="18"/>
      <c r="K5" s="18"/>
      <c r="L5" s="9"/>
      <c r="Q5" s="8" t="s">
        <v>46</v>
      </c>
      <c r="R5" s="18">
        <v>2.5000000000000001E-2</v>
      </c>
      <c r="S5" s="18">
        <v>0.05</v>
      </c>
      <c r="T5" s="18">
        <v>0.05</v>
      </c>
      <c r="U5" s="9">
        <v>1</v>
      </c>
    </row>
    <row r="6" spans="2:21" x14ac:dyDescent="0.25">
      <c r="B6" s="5" t="s">
        <v>1</v>
      </c>
      <c r="C6" s="2">
        <v>100</v>
      </c>
      <c r="E6" s="8" t="s">
        <v>40</v>
      </c>
      <c r="F6" s="9">
        <v>128</v>
      </c>
      <c r="H6" s="8" t="s">
        <v>46</v>
      </c>
      <c r="I6" s="17">
        <v>0.1</v>
      </c>
      <c r="J6" s="18">
        <v>0.25</v>
      </c>
      <c r="K6" s="18">
        <v>0.5</v>
      </c>
      <c r="L6" s="9">
        <v>1</v>
      </c>
      <c r="Q6" s="8"/>
      <c r="R6" s="18">
        <f>0.025+R5</f>
        <v>0.05</v>
      </c>
      <c r="S6" s="18">
        <f>0.05+S5</f>
        <v>0.1</v>
      </c>
      <c r="T6" s="18">
        <f>0.05+T5</f>
        <v>0.1</v>
      </c>
      <c r="U6" s="9"/>
    </row>
    <row r="7" spans="2:21" x14ac:dyDescent="0.25">
      <c r="B7" s="10" t="s">
        <v>5</v>
      </c>
      <c r="C7" s="11">
        <v>2.5000000000000001E-2</v>
      </c>
      <c r="E7" s="10" t="s">
        <v>41</v>
      </c>
      <c r="F7" s="11">
        <v>100000</v>
      </c>
      <c r="H7" s="8"/>
      <c r="I7" s="17">
        <f>0.1+I6</f>
        <v>0.2</v>
      </c>
      <c r="J7" s="18">
        <v>0.5</v>
      </c>
      <c r="K7" s="18">
        <v>1</v>
      </c>
      <c r="L7" s="9"/>
      <c r="Q7" s="8"/>
      <c r="R7" s="18">
        <f t="shared" ref="R7:R24" si="0">0.025+R6</f>
        <v>7.5000000000000011E-2</v>
      </c>
      <c r="S7" s="18">
        <f t="shared" ref="S7:T25" si="1">0.05+S6</f>
        <v>0.15000000000000002</v>
      </c>
      <c r="T7" s="18">
        <f t="shared" si="1"/>
        <v>0.15000000000000002</v>
      </c>
      <c r="U7" s="9"/>
    </row>
    <row r="8" spans="2:21" x14ac:dyDescent="0.25">
      <c r="H8" s="8"/>
      <c r="I8" s="17">
        <f t="shared" ref="I8:I10" si="2">0.1+I7</f>
        <v>0.30000000000000004</v>
      </c>
      <c r="J8" s="18">
        <v>0.75</v>
      </c>
      <c r="K8" s="18"/>
      <c r="L8" s="9"/>
      <c r="Q8" s="8"/>
      <c r="R8" s="18">
        <f t="shared" si="0"/>
        <v>0.1</v>
      </c>
      <c r="S8" s="18">
        <f t="shared" si="1"/>
        <v>0.2</v>
      </c>
      <c r="T8" s="18">
        <f t="shared" si="1"/>
        <v>0.2</v>
      </c>
      <c r="U8" s="9"/>
    </row>
    <row r="9" spans="2:21" x14ac:dyDescent="0.25">
      <c r="H9" s="8"/>
      <c r="I9" s="17">
        <f t="shared" si="2"/>
        <v>0.4</v>
      </c>
      <c r="J9" s="18">
        <v>1</v>
      </c>
      <c r="K9" s="18"/>
      <c r="L9" s="9"/>
      <c r="Q9" s="8"/>
      <c r="R9" s="18">
        <f t="shared" si="0"/>
        <v>0.125</v>
      </c>
      <c r="S9" s="18">
        <f t="shared" si="1"/>
        <v>0.25</v>
      </c>
      <c r="T9" s="18">
        <f t="shared" si="1"/>
        <v>0.25</v>
      </c>
      <c r="U9" s="9"/>
    </row>
    <row r="10" spans="2:21" x14ac:dyDescent="0.25">
      <c r="B10" s="13" t="s">
        <v>8</v>
      </c>
      <c r="C10" s="7"/>
      <c r="H10" s="8"/>
      <c r="I10" s="17">
        <f t="shared" si="2"/>
        <v>0.5</v>
      </c>
      <c r="J10" s="18"/>
      <c r="K10" s="18"/>
      <c r="L10" s="9"/>
      <c r="Q10" s="8"/>
      <c r="R10" s="18">
        <f t="shared" si="0"/>
        <v>0.15</v>
      </c>
      <c r="S10" s="18">
        <f t="shared" si="1"/>
        <v>0.3</v>
      </c>
      <c r="T10" s="18">
        <f t="shared" si="1"/>
        <v>0.3</v>
      </c>
      <c r="U10" s="9"/>
    </row>
    <row r="11" spans="2:21" x14ac:dyDescent="0.25">
      <c r="B11" s="8" t="s">
        <v>9</v>
      </c>
      <c r="C11" s="9">
        <f>SQRT(0.1)</f>
        <v>0.31622776601683794</v>
      </c>
      <c r="H11" s="8"/>
      <c r="I11" s="17"/>
      <c r="J11" s="18"/>
      <c r="K11" s="18"/>
      <c r="L11" s="9"/>
      <c r="Q11" s="8"/>
      <c r="R11" s="18">
        <f t="shared" si="0"/>
        <v>0.17499999999999999</v>
      </c>
      <c r="S11" s="18">
        <f t="shared" si="1"/>
        <v>0.35</v>
      </c>
      <c r="T11" s="18">
        <f t="shared" si="1"/>
        <v>0.35</v>
      </c>
      <c r="U11" s="9"/>
    </row>
    <row r="12" spans="2:21" x14ac:dyDescent="0.25">
      <c r="B12" s="8" t="s">
        <v>10</v>
      </c>
      <c r="C12" s="9">
        <v>1</v>
      </c>
      <c r="H12" s="8"/>
      <c r="I12" s="17"/>
      <c r="J12" s="18"/>
      <c r="K12" s="18"/>
      <c r="L12" s="9"/>
      <c r="Q12" s="8"/>
      <c r="R12" s="18">
        <f t="shared" si="0"/>
        <v>0.19999999999999998</v>
      </c>
      <c r="S12" s="18">
        <f t="shared" si="1"/>
        <v>0.39999999999999997</v>
      </c>
      <c r="T12" s="18">
        <f t="shared" si="1"/>
        <v>0.39999999999999997</v>
      </c>
      <c r="U12" s="9"/>
    </row>
    <row r="13" spans="2:21" x14ac:dyDescent="0.25">
      <c r="B13" s="8" t="s">
        <v>11</v>
      </c>
      <c r="C13" s="9">
        <v>0.7</v>
      </c>
      <c r="H13" s="8"/>
      <c r="I13" s="17"/>
      <c r="J13" s="18"/>
      <c r="K13" s="18"/>
      <c r="L13" s="9"/>
      <c r="Q13" s="8"/>
      <c r="R13" s="18">
        <f t="shared" si="0"/>
        <v>0.22499999999999998</v>
      </c>
      <c r="S13" s="18">
        <f t="shared" si="1"/>
        <v>0.44999999999999996</v>
      </c>
      <c r="T13" s="18">
        <f t="shared" si="1"/>
        <v>0.44999999999999996</v>
      </c>
      <c r="U13" s="9"/>
    </row>
    <row r="14" spans="2:21" x14ac:dyDescent="0.25">
      <c r="B14" s="8" t="s">
        <v>12</v>
      </c>
      <c r="C14" s="9">
        <v>0.2</v>
      </c>
      <c r="H14" s="8"/>
      <c r="I14" s="17"/>
      <c r="J14" s="18"/>
      <c r="K14" s="18"/>
      <c r="L14" s="9"/>
      <c r="Q14" s="8"/>
      <c r="R14" s="18">
        <f t="shared" si="0"/>
        <v>0.24999999999999997</v>
      </c>
      <c r="S14" s="18">
        <f t="shared" si="1"/>
        <v>0.49999999999999994</v>
      </c>
      <c r="T14" s="18">
        <f t="shared" si="1"/>
        <v>0.49999999999999994</v>
      </c>
      <c r="U14" s="9"/>
    </row>
    <row r="15" spans="2:21" x14ac:dyDescent="0.25">
      <c r="B15" s="10" t="s">
        <v>7</v>
      </c>
      <c r="C15" s="11">
        <v>0.3</v>
      </c>
      <c r="H15" s="10"/>
      <c r="I15" s="12"/>
      <c r="J15" s="14"/>
      <c r="K15" s="14"/>
      <c r="L15" s="11"/>
      <c r="Q15" s="8"/>
      <c r="R15" s="18">
        <f t="shared" si="0"/>
        <v>0.27499999999999997</v>
      </c>
      <c r="S15" s="18">
        <f t="shared" si="1"/>
        <v>0.54999999999999993</v>
      </c>
      <c r="T15" s="18">
        <f t="shared" si="1"/>
        <v>0.54999999999999993</v>
      </c>
      <c r="U15" s="9"/>
    </row>
    <row r="16" spans="2:21" x14ac:dyDescent="0.25">
      <c r="Q16" s="8"/>
      <c r="R16" s="18">
        <f t="shared" si="0"/>
        <v>0.3</v>
      </c>
      <c r="S16" s="18">
        <f t="shared" si="1"/>
        <v>0.6</v>
      </c>
      <c r="T16" s="18">
        <f t="shared" si="1"/>
        <v>0.6</v>
      </c>
      <c r="U16" s="9"/>
    </row>
    <row r="17" spans="7:21" x14ac:dyDescent="0.25">
      <c r="H17" s="3" t="s">
        <v>47</v>
      </c>
      <c r="N17" s="6" t="s">
        <v>44</v>
      </c>
      <c r="Q17" s="8"/>
      <c r="R17" s="18">
        <f t="shared" si="0"/>
        <v>0.32500000000000001</v>
      </c>
      <c r="S17" s="18">
        <f t="shared" si="1"/>
        <v>0.65</v>
      </c>
      <c r="T17" s="18">
        <f t="shared" si="1"/>
        <v>0.65</v>
      </c>
      <c r="U17" s="9"/>
    </row>
    <row r="18" spans="7:21" x14ac:dyDescent="0.25">
      <c r="G18" s="33">
        <v>1</v>
      </c>
      <c r="H18" s="1" t="s">
        <v>43</v>
      </c>
      <c r="I18" s="4">
        <f>_xll.DupireSsviAsianOptionPriceMC($C$6,$C$7,$C$11,$C$12,$C$13,$C$14,$C$15,I$4,I$3,$I$6:$I$10,I$2,$F$6*I$4,$F$7)</f>
        <v>6.0476867197817832</v>
      </c>
      <c r="J18" s="36">
        <f>_xll.DupireSsviAsianOptionPriceMC($C$6,$C$7,$C$11,$C$12,$C$13,$C$14,$C$15,J$4,J$3,$J$6:$J$9,J$2,$F$6*J$4,$F$7)</f>
        <v>9.8430528189885962</v>
      </c>
      <c r="K18" s="36">
        <f>_xll.DupireSsviAsianOptionPriceMC($C$6,$C$7,$C$11,$C$12,$C$13,$C$14,$C$15,K$4,K$3,$K$6:$K$7,K$2,$F$6*K$4,$F$7)</f>
        <v>11.564698675884275</v>
      </c>
      <c r="L18" s="2">
        <f t="array" ref="L18">_xll.DupireSsviAsianOptionPriceMC($C$6,$C$7,$C$11,$C$12,$C$13,$C$14,$C$15,L$4,L$3,$L$6,L$2,$F$6*L$4,$F$7)</f>
        <v>16.306129564453869</v>
      </c>
      <c r="N18" s="39">
        <f>_xll.DupireSsviEuropeanPriceWithMC($C$6,$C$7,$C$11,$C$12,$C$13,$C$14,$C$15,I$4,I$3,I$2,$F$6*I$4,$F$7)</f>
        <v>9.7837198769782407</v>
      </c>
      <c r="Q18" s="8"/>
      <c r="R18" s="18">
        <f t="shared" si="0"/>
        <v>0.35000000000000003</v>
      </c>
      <c r="S18" s="18">
        <f t="shared" si="1"/>
        <v>0.70000000000000007</v>
      </c>
      <c r="T18" s="18">
        <f t="shared" si="1"/>
        <v>0.70000000000000007</v>
      </c>
      <c r="U18" s="9"/>
    </row>
    <row r="19" spans="7:21" x14ac:dyDescent="0.25">
      <c r="G19" s="34">
        <f>1+G18</f>
        <v>2</v>
      </c>
      <c r="H19" s="17" t="s">
        <v>43</v>
      </c>
      <c r="I19" s="18">
        <f>_xll.DupireSsviAsianOptionPriceMC($C$6,$C$7,$C$11,$C$12,$C$13,$C$14,$C$15,I$4,I$3,$I$6:$I$10,I$2,$F$6*I$4,$F$7)</f>
        <v>6.0502057018003645</v>
      </c>
      <c r="J19" s="32">
        <f>_xll.DupireSsviAsianOptionPriceMC($C$6,$C$7,$C$11,$C$12,$C$13,$C$14,$C$15,J$4,J$3,$J$6:$J$9,J$2,$F$6*J$4,$F$7)</f>
        <v>9.8528401635398986</v>
      </c>
      <c r="K19" s="32">
        <f>_xll.DupireSsviAsianOptionPriceMC($C$6,$C$7,$C$11,$C$12,$C$13,$C$14,$C$15,K$4,K$3,$K$6:$K$7,K$2,$F$6*K$4,$F$7)</f>
        <v>11.581423520994788</v>
      </c>
      <c r="L19" s="9">
        <f t="array" ref="L19">_xll.DupireSsviAsianOptionPriceMC($C$6,$C$7,$C$11,$C$12,$C$13,$C$14,$C$15,L$4,L$3,$L$6,L$2,$F$6*L$4,$F$7)</f>
        <v>16.16583674613879</v>
      </c>
      <c r="N19" s="40">
        <f>_xll.DupireSsviEuropeanPriceWithMC($C$6,$C$7,$C$11,$C$12,$C$13,$C$14,$C$15,I$4,I$3,I$2,$F$6*I$4,$F$7)</f>
        <v>9.8234917431477147</v>
      </c>
      <c r="Q19" s="8"/>
      <c r="R19" s="18">
        <f t="shared" si="0"/>
        <v>0.37500000000000006</v>
      </c>
      <c r="S19" s="18">
        <f t="shared" si="1"/>
        <v>0.75000000000000011</v>
      </c>
      <c r="T19" s="18">
        <f t="shared" si="1"/>
        <v>0.75000000000000011</v>
      </c>
      <c r="U19" s="9"/>
    </row>
    <row r="20" spans="7:21" x14ac:dyDescent="0.25">
      <c r="G20" s="34">
        <f>1+G19</f>
        <v>3</v>
      </c>
      <c r="H20" s="17" t="s">
        <v>43</v>
      </c>
      <c r="I20" s="18">
        <f>_xll.DupireSsviAsianOptionPriceMC($C$6,$C$7,$C$11,$C$12,$C$13,$C$14,$C$15,I$4,I$3,$I$6:$I$10,I$2,$F$6*I$4,$F$7)</f>
        <v>6.0340200430300293</v>
      </c>
      <c r="J20" s="32">
        <f>_xll.DupireSsviAsianOptionPriceMC($C$6,$C$7,$C$11,$C$12,$C$13,$C$14,$C$15,J$4,J$3,$J$6:$J$9,J$2,$F$6*J$4,$F$7)</f>
        <v>9.8917935197275479</v>
      </c>
      <c r="K20" s="32">
        <f>_xll.DupireSsviAsianOptionPriceMC($C$6,$C$7,$C$11,$C$12,$C$13,$C$14,$C$15,K$4,K$3,$K$6:$K$7,K$2,$F$6*K$4,$F$7)</f>
        <v>11.642680821147339</v>
      </c>
      <c r="L20" s="9">
        <f t="array" ref="L20">_xll.DupireSsviAsianOptionPriceMC($C$6,$C$7,$C$11,$C$12,$C$13,$C$14,$C$15,L$4,L$3,$L$6,L$2,$F$6*L$4,$F$7)</f>
        <v>16.124163505790666</v>
      </c>
      <c r="N20" s="40">
        <f>_xll.DupireSsviEuropeanPriceWithMC($C$6,$C$7,$C$11,$C$12,$C$13,$C$14,$C$15,I$4,I$3,I$2,$F$6*I$4,$F$7)</f>
        <v>9.7297183665477807</v>
      </c>
      <c r="Q20" s="8"/>
      <c r="R20" s="18">
        <f t="shared" si="0"/>
        <v>0.40000000000000008</v>
      </c>
      <c r="S20" s="18">
        <f t="shared" si="1"/>
        <v>0.80000000000000016</v>
      </c>
      <c r="T20" s="18">
        <f t="shared" si="1"/>
        <v>0.80000000000000016</v>
      </c>
      <c r="U20" s="9"/>
    </row>
    <row r="21" spans="7:21" x14ac:dyDescent="0.25">
      <c r="G21" s="35">
        <f>1+G20</f>
        <v>4</v>
      </c>
      <c r="H21" s="12" t="s">
        <v>43</v>
      </c>
      <c r="I21" s="14">
        <f>_xll.DupireSsviAsianOptionPriceMC($C$6,$C$7,$C$11,$C$12,$C$13,$C$14,$C$15,I$4,I$3,$I$6:$I$10,I$2,$F$6*I$4,$F$7)</f>
        <v>6.0164365192240989</v>
      </c>
      <c r="J21" s="37">
        <f>_xll.DupireSsviAsianOptionPriceMC($C$6,$C$7,$C$11,$C$12,$C$13,$C$14,$C$15,J$4,J$3,$J$6:$J$9,J$2,$F$6*J$4,$F$7)</f>
        <v>9.7910570969630264</v>
      </c>
      <c r="K21" s="37">
        <f>_xll.DupireSsviAsianOptionPriceMC($C$6,$C$7,$C$11,$C$12,$C$13,$C$14,$C$15,K$4,K$3,$K$6:$K$7,K$2,$F$6*K$4,$F$7)</f>
        <v>11.647263202748745</v>
      </c>
      <c r="L21" s="11">
        <f t="array" ref="L21">_xll.DupireSsviAsianOptionPriceMC($C$6,$C$7,$C$11,$C$12,$C$13,$C$14,$C$15,L$4,L$3,$L$6,L$2,$F$6*L$4,$F$7)</f>
        <v>16.259867546748843</v>
      </c>
      <c r="N21" s="41">
        <f>_xll.DupireSsviEuropeanPriceWithMC($C$6,$C$7,$C$11,$C$12,$C$13,$C$14,$C$15,I$4,I$3,I$2,$F$6*I$4,$F$7)</f>
        <v>9.7241804670160032</v>
      </c>
      <c r="Q21" s="8"/>
      <c r="R21" s="18">
        <f t="shared" si="0"/>
        <v>0.4250000000000001</v>
      </c>
      <c r="S21" s="18">
        <f t="shared" si="1"/>
        <v>0.8500000000000002</v>
      </c>
      <c r="T21" s="18">
        <f t="shared" si="1"/>
        <v>0.8500000000000002</v>
      </c>
      <c r="U21" s="9"/>
    </row>
    <row r="22" spans="7:21" x14ac:dyDescent="0.25">
      <c r="J22" s="38"/>
      <c r="K22" s="38"/>
      <c r="N22" s="42"/>
      <c r="Q22" s="8"/>
      <c r="R22" s="18">
        <f t="shared" si="0"/>
        <v>0.45000000000000012</v>
      </c>
      <c r="S22" s="18">
        <f t="shared" si="1"/>
        <v>0.90000000000000024</v>
      </c>
      <c r="T22" s="18">
        <f t="shared" si="1"/>
        <v>0.90000000000000024</v>
      </c>
      <c r="U22" s="9"/>
    </row>
    <row r="23" spans="7:21" x14ac:dyDescent="0.25">
      <c r="H23" s="13" t="s">
        <v>45</v>
      </c>
      <c r="I23" s="69">
        <f>AVERAGE(I18:I21)</f>
        <v>6.0370872459590696</v>
      </c>
      <c r="J23" s="69">
        <f>AVERAGE(J18:J21)</f>
        <v>9.8446858998047659</v>
      </c>
      <c r="K23" s="69">
        <f>AVERAGE(K18:K21)</f>
        <v>11.609016555193787</v>
      </c>
      <c r="L23" s="72">
        <f>AVERAGE(L18:L21)</f>
        <v>16.21399934078304</v>
      </c>
      <c r="N23" s="43">
        <f>AVERAGE(N18:N21)</f>
        <v>9.7652776134224357</v>
      </c>
      <c r="Q23" s="8"/>
      <c r="R23" s="18">
        <f t="shared" si="0"/>
        <v>0.47500000000000014</v>
      </c>
      <c r="S23" s="18">
        <f t="shared" si="1"/>
        <v>0.95000000000000029</v>
      </c>
      <c r="T23" s="18">
        <f t="shared" si="1"/>
        <v>0.95000000000000029</v>
      </c>
      <c r="U23" s="9"/>
    </row>
    <row r="24" spans="7:21" x14ac:dyDescent="0.25">
      <c r="Q24" s="8"/>
      <c r="R24" s="18">
        <f t="shared" si="0"/>
        <v>0.50000000000000011</v>
      </c>
      <c r="S24" s="18">
        <f t="shared" si="1"/>
        <v>1.0000000000000002</v>
      </c>
      <c r="T24" s="18">
        <f t="shared" si="1"/>
        <v>1.0000000000000002</v>
      </c>
      <c r="U24" s="9"/>
    </row>
    <row r="25" spans="7:21" x14ac:dyDescent="0.25">
      <c r="H25" s="6" t="s">
        <v>48</v>
      </c>
      <c r="I25" s="15" t="s">
        <v>3</v>
      </c>
      <c r="J25" s="15"/>
      <c r="K25" s="7"/>
      <c r="Q25" s="8"/>
      <c r="R25" s="18"/>
      <c r="S25" s="18"/>
      <c r="T25" s="18">
        <f t="shared" si="1"/>
        <v>1.0500000000000003</v>
      </c>
      <c r="U25" s="9"/>
    </row>
    <row r="26" spans="7:21" x14ac:dyDescent="0.25">
      <c r="H26" s="6"/>
      <c r="I26" s="15">
        <v>0.5</v>
      </c>
      <c r="J26" s="15">
        <v>1</v>
      </c>
      <c r="K26" s="7">
        <v>1.5</v>
      </c>
      <c r="Q26" s="8"/>
      <c r="R26" s="18"/>
      <c r="S26" s="18"/>
      <c r="T26" s="18">
        <f t="shared" ref="T26:T34" si="3">0.05+T25</f>
        <v>1.1000000000000003</v>
      </c>
      <c r="U26" s="9"/>
    </row>
    <row r="27" spans="7:21" x14ac:dyDescent="0.25">
      <c r="H27" s="8">
        <v>1</v>
      </c>
      <c r="I27" s="1">
        <f>_xll.DupireSsviLookbackOptionPriceMC($C$6,$C$7,$C$11,$C$12,$C$13,$C$14,$C$15,I$26,$F$6*$I$26,$F$7)</f>
        <v>16.192407999007326</v>
      </c>
      <c r="J27" s="4">
        <f>_xll.DupireSsviLookbackOptionPriceMC($C$6,$C$7,$C$11,$C$12,$C$13,$C$14,$C$15,J$26,$F$6*$J$26,$F$7)</f>
        <v>26.120796822044468</v>
      </c>
      <c r="K27" s="2">
        <f>_xll.DupireSsviLookbackOptionPriceMC($C$6,$C$7,$C$11,$C$12,$C$13,$C$14,$C$15,K$26,$F$6*$K$26,$F$7)</f>
        <v>35.796188202465821</v>
      </c>
      <c r="Q27" s="8"/>
      <c r="R27" s="18"/>
      <c r="S27" s="18"/>
      <c r="T27" s="18">
        <f t="shared" si="3"/>
        <v>1.1500000000000004</v>
      </c>
      <c r="U27" s="9"/>
    </row>
    <row r="28" spans="7:21" x14ac:dyDescent="0.25">
      <c r="H28" s="8">
        <f>1+H27</f>
        <v>2</v>
      </c>
      <c r="I28" s="17">
        <f>_xll.DupireSsviLookbackOptionPriceMC($C$6,$C$7,$C$11,$C$12,$C$13,$C$14,$C$15,I$26,$F$6*$I$26,$F$7)</f>
        <v>16.061221480442953</v>
      </c>
      <c r="J28" s="18">
        <f>_xll.DupireSsviLookbackOptionPriceMC($C$6,$C$7,$C$11,$C$12,$C$13,$C$14,$C$15,J$26,$F$6*$J$26,$F$7)</f>
        <v>26.057023090548366</v>
      </c>
      <c r="K28" s="9">
        <f>_xll.DupireSsviLookbackOptionPriceMC($C$6,$C$7,$C$11,$C$12,$C$13,$C$14,$C$15,K$26,$F$6*$K$26,$F$7)</f>
        <v>35.699791819049459</v>
      </c>
      <c r="Q28" s="8"/>
      <c r="R28" s="18"/>
      <c r="S28" s="18"/>
      <c r="T28" s="18">
        <f t="shared" si="3"/>
        <v>1.2000000000000004</v>
      </c>
      <c r="U28" s="9"/>
    </row>
    <row r="29" spans="7:21" x14ac:dyDescent="0.25">
      <c r="H29" s="8">
        <f>1+H28</f>
        <v>3</v>
      </c>
      <c r="I29" s="17">
        <f>_xll.DupireSsviLookbackOptionPriceMC($C$6,$C$7,$C$11,$C$12,$C$13,$C$14,$C$15,I$26,$F$6*$I$26,$F$7)</f>
        <v>16.032896709439694</v>
      </c>
      <c r="J29" s="18">
        <f>_xll.DupireSsviLookbackOptionPriceMC($C$6,$C$7,$C$11,$C$12,$C$13,$C$14,$C$15,J$26,$F$6*$J$26,$F$7)</f>
        <v>26.053498546208051</v>
      </c>
      <c r="K29" s="9">
        <f>_xll.DupireSsviLookbackOptionPriceMC($C$6,$C$7,$C$11,$C$12,$C$13,$C$14,$C$15,K$26,$F$6*$K$26,$F$7)</f>
        <v>35.793604576651219</v>
      </c>
      <c r="Q29" s="8"/>
      <c r="R29" s="18"/>
      <c r="S29" s="18"/>
      <c r="T29" s="18">
        <f t="shared" si="3"/>
        <v>1.2500000000000004</v>
      </c>
      <c r="U29" s="9"/>
    </row>
    <row r="30" spans="7:21" x14ac:dyDescent="0.25">
      <c r="H30" s="10">
        <f>1+H29</f>
        <v>4</v>
      </c>
      <c r="I30" s="12">
        <f>_xll.DupireSsviLookbackOptionPriceMC($C$6,$C$7,$C$11,$C$12,$C$13,$C$14,$C$15,I$26,$F$6*$I$26,$F$7)</f>
        <v>16.162570813662622</v>
      </c>
      <c r="J30" s="14">
        <f>_xll.DupireSsviLookbackOptionPriceMC($C$6,$C$7,$C$11,$C$12,$C$13,$C$14,$C$15,J$26,$F$6*$J$26,$F$7)</f>
        <v>26.29878509548022</v>
      </c>
      <c r="K30" s="11">
        <f>_xll.DupireSsviLookbackOptionPriceMC($C$6,$C$7,$C$11,$C$12,$C$13,$C$14,$C$15,K$26,$F$6*$K$26,$F$7)</f>
        <v>35.852344559589802</v>
      </c>
      <c r="Q30" s="8"/>
      <c r="R30" s="18"/>
      <c r="S30" s="18"/>
      <c r="T30" s="18">
        <f t="shared" si="3"/>
        <v>1.3000000000000005</v>
      </c>
      <c r="U30" s="9"/>
    </row>
    <row r="31" spans="7:21" x14ac:dyDescent="0.25">
      <c r="Q31" s="8"/>
      <c r="R31" s="18"/>
      <c r="S31" s="18"/>
      <c r="T31" s="18">
        <f t="shared" si="3"/>
        <v>1.3500000000000005</v>
      </c>
      <c r="U31" s="9"/>
    </row>
    <row r="32" spans="7:21" x14ac:dyDescent="0.25">
      <c r="H32" s="13" t="s">
        <v>45</v>
      </c>
      <c r="I32" s="69">
        <f>AVERAGE(I27:I30)</f>
        <v>16.112274250638151</v>
      </c>
      <c r="J32" s="69">
        <f>AVERAGE(J27:J30)</f>
        <v>26.132525888570278</v>
      </c>
      <c r="K32" s="72">
        <f>AVERAGE(K27:K30)</f>
        <v>35.785482289439074</v>
      </c>
      <c r="Q32" s="8"/>
      <c r="R32" s="18"/>
      <c r="S32" s="18"/>
      <c r="T32" s="18">
        <f t="shared" si="3"/>
        <v>1.4000000000000006</v>
      </c>
      <c r="U32" s="9"/>
    </row>
    <row r="33" spans="2:21" x14ac:dyDescent="0.25">
      <c r="Q33" s="8"/>
      <c r="R33" s="18"/>
      <c r="S33" s="18"/>
      <c r="T33" s="18">
        <f t="shared" si="3"/>
        <v>1.4500000000000006</v>
      </c>
      <c r="U33" s="9"/>
    </row>
    <row r="34" spans="2:21" x14ac:dyDescent="0.25">
      <c r="Q34" s="10"/>
      <c r="R34" s="14"/>
      <c r="S34" s="14"/>
      <c r="T34" s="14">
        <f t="shared" si="3"/>
        <v>1.5000000000000007</v>
      </c>
      <c r="U34" s="11"/>
    </row>
    <row r="36" spans="2:21" x14ac:dyDescent="0.25">
      <c r="B36" s="13" t="s">
        <v>17</v>
      </c>
      <c r="C36" s="15"/>
      <c r="D36" s="15"/>
      <c r="E36" s="15"/>
      <c r="F36" s="15"/>
      <c r="G36" s="15"/>
      <c r="H36" s="15"/>
      <c r="I36" s="15"/>
      <c r="J36" s="15"/>
      <c r="K36" s="15"/>
      <c r="L36" s="7"/>
      <c r="Q36" s="5" t="s">
        <v>47</v>
      </c>
      <c r="R36" s="73">
        <f>_xll.DupireSsviAsianOptionPriceMC($C$6,$C$7,$C$11,$C$12,$C$13,$C$14,$C$15,R$4,R$3,$R$5:$R$24,R$2,$F$6*$R$4,$F$7)</f>
        <v>5.3288165447637246</v>
      </c>
      <c r="S36" s="73">
        <f>_xll.DupireSsviAsianOptionPriceMC($C$6,$C$7,$C$11,$C$12,$C$13,$C$14,$C$15,S$4,S$3,$S$5:$S$24,S$2,$F$6*$S$4,$F$7)</f>
        <v>8.3180987150463412</v>
      </c>
      <c r="T36" s="74">
        <f>_xll.DupireSsviAsianOptionPriceMC($C$6,$C$7,$C$11,$C$12,$C$13,$C$14,$C$15,T$4,T$3,$T$5:$T$34,T$2,$F$6*$T$4,$F$7)</f>
        <v>10.856158673055157</v>
      </c>
    </row>
    <row r="37" spans="2:21" x14ac:dyDescent="0.25">
      <c r="B37" s="17" t="str">
        <f t="array" ref="B37:B41">_xll.GetLatestErrors(5)</f>
        <v/>
      </c>
      <c r="C37" s="18"/>
      <c r="D37" s="18"/>
      <c r="E37" s="18"/>
      <c r="F37" s="18"/>
      <c r="G37" s="18"/>
      <c r="H37" s="18"/>
      <c r="I37" s="18"/>
      <c r="J37" s="18"/>
      <c r="K37" s="18"/>
      <c r="L37" s="9"/>
      <c r="Q37" s="8" t="s">
        <v>53</v>
      </c>
      <c r="R37" s="75">
        <f>_xll.DupireSsviEuropeanPriceWithMC($C$6,$C$7,$C$11,$C$12,$C$13,$C$14,$C$15,R$4,R$3,R$2,$F$6*R$4,$F$7)</f>
        <v>9.7290302083211735</v>
      </c>
      <c r="S37" s="75">
        <f>_xll.DupireSsviEuropeanPriceWithMC($C$6,$C$7,$C$11,$C$12,$C$13,$C$14,$C$15,S$4,S$3,S$2,$F$6*S$4,$F$7)</f>
        <v>16.223538223333012</v>
      </c>
      <c r="T37" s="76">
        <f>_xll.DupireSsviEuropeanPriceWithMC($C$6,$C$7,$C$11,$C$12,$C$13,$C$14,$C$15,T$4,T$3,T$2,$F$6*T$4,$F$7)</f>
        <v>22.843365595237703</v>
      </c>
    </row>
    <row r="38" spans="2:21" x14ac:dyDescent="0.25">
      <c r="B38" s="17" t="str">
        <v/>
      </c>
      <c r="C38" s="18"/>
      <c r="D38" s="18"/>
      <c r="E38" s="18"/>
      <c r="F38" s="18"/>
      <c r="G38" s="18"/>
      <c r="H38" s="18"/>
      <c r="I38" s="18"/>
      <c r="J38" s="18"/>
      <c r="K38" s="18"/>
      <c r="L38" s="9"/>
      <c r="Q38" s="10" t="s">
        <v>48</v>
      </c>
      <c r="R38" s="77">
        <f>_xll.DupireSsviLookbackOptionPriceMC($C$6,$C$7,$C$11,$C$12,$C$13,$C$14,$C$15,R$4,$F$6*R$4,$F$7)</f>
        <v>16.104444925208192</v>
      </c>
      <c r="S38" s="77">
        <f>_xll.DupireSsviLookbackOptionPriceMC($C$6,$C$7,$C$11,$C$12,$C$13,$C$14,$C$15,S$4,$F$6*S$4,$F$7)</f>
        <v>26.208373094156283</v>
      </c>
      <c r="T38" s="78">
        <f>_xll.DupireSsviLookbackOptionPriceMC($C$6,$C$7,$C$11,$C$12,$C$13,$C$14,$C$15,T$4,$F$6*T$4,$F$7)</f>
        <v>35.938010949579208</v>
      </c>
    </row>
    <row r="39" spans="2:21" x14ac:dyDescent="0.25">
      <c r="B39" s="17" t="str">
        <v/>
      </c>
      <c r="C39" s="18"/>
      <c r="D39" s="18"/>
      <c r="E39" s="18"/>
      <c r="F39" s="18"/>
      <c r="G39" s="18"/>
      <c r="H39" s="18"/>
      <c r="I39" s="18"/>
      <c r="J39" s="18"/>
      <c r="K39" s="18"/>
      <c r="L39" s="9"/>
    </row>
    <row r="40" spans="2:21" x14ac:dyDescent="0.25">
      <c r="B40" s="17" t="str">
        <v/>
      </c>
      <c r="C40" s="18"/>
      <c r="D40" s="18"/>
      <c r="E40" s="18"/>
      <c r="F40" s="18"/>
      <c r="G40" s="18"/>
      <c r="H40" s="18"/>
      <c r="I40" s="18"/>
      <c r="J40" s="18"/>
      <c r="K40" s="18"/>
      <c r="L40" s="9"/>
    </row>
    <row r="41" spans="2:21" x14ac:dyDescent="0.25">
      <c r="B41" s="12" t="str">
        <v/>
      </c>
      <c r="C41" s="14"/>
      <c r="D41" s="14"/>
      <c r="E41" s="14"/>
      <c r="F41" s="14"/>
      <c r="G41" s="14"/>
      <c r="H41" s="14"/>
      <c r="I41" s="14"/>
      <c r="J41" s="14"/>
      <c r="K41" s="14"/>
      <c r="L41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showGridLines="0" workbookViewId="0">
      <selection activeCell="E12" sqref="E12:E13"/>
    </sheetView>
  </sheetViews>
  <sheetFormatPr defaultRowHeight="15" x14ac:dyDescent="0.25"/>
  <cols>
    <col min="9" max="9" width="5.28515625" bestFit="1" customWidth="1"/>
    <col min="10" max="10" width="11.5703125" bestFit="1" customWidth="1"/>
  </cols>
  <sheetData>
    <row r="2" spans="1:13" x14ac:dyDescent="0.25">
      <c r="A2" s="13" t="s">
        <v>0</v>
      </c>
      <c r="B2" s="15"/>
      <c r="C2" s="15"/>
      <c r="D2" s="15"/>
      <c r="E2" s="7"/>
    </row>
    <row r="3" spans="1:13" x14ac:dyDescent="0.25">
      <c r="A3" s="12" t="str">
        <f>_xll.AboutDupireXL()</f>
        <v>Dupire local vol Excel Interface for OOPA 2016/17.</v>
      </c>
      <c r="B3" s="14"/>
      <c r="C3" s="14"/>
      <c r="D3" s="14"/>
      <c r="E3" s="11"/>
    </row>
    <row r="4" spans="1:13" x14ac:dyDescent="0.25">
      <c r="A4" s="3"/>
      <c r="B4" s="3"/>
      <c r="C4" s="3"/>
      <c r="D4" s="3"/>
      <c r="E4" s="3"/>
    </row>
    <row r="5" spans="1:13" x14ac:dyDescent="0.25">
      <c r="A5" s="1" t="s">
        <v>24</v>
      </c>
      <c r="B5" s="2"/>
      <c r="C5" s="3"/>
      <c r="D5" s="5" t="s">
        <v>38</v>
      </c>
      <c r="E5" s="2">
        <v>0.05</v>
      </c>
      <c r="G5" s="83" t="s">
        <v>2</v>
      </c>
      <c r="H5" s="84" t="s">
        <v>3</v>
      </c>
      <c r="I5" s="84" t="s">
        <v>4</v>
      </c>
      <c r="J5" s="84" t="s">
        <v>55</v>
      </c>
      <c r="K5" s="84" t="s">
        <v>54</v>
      </c>
      <c r="L5" s="84" t="s">
        <v>56</v>
      </c>
      <c r="M5" s="85" t="s">
        <v>42</v>
      </c>
    </row>
    <row r="6" spans="1:13" x14ac:dyDescent="0.25">
      <c r="A6" s="5" t="s">
        <v>1</v>
      </c>
      <c r="B6" s="2">
        <v>100</v>
      </c>
      <c r="C6" s="3"/>
      <c r="D6" s="8" t="s">
        <v>40</v>
      </c>
      <c r="E6" s="9">
        <v>128</v>
      </c>
      <c r="G6" s="79">
        <v>90</v>
      </c>
      <c r="H6" s="80">
        <v>1</v>
      </c>
      <c r="I6" s="80" t="s">
        <v>52</v>
      </c>
      <c r="J6" s="80" t="s">
        <v>59</v>
      </c>
      <c r="K6" s="80" t="s">
        <v>60</v>
      </c>
      <c r="L6" s="80">
        <v>95</v>
      </c>
      <c r="M6" s="86">
        <f>_xll.DupireSsviBarrierPriceWithMC($B$6,$B$7,$B$11,$B$12,$B$13,$B$14,$B$15,$H6,$G6,$L6,$I6,$J6,$K6,$E$6,$E$7)</f>
        <v>13.45227640238482</v>
      </c>
    </row>
    <row r="7" spans="1:13" x14ac:dyDescent="0.25">
      <c r="A7" s="10" t="s">
        <v>5</v>
      </c>
      <c r="B7" s="11">
        <v>2.5000000000000001E-2</v>
      </c>
      <c r="C7" s="3"/>
      <c r="D7" s="10" t="s">
        <v>41</v>
      </c>
      <c r="E7" s="11">
        <v>100000</v>
      </c>
      <c r="G7" s="79">
        <v>80</v>
      </c>
      <c r="H7" s="80">
        <v>1.5</v>
      </c>
      <c r="I7" s="80" t="s">
        <v>57</v>
      </c>
      <c r="J7" s="80" t="s">
        <v>59</v>
      </c>
      <c r="K7" s="80" t="s">
        <v>60</v>
      </c>
      <c r="L7" s="80">
        <v>70</v>
      </c>
      <c r="M7" s="86">
        <f>_xll.DupireSsviBarrierPriceWithMC($B$6,$B$7,$B$11,$B$12,$B$13,$B$14,$B$15,$H7,$G7,$L7,$I7,$J7,$K7,$E$6,$E$7)</f>
        <v>9.2116203172744431</v>
      </c>
    </row>
    <row r="8" spans="1:13" x14ac:dyDescent="0.25">
      <c r="A8" s="3"/>
      <c r="B8" s="3"/>
      <c r="C8" s="3"/>
      <c r="D8" s="3"/>
      <c r="E8" s="3"/>
      <c r="G8" s="79">
        <v>90</v>
      </c>
      <c r="H8" s="80">
        <v>1</v>
      </c>
      <c r="I8" s="80" t="s">
        <v>52</v>
      </c>
      <c r="J8" s="80" t="s">
        <v>59</v>
      </c>
      <c r="K8" s="80" t="s">
        <v>61</v>
      </c>
      <c r="L8" s="80">
        <v>90</v>
      </c>
      <c r="M8" s="86">
        <f>_xll.DupireSsviBarrierPriceWithMC($B$6,$B$7,$B$11,$B$12,$B$13,$B$14,$B$15,$H8,$G8,$L8,$I8,$J8,$K8,$E$6,$E$7)</f>
        <v>12.107026637505678</v>
      </c>
    </row>
    <row r="9" spans="1:13" x14ac:dyDescent="0.25">
      <c r="A9" s="3"/>
      <c r="B9" s="3"/>
      <c r="C9" s="3"/>
      <c r="D9" s="3"/>
      <c r="E9" s="3"/>
      <c r="G9" s="79">
        <v>110</v>
      </c>
      <c r="H9" s="80">
        <v>2</v>
      </c>
      <c r="I9" s="80" t="s">
        <v>52</v>
      </c>
      <c r="J9" s="80" t="s">
        <v>58</v>
      </c>
      <c r="K9" s="80" t="s">
        <v>60</v>
      </c>
      <c r="L9" s="80">
        <v>105</v>
      </c>
      <c r="M9" s="86">
        <f>_xll.DupireSsviBarrierPriceWithMC($B$6,$B$7,$B$11,$B$12,$B$13,$B$14,$B$15,$H9,$G9,$L9,$I9,$J9,$K9,$E$6,$E$7)</f>
        <v>27.413642025373196</v>
      </c>
    </row>
    <row r="10" spans="1:13" x14ac:dyDescent="0.25">
      <c r="A10" s="13" t="s">
        <v>8</v>
      </c>
      <c r="B10" s="7"/>
      <c r="C10" s="3"/>
      <c r="D10" s="3"/>
      <c r="E10" s="3"/>
      <c r="G10" s="79">
        <v>120</v>
      </c>
      <c r="H10" s="80">
        <v>1</v>
      </c>
      <c r="I10" s="80" t="s">
        <v>57</v>
      </c>
      <c r="J10" s="80" t="s">
        <v>58</v>
      </c>
      <c r="K10" s="80" t="s">
        <v>61</v>
      </c>
      <c r="L10" s="80">
        <v>130</v>
      </c>
      <c r="M10" s="86">
        <f>_xll.DupireSsviBarrierPriceWithMC($B$6,$B$7,$B$11,$B$12,$B$13,$B$14,$B$15,$H10,$G10,$L10,$I10,$J10,$K10,$E$6,$E$7)</f>
        <v>22.761649194923695</v>
      </c>
    </row>
    <row r="11" spans="1:13" x14ac:dyDescent="0.25">
      <c r="A11" s="8" t="s">
        <v>9</v>
      </c>
      <c r="B11" s="9">
        <f>SQRT(0.1)</f>
        <v>0.31622776601683794</v>
      </c>
      <c r="C11" s="3"/>
      <c r="D11" s="3"/>
      <c r="E11" s="3"/>
      <c r="G11" s="81">
        <v>120</v>
      </c>
      <c r="H11" s="82">
        <v>1</v>
      </c>
      <c r="I11" s="82" t="s">
        <v>52</v>
      </c>
      <c r="J11" s="82" t="s">
        <v>58</v>
      </c>
      <c r="K11" s="82" t="s">
        <v>60</v>
      </c>
      <c r="L11" s="82">
        <v>120</v>
      </c>
      <c r="M11" s="87">
        <f>_xll.DupireSsviBarrierPriceWithMC($B$6,$B$7,$B$11,$B$12,$B$13,$B$14,$B$15,$H11,$G11,$L11,$I11,$J11,$K11,$E$6,$E$7)</f>
        <v>9.7001279474408921</v>
      </c>
    </row>
    <row r="12" spans="1:13" x14ac:dyDescent="0.25">
      <c r="A12" s="8" t="s">
        <v>10</v>
      </c>
      <c r="B12" s="9">
        <v>1</v>
      </c>
      <c r="C12" s="3"/>
      <c r="D12" s="3"/>
      <c r="E12" s="3"/>
    </row>
    <row r="13" spans="1:13" x14ac:dyDescent="0.25">
      <c r="A13" s="8" t="s">
        <v>11</v>
      </c>
      <c r="B13" s="9">
        <v>0.7</v>
      </c>
      <c r="C13" s="3"/>
      <c r="D13" s="3"/>
      <c r="E13" s="3"/>
    </row>
    <row r="14" spans="1:13" x14ac:dyDescent="0.25">
      <c r="A14" s="8" t="s">
        <v>12</v>
      </c>
      <c r="B14" s="9">
        <v>0.2</v>
      </c>
      <c r="C14" s="3"/>
      <c r="D14" s="3"/>
      <c r="E14" s="3"/>
    </row>
    <row r="15" spans="1:13" x14ac:dyDescent="0.25">
      <c r="A15" s="10" t="s">
        <v>7</v>
      </c>
      <c r="B15" s="11">
        <v>0.3</v>
      </c>
      <c r="C15" s="3"/>
      <c r="D15" s="3"/>
      <c r="E1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21"/>
  <sheetViews>
    <sheetView showGridLines="0" topLeftCell="U3" workbookViewId="0">
      <selection activeCell="F11" sqref="F11:AQ19"/>
    </sheetView>
  </sheetViews>
  <sheetFormatPr defaultRowHeight="15" x14ac:dyDescent="0.25"/>
  <cols>
    <col min="2" max="2" width="22" bestFit="1" customWidth="1"/>
  </cols>
  <sheetData>
    <row r="2" spans="2:43" x14ac:dyDescent="0.25">
      <c r="B2" s="1" t="s">
        <v>24</v>
      </c>
      <c r="C2" s="2"/>
    </row>
    <row r="3" spans="2:43" x14ac:dyDescent="0.25">
      <c r="B3" s="5" t="s">
        <v>1</v>
      </c>
      <c r="C3" s="2">
        <v>100</v>
      </c>
      <c r="K3" t="str">
        <f>_xll.GetLatestErrors(5)</f>
        <v>DupireSsviLookbackOptionPriceMC error: Only single dimensional arrays are supported for the requested action.</v>
      </c>
    </row>
    <row r="4" spans="2:43" x14ac:dyDescent="0.25">
      <c r="B4" s="10" t="s">
        <v>5</v>
      </c>
      <c r="C4" s="11">
        <v>2.5000000000000001E-2</v>
      </c>
    </row>
    <row r="5" spans="2:43" x14ac:dyDescent="0.25">
      <c r="B5" s="3"/>
      <c r="C5" s="3"/>
    </row>
    <row r="6" spans="2:43" x14ac:dyDescent="0.25">
      <c r="B6" s="13" t="s">
        <v>8</v>
      </c>
      <c r="C6" s="6"/>
    </row>
    <row r="7" spans="2:43" x14ac:dyDescent="0.25">
      <c r="B7" s="8" t="s">
        <v>9</v>
      </c>
      <c r="C7" s="5">
        <f>SQRT(0.1)</f>
        <v>0.31622776601683794</v>
      </c>
    </row>
    <row r="8" spans="2:43" x14ac:dyDescent="0.25">
      <c r="B8" s="8" t="s">
        <v>10</v>
      </c>
      <c r="C8" s="8">
        <v>1</v>
      </c>
    </row>
    <row r="9" spans="2:43" x14ac:dyDescent="0.25">
      <c r="B9" s="8" t="s">
        <v>11</v>
      </c>
      <c r="C9" s="8">
        <v>0.7</v>
      </c>
    </row>
    <row r="10" spans="2:43" x14ac:dyDescent="0.25">
      <c r="B10" s="8" t="s">
        <v>12</v>
      </c>
      <c r="C10" s="8">
        <v>0.2</v>
      </c>
    </row>
    <row r="11" spans="2:43" x14ac:dyDescent="0.25">
      <c r="B11" s="10" t="s">
        <v>7</v>
      </c>
      <c r="C11" s="10">
        <v>0.3</v>
      </c>
      <c r="F11">
        <f t="array" ref="F11:AQ121">_xll.DupireSsviGeneratePaths(C3,C4,C7,C8,C9,C10,C11,1,C13,C14)</f>
        <v>100</v>
      </c>
      <c r="G11">
        <v>100.31362927919869</v>
      </c>
      <c r="H11">
        <v>98.235103881044267</v>
      </c>
      <c r="I11">
        <v>95.925044087917087</v>
      </c>
      <c r="J11">
        <v>95.092104355051262</v>
      </c>
      <c r="K11">
        <v>95.317744130300056</v>
      </c>
      <c r="L11">
        <v>93.921345302205438</v>
      </c>
      <c r="M11">
        <v>94.350265771545722</v>
      </c>
      <c r="N11">
        <v>92.851118640038806</v>
      </c>
      <c r="O11">
        <v>95.941006982700017</v>
      </c>
      <c r="P11">
        <v>95.274083028845908</v>
      </c>
      <c r="Q11">
        <v>97.548288338446341</v>
      </c>
      <c r="R11">
        <v>96.972257453631727</v>
      </c>
      <c r="S11">
        <v>97.426725917393568</v>
      </c>
      <c r="T11">
        <v>98.478556744524525</v>
      </c>
      <c r="U11">
        <v>97.775671907886831</v>
      </c>
      <c r="V11">
        <v>98.13974241654887</v>
      </c>
      <c r="W11">
        <v>98.083359153831864</v>
      </c>
      <c r="X11">
        <v>97.453402527918499</v>
      </c>
      <c r="Y11">
        <v>98.500924925340769</v>
      </c>
      <c r="Z11">
        <v>99.13877051530784</v>
      </c>
      <c r="AA11">
        <v>98.315875112853831</v>
      </c>
      <c r="AB11">
        <v>100.03318087057826</v>
      </c>
      <c r="AC11">
        <v>102.0581313996728</v>
      </c>
      <c r="AD11">
        <v>101.49978843894691</v>
      </c>
      <c r="AE11">
        <v>103.42430501989371</v>
      </c>
      <c r="AF11">
        <v>103.68044767599947</v>
      </c>
      <c r="AG11">
        <v>103.84529548917165</v>
      </c>
      <c r="AH11">
        <v>102.56269049243321</v>
      </c>
      <c r="AI11">
        <v>99.451661724649654</v>
      </c>
      <c r="AJ11">
        <v>97.120661159034483</v>
      </c>
      <c r="AK11">
        <v>94.8753393675632</v>
      </c>
      <c r="AL11">
        <v>97.170315195402196</v>
      </c>
      <c r="AM11">
        <v>97.870658759602449</v>
      </c>
      <c r="AN11">
        <v>98.791506272601652</v>
      </c>
      <c r="AO11">
        <v>97.116083882168326</v>
      </c>
      <c r="AP11">
        <v>96.734177876204328</v>
      </c>
      <c r="AQ11">
        <v>95.042036633597846</v>
      </c>
    </row>
    <row r="12" spans="2:43" x14ac:dyDescent="0.25">
      <c r="F12">
        <v>100</v>
      </c>
      <c r="G12">
        <v>100.53454463437019</v>
      </c>
      <c r="H12">
        <v>100.75141943881759</v>
      </c>
      <c r="I12">
        <v>98.915890888064808</v>
      </c>
      <c r="J12">
        <v>98.742216734715825</v>
      </c>
      <c r="K12">
        <v>95.137850929428879</v>
      </c>
      <c r="L12">
        <v>95.521081626503403</v>
      </c>
      <c r="M12">
        <v>96.69162775033584</v>
      </c>
      <c r="N12">
        <v>96.622430454630887</v>
      </c>
      <c r="O12">
        <v>95.163216642213541</v>
      </c>
      <c r="P12">
        <v>92.962775410363491</v>
      </c>
      <c r="Q12">
        <v>92.415774886611956</v>
      </c>
      <c r="R12">
        <v>91.324798518549187</v>
      </c>
      <c r="S12">
        <v>92.819625878546447</v>
      </c>
      <c r="T12">
        <v>94.955259138477032</v>
      </c>
      <c r="U12">
        <v>95.658945571454694</v>
      </c>
      <c r="V12">
        <v>91.882452832035526</v>
      </c>
      <c r="W12">
        <v>88.427876901124648</v>
      </c>
      <c r="X12">
        <v>87.875360175760818</v>
      </c>
      <c r="Y12">
        <v>89.699455460914848</v>
      </c>
      <c r="Z12">
        <v>85.385214006620089</v>
      </c>
      <c r="AA12">
        <v>88.437682754488449</v>
      </c>
      <c r="AB12">
        <v>91.540796754181102</v>
      </c>
      <c r="AC12">
        <v>94.244762927270813</v>
      </c>
      <c r="AD12">
        <v>93.317848141644092</v>
      </c>
      <c r="AE12">
        <v>94.885105061875024</v>
      </c>
      <c r="AF12">
        <v>97.244254171939772</v>
      </c>
      <c r="AG12">
        <v>98.882676188042808</v>
      </c>
      <c r="AH12">
        <v>102.77204816721124</v>
      </c>
      <c r="AI12">
        <v>101.37360232726398</v>
      </c>
      <c r="AJ12">
        <v>100.58917550445076</v>
      </c>
      <c r="AK12">
        <v>103.75815836150451</v>
      </c>
      <c r="AL12">
        <v>106.46379805666901</v>
      </c>
      <c r="AM12">
        <v>108.89805784300734</v>
      </c>
      <c r="AN12">
        <v>111.51171340110132</v>
      </c>
      <c r="AO12">
        <v>106.02478126840953</v>
      </c>
      <c r="AP12">
        <v>106.85742761403122</v>
      </c>
      <c r="AQ12">
        <v>105.94100644317132</v>
      </c>
    </row>
    <row r="13" spans="2:43" x14ac:dyDescent="0.25">
      <c r="B13" s="5" t="s">
        <v>62</v>
      </c>
      <c r="C13" s="2">
        <v>200</v>
      </c>
      <c r="F13">
        <v>100</v>
      </c>
      <c r="G13">
        <v>103.93944013281704</v>
      </c>
      <c r="H13">
        <v>100.9076834645502</v>
      </c>
      <c r="I13">
        <v>97.939884941380768</v>
      </c>
      <c r="J13">
        <v>97.983054780413781</v>
      </c>
      <c r="K13">
        <v>99.324483562598374</v>
      </c>
      <c r="L13">
        <v>99.1421930664184</v>
      </c>
      <c r="M13">
        <v>101.03488346263924</v>
      </c>
      <c r="N13">
        <v>100.56200590069837</v>
      </c>
      <c r="O13">
        <v>100.97465826661291</v>
      </c>
      <c r="P13">
        <v>101.38582080399868</v>
      </c>
      <c r="Q13">
        <v>100.98699935083501</v>
      </c>
      <c r="R13">
        <v>102.57105591823959</v>
      </c>
      <c r="S13">
        <v>105.89061018314271</v>
      </c>
      <c r="T13">
        <v>103.74059598228372</v>
      </c>
      <c r="U13">
        <v>101.73096815678444</v>
      </c>
      <c r="V13">
        <v>102.22174689291884</v>
      </c>
      <c r="W13">
        <v>99.770275030460951</v>
      </c>
      <c r="X13">
        <v>100.23447555590114</v>
      </c>
      <c r="Y13">
        <v>99.148646970663791</v>
      </c>
      <c r="Z13">
        <v>99.707911169588684</v>
      </c>
      <c r="AA13">
        <v>101.52240891895985</v>
      </c>
      <c r="AB13">
        <v>103.36638985597786</v>
      </c>
      <c r="AC13">
        <v>99.183128723757278</v>
      </c>
      <c r="AD13">
        <v>99.668849411934374</v>
      </c>
      <c r="AE13">
        <v>98.024803137058754</v>
      </c>
      <c r="AF13">
        <v>96.923142039218916</v>
      </c>
      <c r="AG13">
        <v>95.144556477991742</v>
      </c>
      <c r="AH13">
        <v>95.20484162389873</v>
      </c>
      <c r="AI13">
        <v>93.883464842833035</v>
      </c>
      <c r="AJ13">
        <v>93.784166519305643</v>
      </c>
      <c r="AK13">
        <v>93.888634223265129</v>
      </c>
      <c r="AL13">
        <v>93.913410887007331</v>
      </c>
      <c r="AM13">
        <v>92.643937813234572</v>
      </c>
      <c r="AN13">
        <v>94.023140398535517</v>
      </c>
      <c r="AO13">
        <v>95.684413687022086</v>
      </c>
      <c r="AP13">
        <v>93.911532567401935</v>
      </c>
      <c r="AQ13">
        <v>95.111171895532181</v>
      </c>
    </row>
    <row r="14" spans="2:43" x14ac:dyDescent="0.25">
      <c r="B14" s="10" t="s">
        <v>63</v>
      </c>
      <c r="C14" s="11">
        <v>100</v>
      </c>
      <c r="F14">
        <v>100</v>
      </c>
      <c r="G14">
        <v>101.51185290368609</v>
      </c>
      <c r="H14">
        <v>102.76414150570854</v>
      </c>
      <c r="I14">
        <v>102.28913440711101</v>
      </c>
      <c r="J14">
        <v>104.32173418796576</v>
      </c>
      <c r="K14">
        <v>105.57746492593299</v>
      </c>
      <c r="L14">
        <v>106.54703535605323</v>
      </c>
      <c r="M14">
        <v>111.32741504649911</v>
      </c>
      <c r="N14">
        <v>112.38283822674677</v>
      </c>
      <c r="O14">
        <v>113.2274214633874</v>
      </c>
      <c r="P14">
        <v>110.31082230039949</v>
      </c>
      <c r="Q14">
        <v>110.04874936698845</v>
      </c>
      <c r="R14">
        <v>112.65316652619578</v>
      </c>
      <c r="S14">
        <v>113.49788151131725</v>
      </c>
      <c r="T14">
        <v>112.60282368079959</v>
      </c>
      <c r="U14">
        <v>113.55055535906713</v>
      </c>
      <c r="V14">
        <v>113.87283852499137</v>
      </c>
      <c r="W14">
        <v>112.69132500596095</v>
      </c>
      <c r="X14">
        <v>110.68991370529353</v>
      </c>
      <c r="Y14">
        <v>111.42848876689936</v>
      </c>
      <c r="Z14">
        <v>110.71228018510007</v>
      </c>
      <c r="AA14">
        <v>112.47798256553267</v>
      </c>
      <c r="AB14">
        <v>114.29564174603669</v>
      </c>
      <c r="AC14">
        <v>114.69945803432923</v>
      </c>
      <c r="AD14">
        <v>112.65309940259746</v>
      </c>
      <c r="AE14">
        <v>114.12956302873019</v>
      </c>
      <c r="AF14">
        <v>115.74434897709314</v>
      </c>
      <c r="AG14">
        <v>117.67644461729</v>
      </c>
      <c r="AH14">
        <v>117.2054199453279</v>
      </c>
      <c r="AI14">
        <v>118.503333482024</v>
      </c>
      <c r="AJ14">
        <v>118.40064848364339</v>
      </c>
      <c r="AK14">
        <v>114.90731579874999</v>
      </c>
      <c r="AL14">
        <v>115.35804971150421</v>
      </c>
      <c r="AM14">
        <v>113.75336288768477</v>
      </c>
      <c r="AN14">
        <v>110.57501956550631</v>
      </c>
      <c r="AO14">
        <v>111.22533499087957</v>
      </c>
      <c r="AP14">
        <v>111.81094350507584</v>
      </c>
      <c r="AQ14">
        <v>112.12232115821138</v>
      </c>
    </row>
    <row r="15" spans="2:43" x14ac:dyDescent="0.25">
      <c r="F15">
        <v>100</v>
      </c>
      <c r="G15">
        <v>102.07842190405805</v>
      </c>
      <c r="H15">
        <v>102.53219838142158</v>
      </c>
      <c r="I15">
        <v>101.42648346942309</v>
      </c>
      <c r="J15">
        <v>99.65818601381163</v>
      </c>
      <c r="K15">
        <v>101.42167057447686</v>
      </c>
      <c r="L15">
        <v>102.92271947098905</v>
      </c>
      <c r="M15">
        <v>100.68717285485513</v>
      </c>
      <c r="N15">
        <v>99.733772653651101</v>
      </c>
      <c r="O15">
        <v>101.49730226366044</v>
      </c>
      <c r="P15">
        <v>108.00913552684416</v>
      </c>
      <c r="Q15">
        <v>110.87387218529661</v>
      </c>
      <c r="R15">
        <v>112.97278568807738</v>
      </c>
      <c r="S15">
        <v>111.45664791988456</v>
      </c>
      <c r="T15">
        <v>112.70556577218598</v>
      </c>
      <c r="U15">
        <v>111.99044423169939</v>
      </c>
      <c r="V15">
        <v>111.15114736147494</v>
      </c>
      <c r="W15">
        <v>109.41999589994472</v>
      </c>
      <c r="X15">
        <v>106.37157212740473</v>
      </c>
      <c r="Y15">
        <v>103.45822393832975</v>
      </c>
      <c r="Z15">
        <v>104.35535784662237</v>
      </c>
      <c r="AA15">
        <v>106.82590065435163</v>
      </c>
      <c r="AB15">
        <v>104.93117152818861</v>
      </c>
      <c r="AC15">
        <v>104.6257408584692</v>
      </c>
      <c r="AD15">
        <v>103.58455045270318</v>
      </c>
      <c r="AE15">
        <v>102.20412413467146</v>
      </c>
      <c r="AF15">
        <v>103.06515460117819</v>
      </c>
      <c r="AG15">
        <v>101.60768930731174</v>
      </c>
      <c r="AH15">
        <v>104.08487750194317</v>
      </c>
      <c r="AI15">
        <v>101.43311487847575</v>
      </c>
      <c r="AJ15">
        <v>99.916272552224711</v>
      </c>
      <c r="AK15">
        <v>101.06511786409777</v>
      </c>
      <c r="AL15">
        <v>100.05300131983167</v>
      </c>
      <c r="AM15">
        <v>97.696464368509396</v>
      </c>
      <c r="AN15">
        <v>97.905787120131535</v>
      </c>
      <c r="AO15">
        <v>98.109161639873136</v>
      </c>
      <c r="AP15">
        <v>97.830173494110397</v>
      </c>
      <c r="AQ15">
        <v>101.72376710273625</v>
      </c>
    </row>
    <row r="16" spans="2:43" x14ac:dyDescent="0.25">
      <c r="F16">
        <v>100</v>
      </c>
      <c r="G16">
        <v>99.704190827557397</v>
      </c>
      <c r="H16">
        <v>100.08761487640705</v>
      </c>
      <c r="I16">
        <v>100.00628651749933</v>
      </c>
      <c r="J16">
        <v>101.37938259550251</v>
      </c>
      <c r="K16">
        <v>103.09124911171129</v>
      </c>
      <c r="L16">
        <v>103.2000469320905</v>
      </c>
      <c r="M16">
        <v>108.90573591699626</v>
      </c>
      <c r="N16">
        <v>106.10427568830738</v>
      </c>
      <c r="O16">
        <v>105.47641647780684</v>
      </c>
      <c r="P16">
        <v>108.87540637630688</v>
      </c>
      <c r="Q16">
        <v>106.41657975469229</v>
      </c>
      <c r="R16">
        <v>104.97607917984891</v>
      </c>
      <c r="S16">
        <v>106.05773710237857</v>
      </c>
      <c r="T16">
        <v>104.33663997656664</v>
      </c>
      <c r="U16">
        <v>107.65034728193605</v>
      </c>
      <c r="V16">
        <v>105.99302774765245</v>
      </c>
      <c r="W16">
        <v>102.43272687610674</v>
      </c>
      <c r="X16">
        <v>97.339967183118361</v>
      </c>
      <c r="Y16">
        <v>96.788569796719727</v>
      </c>
      <c r="Z16">
        <v>92.577848363755606</v>
      </c>
      <c r="AA16">
        <v>93.282731449391264</v>
      </c>
      <c r="AB16">
        <v>91.110744867032494</v>
      </c>
      <c r="AC16">
        <v>91.483246505862439</v>
      </c>
      <c r="AD16">
        <v>91.184117243948322</v>
      </c>
      <c r="AE16">
        <v>90.653914427518757</v>
      </c>
      <c r="AF16">
        <v>89.151886407132039</v>
      </c>
      <c r="AG16">
        <v>89.978468582602659</v>
      </c>
      <c r="AH16">
        <v>90.64282460868975</v>
      </c>
      <c r="AI16">
        <v>90.245298913045431</v>
      </c>
      <c r="AJ16">
        <v>89.081075928986564</v>
      </c>
      <c r="AK16">
        <v>88.79940446524148</v>
      </c>
      <c r="AL16">
        <v>89.818664647941361</v>
      </c>
      <c r="AM16">
        <v>86.920335722238363</v>
      </c>
      <c r="AN16">
        <v>88.011187342412171</v>
      </c>
      <c r="AO16">
        <v>89.602047079102746</v>
      </c>
      <c r="AP16">
        <v>89.212417888930915</v>
      </c>
      <c r="AQ16">
        <v>91.477731143370562</v>
      </c>
    </row>
    <row r="17" spans="6:43" x14ac:dyDescent="0.25">
      <c r="F17">
        <v>100</v>
      </c>
      <c r="G17">
        <v>102.1709508008843</v>
      </c>
      <c r="H17">
        <v>101.376997585399</v>
      </c>
      <c r="I17">
        <v>103.26524628541596</v>
      </c>
      <c r="J17">
        <v>102.27671208728873</v>
      </c>
      <c r="K17">
        <v>101.72687337548771</v>
      </c>
      <c r="L17">
        <v>101.34398802969656</v>
      </c>
      <c r="M17">
        <v>99.485791838756853</v>
      </c>
      <c r="N17">
        <v>101.41310105789056</v>
      </c>
      <c r="O17">
        <v>101.06951485705875</v>
      </c>
      <c r="P17">
        <v>99.070681525814265</v>
      </c>
      <c r="Q17">
        <v>97.787196559065123</v>
      </c>
      <c r="R17">
        <v>101.10665530077858</v>
      </c>
      <c r="S17">
        <v>100.69495985079023</v>
      </c>
      <c r="T17">
        <v>100.26563315835149</v>
      </c>
      <c r="U17">
        <v>98.83782736560137</v>
      </c>
      <c r="V17">
        <v>98.01860545383829</v>
      </c>
      <c r="W17">
        <v>100.83432175823093</v>
      </c>
      <c r="X17">
        <v>100.76856803967317</v>
      </c>
      <c r="Y17">
        <v>105.27915640516443</v>
      </c>
      <c r="Z17">
        <v>106.76075415316978</v>
      </c>
      <c r="AA17">
        <v>106.10176805030623</v>
      </c>
      <c r="AB17">
        <v>102.89683724490635</v>
      </c>
      <c r="AC17">
        <v>106.09559156375497</v>
      </c>
      <c r="AD17">
        <v>104.89763411935829</v>
      </c>
      <c r="AE17">
        <v>103.80520259933149</v>
      </c>
      <c r="AF17">
        <v>104.25031732222388</v>
      </c>
      <c r="AG17">
        <v>108.26122170237419</v>
      </c>
      <c r="AH17">
        <v>109.93007314345409</v>
      </c>
      <c r="AI17">
        <v>111.16457101359059</v>
      </c>
      <c r="AJ17">
        <v>108.05563710277538</v>
      </c>
      <c r="AK17">
        <v>108.39154090565049</v>
      </c>
      <c r="AL17">
        <v>110.58353954955847</v>
      </c>
      <c r="AM17">
        <v>108.5488781686437</v>
      </c>
      <c r="AN17">
        <v>106.50892537431011</v>
      </c>
      <c r="AO17">
        <v>108.28601164676316</v>
      </c>
      <c r="AP17">
        <v>109.64553691014832</v>
      </c>
      <c r="AQ17">
        <v>104.158609353461</v>
      </c>
    </row>
    <row r="18" spans="6:43" x14ac:dyDescent="0.25">
      <c r="F18">
        <v>100</v>
      </c>
      <c r="G18">
        <v>98.11287672669711</v>
      </c>
      <c r="H18">
        <v>100.8766957550567</v>
      </c>
      <c r="I18">
        <v>103.4966518943731</v>
      </c>
      <c r="J18">
        <v>103.10122334683753</v>
      </c>
      <c r="K18">
        <v>104.25254980577782</v>
      </c>
      <c r="L18">
        <v>101.23057309303867</v>
      </c>
      <c r="M18">
        <v>103.64234831655033</v>
      </c>
      <c r="N18">
        <v>104.97143893329815</v>
      </c>
      <c r="O18">
        <v>107.41540032329485</v>
      </c>
      <c r="P18">
        <v>108.12593475575278</v>
      </c>
      <c r="Q18">
        <v>108.56128241609507</v>
      </c>
      <c r="R18">
        <v>102.15676490162228</v>
      </c>
      <c r="S18">
        <v>102.34794652390779</v>
      </c>
      <c r="T18">
        <v>102.55226892447904</v>
      </c>
      <c r="U18">
        <v>100.87236125362109</v>
      </c>
      <c r="V18">
        <v>99.304299512472397</v>
      </c>
      <c r="W18">
        <v>100.92466990897707</v>
      </c>
      <c r="X18">
        <v>99.754902840781796</v>
      </c>
      <c r="Y18">
        <v>98.797401875887047</v>
      </c>
      <c r="Z18">
        <v>98.790903471666098</v>
      </c>
      <c r="AA18">
        <v>97.702576167840235</v>
      </c>
      <c r="AB18">
        <v>96.647325793811916</v>
      </c>
      <c r="AC18">
        <v>99.753751667369428</v>
      </c>
      <c r="AD18">
        <v>96.902747850162513</v>
      </c>
      <c r="AE18">
        <v>97.925591043383648</v>
      </c>
      <c r="AF18">
        <v>96.981059074103754</v>
      </c>
      <c r="AG18">
        <v>94.359805989766443</v>
      </c>
      <c r="AH18">
        <v>96.122174214718825</v>
      </c>
      <c r="AI18">
        <v>97.845861653156788</v>
      </c>
      <c r="AJ18">
        <v>97.647684380170389</v>
      </c>
      <c r="AK18">
        <v>96.487601380145392</v>
      </c>
      <c r="AL18">
        <v>98.492903031795166</v>
      </c>
      <c r="AM18">
        <v>96.798952161974057</v>
      </c>
      <c r="AN18">
        <v>95.934440939349969</v>
      </c>
      <c r="AO18">
        <v>95.661759067779286</v>
      </c>
      <c r="AP18">
        <v>94.673573779332003</v>
      </c>
      <c r="AQ18">
        <v>94.522789896078677</v>
      </c>
    </row>
    <row r="19" spans="6:43" x14ac:dyDescent="0.25">
      <c r="F19">
        <v>100</v>
      </c>
      <c r="G19">
        <v>100.15606536041267</v>
      </c>
      <c r="H19">
        <v>101.90660780199178</v>
      </c>
      <c r="I19">
        <v>100.06510747133802</v>
      </c>
      <c r="J19">
        <v>98.007725014613655</v>
      </c>
      <c r="K19">
        <v>99.821660192892509</v>
      </c>
      <c r="L19">
        <v>101.04330904793154</v>
      </c>
      <c r="M19">
        <v>100.39884554451869</v>
      </c>
      <c r="N19">
        <v>97.640058472497302</v>
      </c>
      <c r="O19">
        <v>100.35608312027979</v>
      </c>
      <c r="P19">
        <v>102.59068133466774</v>
      </c>
      <c r="Q19">
        <v>100.37960126483475</v>
      </c>
      <c r="R19">
        <v>99.873354324649029</v>
      </c>
      <c r="S19">
        <v>99.288763925508391</v>
      </c>
      <c r="T19">
        <v>99.95124223867596</v>
      </c>
      <c r="U19">
        <v>97.909069925087991</v>
      </c>
      <c r="V19">
        <v>96.977156227043736</v>
      </c>
      <c r="W19">
        <v>100.55278551900467</v>
      </c>
      <c r="X19">
        <v>100.29495622740994</v>
      </c>
      <c r="Y19">
        <v>101.54934637214591</v>
      </c>
      <c r="Z19">
        <v>100.64385308870197</v>
      </c>
      <c r="AA19">
        <v>103.86162888933139</v>
      </c>
      <c r="AB19">
        <v>103.48262076337261</v>
      </c>
      <c r="AC19">
        <v>102.79841280062297</v>
      </c>
      <c r="AD19">
        <v>109.34212528826373</v>
      </c>
      <c r="AE19">
        <v>112.9377891530507</v>
      </c>
      <c r="AF19">
        <v>111.43185359503549</v>
      </c>
      <c r="AG19">
        <v>104.4073182876613</v>
      </c>
      <c r="AH19">
        <v>104.20079461333923</v>
      </c>
      <c r="AI19">
        <v>106.12564301755587</v>
      </c>
      <c r="AJ19">
        <v>107.59809519187914</v>
      </c>
      <c r="AK19">
        <v>110.7414737145258</v>
      </c>
      <c r="AL19">
        <v>106.94632548255326</v>
      </c>
      <c r="AM19">
        <v>110.56792579987156</v>
      </c>
      <c r="AN19">
        <v>112.15682398356758</v>
      </c>
      <c r="AO19">
        <v>114.96477007334012</v>
      </c>
      <c r="AP19">
        <v>115.14423660262614</v>
      </c>
      <c r="AQ19">
        <v>110.57911000197289</v>
      </c>
    </row>
    <row r="20" spans="6:43" x14ac:dyDescent="0.25">
      <c r="F20">
        <v>100</v>
      </c>
      <c r="G20">
        <v>105.48544228526413</v>
      </c>
      <c r="H20">
        <v>109.15538348229971</v>
      </c>
      <c r="I20">
        <v>107.79117661427119</v>
      </c>
      <c r="J20">
        <v>109.92330640483397</v>
      </c>
      <c r="K20">
        <v>106.77879637311155</v>
      </c>
      <c r="L20">
        <v>106.20077750321464</v>
      </c>
      <c r="M20">
        <v>105.70481510708966</v>
      </c>
      <c r="N20">
        <v>105.54831311541075</v>
      </c>
      <c r="O20">
        <v>105.91085609030483</v>
      </c>
      <c r="P20">
        <v>105.36260867198712</v>
      </c>
      <c r="Q20">
        <v>102.44215385101202</v>
      </c>
      <c r="R20">
        <v>101.86426173812714</v>
      </c>
      <c r="S20">
        <v>101.18193153264552</v>
      </c>
      <c r="T20">
        <v>101.93739582725945</v>
      </c>
      <c r="U20">
        <v>98.345675632256786</v>
      </c>
      <c r="V20">
        <v>95.178396811405733</v>
      </c>
      <c r="W20">
        <v>94.678961322475061</v>
      </c>
      <c r="X20">
        <v>94.891999610109437</v>
      </c>
      <c r="Y20">
        <v>98.149029993724582</v>
      </c>
      <c r="Z20">
        <v>102.96655597569384</v>
      </c>
      <c r="AA20">
        <v>102.67035465462126</v>
      </c>
      <c r="AB20">
        <v>100.28521321682685</v>
      </c>
      <c r="AC20">
        <v>100.85707523352414</v>
      </c>
      <c r="AD20">
        <v>103.48366141787699</v>
      </c>
      <c r="AE20">
        <v>105.97083227543709</v>
      </c>
      <c r="AF20">
        <v>107.67253223546031</v>
      </c>
      <c r="AG20">
        <v>106.82895559851433</v>
      </c>
      <c r="AH20">
        <v>105.68919741505499</v>
      </c>
      <c r="AI20">
        <v>107.92058189386438</v>
      </c>
      <c r="AJ20">
        <v>113.21489257012901</v>
      </c>
      <c r="AK20">
        <v>116.94004822107306</v>
      </c>
      <c r="AL20">
        <v>118.73879696506575</v>
      </c>
      <c r="AM20">
        <v>127.79092418872472</v>
      </c>
      <c r="AN20">
        <v>126.68262417812936</v>
      </c>
      <c r="AO20">
        <v>124.32065750809048</v>
      </c>
      <c r="AP20">
        <v>122.39074802572327</v>
      </c>
      <c r="AQ20">
        <v>124.04901505446888</v>
      </c>
    </row>
    <row r="21" spans="6:43" x14ac:dyDescent="0.25">
      <c r="F21">
        <v>100</v>
      </c>
      <c r="G21">
        <v>98.081396487073619</v>
      </c>
      <c r="H21">
        <v>99.158734732591</v>
      </c>
      <c r="I21">
        <v>96.965812409011747</v>
      </c>
      <c r="J21">
        <v>97.406984601674495</v>
      </c>
      <c r="K21">
        <v>94.738072909615909</v>
      </c>
      <c r="L21">
        <v>95.967856758713751</v>
      </c>
      <c r="M21">
        <v>95.933191755959157</v>
      </c>
      <c r="N21">
        <v>98.753823155240951</v>
      </c>
      <c r="O21">
        <v>98.790830785097114</v>
      </c>
      <c r="P21">
        <v>98.546107483994859</v>
      </c>
      <c r="Q21">
        <v>100.60816159005584</v>
      </c>
      <c r="R21">
        <v>101.11247187169434</v>
      </c>
      <c r="S21">
        <v>100.85797902563715</v>
      </c>
      <c r="T21">
        <v>98.760062764255949</v>
      </c>
      <c r="U21">
        <v>96.447626631452607</v>
      </c>
      <c r="V21">
        <v>92.831567263368129</v>
      </c>
      <c r="W21">
        <v>90.30285605684179</v>
      </c>
      <c r="X21">
        <v>93.100572458550261</v>
      </c>
      <c r="Y21">
        <v>91.741700597579197</v>
      </c>
      <c r="Z21">
        <v>95.018737868866054</v>
      </c>
      <c r="AA21">
        <v>94.282398529700785</v>
      </c>
      <c r="AB21">
        <v>89.7343223832289</v>
      </c>
      <c r="AC21">
        <v>88.963045713119115</v>
      </c>
      <c r="AD21">
        <v>94.212553986714397</v>
      </c>
      <c r="AE21">
        <v>92.869616361536984</v>
      </c>
      <c r="AF21">
        <v>91.861750772427612</v>
      </c>
      <c r="AG21">
        <v>91.302063304183022</v>
      </c>
      <c r="AH21">
        <v>90.420397153418378</v>
      </c>
      <c r="AI21">
        <v>90.728962233653064</v>
      </c>
      <c r="AJ21">
        <v>87.491042725293468</v>
      </c>
      <c r="AK21">
        <v>86.79677530494719</v>
      </c>
      <c r="AL21">
        <v>83.626546817202041</v>
      </c>
      <c r="AM21">
        <v>83.818324538839875</v>
      </c>
      <c r="AN21">
        <v>85.084699607567771</v>
      </c>
      <c r="AO21">
        <v>87.392970132854444</v>
      </c>
      <c r="AP21">
        <v>87.808772714719709</v>
      </c>
      <c r="AQ21">
        <v>89.423892136277942</v>
      </c>
    </row>
    <row r="22" spans="6:43" x14ac:dyDescent="0.25">
      <c r="F22">
        <v>100</v>
      </c>
      <c r="G22">
        <v>100.75544168529152</v>
      </c>
      <c r="H22">
        <v>99.136932860485317</v>
      </c>
      <c r="I22">
        <v>101.70229586570392</v>
      </c>
      <c r="J22">
        <v>102.02148533118461</v>
      </c>
      <c r="K22">
        <v>106.26099494403573</v>
      </c>
      <c r="L22">
        <v>106.03754703397398</v>
      </c>
      <c r="M22">
        <v>102.39465642453153</v>
      </c>
      <c r="N22">
        <v>102.07726558619919</v>
      </c>
      <c r="O22">
        <v>104.8591083311583</v>
      </c>
      <c r="P22">
        <v>106.41343038718405</v>
      </c>
      <c r="Q22">
        <v>104.44113658350105</v>
      </c>
      <c r="R22">
        <v>104.71674914015031</v>
      </c>
      <c r="S22">
        <v>100.21072468766216</v>
      </c>
      <c r="T22">
        <v>99.887014072168853</v>
      </c>
      <c r="U22">
        <v>99.339778775338942</v>
      </c>
      <c r="V22">
        <v>99.520172215314204</v>
      </c>
      <c r="W22">
        <v>100.65665134066127</v>
      </c>
      <c r="X22">
        <v>99.508335165579538</v>
      </c>
      <c r="Y22">
        <v>101.06490642758169</v>
      </c>
      <c r="Z22">
        <v>102.8811544743192</v>
      </c>
      <c r="AA22">
        <v>103.49078142954596</v>
      </c>
      <c r="AB22">
        <v>106.06867570395637</v>
      </c>
      <c r="AC22">
        <v>106.93320986925832</v>
      </c>
      <c r="AD22">
        <v>105.43488276105968</v>
      </c>
      <c r="AE22">
        <v>103.96633367060042</v>
      </c>
      <c r="AF22">
        <v>106.11902269299718</v>
      </c>
      <c r="AG22">
        <v>108.05079408119403</v>
      </c>
      <c r="AH22">
        <v>108.67893745245554</v>
      </c>
      <c r="AI22">
        <v>110.41291143792404</v>
      </c>
      <c r="AJ22">
        <v>109.07665175896115</v>
      </c>
      <c r="AK22">
        <v>106.27328703543166</v>
      </c>
      <c r="AL22">
        <v>107.55814074835119</v>
      </c>
      <c r="AM22">
        <v>106.110729340514</v>
      </c>
      <c r="AN22">
        <v>106.2821090782937</v>
      </c>
      <c r="AO22">
        <v>103.30193341365991</v>
      </c>
      <c r="AP22">
        <v>105.43313587744207</v>
      </c>
      <c r="AQ22">
        <v>104.84548410338483</v>
      </c>
    </row>
    <row r="23" spans="6:43" x14ac:dyDescent="0.25">
      <c r="F23">
        <v>100</v>
      </c>
      <c r="G23">
        <v>100.01955789762273</v>
      </c>
      <c r="H23">
        <v>98.439823395451043</v>
      </c>
      <c r="I23">
        <v>99.373594465277279</v>
      </c>
      <c r="J23">
        <v>99.337837617768628</v>
      </c>
      <c r="K23">
        <v>99.967515542363586</v>
      </c>
      <c r="L23">
        <v>94.880547640753335</v>
      </c>
      <c r="M23">
        <v>94.430414404121521</v>
      </c>
      <c r="N23">
        <v>93.490620311402196</v>
      </c>
      <c r="O23">
        <v>97.21392043339084</v>
      </c>
      <c r="P23">
        <v>98.196077153278026</v>
      </c>
      <c r="Q23">
        <v>98.655615987387137</v>
      </c>
      <c r="R23">
        <v>98.495703749973714</v>
      </c>
      <c r="S23">
        <v>97.303712118257152</v>
      </c>
      <c r="T23">
        <v>99.552272916657387</v>
      </c>
      <c r="U23">
        <v>97.699698538920316</v>
      </c>
      <c r="V23">
        <v>95.396884600228475</v>
      </c>
      <c r="W23">
        <v>98.501679710882996</v>
      </c>
      <c r="X23">
        <v>100.54571370358784</v>
      </c>
      <c r="Y23">
        <v>100.40287977943309</v>
      </c>
      <c r="Z23">
        <v>101.48662698724871</v>
      </c>
      <c r="AA23">
        <v>100.07442868549383</v>
      </c>
      <c r="AB23">
        <v>105.13142245484343</v>
      </c>
      <c r="AC23">
        <v>104.91936824307631</v>
      </c>
      <c r="AD23">
        <v>104.53502212718512</v>
      </c>
      <c r="AE23">
        <v>107.18956536124853</v>
      </c>
      <c r="AF23">
        <v>110.66391196206084</v>
      </c>
      <c r="AG23">
        <v>108.3964551895036</v>
      </c>
      <c r="AH23">
        <v>108.96982313639155</v>
      </c>
      <c r="AI23">
        <v>102.73423565768806</v>
      </c>
      <c r="AJ23">
        <v>103.16726357893893</v>
      </c>
      <c r="AK23">
        <v>99.545783006928573</v>
      </c>
      <c r="AL23">
        <v>96.44911336047511</v>
      </c>
      <c r="AM23">
        <v>95.070249997153496</v>
      </c>
      <c r="AN23">
        <v>94.446874138790108</v>
      </c>
      <c r="AO23">
        <v>96.972243053009564</v>
      </c>
      <c r="AP23">
        <v>99.734515634644552</v>
      </c>
      <c r="AQ23">
        <v>104.05522760225021</v>
      </c>
    </row>
    <row r="24" spans="6:43" x14ac:dyDescent="0.25">
      <c r="F24">
        <v>100</v>
      </c>
      <c r="G24">
        <v>98.72417587561803</v>
      </c>
      <c r="H24">
        <v>100.82442730970914</v>
      </c>
      <c r="I24">
        <v>98.439744607490766</v>
      </c>
      <c r="J24">
        <v>98.840540468706919</v>
      </c>
      <c r="K24">
        <v>97.546618003706897</v>
      </c>
      <c r="L24">
        <v>97.821468424861067</v>
      </c>
      <c r="M24">
        <v>101.21931970483837</v>
      </c>
      <c r="N24">
        <v>100.92873951336404</v>
      </c>
      <c r="O24">
        <v>100.27219633370933</v>
      </c>
      <c r="P24">
        <v>98.479928380234028</v>
      </c>
      <c r="Q24">
        <v>98.203062174812217</v>
      </c>
      <c r="R24">
        <v>97.159362445617361</v>
      </c>
      <c r="S24">
        <v>96.284651814580585</v>
      </c>
      <c r="T24">
        <v>97.86384789310263</v>
      </c>
      <c r="U24">
        <v>96.139331484116369</v>
      </c>
      <c r="V24">
        <v>92.504387167744852</v>
      </c>
      <c r="W24">
        <v>97.706388864729846</v>
      </c>
      <c r="X24">
        <v>96.549383752394647</v>
      </c>
      <c r="Y24">
        <v>98.942567996896585</v>
      </c>
      <c r="Z24">
        <v>97.198096001422414</v>
      </c>
      <c r="AA24">
        <v>98.184558409710448</v>
      </c>
      <c r="AB24">
        <v>98.085781345762427</v>
      </c>
      <c r="AC24">
        <v>98.027682584118253</v>
      </c>
      <c r="AD24">
        <v>99.825990544996145</v>
      </c>
      <c r="AE24">
        <v>99.685588355861924</v>
      </c>
      <c r="AF24">
        <v>103.08329378244298</v>
      </c>
      <c r="AG24">
        <v>104.19699326343715</v>
      </c>
      <c r="AH24">
        <v>105.70829076241918</v>
      </c>
      <c r="AI24">
        <v>106.68267220362465</v>
      </c>
      <c r="AJ24">
        <v>107.6291441668031</v>
      </c>
      <c r="AK24">
        <v>110.78146289190471</v>
      </c>
      <c r="AL24">
        <v>111.8201607295441</v>
      </c>
      <c r="AM24">
        <v>114.17062463195793</v>
      </c>
      <c r="AN24">
        <v>114.27465551204378</v>
      </c>
      <c r="AO24">
        <v>116.83008691581951</v>
      </c>
      <c r="AP24">
        <v>116.42877528482433</v>
      </c>
      <c r="AQ24">
        <v>116.64096293287402</v>
      </c>
    </row>
    <row r="25" spans="6:43" x14ac:dyDescent="0.25">
      <c r="F25">
        <v>100</v>
      </c>
      <c r="G25">
        <v>100.37526382399378</v>
      </c>
      <c r="H25">
        <v>99.929362315414352</v>
      </c>
      <c r="I25">
        <v>102.07294779547651</v>
      </c>
      <c r="J25">
        <v>102.70114561089747</v>
      </c>
      <c r="K25">
        <v>104.04168473717776</v>
      </c>
      <c r="L25">
        <v>105.69399050187049</v>
      </c>
      <c r="M25">
        <v>104.83168969968224</v>
      </c>
      <c r="N25">
        <v>106.14212574828285</v>
      </c>
      <c r="O25">
        <v>105.00826514735418</v>
      </c>
      <c r="P25">
        <v>103.68155635251722</v>
      </c>
      <c r="Q25">
        <v>101.94331936892648</v>
      </c>
      <c r="R25">
        <v>106.09573126685731</v>
      </c>
      <c r="S25">
        <v>104.29311678511192</v>
      </c>
      <c r="T25">
        <v>104.35820501449432</v>
      </c>
      <c r="U25">
        <v>103.57737841790086</v>
      </c>
      <c r="V25">
        <v>98.892464452341017</v>
      </c>
      <c r="W25">
        <v>99.163879880579557</v>
      </c>
      <c r="X25">
        <v>99.889961717193614</v>
      </c>
      <c r="Y25">
        <v>102.01462485734947</v>
      </c>
      <c r="Z25">
        <v>104.03444230422929</v>
      </c>
      <c r="AA25">
        <v>107.94591706207585</v>
      </c>
      <c r="AB25">
        <v>105.88616376759377</v>
      </c>
      <c r="AC25">
        <v>103.49110847045104</v>
      </c>
      <c r="AD25">
        <v>102.84940927441471</v>
      </c>
      <c r="AE25">
        <v>105.04404334089621</v>
      </c>
      <c r="AF25">
        <v>104.02603960668544</v>
      </c>
      <c r="AG25">
        <v>106.46392297027539</v>
      </c>
      <c r="AH25">
        <v>107.40410137977688</v>
      </c>
      <c r="AI25">
        <v>103.58053813525039</v>
      </c>
      <c r="AJ25">
        <v>107.20460306571967</v>
      </c>
      <c r="AK25">
        <v>107.20155877365909</v>
      </c>
      <c r="AL25">
        <v>107.04338632034084</v>
      </c>
      <c r="AM25">
        <v>104.12835514267339</v>
      </c>
      <c r="AN25">
        <v>99.710974733874153</v>
      </c>
      <c r="AO25">
        <v>99.728745612251601</v>
      </c>
      <c r="AP25">
        <v>99.654519875544111</v>
      </c>
      <c r="AQ25">
        <v>101.76006658673637</v>
      </c>
    </row>
    <row r="26" spans="6:43" x14ac:dyDescent="0.25">
      <c r="F26">
        <v>100</v>
      </c>
      <c r="G26">
        <v>101.12038030988252</v>
      </c>
      <c r="H26">
        <v>101.6032636176668</v>
      </c>
      <c r="I26">
        <v>102.53177060068317</v>
      </c>
      <c r="J26">
        <v>104.11189183658263</v>
      </c>
      <c r="K26">
        <v>99.745601772303829</v>
      </c>
      <c r="L26">
        <v>99.678532292357303</v>
      </c>
      <c r="M26">
        <v>102.43056607719664</v>
      </c>
      <c r="N26">
        <v>102.01270122152825</v>
      </c>
      <c r="O26">
        <v>99.045302459183361</v>
      </c>
      <c r="P26">
        <v>98.781291754689676</v>
      </c>
      <c r="Q26">
        <v>95.47851295354738</v>
      </c>
      <c r="R26">
        <v>93.191137380115734</v>
      </c>
      <c r="S26">
        <v>90.368943463386657</v>
      </c>
      <c r="T26">
        <v>90.286506493981904</v>
      </c>
      <c r="U26">
        <v>88.612716813182658</v>
      </c>
      <c r="V26">
        <v>90.637678355745038</v>
      </c>
      <c r="W26">
        <v>91.772098601260424</v>
      </c>
      <c r="X26">
        <v>94.049264628631065</v>
      </c>
      <c r="Y26">
        <v>92.937600389815785</v>
      </c>
      <c r="Z26">
        <v>92.81755280198584</v>
      </c>
      <c r="AA26">
        <v>93.515146810313652</v>
      </c>
      <c r="AB26">
        <v>93.505244500252957</v>
      </c>
      <c r="AC26">
        <v>95.681628988099078</v>
      </c>
      <c r="AD26">
        <v>93.001011709110927</v>
      </c>
      <c r="AE26">
        <v>94.708043661569661</v>
      </c>
      <c r="AF26">
        <v>95.642364636019494</v>
      </c>
      <c r="AG26">
        <v>94.384705382721549</v>
      </c>
      <c r="AH26">
        <v>94.258037421063051</v>
      </c>
      <c r="AI26">
        <v>95.149700474004476</v>
      </c>
      <c r="AJ26">
        <v>97.418595186973221</v>
      </c>
      <c r="AK26">
        <v>102.12105319142954</v>
      </c>
      <c r="AL26">
        <v>102.97289825783355</v>
      </c>
      <c r="AM26">
        <v>102.53729702611403</v>
      </c>
      <c r="AN26">
        <v>104.01098165325996</v>
      </c>
      <c r="AO26">
        <v>103.08047524009476</v>
      </c>
      <c r="AP26">
        <v>103.66447111438549</v>
      </c>
      <c r="AQ26">
        <v>106.16738367890351</v>
      </c>
    </row>
    <row r="27" spans="6:43" x14ac:dyDescent="0.25">
      <c r="F27">
        <v>100</v>
      </c>
      <c r="G27">
        <v>101.85213209631993</v>
      </c>
      <c r="H27">
        <v>98.460949018752331</v>
      </c>
      <c r="I27">
        <v>99.788143155036579</v>
      </c>
      <c r="J27">
        <v>98.054860074613046</v>
      </c>
      <c r="K27">
        <v>95.313214068658894</v>
      </c>
      <c r="L27">
        <v>93.053872422749947</v>
      </c>
      <c r="M27">
        <v>92.358558377905013</v>
      </c>
      <c r="N27">
        <v>91.73408636624454</v>
      </c>
      <c r="O27">
        <v>91.529891947991942</v>
      </c>
      <c r="P27">
        <v>92.472117360228168</v>
      </c>
      <c r="Q27">
        <v>93.041302698383916</v>
      </c>
      <c r="R27">
        <v>90.250270575452504</v>
      </c>
      <c r="S27">
        <v>89.177571417151086</v>
      </c>
      <c r="T27">
        <v>91.808173224109041</v>
      </c>
      <c r="U27">
        <v>92.122042431972631</v>
      </c>
      <c r="V27">
        <v>88.809659428820723</v>
      </c>
      <c r="W27">
        <v>91.091164487528005</v>
      </c>
      <c r="X27">
        <v>93.639999220361446</v>
      </c>
      <c r="Y27">
        <v>91.633959769458954</v>
      </c>
      <c r="Z27">
        <v>90.034079842507282</v>
      </c>
      <c r="AA27">
        <v>91.035651985950807</v>
      </c>
      <c r="AB27">
        <v>92.701227812197146</v>
      </c>
      <c r="AC27">
        <v>94.435409222780834</v>
      </c>
      <c r="AD27">
        <v>94.042665211885719</v>
      </c>
      <c r="AE27">
        <v>94.15053247540267</v>
      </c>
      <c r="AF27">
        <v>93.86601248873788</v>
      </c>
      <c r="AG27">
        <v>96.290053273768024</v>
      </c>
      <c r="AH27">
        <v>98.551362721663594</v>
      </c>
      <c r="AI27">
        <v>100.679789155157</v>
      </c>
      <c r="AJ27">
        <v>98.255331892938244</v>
      </c>
      <c r="AK27">
        <v>97.928907934131161</v>
      </c>
      <c r="AL27">
        <v>95.890080626984272</v>
      </c>
      <c r="AM27">
        <v>96.690971436069816</v>
      </c>
      <c r="AN27">
        <v>96.755291694217192</v>
      </c>
      <c r="AO27">
        <v>90.21989620766206</v>
      </c>
      <c r="AP27">
        <v>92.223119471985456</v>
      </c>
      <c r="AQ27">
        <v>90.590968728817487</v>
      </c>
    </row>
    <row r="28" spans="6:43" x14ac:dyDescent="0.25">
      <c r="F28">
        <v>100</v>
      </c>
      <c r="G28">
        <v>99.240988053470161</v>
      </c>
      <c r="H28">
        <v>101.00326454919924</v>
      </c>
      <c r="I28">
        <v>102.53427306299081</v>
      </c>
      <c r="J28">
        <v>107.59079841548439</v>
      </c>
      <c r="K28">
        <v>105.79483578838881</v>
      </c>
      <c r="L28">
        <v>103.42776524942595</v>
      </c>
      <c r="M28">
        <v>101.72269329120884</v>
      </c>
      <c r="N28">
        <v>101.47195573495658</v>
      </c>
      <c r="O28">
        <v>101.7380765969591</v>
      </c>
      <c r="P28">
        <v>101.03357041662758</v>
      </c>
      <c r="Q28">
        <v>99.496305019642534</v>
      </c>
      <c r="R28">
        <v>99.095695260873057</v>
      </c>
      <c r="S28">
        <v>97.473799556316138</v>
      </c>
      <c r="T28">
        <v>98.658444709814717</v>
      </c>
      <c r="U28">
        <v>100.02064179105275</v>
      </c>
      <c r="V28">
        <v>99.253427639076904</v>
      </c>
      <c r="W28">
        <v>101.47837304467541</v>
      </c>
      <c r="X28">
        <v>99.558713467250485</v>
      </c>
      <c r="Y28">
        <v>101.3521166307078</v>
      </c>
      <c r="Z28">
        <v>102.13845178340146</v>
      </c>
      <c r="AA28">
        <v>100.93232079345447</v>
      </c>
      <c r="AB28">
        <v>101.92480144134045</v>
      </c>
      <c r="AC28">
        <v>101.59025653953955</v>
      </c>
      <c r="AD28">
        <v>98.257486385644313</v>
      </c>
      <c r="AE28">
        <v>94.351150560616929</v>
      </c>
      <c r="AF28">
        <v>95.858265946906343</v>
      </c>
      <c r="AG28">
        <v>95.295495848849797</v>
      </c>
      <c r="AH28">
        <v>96.327056045119903</v>
      </c>
      <c r="AI28">
        <v>97.843491309511748</v>
      </c>
      <c r="AJ28">
        <v>95.73187304057069</v>
      </c>
      <c r="AK28">
        <v>93.105742433507032</v>
      </c>
      <c r="AL28">
        <v>92.121912988845651</v>
      </c>
      <c r="AM28">
        <v>89.206910212339835</v>
      </c>
      <c r="AN28">
        <v>90.619186854031497</v>
      </c>
      <c r="AO28">
        <v>88.866803788626257</v>
      </c>
      <c r="AP28">
        <v>89.990579679787345</v>
      </c>
      <c r="AQ28">
        <v>90.561380403900031</v>
      </c>
    </row>
    <row r="29" spans="6:43" x14ac:dyDescent="0.25">
      <c r="F29">
        <v>100</v>
      </c>
      <c r="G29">
        <v>102.85958959786868</v>
      </c>
      <c r="H29">
        <v>104.96860325880021</v>
      </c>
      <c r="I29">
        <v>109.0614321536425</v>
      </c>
      <c r="J29">
        <v>110.17981109368019</v>
      </c>
      <c r="K29">
        <v>109.96739567352873</v>
      </c>
      <c r="L29">
        <v>114.93930399330397</v>
      </c>
      <c r="M29">
        <v>117.71170874378411</v>
      </c>
      <c r="N29">
        <v>117.59981886740574</v>
      </c>
      <c r="O29">
        <v>117.79539945047108</v>
      </c>
      <c r="P29">
        <v>122.42588462289457</v>
      </c>
      <c r="Q29">
        <v>119.40558346759448</v>
      </c>
      <c r="R29">
        <v>121.67130893581445</v>
      </c>
      <c r="S29">
        <v>125.15730525015367</v>
      </c>
      <c r="T29">
        <v>124.37704870197966</v>
      </c>
      <c r="U29">
        <v>119.03932843326645</v>
      </c>
      <c r="V29">
        <v>117.9527952494708</v>
      </c>
      <c r="W29">
        <v>119.89964996355653</v>
      </c>
      <c r="X29">
        <v>119.88221764959701</v>
      </c>
      <c r="Y29">
        <v>120.03254577080259</v>
      </c>
      <c r="Z29">
        <v>116.02532130827977</v>
      </c>
      <c r="AA29">
        <v>121.49289521153827</v>
      </c>
      <c r="AB29">
        <v>121.05565468421665</v>
      </c>
      <c r="AC29">
        <v>120.91590960018753</v>
      </c>
      <c r="AD29">
        <v>125.33425737295671</v>
      </c>
      <c r="AE29">
        <v>123.26908140585512</v>
      </c>
      <c r="AF29">
        <v>120.65930965723189</v>
      </c>
      <c r="AG29">
        <v>118.75083787006901</v>
      </c>
      <c r="AH29">
        <v>122.55424785270409</v>
      </c>
      <c r="AI29">
        <v>118.62049700663808</v>
      </c>
      <c r="AJ29">
        <v>121.02410897386788</v>
      </c>
      <c r="AK29">
        <v>118.08636682002317</v>
      </c>
      <c r="AL29">
        <v>120.47537632561412</v>
      </c>
      <c r="AM29">
        <v>119.86454095904676</v>
      </c>
      <c r="AN29">
        <v>115.58054800547542</v>
      </c>
      <c r="AO29">
        <v>112.32032677168192</v>
      </c>
      <c r="AP29">
        <v>115.09475384076785</v>
      </c>
      <c r="AQ29">
        <v>114.40961295993529</v>
      </c>
    </row>
    <row r="30" spans="6:43" x14ac:dyDescent="0.25">
      <c r="F30">
        <v>100</v>
      </c>
      <c r="G30">
        <v>101.35644316269816</v>
      </c>
      <c r="H30">
        <v>102.54253599628592</v>
      </c>
      <c r="I30">
        <v>103.79757003928836</v>
      </c>
      <c r="J30">
        <v>100.24745894183562</v>
      </c>
      <c r="K30">
        <v>97.060535619966771</v>
      </c>
      <c r="L30">
        <v>95.301113919933272</v>
      </c>
      <c r="M30">
        <v>95.482658964460114</v>
      </c>
      <c r="N30">
        <v>96.846897561169939</v>
      </c>
      <c r="O30">
        <v>99.253392710998412</v>
      </c>
      <c r="P30">
        <v>101.99719627133739</v>
      </c>
      <c r="Q30">
        <v>101.87695800935566</v>
      </c>
      <c r="R30">
        <v>99.962912345831668</v>
      </c>
      <c r="S30">
        <v>100.58775495859066</v>
      </c>
      <c r="T30">
        <v>99.857574325830555</v>
      </c>
      <c r="U30">
        <v>100.71505695173326</v>
      </c>
      <c r="V30">
        <v>102.77926392011815</v>
      </c>
      <c r="W30">
        <v>99.578416246955115</v>
      </c>
      <c r="X30">
        <v>93.888805793180609</v>
      </c>
      <c r="Y30">
        <v>92.844817077866409</v>
      </c>
      <c r="Z30">
        <v>91.065421152142861</v>
      </c>
      <c r="AA30">
        <v>91.933637793415713</v>
      </c>
      <c r="AB30">
        <v>91.120891478019431</v>
      </c>
      <c r="AC30">
        <v>94.527280448284557</v>
      </c>
      <c r="AD30">
        <v>96.502377076925171</v>
      </c>
      <c r="AE30">
        <v>100.19291677311934</v>
      </c>
      <c r="AF30">
        <v>99.561183405205753</v>
      </c>
      <c r="AG30">
        <v>93.972018737385596</v>
      </c>
      <c r="AH30">
        <v>89.623972556589607</v>
      </c>
      <c r="AI30">
        <v>90.105108756610747</v>
      </c>
      <c r="AJ30">
        <v>89.898556045913622</v>
      </c>
      <c r="AK30">
        <v>90.092347421413479</v>
      </c>
      <c r="AL30">
        <v>89.755265116924377</v>
      </c>
      <c r="AM30">
        <v>90.834648225954226</v>
      </c>
      <c r="AN30">
        <v>93.101608129615471</v>
      </c>
      <c r="AO30">
        <v>92.535287543657745</v>
      </c>
      <c r="AP30">
        <v>94.426217744798649</v>
      </c>
      <c r="AQ30">
        <v>95.63164596107076</v>
      </c>
    </row>
    <row r="31" spans="6:43" x14ac:dyDescent="0.25">
      <c r="F31">
        <v>100</v>
      </c>
      <c r="G31">
        <v>96.912416468408409</v>
      </c>
      <c r="H31">
        <v>97.115289628564099</v>
      </c>
      <c r="I31">
        <v>98.153654674717799</v>
      </c>
      <c r="J31">
        <v>96.17554126306436</v>
      </c>
      <c r="K31">
        <v>95.452730559227575</v>
      </c>
      <c r="L31">
        <v>95.306803910465916</v>
      </c>
      <c r="M31">
        <v>98.046568433417491</v>
      </c>
      <c r="N31">
        <v>99.647432978820859</v>
      </c>
      <c r="O31">
        <v>102.30347515798923</v>
      </c>
      <c r="P31">
        <v>106.99906369925648</v>
      </c>
      <c r="Q31">
        <v>106.28631446652261</v>
      </c>
      <c r="R31">
        <v>107.36819413481044</v>
      </c>
      <c r="S31">
        <v>105.20138600917184</v>
      </c>
      <c r="T31">
        <v>105.45877414838172</v>
      </c>
      <c r="U31">
        <v>106.4848208171662</v>
      </c>
      <c r="V31">
        <v>105.52618724647314</v>
      </c>
      <c r="W31">
        <v>105.93919131604945</v>
      </c>
      <c r="X31">
        <v>109.30420453279751</v>
      </c>
      <c r="Y31">
        <v>108.18646355510548</v>
      </c>
      <c r="Z31">
        <v>110.98736135098001</v>
      </c>
      <c r="AA31">
        <v>108.67898895056658</v>
      </c>
      <c r="AB31">
        <v>106.98601015605492</v>
      </c>
      <c r="AC31">
        <v>106.4402734109425</v>
      </c>
      <c r="AD31">
        <v>105.82988964604326</v>
      </c>
      <c r="AE31">
        <v>101.81246382735272</v>
      </c>
      <c r="AF31">
        <v>98.981231698147624</v>
      </c>
      <c r="AG31">
        <v>101.40949541210499</v>
      </c>
      <c r="AH31">
        <v>102.97917026525892</v>
      </c>
      <c r="AI31">
        <v>99.160515072184253</v>
      </c>
      <c r="AJ31">
        <v>101.22667218593709</v>
      </c>
      <c r="AK31">
        <v>99.543640829023872</v>
      </c>
      <c r="AL31">
        <v>102.78720697956453</v>
      </c>
      <c r="AM31">
        <v>101.49494798979077</v>
      </c>
      <c r="AN31">
        <v>103.41948742384871</v>
      </c>
      <c r="AO31">
        <v>99.948975010933111</v>
      </c>
      <c r="AP31">
        <v>96.52145208805716</v>
      </c>
      <c r="AQ31">
        <v>95.093239822202733</v>
      </c>
    </row>
    <row r="32" spans="6:43" x14ac:dyDescent="0.25">
      <c r="F32">
        <v>100</v>
      </c>
      <c r="G32">
        <v>105.63350620439536</v>
      </c>
      <c r="H32">
        <v>106.37975639003055</v>
      </c>
      <c r="I32">
        <v>111.74479257372714</v>
      </c>
      <c r="J32">
        <v>109.40627972788705</v>
      </c>
      <c r="K32">
        <v>112.02356692430845</v>
      </c>
      <c r="L32">
        <v>110.132321186971</v>
      </c>
      <c r="M32">
        <v>106.87388522428787</v>
      </c>
      <c r="N32">
        <v>109.46916893969566</v>
      </c>
      <c r="O32">
        <v>106.5159196380171</v>
      </c>
      <c r="P32">
        <v>108.96178782237233</v>
      </c>
      <c r="Q32">
        <v>113.51780684107784</v>
      </c>
      <c r="R32">
        <v>114.62158738477414</v>
      </c>
      <c r="S32">
        <v>108.99066354001374</v>
      </c>
      <c r="T32">
        <v>104.99378068267751</v>
      </c>
      <c r="U32">
        <v>103.97477257747252</v>
      </c>
      <c r="V32">
        <v>102.60209722935404</v>
      </c>
      <c r="W32">
        <v>100.37278565336703</v>
      </c>
      <c r="X32">
        <v>97.272618337582031</v>
      </c>
      <c r="Y32">
        <v>99.597000092871653</v>
      </c>
      <c r="Z32">
        <v>98.923581293630534</v>
      </c>
      <c r="AA32">
        <v>103.04853617843415</v>
      </c>
      <c r="AB32">
        <v>101.67934490921684</v>
      </c>
      <c r="AC32">
        <v>98.231901615384615</v>
      </c>
      <c r="AD32">
        <v>95.420717204532011</v>
      </c>
      <c r="AE32">
        <v>96.25017811532409</v>
      </c>
      <c r="AF32">
        <v>96.592225465308815</v>
      </c>
      <c r="AG32">
        <v>99.020716223248897</v>
      </c>
      <c r="AH32">
        <v>97.635202708917802</v>
      </c>
      <c r="AI32">
        <v>96.305294542219215</v>
      </c>
      <c r="AJ32">
        <v>98.226842417578865</v>
      </c>
      <c r="AK32">
        <v>101.13086767205857</v>
      </c>
      <c r="AL32">
        <v>100.93857005391543</v>
      </c>
      <c r="AM32">
        <v>104.66937430205498</v>
      </c>
      <c r="AN32">
        <v>108.46010495588639</v>
      </c>
      <c r="AO32">
        <v>106.27825783764389</v>
      </c>
      <c r="AP32">
        <v>106.23580231875249</v>
      </c>
      <c r="AQ32">
        <v>103.96055596457799</v>
      </c>
    </row>
    <row r="33" spans="6:43" x14ac:dyDescent="0.25">
      <c r="F33">
        <v>100</v>
      </c>
      <c r="G33">
        <v>95.487628981284118</v>
      </c>
      <c r="H33">
        <v>96.623998538470175</v>
      </c>
      <c r="I33">
        <v>96.695242898930942</v>
      </c>
      <c r="J33">
        <v>94.670824955801095</v>
      </c>
      <c r="K33">
        <v>97.751505308276947</v>
      </c>
      <c r="L33">
        <v>95.792674287074192</v>
      </c>
      <c r="M33">
        <v>96.803760214031669</v>
      </c>
      <c r="N33">
        <v>98.04093177360464</v>
      </c>
      <c r="O33">
        <v>100.99748409779127</v>
      </c>
      <c r="P33">
        <v>97.991878939919204</v>
      </c>
      <c r="Q33">
        <v>93.583872421555995</v>
      </c>
      <c r="R33">
        <v>92.93291825913623</v>
      </c>
      <c r="S33">
        <v>93.312255674769986</v>
      </c>
      <c r="T33">
        <v>91.316996482072341</v>
      </c>
      <c r="U33">
        <v>88.62543566196463</v>
      </c>
      <c r="V33">
        <v>88.282702689295107</v>
      </c>
      <c r="W33">
        <v>87.135684451654384</v>
      </c>
      <c r="X33">
        <v>86.68286827304614</v>
      </c>
      <c r="Y33">
        <v>86.814236995970731</v>
      </c>
      <c r="Z33">
        <v>87.221547297717734</v>
      </c>
      <c r="AA33">
        <v>89.840951720425736</v>
      </c>
      <c r="AB33">
        <v>91.364660946112622</v>
      </c>
      <c r="AC33">
        <v>87.326317470673317</v>
      </c>
      <c r="AD33">
        <v>86.810018745732194</v>
      </c>
      <c r="AE33">
        <v>86.348013114753584</v>
      </c>
      <c r="AF33">
        <v>86.716265591848398</v>
      </c>
      <c r="AG33">
        <v>87.04171244946599</v>
      </c>
      <c r="AH33">
        <v>85.174000756438332</v>
      </c>
      <c r="AI33">
        <v>86.104497057652878</v>
      </c>
      <c r="AJ33">
        <v>85.556329979623527</v>
      </c>
      <c r="AK33">
        <v>85.114294154277388</v>
      </c>
      <c r="AL33">
        <v>84.642574360045245</v>
      </c>
      <c r="AM33">
        <v>84.714482453716414</v>
      </c>
      <c r="AN33">
        <v>85.044166663423169</v>
      </c>
      <c r="AO33">
        <v>86.180545769114801</v>
      </c>
      <c r="AP33">
        <v>88.818410229894909</v>
      </c>
      <c r="AQ33">
        <v>88.900566629989783</v>
      </c>
    </row>
    <row r="34" spans="6:43" x14ac:dyDescent="0.25">
      <c r="F34">
        <v>100</v>
      </c>
      <c r="G34">
        <v>99.634763838136351</v>
      </c>
      <c r="H34">
        <v>100.58553125594614</v>
      </c>
      <c r="I34">
        <v>100.58042186163971</v>
      </c>
      <c r="J34">
        <v>101.31291812051215</v>
      </c>
      <c r="K34">
        <v>104.28846959731574</v>
      </c>
      <c r="L34">
        <v>104.11452873937856</v>
      </c>
      <c r="M34">
        <v>104.32000838063816</v>
      </c>
      <c r="N34">
        <v>102.15514170679937</v>
      </c>
      <c r="O34">
        <v>102.28622081052724</v>
      </c>
      <c r="P34">
        <v>102.12803862043192</v>
      </c>
      <c r="Q34">
        <v>103.06327175366154</v>
      </c>
      <c r="R34">
        <v>106.50199299609473</v>
      </c>
      <c r="S34">
        <v>102.5351204445744</v>
      </c>
      <c r="T34">
        <v>103.91590571124111</v>
      </c>
      <c r="U34">
        <v>99.739992863645156</v>
      </c>
      <c r="V34">
        <v>99.244705892366468</v>
      </c>
      <c r="W34">
        <v>99.253114116179702</v>
      </c>
      <c r="X34">
        <v>97.702720726210146</v>
      </c>
      <c r="Y34">
        <v>97.529372943931705</v>
      </c>
      <c r="Z34">
        <v>99.768819824551315</v>
      </c>
      <c r="AA34">
        <v>99.794057621006928</v>
      </c>
      <c r="AB34">
        <v>99.921257066706417</v>
      </c>
      <c r="AC34">
        <v>102.47452868341722</v>
      </c>
      <c r="AD34">
        <v>103.95765984387806</v>
      </c>
      <c r="AE34">
        <v>106.21742266566763</v>
      </c>
      <c r="AF34">
        <v>104.14175192641675</v>
      </c>
      <c r="AG34">
        <v>104.14034753327363</v>
      </c>
      <c r="AH34">
        <v>103.51711201990057</v>
      </c>
      <c r="AI34">
        <v>104.25418095815012</v>
      </c>
      <c r="AJ34">
        <v>102.41032118482519</v>
      </c>
      <c r="AK34">
        <v>103.84675801186955</v>
      </c>
      <c r="AL34">
        <v>105.12093758619289</v>
      </c>
      <c r="AM34">
        <v>106.28410746758144</v>
      </c>
      <c r="AN34">
        <v>107.17351380612779</v>
      </c>
      <c r="AO34">
        <v>107.19959904844588</v>
      </c>
      <c r="AP34">
        <v>108.3960622211187</v>
      </c>
      <c r="AQ34">
        <v>113.66734819560276</v>
      </c>
    </row>
    <row r="35" spans="6:43" x14ac:dyDescent="0.25">
      <c r="F35">
        <v>100</v>
      </c>
      <c r="G35">
        <v>102.76886322193197</v>
      </c>
      <c r="H35">
        <v>99.3885515083455</v>
      </c>
      <c r="I35">
        <v>100.09594398122127</v>
      </c>
      <c r="J35">
        <v>101.52335863534137</v>
      </c>
      <c r="K35">
        <v>102.43197047720609</v>
      </c>
      <c r="L35">
        <v>105.14010705139026</v>
      </c>
      <c r="M35">
        <v>106.6830882205093</v>
      </c>
      <c r="N35">
        <v>102.93659025068447</v>
      </c>
      <c r="O35">
        <v>101.00406171101733</v>
      </c>
      <c r="P35">
        <v>102.49089652942288</v>
      </c>
      <c r="Q35">
        <v>99.530833810244232</v>
      </c>
      <c r="R35">
        <v>100.39001912220373</v>
      </c>
      <c r="S35">
        <v>102.77323831159677</v>
      </c>
      <c r="T35">
        <v>101.97159582426438</v>
      </c>
      <c r="U35">
        <v>104.14881567012823</v>
      </c>
      <c r="V35">
        <v>103.15541707662821</v>
      </c>
      <c r="W35">
        <v>105.47024402782937</v>
      </c>
      <c r="X35">
        <v>103.32567618444432</v>
      </c>
      <c r="Y35">
        <v>105.29944608321669</v>
      </c>
      <c r="Z35">
        <v>108.55087477994381</v>
      </c>
      <c r="AA35">
        <v>107.96809413399782</v>
      </c>
      <c r="AB35">
        <v>109.01563605562124</v>
      </c>
      <c r="AC35">
        <v>115.26117396105492</v>
      </c>
      <c r="AD35">
        <v>117.06657915848763</v>
      </c>
      <c r="AE35">
        <v>117.14903999746734</v>
      </c>
      <c r="AF35">
        <v>117.53769280261031</v>
      </c>
      <c r="AG35">
        <v>112.2478371669829</v>
      </c>
      <c r="AH35">
        <v>111.47505517837641</v>
      </c>
      <c r="AI35">
        <v>114.0015227851742</v>
      </c>
      <c r="AJ35">
        <v>113.64946434003271</v>
      </c>
      <c r="AK35">
        <v>114.81817749303731</v>
      </c>
      <c r="AL35">
        <v>118.09742757856699</v>
      </c>
      <c r="AM35">
        <v>117.87331741481735</v>
      </c>
      <c r="AN35">
        <v>113.92457361517312</v>
      </c>
      <c r="AO35">
        <v>109.64818806182363</v>
      </c>
      <c r="AP35">
        <v>111.76757964439753</v>
      </c>
      <c r="AQ35">
        <v>109.99416068921181</v>
      </c>
    </row>
    <row r="36" spans="6:43" x14ac:dyDescent="0.25">
      <c r="F36">
        <v>100</v>
      </c>
      <c r="G36">
        <v>102.29817981487714</v>
      </c>
      <c r="H36">
        <v>105.93990021716466</v>
      </c>
      <c r="I36">
        <v>104.27486228356689</v>
      </c>
      <c r="J36">
        <v>107.47704363726078</v>
      </c>
      <c r="K36">
        <v>106.96978078638149</v>
      </c>
      <c r="L36">
        <v>105.03767586021118</v>
      </c>
      <c r="M36">
        <v>106.5528304772218</v>
      </c>
      <c r="N36">
        <v>107.6393585769089</v>
      </c>
      <c r="O36">
        <v>109.85726167618228</v>
      </c>
      <c r="P36">
        <v>109.17158022824133</v>
      </c>
      <c r="Q36">
        <v>109.06903945403404</v>
      </c>
      <c r="R36">
        <v>110.73347567936096</v>
      </c>
      <c r="S36">
        <v>109.23551880046928</v>
      </c>
      <c r="T36">
        <v>110.1834419086949</v>
      </c>
      <c r="U36">
        <v>112.9222863745259</v>
      </c>
      <c r="V36">
        <v>111.75958847786499</v>
      </c>
      <c r="W36">
        <v>114.17307566379925</v>
      </c>
      <c r="X36">
        <v>109.25260407324923</v>
      </c>
      <c r="Y36">
        <v>104.73334558719549</v>
      </c>
      <c r="Z36">
        <v>101.35007125811515</v>
      </c>
      <c r="AA36">
        <v>99.53565387861066</v>
      </c>
      <c r="AB36">
        <v>100.26022806210759</v>
      </c>
      <c r="AC36">
        <v>100.71097297653355</v>
      </c>
      <c r="AD36">
        <v>100.40251949616436</v>
      </c>
      <c r="AE36">
        <v>98.858986419161042</v>
      </c>
      <c r="AF36">
        <v>100.97619250310268</v>
      </c>
      <c r="AG36">
        <v>103.22321466681386</v>
      </c>
      <c r="AH36">
        <v>103.34911843392156</v>
      </c>
      <c r="AI36">
        <v>102.27487075155481</v>
      </c>
      <c r="AJ36">
        <v>104.05560082781857</v>
      </c>
      <c r="AK36">
        <v>106.03876408029171</v>
      </c>
      <c r="AL36">
        <v>103.37460697152457</v>
      </c>
      <c r="AM36">
        <v>105.5402450252505</v>
      </c>
      <c r="AN36">
        <v>105.82064860791631</v>
      </c>
      <c r="AO36">
        <v>104.59596132132459</v>
      </c>
      <c r="AP36">
        <v>106.19010483907044</v>
      </c>
      <c r="AQ36">
        <v>107.43460488227728</v>
      </c>
    </row>
    <row r="37" spans="6:43" x14ac:dyDescent="0.25">
      <c r="F37">
        <v>100</v>
      </c>
      <c r="G37">
        <v>99.146582687787358</v>
      </c>
      <c r="H37">
        <v>100.37092838614257</v>
      </c>
      <c r="I37">
        <v>103.51575904145942</v>
      </c>
      <c r="J37">
        <v>102.4810452541967</v>
      </c>
      <c r="K37">
        <v>100.23026499198795</v>
      </c>
      <c r="L37">
        <v>100.70323466334862</v>
      </c>
      <c r="M37">
        <v>100.66896775463071</v>
      </c>
      <c r="N37">
        <v>100.55454980288533</v>
      </c>
      <c r="O37">
        <v>100.24091436323161</v>
      </c>
      <c r="P37">
        <v>96.71245224164916</v>
      </c>
      <c r="Q37">
        <v>95.657934667152446</v>
      </c>
      <c r="R37">
        <v>96.861630816739293</v>
      </c>
      <c r="S37">
        <v>96.081180020397014</v>
      </c>
      <c r="T37">
        <v>95.701797560400649</v>
      </c>
      <c r="U37">
        <v>96.128488208180059</v>
      </c>
      <c r="V37">
        <v>94.46729493407166</v>
      </c>
      <c r="W37">
        <v>93.262049729010926</v>
      </c>
      <c r="X37">
        <v>96.183518033125281</v>
      </c>
      <c r="Y37">
        <v>97.169235881360493</v>
      </c>
      <c r="Z37">
        <v>95.16256311372365</v>
      </c>
      <c r="AA37">
        <v>96.601743698635048</v>
      </c>
      <c r="AB37">
        <v>94.671447040417917</v>
      </c>
      <c r="AC37">
        <v>96.014729377527061</v>
      </c>
      <c r="AD37">
        <v>98.109076386990424</v>
      </c>
      <c r="AE37">
        <v>96.668745484543322</v>
      </c>
      <c r="AF37">
        <v>98.104134254994094</v>
      </c>
      <c r="AG37">
        <v>96.973690724767664</v>
      </c>
      <c r="AH37">
        <v>96.570283011765724</v>
      </c>
      <c r="AI37">
        <v>100.0291388754767</v>
      </c>
      <c r="AJ37">
        <v>100.01583161259532</v>
      </c>
      <c r="AK37">
        <v>102.23384044260278</v>
      </c>
      <c r="AL37">
        <v>99.962909619638467</v>
      </c>
      <c r="AM37">
        <v>100.67014293214817</v>
      </c>
      <c r="AN37">
        <v>102.37712423051632</v>
      </c>
      <c r="AO37">
        <v>99.163943074134622</v>
      </c>
      <c r="AP37">
        <v>101.88653572702735</v>
      </c>
      <c r="AQ37">
        <v>100.83543509291167</v>
      </c>
    </row>
    <row r="38" spans="6:43" x14ac:dyDescent="0.25">
      <c r="F38">
        <v>100</v>
      </c>
      <c r="G38">
        <v>95.99075264968468</v>
      </c>
      <c r="H38">
        <v>94.232760394813823</v>
      </c>
      <c r="I38">
        <v>90.823849029148363</v>
      </c>
      <c r="J38">
        <v>90.776895683622755</v>
      </c>
      <c r="K38">
        <v>89.815385870663306</v>
      </c>
      <c r="L38">
        <v>88.830052631941456</v>
      </c>
      <c r="M38">
        <v>90.524393054075901</v>
      </c>
      <c r="N38">
        <v>92.386736547698703</v>
      </c>
      <c r="O38">
        <v>90.472590910434818</v>
      </c>
      <c r="P38">
        <v>86.820888450005071</v>
      </c>
      <c r="Q38">
        <v>88.422900836048726</v>
      </c>
      <c r="R38">
        <v>83.883984897181989</v>
      </c>
      <c r="S38">
        <v>83.295598561104782</v>
      </c>
      <c r="T38">
        <v>82.203956831604032</v>
      </c>
      <c r="U38">
        <v>82.272139388117083</v>
      </c>
      <c r="V38">
        <v>81.961454420448149</v>
      </c>
      <c r="W38">
        <v>80.779618332151799</v>
      </c>
      <c r="X38">
        <v>79.506827339309467</v>
      </c>
      <c r="Y38">
        <v>80.4118429013471</v>
      </c>
      <c r="Z38">
        <v>79.532344133564976</v>
      </c>
      <c r="AA38">
        <v>80.338419424485579</v>
      </c>
      <c r="AB38">
        <v>77.291216497630202</v>
      </c>
      <c r="AC38">
        <v>78.437414127742471</v>
      </c>
      <c r="AD38">
        <v>76.068371347184737</v>
      </c>
      <c r="AE38">
        <v>74.873616154452066</v>
      </c>
      <c r="AF38">
        <v>70.809259003743051</v>
      </c>
      <c r="AG38">
        <v>68.948415334256893</v>
      </c>
      <c r="AH38">
        <v>68.970170478372467</v>
      </c>
      <c r="AI38">
        <v>69.657331794287828</v>
      </c>
      <c r="AJ38">
        <v>71.039648158351284</v>
      </c>
      <c r="AK38">
        <v>72.473858079197015</v>
      </c>
      <c r="AL38">
        <v>73.569953980862024</v>
      </c>
      <c r="AM38">
        <v>73.736710840085024</v>
      </c>
      <c r="AN38">
        <v>76.045529656910574</v>
      </c>
      <c r="AO38">
        <v>77.088662164936267</v>
      </c>
      <c r="AP38">
        <v>76.697171043198438</v>
      </c>
      <c r="AQ38">
        <v>76.655797623901449</v>
      </c>
    </row>
    <row r="39" spans="6:43" x14ac:dyDescent="0.25">
      <c r="F39">
        <v>100</v>
      </c>
      <c r="G39">
        <v>100.95749384090924</v>
      </c>
      <c r="H39">
        <v>99.655437481242586</v>
      </c>
      <c r="I39">
        <v>99.530889003962287</v>
      </c>
      <c r="J39">
        <v>99.013076612810053</v>
      </c>
      <c r="K39">
        <v>96.654705999167689</v>
      </c>
      <c r="L39">
        <v>94.613448553926219</v>
      </c>
      <c r="M39">
        <v>96.222175913716256</v>
      </c>
      <c r="N39">
        <v>93.175152090679489</v>
      </c>
      <c r="O39">
        <v>93.059265139429669</v>
      </c>
      <c r="P39">
        <v>92.941357023435259</v>
      </c>
      <c r="Q39">
        <v>93.098634279068477</v>
      </c>
      <c r="R39">
        <v>92.692928396746026</v>
      </c>
      <c r="S39">
        <v>91.724953184716611</v>
      </c>
      <c r="T39">
        <v>89.88294807819355</v>
      </c>
      <c r="U39">
        <v>87.352807393714613</v>
      </c>
      <c r="V39">
        <v>88.185029887174053</v>
      </c>
      <c r="W39">
        <v>87.323712336539046</v>
      </c>
      <c r="X39">
        <v>83.786100875659073</v>
      </c>
      <c r="Y39">
        <v>85.429497559579843</v>
      </c>
      <c r="Z39">
        <v>85.13848578047434</v>
      </c>
      <c r="AA39">
        <v>85.540164844512191</v>
      </c>
      <c r="AB39">
        <v>88.073649187457718</v>
      </c>
      <c r="AC39">
        <v>86.54814355927374</v>
      </c>
      <c r="AD39">
        <v>86.753463115328231</v>
      </c>
      <c r="AE39">
        <v>90.126000220672069</v>
      </c>
      <c r="AF39">
        <v>91.02896751041618</v>
      </c>
      <c r="AG39">
        <v>90.554188125296022</v>
      </c>
      <c r="AH39">
        <v>89.704107947796416</v>
      </c>
      <c r="AI39">
        <v>88.985991664438814</v>
      </c>
      <c r="AJ39">
        <v>92.446523093430329</v>
      </c>
      <c r="AK39">
        <v>94.544978747621471</v>
      </c>
      <c r="AL39">
        <v>92.45951361010323</v>
      </c>
      <c r="AM39">
        <v>93.4654947027459</v>
      </c>
      <c r="AN39">
        <v>93.143706875623295</v>
      </c>
      <c r="AO39">
        <v>90.111034371578029</v>
      </c>
      <c r="AP39">
        <v>89.00990246476519</v>
      </c>
      <c r="AQ39">
        <v>88.516239030248968</v>
      </c>
    </row>
    <row r="40" spans="6:43" x14ac:dyDescent="0.25">
      <c r="F40">
        <v>100</v>
      </c>
      <c r="G40">
        <v>101.2283372241107</v>
      </c>
      <c r="H40">
        <v>103.12071947561364</v>
      </c>
      <c r="I40">
        <v>101.77518333050175</v>
      </c>
      <c r="J40">
        <v>101.17268550483865</v>
      </c>
      <c r="K40">
        <v>100.27514969385233</v>
      </c>
      <c r="L40">
        <v>96.700155207568571</v>
      </c>
      <c r="M40">
        <v>96.088172689846928</v>
      </c>
      <c r="N40">
        <v>94.512334026535015</v>
      </c>
      <c r="O40">
        <v>96.169031054163113</v>
      </c>
      <c r="P40">
        <v>96.775566038528751</v>
      </c>
      <c r="Q40">
        <v>98.602123012775465</v>
      </c>
      <c r="R40">
        <v>97.644509624774614</v>
      </c>
      <c r="S40">
        <v>95.870420769710137</v>
      </c>
      <c r="T40">
        <v>100.44423652878645</v>
      </c>
      <c r="U40">
        <v>98.545614269223634</v>
      </c>
      <c r="V40">
        <v>99.343789252738418</v>
      </c>
      <c r="W40">
        <v>98.144899887249878</v>
      </c>
      <c r="X40">
        <v>95.672217652358171</v>
      </c>
      <c r="Y40">
        <v>97.951391097917053</v>
      </c>
      <c r="Z40">
        <v>100.86035024190339</v>
      </c>
      <c r="AA40">
        <v>98.065598685065737</v>
      </c>
      <c r="AB40">
        <v>99.201817245536731</v>
      </c>
      <c r="AC40">
        <v>98.364105163057587</v>
      </c>
      <c r="AD40">
        <v>98.753060003658419</v>
      </c>
      <c r="AE40">
        <v>99.226943154527348</v>
      </c>
      <c r="AF40">
        <v>97.237253892189671</v>
      </c>
      <c r="AG40">
        <v>97.382604322837395</v>
      </c>
      <c r="AH40">
        <v>96.839162031235247</v>
      </c>
      <c r="AI40">
        <v>94.023235463708943</v>
      </c>
      <c r="AJ40">
        <v>91.708848357189481</v>
      </c>
      <c r="AK40">
        <v>91.719983110329835</v>
      </c>
      <c r="AL40">
        <v>91.631964918050087</v>
      </c>
      <c r="AM40">
        <v>92.649385364275588</v>
      </c>
      <c r="AN40">
        <v>94.329395766630768</v>
      </c>
      <c r="AO40">
        <v>92.75167546217402</v>
      </c>
      <c r="AP40">
        <v>93.255094099012354</v>
      </c>
      <c r="AQ40">
        <v>95.014271955082606</v>
      </c>
    </row>
    <row r="41" spans="6:43" x14ac:dyDescent="0.25">
      <c r="F41">
        <v>100</v>
      </c>
      <c r="G41">
        <v>102.67661969765328</v>
      </c>
      <c r="H41">
        <v>103.25817470691439</v>
      </c>
      <c r="I41">
        <v>100.03451224646174</v>
      </c>
      <c r="J41">
        <v>98.212152182299349</v>
      </c>
      <c r="K41">
        <v>95.460387542918298</v>
      </c>
      <c r="L41">
        <v>94.991082365861587</v>
      </c>
      <c r="M41">
        <v>96.079798265489487</v>
      </c>
      <c r="N41">
        <v>97.682107483265327</v>
      </c>
      <c r="O41">
        <v>95.666100435380642</v>
      </c>
      <c r="P41">
        <v>95.877580441452963</v>
      </c>
      <c r="Q41">
        <v>95.842153504804884</v>
      </c>
      <c r="R41">
        <v>96.273877429920077</v>
      </c>
      <c r="S41">
        <v>96.914382845159849</v>
      </c>
      <c r="T41">
        <v>98.187205467714278</v>
      </c>
      <c r="U41">
        <v>97.553114419752546</v>
      </c>
      <c r="V41">
        <v>97.61763498143408</v>
      </c>
      <c r="W41">
        <v>96.905977201772814</v>
      </c>
      <c r="X41">
        <v>97.268857290876312</v>
      </c>
      <c r="Y41">
        <v>99.197863555002257</v>
      </c>
      <c r="Z41">
        <v>96.933965080565486</v>
      </c>
      <c r="AA41">
        <v>95.463457241883759</v>
      </c>
      <c r="AB41">
        <v>95.111192790274927</v>
      </c>
      <c r="AC41">
        <v>95.698706432905453</v>
      </c>
      <c r="AD41">
        <v>96.000089545722759</v>
      </c>
      <c r="AE41">
        <v>97.556392392011517</v>
      </c>
      <c r="AF41">
        <v>97.757389191132688</v>
      </c>
      <c r="AG41">
        <v>97.796131936557231</v>
      </c>
      <c r="AH41">
        <v>97.075872994836843</v>
      </c>
      <c r="AI41">
        <v>96.221049163477858</v>
      </c>
      <c r="AJ41">
        <v>95.041499329403919</v>
      </c>
      <c r="AK41">
        <v>96.454381267167818</v>
      </c>
      <c r="AL41">
        <v>93.017717592397901</v>
      </c>
      <c r="AM41">
        <v>91.386850192417413</v>
      </c>
      <c r="AN41">
        <v>93.669860893032819</v>
      </c>
      <c r="AO41">
        <v>92.938996421241526</v>
      </c>
      <c r="AP41">
        <v>92.276347306060217</v>
      </c>
      <c r="AQ41">
        <v>94.324832481749681</v>
      </c>
    </row>
    <row r="42" spans="6:43" x14ac:dyDescent="0.25">
      <c r="F42">
        <v>100</v>
      </c>
      <c r="G42">
        <v>98.572886620323857</v>
      </c>
      <c r="H42">
        <v>101.72070210836601</v>
      </c>
      <c r="I42">
        <v>99.156861775045087</v>
      </c>
      <c r="J42">
        <v>99.032908509853115</v>
      </c>
      <c r="K42">
        <v>99.000582420004847</v>
      </c>
      <c r="L42">
        <v>96.876670609796477</v>
      </c>
      <c r="M42">
        <v>95.993758099450346</v>
      </c>
      <c r="N42">
        <v>97.92185677384262</v>
      </c>
      <c r="O42">
        <v>98.929810460229604</v>
      </c>
      <c r="P42">
        <v>98.600831273896887</v>
      </c>
      <c r="Q42">
        <v>101.14979840095087</v>
      </c>
      <c r="R42">
        <v>99.130642771090606</v>
      </c>
      <c r="S42">
        <v>100.35340210928379</v>
      </c>
      <c r="T42">
        <v>99.922890607418694</v>
      </c>
      <c r="U42">
        <v>99.085287386138049</v>
      </c>
      <c r="V42">
        <v>101.02532597610599</v>
      </c>
      <c r="W42">
        <v>102.3508604688366</v>
      </c>
      <c r="X42">
        <v>106.73567143341123</v>
      </c>
      <c r="Y42">
        <v>106.01196876522988</v>
      </c>
      <c r="Z42">
        <v>105.41761539796332</v>
      </c>
      <c r="AA42">
        <v>108.01752740776357</v>
      </c>
      <c r="AB42">
        <v>112.94502520082943</v>
      </c>
      <c r="AC42">
        <v>112.13611773852051</v>
      </c>
      <c r="AD42">
        <v>113.27273405401945</v>
      </c>
      <c r="AE42">
        <v>111.61471312381485</v>
      </c>
      <c r="AF42">
        <v>106.37370034449428</v>
      </c>
      <c r="AG42">
        <v>108.19865654937053</v>
      </c>
      <c r="AH42">
        <v>107.65198857354672</v>
      </c>
      <c r="AI42">
        <v>105.07584190702359</v>
      </c>
      <c r="AJ42">
        <v>105.6224845398292</v>
      </c>
      <c r="AK42">
        <v>106.61360328803219</v>
      </c>
      <c r="AL42">
        <v>105.71883652528291</v>
      </c>
      <c r="AM42">
        <v>106.75699251270603</v>
      </c>
      <c r="AN42">
        <v>105.63752802024274</v>
      </c>
      <c r="AO42">
        <v>105.46424862745489</v>
      </c>
      <c r="AP42">
        <v>107.86092530163407</v>
      </c>
      <c r="AQ42">
        <v>102.96101607361663</v>
      </c>
    </row>
    <row r="43" spans="6:43" x14ac:dyDescent="0.25">
      <c r="F43">
        <v>100</v>
      </c>
      <c r="G43">
        <v>102.09018005050716</v>
      </c>
      <c r="H43">
        <v>104.67929859869102</v>
      </c>
      <c r="I43">
        <v>107.03121548013426</v>
      </c>
      <c r="J43">
        <v>109.45291254196761</v>
      </c>
      <c r="K43">
        <v>110.0666631051903</v>
      </c>
      <c r="L43">
        <v>107.9946919926452</v>
      </c>
      <c r="M43">
        <v>111.17477681534893</v>
      </c>
      <c r="N43">
        <v>104.31394652028122</v>
      </c>
      <c r="O43">
        <v>101.07659596788589</v>
      </c>
      <c r="P43">
        <v>100.93137760824861</v>
      </c>
      <c r="Q43">
        <v>101.73091550191398</v>
      </c>
      <c r="R43">
        <v>103.30349400806509</v>
      </c>
      <c r="S43">
        <v>103.20641198822761</v>
      </c>
      <c r="T43">
        <v>106.21851881476964</v>
      </c>
      <c r="U43">
        <v>105.72136420085046</v>
      </c>
      <c r="V43">
        <v>107.29337949546424</v>
      </c>
      <c r="W43">
        <v>103.44676567893218</v>
      </c>
      <c r="X43">
        <v>102.61447364731313</v>
      </c>
      <c r="Y43">
        <v>102.27861670718467</v>
      </c>
      <c r="Z43">
        <v>98.196004359376786</v>
      </c>
      <c r="AA43">
        <v>99.568188159616469</v>
      </c>
      <c r="AB43">
        <v>99.960375415862558</v>
      </c>
      <c r="AC43">
        <v>96.215938597818408</v>
      </c>
      <c r="AD43">
        <v>96.375629098427368</v>
      </c>
      <c r="AE43">
        <v>97.343516410987618</v>
      </c>
      <c r="AF43">
        <v>96.025586086597585</v>
      </c>
      <c r="AG43">
        <v>93.775821257643329</v>
      </c>
      <c r="AH43">
        <v>92.885496117282827</v>
      </c>
      <c r="AI43">
        <v>94.127488146791293</v>
      </c>
      <c r="AJ43">
        <v>93.58220490547204</v>
      </c>
      <c r="AK43">
        <v>94.427100680764752</v>
      </c>
      <c r="AL43">
        <v>96.219268160163921</v>
      </c>
      <c r="AM43">
        <v>95.865675548429451</v>
      </c>
      <c r="AN43">
        <v>96.573924021164871</v>
      </c>
      <c r="AO43">
        <v>98.418600935204154</v>
      </c>
      <c r="AP43">
        <v>99.984103097576082</v>
      </c>
      <c r="AQ43">
        <v>100.68245574509939</v>
      </c>
    </row>
    <row r="44" spans="6:43" x14ac:dyDescent="0.25">
      <c r="F44">
        <v>100</v>
      </c>
      <c r="G44">
        <v>99.806448330722418</v>
      </c>
      <c r="H44">
        <v>102.12531288944476</v>
      </c>
      <c r="I44">
        <v>101.84603480885418</v>
      </c>
      <c r="J44">
        <v>102.18816837560621</v>
      </c>
      <c r="K44">
        <v>101.74127178741803</v>
      </c>
      <c r="L44">
        <v>98.544609953348981</v>
      </c>
      <c r="M44">
        <v>98.257841951898897</v>
      </c>
      <c r="N44">
        <v>97.701732364020373</v>
      </c>
      <c r="O44">
        <v>97.627383649218302</v>
      </c>
      <c r="P44">
        <v>100.16187444605919</v>
      </c>
      <c r="Q44">
        <v>96.58330776694693</v>
      </c>
      <c r="R44">
        <v>93.828536922541232</v>
      </c>
      <c r="S44">
        <v>95.555562008152961</v>
      </c>
      <c r="T44">
        <v>96.304858849121331</v>
      </c>
      <c r="U44">
        <v>95.970170475886405</v>
      </c>
      <c r="V44">
        <v>98.2120104549698</v>
      </c>
      <c r="W44">
        <v>100.51830213724672</v>
      </c>
      <c r="X44">
        <v>100.99177968787002</v>
      </c>
      <c r="Y44">
        <v>101.4402715340542</v>
      </c>
      <c r="Z44">
        <v>102.20298729902069</v>
      </c>
      <c r="AA44">
        <v>103.88401134917338</v>
      </c>
      <c r="AB44">
        <v>98.698258964610659</v>
      </c>
      <c r="AC44">
        <v>101.95889534117448</v>
      </c>
      <c r="AD44">
        <v>99.083675114823407</v>
      </c>
      <c r="AE44">
        <v>96.688337315801931</v>
      </c>
      <c r="AF44">
        <v>99.589298006818666</v>
      </c>
      <c r="AG44">
        <v>99.531261668123648</v>
      </c>
      <c r="AH44">
        <v>100.53359033955407</v>
      </c>
      <c r="AI44">
        <v>102.10518081592264</v>
      </c>
      <c r="AJ44">
        <v>106.11465564858885</v>
      </c>
      <c r="AK44">
        <v>103.53457904531209</v>
      </c>
      <c r="AL44">
        <v>102.85771519567629</v>
      </c>
      <c r="AM44">
        <v>102.53933441951716</v>
      </c>
      <c r="AN44">
        <v>103.75608993543422</v>
      </c>
      <c r="AO44">
        <v>105.52941086641721</v>
      </c>
      <c r="AP44">
        <v>111.65277114151894</v>
      </c>
      <c r="AQ44">
        <v>111.10534447211992</v>
      </c>
    </row>
    <row r="45" spans="6:43" x14ac:dyDescent="0.25">
      <c r="F45">
        <v>100</v>
      </c>
      <c r="G45">
        <v>99.436259151095697</v>
      </c>
      <c r="H45">
        <v>100.97181021591847</v>
      </c>
      <c r="I45">
        <v>96.353036296317057</v>
      </c>
      <c r="J45">
        <v>96.423705156182336</v>
      </c>
      <c r="K45">
        <v>98.490002323774519</v>
      </c>
      <c r="L45">
        <v>97.709086653108074</v>
      </c>
      <c r="M45">
        <v>99.379701713404089</v>
      </c>
      <c r="N45">
        <v>95.794743016385027</v>
      </c>
      <c r="O45">
        <v>96.434803943886607</v>
      </c>
      <c r="P45">
        <v>96.482320088307418</v>
      </c>
      <c r="Q45">
        <v>100.88028097711179</v>
      </c>
      <c r="R45">
        <v>103.06449815475526</v>
      </c>
      <c r="S45">
        <v>105.8951924085583</v>
      </c>
      <c r="T45">
        <v>103.51173403921122</v>
      </c>
      <c r="U45">
        <v>103.29310733434215</v>
      </c>
      <c r="V45">
        <v>102.34462988893587</v>
      </c>
      <c r="W45">
        <v>99.623404174487547</v>
      </c>
      <c r="X45">
        <v>98.520014417933552</v>
      </c>
      <c r="Y45">
        <v>95.27706713080353</v>
      </c>
      <c r="Z45">
        <v>95.594214808550689</v>
      </c>
      <c r="AA45">
        <v>95.269203912342562</v>
      </c>
      <c r="AB45">
        <v>95.085398459784926</v>
      </c>
      <c r="AC45">
        <v>93.390778149790506</v>
      </c>
      <c r="AD45">
        <v>89.852016379832094</v>
      </c>
      <c r="AE45">
        <v>86.702872201602162</v>
      </c>
      <c r="AF45">
        <v>83.374237289399616</v>
      </c>
      <c r="AG45">
        <v>83.656782173413021</v>
      </c>
      <c r="AH45">
        <v>82.557862156231593</v>
      </c>
      <c r="AI45">
        <v>83.851524984761824</v>
      </c>
      <c r="AJ45">
        <v>79.855482571883414</v>
      </c>
      <c r="AK45">
        <v>82.351906745576116</v>
      </c>
      <c r="AL45">
        <v>79.880536941635739</v>
      </c>
      <c r="AM45">
        <v>79.313464261195392</v>
      </c>
      <c r="AN45">
        <v>78.83776801524219</v>
      </c>
      <c r="AO45">
        <v>77.531074274947471</v>
      </c>
      <c r="AP45">
        <v>77.751215300718343</v>
      </c>
      <c r="AQ45">
        <v>75.914716796264685</v>
      </c>
    </row>
    <row r="46" spans="6:43" x14ac:dyDescent="0.25">
      <c r="F46">
        <v>100</v>
      </c>
      <c r="G46">
        <v>99.610412374909458</v>
      </c>
      <c r="H46">
        <v>100.07414104104431</v>
      </c>
      <c r="I46">
        <v>100.22557687594647</v>
      </c>
      <c r="J46">
        <v>99.854919809992708</v>
      </c>
      <c r="K46">
        <v>98.075317588339317</v>
      </c>
      <c r="L46">
        <v>97.231551687638415</v>
      </c>
      <c r="M46">
        <v>95.452462087749922</v>
      </c>
      <c r="N46">
        <v>95.320562805319597</v>
      </c>
      <c r="O46">
        <v>94.178069627359633</v>
      </c>
      <c r="P46">
        <v>91.438072397475793</v>
      </c>
      <c r="Q46">
        <v>91.835130316356953</v>
      </c>
      <c r="R46">
        <v>90.840118154097752</v>
      </c>
      <c r="S46">
        <v>90.950892751899744</v>
      </c>
      <c r="T46">
        <v>90.004907130063671</v>
      </c>
      <c r="U46">
        <v>87.679112643387128</v>
      </c>
      <c r="V46">
        <v>87.567291398140966</v>
      </c>
      <c r="W46">
        <v>86.552851285787952</v>
      </c>
      <c r="X46">
        <v>85.49225781414836</v>
      </c>
      <c r="Y46">
        <v>86.988844219998612</v>
      </c>
      <c r="Z46">
        <v>87.555740164645442</v>
      </c>
      <c r="AA46">
        <v>88.313830949527414</v>
      </c>
      <c r="AB46">
        <v>88.363270850898573</v>
      </c>
      <c r="AC46">
        <v>88.278555534640191</v>
      </c>
      <c r="AD46">
        <v>84.837510987192616</v>
      </c>
      <c r="AE46">
        <v>83.732152696173316</v>
      </c>
      <c r="AF46">
        <v>83.314374491217421</v>
      </c>
      <c r="AG46">
        <v>84.841267087053666</v>
      </c>
      <c r="AH46">
        <v>86.928590822205038</v>
      </c>
      <c r="AI46">
        <v>87.579917380414216</v>
      </c>
      <c r="AJ46">
        <v>89.305753090647855</v>
      </c>
      <c r="AK46">
        <v>89.57927014597918</v>
      </c>
      <c r="AL46">
        <v>89.787554295179149</v>
      </c>
      <c r="AM46">
        <v>90.471231602704492</v>
      </c>
      <c r="AN46">
        <v>90.681145281337294</v>
      </c>
      <c r="AO46">
        <v>92.896618840324692</v>
      </c>
      <c r="AP46">
        <v>95.880474743774812</v>
      </c>
      <c r="AQ46">
        <v>97.848155018369283</v>
      </c>
    </row>
    <row r="47" spans="6:43" x14ac:dyDescent="0.25">
      <c r="F47">
        <v>100</v>
      </c>
      <c r="G47">
        <v>100.77730452370579</v>
      </c>
      <c r="H47">
        <v>102.58739331189682</v>
      </c>
      <c r="I47">
        <v>106.14940871893424</v>
      </c>
      <c r="J47">
        <v>104.39639459684619</v>
      </c>
      <c r="K47">
        <v>103.63908699030891</v>
      </c>
      <c r="L47">
        <v>107.0053779641636</v>
      </c>
      <c r="M47">
        <v>111.08375343608573</v>
      </c>
      <c r="N47">
        <v>118.57476110106363</v>
      </c>
      <c r="O47">
        <v>120.01379888467194</v>
      </c>
      <c r="P47">
        <v>115.97076591172478</v>
      </c>
      <c r="Q47">
        <v>119.84394200940368</v>
      </c>
      <c r="R47">
        <v>122.49491519937226</v>
      </c>
      <c r="S47">
        <v>118.78775474971459</v>
      </c>
      <c r="T47">
        <v>119.02568162434423</v>
      </c>
      <c r="U47">
        <v>121.59420371340018</v>
      </c>
      <c r="V47">
        <v>125.56264274724212</v>
      </c>
      <c r="W47">
        <v>125.25932136289248</v>
      </c>
      <c r="X47">
        <v>128.531250551325</v>
      </c>
      <c r="Y47">
        <v>126.13182128140194</v>
      </c>
      <c r="Z47">
        <v>129.12467764281169</v>
      </c>
      <c r="AA47">
        <v>128.54725104480411</v>
      </c>
      <c r="AB47">
        <v>133.67240737325412</v>
      </c>
      <c r="AC47">
        <v>129.95786987548391</v>
      </c>
      <c r="AD47">
        <v>129.03403701363231</v>
      </c>
      <c r="AE47">
        <v>126.70057197316194</v>
      </c>
      <c r="AF47">
        <v>123.05002088732073</v>
      </c>
      <c r="AG47">
        <v>126.15358017362149</v>
      </c>
      <c r="AH47">
        <v>122.69761623110499</v>
      </c>
      <c r="AI47">
        <v>121.05269174870152</v>
      </c>
      <c r="AJ47">
        <v>116.56105707831446</v>
      </c>
      <c r="AK47">
        <v>117.95380067922056</v>
      </c>
      <c r="AL47">
        <v>120.84248989997262</v>
      </c>
      <c r="AM47">
        <v>118.52308337949346</v>
      </c>
      <c r="AN47">
        <v>122.84682849569232</v>
      </c>
      <c r="AO47">
        <v>120.82478337117384</v>
      </c>
      <c r="AP47">
        <v>116.93076142559863</v>
      </c>
      <c r="AQ47">
        <v>117.89726694775349</v>
      </c>
    </row>
    <row r="48" spans="6:43" x14ac:dyDescent="0.25">
      <c r="F48">
        <v>100</v>
      </c>
      <c r="G48">
        <v>100.43259773342096</v>
      </c>
      <c r="H48">
        <v>101.00895937405051</v>
      </c>
      <c r="I48">
        <v>102.07070287875038</v>
      </c>
      <c r="J48">
        <v>101.09319248077428</v>
      </c>
      <c r="K48">
        <v>103.16395292050227</v>
      </c>
      <c r="L48">
        <v>103.20420501376205</v>
      </c>
      <c r="M48">
        <v>102.73512831146036</v>
      </c>
      <c r="N48">
        <v>103.13880310902499</v>
      </c>
      <c r="O48">
        <v>103.93544482239105</v>
      </c>
      <c r="P48">
        <v>102.17206562595467</v>
      </c>
      <c r="Q48">
        <v>100.47037475342904</v>
      </c>
      <c r="R48">
        <v>100.6660390122892</v>
      </c>
      <c r="S48">
        <v>102.13051668448938</v>
      </c>
      <c r="T48">
        <v>101.86469837290447</v>
      </c>
      <c r="U48">
        <v>102.93136858938239</v>
      </c>
      <c r="V48">
        <v>106.89877964114123</v>
      </c>
      <c r="W48">
        <v>105.32259512962891</v>
      </c>
      <c r="X48">
        <v>107.99895262960462</v>
      </c>
      <c r="Y48">
        <v>111.03144229053403</v>
      </c>
      <c r="Z48">
        <v>114.17268186997964</v>
      </c>
      <c r="AA48">
        <v>113.52455706858599</v>
      </c>
      <c r="AB48">
        <v>113.37915893251117</v>
      </c>
      <c r="AC48">
        <v>115.36294663964607</v>
      </c>
      <c r="AD48">
        <v>112.04417524075734</v>
      </c>
      <c r="AE48">
        <v>113.41518645185964</v>
      </c>
      <c r="AF48">
        <v>116.10758082638161</v>
      </c>
      <c r="AG48">
        <v>114.63903102021889</v>
      </c>
      <c r="AH48">
        <v>115.35224020065085</v>
      </c>
      <c r="AI48">
        <v>118.33626044679521</v>
      </c>
      <c r="AJ48">
        <v>117.88573281076819</v>
      </c>
      <c r="AK48">
        <v>117.78616336898065</v>
      </c>
      <c r="AL48">
        <v>110.67632967464777</v>
      </c>
      <c r="AM48">
        <v>108.22538062436601</v>
      </c>
      <c r="AN48">
        <v>103.76117193838633</v>
      </c>
      <c r="AO48">
        <v>100.06769144741722</v>
      </c>
      <c r="AP48">
        <v>101.88353911255956</v>
      </c>
      <c r="AQ48">
        <v>99.368049571175192</v>
      </c>
    </row>
    <row r="49" spans="6:43" x14ac:dyDescent="0.25">
      <c r="F49">
        <v>100</v>
      </c>
      <c r="G49">
        <v>98.708793064667844</v>
      </c>
      <c r="H49">
        <v>97.25731216177131</v>
      </c>
      <c r="I49">
        <v>97.353631637358632</v>
      </c>
      <c r="J49">
        <v>101.91746467093333</v>
      </c>
      <c r="K49">
        <v>105.25161177250141</v>
      </c>
      <c r="L49">
        <v>103.32987688011582</v>
      </c>
      <c r="M49">
        <v>109.55976914430948</v>
      </c>
      <c r="N49">
        <v>110.45466273399413</v>
      </c>
      <c r="O49">
        <v>112.70168027175838</v>
      </c>
      <c r="P49">
        <v>112.85958202289225</v>
      </c>
      <c r="Q49">
        <v>111.9894343383335</v>
      </c>
      <c r="R49">
        <v>108.08407732760128</v>
      </c>
      <c r="S49">
        <v>111.82066776884784</v>
      </c>
      <c r="T49">
        <v>111.85576854070686</v>
      </c>
      <c r="U49">
        <v>113.4546376658667</v>
      </c>
      <c r="V49">
        <v>113.15176560757976</v>
      </c>
      <c r="W49">
        <v>111.22241189518071</v>
      </c>
      <c r="X49">
        <v>105.2429017475409</v>
      </c>
      <c r="Y49">
        <v>108.75015589834976</v>
      </c>
      <c r="Z49">
        <v>114.6119649866921</v>
      </c>
      <c r="AA49">
        <v>111.37215658814189</v>
      </c>
      <c r="AB49">
        <v>111.94404140577656</v>
      </c>
      <c r="AC49">
        <v>114.44010025934479</v>
      </c>
      <c r="AD49">
        <v>112.14857348020088</v>
      </c>
      <c r="AE49">
        <v>112.29433892585459</v>
      </c>
      <c r="AF49">
        <v>112.27557072726223</v>
      </c>
      <c r="AG49">
        <v>112.53453917564462</v>
      </c>
      <c r="AH49">
        <v>112.6178634069619</v>
      </c>
      <c r="AI49">
        <v>109.59809019989711</v>
      </c>
      <c r="AJ49">
        <v>112.40767851508059</v>
      </c>
      <c r="AK49">
        <v>111.88676191728774</v>
      </c>
      <c r="AL49">
        <v>115.50405486155198</v>
      </c>
      <c r="AM49">
        <v>113.31843152337935</v>
      </c>
      <c r="AN49">
        <v>112.99635400234395</v>
      </c>
      <c r="AO49">
        <v>114.47549811003199</v>
      </c>
      <c r="AP49">
        <v>113.84510003017036</v>
      </c>
      <c r="AQ49">
        <v>111.28726941431385</v>
      </c>
    </row>
    <row r="50" spans="6:43" x14ac:dyDescent="0.25">
      <c r="F50">
        <v>100</v>
      </c>
      <c r="G50">
        <v>97.774288226615766</v>
      </c>
      <c r="H50">
        <v>96.911747064048356</v>
      </c>
      <c r="I50">
        <v>96.9243988153993</v>
      </c>
      <c r="J50">
        <v>99.955937571455351</v>
      </c>
      <c r="K50">
        <v>100.60434994160596</v>
      </c>
      <c r="L50">
        <v>99.363726386736545</v>
      </c>
      <c r="M50">
        <v>97.33624165967889</v>
      </c>
      <c r="N50">
        <v>94.476633977221979</v>
      </c>
      <c r="O50">
        <v>94.59861532980014</v>
      </c>
      <c r="P50">
        <v>96.654265089097905</v>
      </c>
      <c r="Q50">
        <v>95.942016556782932</v>
      </c>
      <c r="R50">
        <v>93.62355984672773</v>
      </c>
      <c r="S50">
        <v>95.078605706016418</v>
      </c>
      <c r="T50">
        <v>93.107030267610483</v>
      </c>
      <c r="U50">
        <v>92.139345947991032</v>
      </c>
      <c r="V50">
        <v>96.426217740238229</v>
      </c>
      <c r="W50">
        <v>96.83777060749189</v>
      </c>
      <c r="X50">
        <v>95.147976883910587</v>
      </c>
      <c r="Y50">
        <v>93.269415139665668</v>
      </c>
      <c r="Z50">
        <v>92.281604467786053</v>
      </c>
      <c r="AA50">
        <v>90.752445544394675</v>
      </c>
      <c r="AB50">
        <v>92.665396430136411</v>
      </c>
      <c r="AC50">
        <v>93.882688749268439</v>
      </c>
      <c r="AD50">
        <v>94.088640881664134</v>
      </c>
      <c r="AE50">
        <v>93.249116573561864</v>
      </c>
      <c r="AF50">
        <v>90.900080442004622</v>
      </c>
      <c r="AG50">
        <v>89.623862436834827</v>
      </c>
      <c r="AH50">
        <v>89.542007486013574</v>
      </c>
      <c r="AI50">
        <v>89.330170708618411</v>
      </c>
      <c r="AJ50">
        <v>89.885775656888612</v>
      </c>
      <c r="AK50">
        <v>89.536289018467087</v>
      </c>
      <c r="AL50">
        <v>88.836173617014012</v>
      </c>
      <c r="AM50">
        <v>89.00213678489375</v>
      </c>
      <c r="AN50">
        <v>87.450310261331964</v>
      </c>
      <c r="AO50">
        <v>87.587353827967817</v>
      </c>
      <c r="AP50">
        <v>88.840894197894002</v>
      </c>
      <c r="AQ50">
        <v>87.247156634291059</v>
      </c>
    </row>
    <row r="51" spans="6:43" x14ac:dyDescent="0.25">
      <c r="F51">
        <v>100</v>
      </c>
      <c r="G51">
        <v>99.692624578012413</v>
      </c>
      <c r="H51">
        <v>99.766748937533904</v>
      </c>
      <c r="I51">
        <v>96.542545197998294</v>
      </c>
      <c r="J51">
        <v>93.651643164480106</v>
      </c>
      <c r="K51">
        <v>89.624040118052335</v>
      </c>
      <c r="L51">
        <v>88.73186163035021</v>
      </c>
      <c r="M51">
        <v>89.222410850275622</v>
      </c>
      <c r="N51">
        <v>92.395901133234261</v>
      </c>
      <c r="O51">
        <v>93.107694457656009</v>
      </c>
      <c r="P51">
        <v>91.911609321459139</v>
      </c>
      <c r="Q51">
        <v>95.853736214554289</v>
      </c>
      <c r="R51">
        <v>96.227994793338127</v>
      </c>
      <c r="S51">
        <v>94.87821964061898</v>
      </c>
      <c r="T51">
        <v>92.013317907498717</v>
      </c>
      <c r="U51">
        <v>91.245876791507399</v>
      </c>
      <c r="V51">
        <v>89.527264402083901</v>
      </c>
      <c r="W51">
        <v>90.035707179560447</v>
      </c>
      <c r="X51">
        <v>92.38522359430462</v>
      </c>
      <c r="Y51">
        <v>92.347179664343457</v>
      </c>
      <c r="Z51">
        <v>91.771876453555308</v>
      </c>
      <c r="AA51">
        <v>88.290144830263898</v>
      </c>
      <c r="AB51">
        <v>89.195337390073277</v>
      </c>
      <c r="AC51">
        <v>90.584469146677975</v>
      </c>
      <c r="AD51">
        <v>93.567057089253638</v>
      </c>
      <c r="AE51">
        <v>88.979246210890736</v>
      </c>
      <c r="AF51">
        <v>89.33859795114536</v>
      </c>
      <c r="AG51">
        <v>90.765770719338391</v>
      </c>
      <c r="AH51">
        <v>88.743845543502971</v>
      </c>
      <c r="AI51">
        <v>86.573988078448494</v>
      </c>
      <c r="AJ51">
        <v>87.887707198310991</v>
      </c>
      <c r="AK51">
        <v>87.320411807565478</v>
      </c>
      <c r="AL51">
        <v>87.170457937921</v>
      </c>
      <c r="AM51">
        <v>85.678881502641602</v>
      </c>
      <c r="AN51">
        <v>84.677678862895604</v>
      </c>
      <c r="AO51">
        <v>85.045899962930292</v>
      </c>
      <c r="AP51">
        <v>83.288396953553061</v>
      </c>
      <c r="AQ51">
        <v>81.155272897606537</v>
      </c>
    </row>
    <row r="52" spans="6:43" x14ac:dyDescent="0.25">
      <c r="F52">
        <v>100</v>
      </c>
      <c r="G52">
        <v>100.05549083738489</v>
      </c>
      <c r="H52">
        <v>100.60138817791746</v>
      </c>
      <c r="I52">
        <v>98.573119133670289</v>
      </c>
      <c r="J52">
        <v>97.543154811674924</v>
      </c>
      <c r="K52">
        <v>97.5043757093121</v>
      </c>
      <c r="L52">
        <v>94.444160029809169</v>
      </c>
      <c r="M52">
        <v>92.132674376457032</v>
      </c>
      <c r="N52">
        <v>91.894111762389002</v>
      </c>
      <c r="O52">
        <v>94.506607523820719</v>
      </c>
      <c r="P52">
        <v>91.56906528251443</v>
      </c>
      <c r="Q52">
        <v>91.245012798825897</v>
      </c>
      <c r="R52">
        <v>91.036689843494202</v>
      </c>
      <c r="S52">
        <v>91.030821875364069</v>
      </c>
      <c r="T52">
        <v>98.275082175444624</v>
      </c>
      <c r="U52">
        <v>99.377080383058143</v>
      </c>
      <c r="V52">
        <v>97.913525186722481</v>
      </c>
      <c r="W52">
        <v>96.600309791880747</v>
      </c>
      <c r="X52">
        <v>97.158021439481445</v>
      </c>
      <c r="Y52">
        <v>97.983539315339328</v>
      </c>
      <c r="Z52">
        <v>95.544453901774446</v>
      </c>
      <c r="AA52">
        <v>95.012285414393205</v>
      </c>
      <c r="AB52">
        <v>95.039203878330099</v>
      </c>
      <c r="AC52">
        <v>94.609311794386443</v>
      </c>
      <c r="AD52">
        <v>97.546444594054918</v>
      </c>
      <c r="AE52">
        <v>95.112696854932693</v>
      </c>
      <c r="AF52">
        <v>92.970849280347252</v>
      </c>
      <c r="AG52">
        <v>90.136207031727992</v>
      </c>
      <c r="AH52">
        <v>90.700713467089628</v>
      </c>
      <c r="AI52">
        <v>91.16284700264967</v>
      </c>
      <c r="AJ52">
        <v>96.84412401873864</v>
      </c>
      <c r="AK52">
        <v>99.709905311649607</v>
      </c>
      <c r="AL52">
        <v>103.76356069062061</v>
      </c>
      <c r="AM52">
        <v>99.909725858944341</v>
      </c>
      <c r="AN52">
        <v>100.78050952236551</v>
      </c>
      <c r="AO52">
        <v>100.51403618609677</v>
      </c>
      <c r="AP52">
        <v>102.99860492027797</v>
      </c>
      <c r="AQ52">
        <v>102.42544492613786</v>
      </c>
    </row>
    <row r="53" spans="6:43" x14ac:dyDescent="0.25">
      <c r="F53">
        <v>100</v>
      </c>
      <c r="G53">
        <v>101.66477292040436</v>
      </c>
      <c r="H53">
        <v>102.26716714775374</v>
      </c>
      <c r="I53">
        <v>105.58230886723007</v>
      </c>
      <c r="J53">
        <v>110.98496478133022</v>
      </c>
      <c r="K53">
        <v>107.00387786949922</v>
      </c>
      <c r="L53">
        <v>108.99169817543827</v>
      </c>
      <c r="M53">
        <v>108.15879384889973</v>
      </c>
      <c r="N53">
        <v>107.41369018957148</v>
      </c>
      <c r="O53">
        <v>108.38280893889726</v>
      </c>
      <c r="P53">
        <v>106.75196221311431</v>
      </c>
      <c r="Q53">
        <v>103.92948021927677</v>
      </c>
      <c r="R53">
        <v>107.84714853700275</v>
      </c>
      <c r="S53">
        <v>103.54237946221839</v>
      </c>
      <c r="T53">
        <v>102.29343695252811</v>
      </c>
      <c r="U53">
        <v>102.97546410893567</v>
      </c>
      <c r="V53">
        <v>103.34522790500996</v>
      </c>
      <c r="W53">
        <v>103.95444758505896</v>
      </c>
      <c r="X53">
        <v>105.34403390944082</v>
      </c>
      <c r="Y53">
        <v>104.91202054308995</v>
      </c>
      <c r="Z53">
        <v>105.5488479304359</v>
      </c>
      <c r="AA53">
        <v>110.81456341125676</v>
      </c>
      <c r="AB53">
        <v>108.67344068325127</v>
      </c>
      <c r="AC53">
        <v>110.20789734991158</v>
      </c>
      <c r="AD53">
        <v>113.12292163498952</v>
      </c>
      <c r="AE53">
        <v>115.82480239806443</v>
      </c>
      <c r="AF53">
        <v>115.7170311048139</v>
      </c>
      <c r="AG53">
        <v>115.14437774298621</v>
      </c>
      <c r="AH53">
        <v>116.01727614677208</v>
      </c>
      <c r="AI53">
        <v>117.04823554227309</v>
      </c>
      <c r="AJ53">
        <v>114.54773133964055</v>
      </c>
      <c r="AK53">
        <v>108.11394220816899</v>
      </c>
      <c r="AL53">
        <v>112.92996162741903</v>
      </c>
      <c r="AM53">
        <v>111.0065834380412</v>
      </c>
      <c r="AN53">
        <v>112.5963539979406</v>
      </c>
      <c r="AO53">
        <v>111.22176692987144</v>
      </c>
      <c r="AP53">
        <v>109.55160369444</v>
      </c>
      <c r="AQ53">
        <v>106.66691729216843</v>
      </c>
    </row>
    <row r="54" spans="6:43" x14ac:dyDescent="0.25">
      <c r="F54">
        <v>100</v>
      </c>
      <c r="G54">
        <v>98.914213175470863</v>
      </c>
      <c r="H54">
        <v>103.10760688886687</v>
      </c>
      <c r="I54">
        <v>102.5071341885436</v>
      </c>
      <c r="J54">
        <v>102.59219156795766</v>
      </c>
      <c r="K54">
        <v>104.81966280670437</v>
      </c>
      <c r="L54">
        <v>107.58648686760276</v>
      </c>
      <c r="M54">
        <v>104.5383124278342</v>
      </c>
      <c r="N54">
        <v>103.79096992669169</v>
      </c>
      <c r="O54">
        <v>105.33421006534019</v>
      </c>
      <c r="P54">
        <v>107.20627865061034</v>
      </c>
      <c r="Q54">
        <v>107.545496852187</v>
      </c>
      <c r="R54">
        <v>112.21170005912172</v>
      </c>
      <c r="S54">
        <v>107.70501023866171</v>
      </c>
      <c r="T54">
        <v>110.29589037005348</v>
      </c>
      <c r="U54">
        <v>107.04690252197925</v>
      </c>
      <c r="V54">
        <v>106.15972928127695</v>
      </c>
      <c r="W54">
        <v>106.76550215802989</v>
      </c>
      <c r="X54">
        <v>104.22160681586978</v>
      </c>
      <c r="Y54">
        <v>105.11345159433752</v>
      </c>
      <c r="Z54">
        <v>103.14176650920378</v>
      </c>
      <c r="AA54">
        <v>101.59346522778861</v>
      </c>
      <c r="AB54">
        <v>101.0283200550911</v>
      </c>
      <c r="AC54">
        <v>103.40927298337307</v>
      </c>
      <c r="AD54">
        <v>102.86938640402188</v>
      </c>
      <c r="AE54">
        <v>102.90190011671466</v>
      </c>
      <c r="AF54">
        <v>103.47720136008736</v>
      </c>
      <c r="AG54">
        <v>100.70748314730302</v>
      </c>
      <c r="AH54">
        <v>102.33457918999331</v>
      </c>
      <c r="AI54">
        <v>100.43049229766365</v>
      </c>
      <c r="AJ54">
        <v>101.14315253729445</v>
      </c>
      <c r="AK54">
        <v>99.227332949624795</v>
      </c>
      <c r="AL54">
        <v>100.59559208158822</v>
      </c>
      <c r="AM54">
        <v>104.10009934770247</v>
      </c>
      <c r="AN54">
        <v>104.37192844555116</v>
      </c>
      <c r="AO54">
        <v>103.03539081263088</v>
      </c>
      <c r="AP54">
        <v>99.332818914057057</v>
      </c>
      <c r="AQ54">
        <v>99.035326400988026</v>
      </c>
    </row>
    <row r="55" spans="6:43" x14ac:dyDescent="0.25">
      <c r="F55">
        <v>100</v>
      </c>
      <c r="G55">
        <v>100.21322196036793</v>
      </c>
      <c r="H55">
        <v>100.96409396550578</v>
      </c>
      <c r="I55">
        <v>102.483358916085</v>
      </c>
      <c r="J55">
        <v>105.49739751842961</v>
      </c>
      <c r="K55">
        <v>105.00673163113413</v>
      </c>
      <c r="L55">
        <v>105.18631699598967</v>
      </c>
      <c r="M55">
        <v>107.77543557199792</v>
      </c>
      <c r="N55">
        <v>109.73628711032978</v>
      </c>
      <c r="O55">
        <v>109.96401914878399</v>
      </c>
      <c r="P55">
        <v>109.5950925263507</v>
      </c>
      <c r="Q55">
        <v>107.21339282897253</v>
      </c>
      <c r="R55">
        <v>109.56764418964165</v>
      </c>
      <c r="S55">
        <v>111.26105101263082</v>
      </c>
      <c r="T55">
        <v>117.17098308922522</v>
      </c>
      <c r="U55">
        <v>116.85127824503299</v>
      </c>
      <c r="V55">
        <v>116.15488084832992</v>
      </c>
      <c r="W55">
        <v>116.88708655883603</v>
      </c>
      <c r="X55">
        <v>116.6741088487168</v>
      </c>
      <c r="Y55">
        <v>118.58816755388381</v>
      </c>
      <c r="Z55">
        <v>117.26293471427275</v>
      </c>
      <c r="AA55">
        <v>115.27748072474982</v>
      </c>
      <c r="AB55">
        <v>116.35422351111505</v>
      </c>
      <c r="AC55">
        <v>117.44361312159002</v>
      </c>
      <c r="AD55">
        <v>114.26973159008124</v>
      </c>
      <c r="AE55">
        <v>115.53908177443883</v>
      </c>
      <c r="AF55">
        <v>117.56518645167471</v>
      </c>
      <c r="AG55">
        <v>118.82511695254399</v>
      </c>
      <c r="AH55">
        <v>122.42915287453161</v>
      </c>
      <c r="AI55">
        <v>120.45342141056018</v>
      </c>
      <c r="AJ55">
        <v>119.38367926574138</v>
      </c>
      <c r="AK55">
        <v>118.08710405925351</v>
      </c>
      <c r="AL55">
        <v>117.81521172309273</v>
      </c>
      <c r="AM55">
        <v>120.53187414748881</v>
      </c>
      <c r="AN55">
        <v>120.6870461692515</v>
      </c>
      <c r="AO55">
        <v>118.3490887244286</v>
      </c>
      <c r="AP55">
        <v>115.3178464359525</v>
      </c>
      <c r="AQ55">
        <v>115.47391444490454</v>
      </c>
    </row>
    <row r="56" spans="6:43" x14ac:dyDescent="0.25">
      <c r="F56">
        <v>100</v>
      </c>
      <c r="G56">
        <v>104.33218118742289</v>
      </c>
      <c r="H56">
        <v>103.42326231092042</v>
      </c>
      <c r="I56">
        <v>103.03112834495602</v>
      </c>
      <c r="J56">
        <v>103.92778761021459</v>
      </c>
      <c r="K56">
        <v>99.046656144049052</v>
      </c>
      <c r="L56">
        <v>100.94041317624672</v>
      </c>
      <c r="M56">
        <v>103.46031575862264</v>
      </c>
      <c r="N56">
        <v>103.54666087359736</v>
      </c>
      <c r="O56">
        <v>101.73658434013429</v>
      </c>
      <c r="P56">
        <v>104.23890324024909</v>
      </c>
      <c r="Q56">
        <v>104.88695891515704</v>
      </c>
      <c r="R56">
        <v>107.37717402548728</v>
      </c>
      <c r="S56">
        <v>104.90192364998722</v>
      </c>
      <c r="T56">
        <v>103.95418098457024</v>
      </c>
      <c r="U56">
        <v>103.3190067840189</v>
      </c>
      <c r="V56">
        <v>100.40207001407462</v>
      </c>
      <c r="W56">
        <v>101.45812417529584</v>
      </c>
      <c r="X56">
        <v>99.636470090492409</v>
      </c>
      <c r="Y56">
        <v>98.136119429609423</v>
      </c>
      <c r="Z56">
        <v>99.423794992321561</v>
      </c>
      <c r="AA56">
        <v>101.67324785492268</v>
      </c>
      <c r="AB56">
        <v>105.69169644870313</v>
      </c>
      <c r="AC56">
        <v>104.74273665483457</v>
      </c>
      <c r="AD56">
        <v>102.57586387403892</v>
      </c>
      <c r="AE56">
        <v>100.49180821454247</v>
      </c>
      <c r="AF56">
        <v>101.69832234059065</v>
      </c>
      <c r="AG56">
        <v>98.928442659253349</v>
      </c>
      <c r="AH56">
        <v>99.689471666951064</v>
      </c>
      <c r="AI56">
        <v>99.823656784719248</v>
      </c>
      <c r="AJ56">
        <v>92.032016542824536</v>
      </c>
      <c r="AK56">
        <v>89.532722220497789</v>
      </c>
      <c r="AL56">
        <v>89.491128092822294</v>
      </c>
      <c r="AM56">
        <v>91.400983131214275</v>
      </c>
      <c r="AN56">
        <v>88.627775880377982</v>
      </c>
      <c r="AO56">
        <v>88.693131942421005</v>
      </c>
      <c r="AP56">
        <v>88.374689963949322</v>
      </c>
      <c r="AQ56">
        <v>88.586534817638253</v>
      </c>
    </row>
    <row r="57" spans="6:43" x14ac:dyDescent="0.25">
      <c r="F57">
        <v>100</v>
      </c>
      <c r="G57">
        <v>101.86220856268065</v>
      </c>
      <c r="H57">
        <v>99.686687061798594</v>
      </c>
      <c r="I57">
        <v>98.596587918492503</v>
      </c>
      <c r="J57">
        <v>95.264416902059551</v>
      </c>
      <c r="K57">
        <v>99.337142674148538</v>
      </c>
      <c r="L57">
        <v>99.259808700399674</v>
      </c>
      <c r="M57">
        <v>95.047221125768516</v>
      </c>
      <c r="N57">
        <v>94.837752535016151</v>
      </c>
      <c r="O57">
        <v>93.117639096066668</v>
      </c>
      <c r="P57">
        <v>92.168971107395407</v>
      </c>
      <c r="Q57">
        <v>90.635620083166671</v>
      </c>
      <c r="R57">
        <v>89.863705685079196</v>
      </c>
      <c r="S57">
        <v>87.836051153374598</v>
      </c>
      <c r="T57">
        <v>86.73352658978331</v>
      </c>
      <c r="U57">
        <v>85.603917418105212</v>
      </c>
      <c r="V57">
        <v>84.968072150976667</v>
      </c>
      <c r="W57">
        <v>85.009845016928054</v>
      </c>
      <c r="X57">
        <v>84.090637091066867</v>
      </c>
      <c r="Y57">
        <v>81.028524022171325</v>
      </c>
      <c r="Z57">
        <v>79.160046662141497</v>
      </c>
      <c r="AA57">
        <v>79.257751165367296</v>
      </c>
      <c r="AB57">
        <v>80.274137343305583</v>
      </c>
      <c r="AC57">
        <v>80.273641673882409</v>
      </c>
      <c r="AD57">
        <v>80.203181506281126</v>
      </c>
      <c r="AE57">
        <v>80.506469744083489</v>
      </c>
      <c r="AF57">
        <v>81.316507817295758</v>
      </c>
      <c r="AG57">
        <v>80.174330063672443</v>
      </c>
      <c r="AH57">
        <v>79.861196126629778</v>
      </c>
      <c r="AI57">
        <v>77.273298919809591</v>
      </c>
      <c r="AJ57">
        <v>75.528547318518278</v>
      </c>
      <c r="AK57">
        <v>77.539691134353362</v>
      </c>
      <c r="AL57">
        <v>78.489011109066325</v>
      </c>
      <c r="AM57">
        <v>80.110729399603727</v>
      </c>
      <c r="AN57">
        <v>80.464798396385547</v>
      </c>
      <c r="AO57">
        <v>80.662254344577931</v>
      </c>
      <c r="AP57">
        <v>83.466783849646461</v>
      </c>
      <c r="AQ57">
        <v>83.440602798788817</v>
      </c>
    </row>
    <row r="58" spans="6:43" x14ac:dyDescent="0.25">
      <c r="F58">
        <v>100</v>
      </c>
      <c r="G58">
        <v>96.669030667132645</v>
      </c>
      <c r="H58">
        <v>97.348131361535607</v>
      </c>
      <c r="I58">
        <v>98.388340148710796</v>
      </c>
      <c r="J58">
        <v>98.220043866129359</v>
      </c>
      <c r="K58">
        <v>96.85439824703468</v>
      </c>
      <c r="L58">
        <v>97.310560801995877</v>
      </c>
      <c r="M58">
        <v>98.14303991431531</v>
      </c>
      <c r="N58">
        <v>99.840382430513699</v>
      </c>
      <c r="O58">
        <v>98.491149286786396</v>
      </c>
      <c r="P58">
        <v>97.191499921149671</v>
      </c>
      <c r="Q58">
        <v>95.944123875700797</v>
      </c>
      <c r="R58">
        <v>96.140200823458656</v>
      </c>
      <c r="S58">
        <v>95.713511590406881</v>
      </c>
      <c r="T58">
        <v>95.873363750285677</v>
      </c>
      <c r="U58">
        <v>94.596980131938651</v>
      </c>
      <c r="V58">
        <v>95.253335744244893</v>
      </c>
      <c r="W58">
        <v>93.685602770468066</v>
      </c>
      <c r="X58">
        <v>93.431034406727136</v>
      </c>
      <c r="Y58">
        <v>91.726798911889006</v>
      </c>
      <c r="Z58">
        <v>92.039933676929635</v>
      </c>
      <c r="AA58">
        <v>90.101624113248434</v>
      </c>
      <c r="AB58">
        <v>91.109796917240104</v>
      </c>
      <c r="AC58">
        <v>89.817263081569251</v>
      </c>
      <c r="AD58">
        <v>90.945199827532008</v>
      </c>
      <c r="AE58">
        <v>89.704736969720273</v>
      </c>
      <c r="AF58">
        <v>87.549527581178623</v>
      </c>
      <c r="AG58">
        <v>86.10118029462771</v>
      </c>
      <c r="AH58">
        <v>85.801772532512231</v>
      </c>
      <c r="AI58">
        <v>86.436036205347804</v>
      </c>
      <c r="AJ58">
        <v>86.117258201053815</v>
      </c>
      <c r="AK58">
        <v>87.178330401936037</v>
      </c>
      <c r="AL58">
        <v>86.758023922351768</v>
      </c>
      <c r="AM58">
        <v>89.03584034409829</v>
      </c>
      <c r="AN58">
        <v>88.195571281345778</v>
      </c>
      <c r="AO58">
        <v>87.640576077025869</v>
      </c>
      <c r="AP58">
        <v>89.66625377651701</v>
      </c>
      <c r="AQ58">
        <v>86.891764111211572</v>
      </c>
    </row>
    <row r="59" spans="6:43" x14ac:dyDescent="0.25">
      <c r="F59">
        <v>100</v>
      </c>
      <c r="G59">
        <v>98.207273887586908</v>
      </c>
      <c r="H59">
        <v>97.835871312000251</v>
      </c>
      <c r="I59">
        <v>100.28263526668272</v>
      </c>
      <c r="J59">
        <v>99.059437464006052</v>
      </c>
      <c r="K59">
        <v>95.146157144092427</v>
      </c>
      <c r="L59">
        <v>98.480785538471594</v>
      </c>
      <c r="M59">
        <v>99.348458235655031</v>
      </c>
      <c r="N59">
        <v>97.20107179167978</v>
      </c>
      <c r="O59">
        <v>96.867452791712054</v>
      </c>
      <c r="P59">
        <v>97.412223355221059</v>
      </c>
      <c r="Q59">
        <v>99.161710179050559</v>
      </c>
      <c r="R59">
        <v>98.325465823431855</v>
      </c>
      <c r="S59">
        <v>94.999738483521213</v>
      </c>
      <c r="T59">
        <v>97.644253281190601</v>
      </c>
      <c r="U59">
        <v>97.181977956785332</v>
      </c>
      <c r="V59">
        <v>98.319007010126086</v>
      </c>
      <c r="W59">
        <v>97.653047562857012</v>
      </c>
      <c r="X59">
        <v>98.754251593766099</v>
      </c>
      <c r="Y59">
        <v>96.641986595920216</v>
      </c>
      <c r="Z59">
        <v>96.837457009668924</v>
      </c>
      <c r="AA59">
        <v>97.83804892171996</v>
      </c>
      <c r="AB59">
        <v>94.044119032627307</v>
      </c>
      <c r="AC59">
        <v>93.184369876709184</v>
      </c>
      <c r="AD59">
        <v>93.243299681596568</v>
      </c>
      <c r="AE59">
        <v>91.957363006092933</v>
      </c>
      <c r="AF59">
        <v>94.38292319031801</v>
      </c>
      <c r="AG59">
        <v>96.185332228442036</v>
      </c>
      <c r="AH59">
        <v>94.751173617676912</v>
      </c>
      <c r="AI59">
        <v>93.818612036388245</v>
      </c>
      <c r="AJ59">
        <v>92.220566379702518</v>
      </c>
      <c r="AK59">
        <v>88.429192242240518</v>
      </c>
      <c r="AL59">
        <v>85.631376570457789</v>
      </c>
      <c r="AM59">
        <v>86.044256134189695</v>
      </c>
      <c r="AN59">
        <v>85.016082635076472</v>
      </c>
      <c r="AO59">
        <v>88.798226504518169</v>
      </c>
      <c r="AP59">
        <v>86.43583297186288</v>
      </c>
      <c r="AQ59">
        <v>83.154956266748727</v>
      </c>
    </row>
    <row r="60" spans="6:43" x14ac:dyDescent="0.25">
      <c r="F60">
        <v>100</v>
      </c>
      <c r="G60">
        <v>100.58393561230096</v>
      </c>
      <c r="H60">
        <v>99.495047940833444</v>
      </c>
      <c r="I60">
        <v>97.805567309470092</v>
      </c>
      <c r="J60">
        <v>99.112868602444806</v>
      </c>
      <c r="K60">
        <v>97.69498945204073</v>
      </c>
      <c r="L60">
        <v>100.50494664617008</v>
      </c>
      <c r="M60">
        <v>100.65285560946194</v>
      </c>
      <c r="N60">
        <v>99.839407083516846</v>
      </c>
      <c r="O60">
        <v>98.903018046034802</v>
      </c>
      <c r="P60">
        <v>95.706926284577108</v>
      </c>
      <c r="Q60">
        <v>94.907555281428472</v>
      </c>
      <c r="R60">
        <v>96.923908797964614</v>
      </c>
      <c r="S60">
        <v>97.173604728461925</v>
      </c>
      <c r="T60">
        <v>95.894171778104052</v>
      </c>
      <c r="U60">
        <v>97.846107450396204</v>
      </c>
      <c r="V60">
        <v>97.83751989223471</v>
      </c>
      <c r="W60">
        <v>97.494250439874463</v>
      </c>
      <c r="X60">
        <v>99.848117879905246</v>
      </c>
      <c r="Y60">
        <v>103.25468408467015</v>
      </c>
      <c r="Z60">
        <v>107.86169005878341</v>
      </c>
      <c r="AA60">
        <v>110.83159353368426</v>
      </c>
      <c r="AB60">
        <v>107.39020636382178</v>
      </c>
      <c r="AC60">
        <v>104.65087160564291</v>
      </c>
      <c r="AD60">
        <v>103.07218858919371</v>
      </c>
      <c r="AE60">
        <v>108.34620501197658</v>
      </c>
      <c r="AF60">
        <v>111.39540084866566</v>
      </c>
      <c r="AG60">
        <v>113.88694983166533</v>
      </c>
      <c r="AH60">
        <v>115.90508015231823</v>
      </c>
      <c r="AI60">
        <v>120.80213375490162</v>
      </c>
      <c r="AJ60">
        <v>118.53473299814453</v>
      </c>
      <c r="AK60">
        <v>117.72809761066885</v>
      </c>
      <c r="AL60">
        <v>114.86348733720371</v>
      </c>
      <c r="AM60">
        <v>113.45177116979835</v>
      </c>
      <c r="AN60">
        <v>109.85794002289744</v>
      </c>
      <c r="AO60">
        <v>110.37159885580452</v>
      </c>
      <c r="AP60">
        <v>112.35510399142294</v>
      </c>
      <c r="AQ60">
        <v>116.99683575391009</v>
      </c>
    </row>
    <row r="61" spans="6:43" x14ac:dyDescent="0.25">
      <c r="F61">
        <v>100</v>
      </c>
      <c r="G61">
        <v>99.696894256521247</v>
      </c>
      <c r="H61">
        <v>100.82943230469438</v>
      </c>
      <c r="I61">
        <v>98.1173641699244</v>
      </c>
      <c r="J61">
        <v>96.067573396033922</v>
      </c>
      <c r="K61">
        <v>97.376880107051292</v>
      </c>
      <c r="L61">
        <v>97.316752777113592</v>
      </c>
      <c r="M61">
        <v>100.17004334140148</v>
      </c>
      <c r="N61">
        <v>102.21536074618599</v>
      </c>
      <c r="O61">
        <v>103.3418628233383</v>
      </c>
      <c r="P61">
        <v>103.16266271810122</v>
      </c>
      <c r="Q61">
        <v>101.93297847981974</v>
      </c>
      <c r="R61">
        <v>96.793940339105745</v>
      </c>
      <c r="S61">
        <v>97.267268232856182</v>
      </c>
      <c r="T61">
        <v>99.523132409251744</v>
      </c>
      <c r="U61">
        <v>100.11434790330694</v>
      </c>
      <c r="V61">
        <v>103.64004238216947</v>
      </c>
      <c r="W61">
        <v>100.72078119003454</v>
      </c>
      <c r="X61">
        <v>103.00328607166897</v>
      </c>
      <c r="Y61">
        <v>106.84882810092667</v>
      </c>
      <c r="Z61">
        <v>107.01553478316812</v>
      </c>
      <c r="AA61">
        <v>107.97811929576419</v>
      </c>
      <c r="AB61">
        <v>101.77962317822306</v>
      </c>
      <c r="AC61">
        <v>99.220762332601012</v>
      </c>
      <c r="AD61">
        <v>99.142689891177426</v>
      </c>
      <c r="AE61">
        <v>97.696996898770351</v>
      </c>
      <c r="AF61">
        <v>94.84495055457738</v>
      </c>
      <c r="AG61">
        <v>94.811111584787184</v>
      </c>
      <c r="AH61">
        <v>93.410649389128594</v>
      </c>
      <c r="AI61">
        <v>91.544838090498388</v>
      </c>
      <c r="AJ61">
        <v>92.403882513283378</v>
      </c>
      <c r="AK61">
        <v>90.276327176677114</v>
      </c>
      <c r="AL61">
        <v>90.129967782394445</v>
      </c>
      <c r="AM61">
        <v>92.329615446377403</v>
      </c>
      <c r="AN61">
        <v>88.862130545710656</v>
      </c>
      <c r="AO61">
        <v>87.352017184272142</v>
      </c>
      <c r="AP61">
        <v>85.802251214067439</v>
      </c>
      <c r="AQ61">
        <v>85.49888019844154</v>
      </c>
    </row>
    <row r="62" spans="6:43" x14ac:dyDescent="0.25">
      <c r="F62">
        <v>100</v>
      </c>
      <c r="G62">
        <v>97.915095340836743</v>
      </c>
      <c r="H62">
        <v>99.520160051748974</v>
      </c>
      <c r="I62">
        <v>100.08756176341036</v>
      </c>
      <c r="J62">
        <v>99.269289934370278</v>
      </c>
      <c r="K62">
        <v>99.501963202543266</v>
      </c>
      <c r="L62">
        <v>99.365411551702366</v>
      </c>
      <c r="M62">
        <v>99.835707278794317</v>
      </c>
      <c r="N62">
        <v>98.376851992981742</v>
      </c>
      <c r="O62">
        <v>100.98980404816075</v>
      </c>
      <c r="P62">
        <v>100.46181731367919</v>
      </c>
      <c r="Q62">
        <v>101.77501198289546</v>
      </c>
      <c r="R62">
        <v>102.67971834259991</v>
      </c>
      <c r="S62">
        <v>106.23466796200263</v>
      </c>
      <c r="T62">
        <v>106.1990415242178</v>
      </c>
      <c r="U62">
        <v>106.60837112984566</v>
      </c>
      <c r="V62">
        <v>102.33587338817836</v>
      </c>
      <c r="W62">
        <v>101.24865705187149</v>
      </c>
      <c r="X62">
        <v>103.63218383202961</v>
      </c>
      <c r="Y62">
        <v>105.216436521633</v>
      </c>
      <c r="Z62">
        <v>103.49320351666289</v>
      </c>
      <c r="AA62">
        <v>103.09667192893536</v>
      </c>
      <c r="AB62">
        <v>102.81204249230041</v>
      </c>
      <c r="AC62">
        <v>103.99217045774445</v>
      </c>
      <c r="AD62">
        <v>104.46490052797982</v>
      </c>
      <c r="AE62">
        <v>101.95307368122363</v>
      </c>
      <c r="AF62">
        <v>102.7735295984717</v>
      </c>
      <c r="AG62">
        <v>105.28140379640446</v>
      </c>
      <c r="AH62">
        <v>105.03369894550225</v>
      </c>
      <c r="AI62">
        <v>100.83327961666647</v>
      </c>
      <c r="AJ62">
        <v>96.013274568975461</v>
      </c>
      <c r="AK62">
        <v>94.729367571022081</v>
      </c>
      <c r="AL62">
        <v>95.703398677100765</v>
      </c>
      <c r="AM62">
        <v>97.234398325018901</v>
      </c>
      <c r="AN62">
        <v>100.11413391676884</v>
      </c>
      <c r="AO62">
        <v>102.89246343185333</v>
      </c>
      <c r="AP62">
        <v>101.68653750002015</v>
      </c>
      <c r="AQ62">
        <v>105.0255607765184</v>
      </c>
    </row>
    <row r="63" spans="6:43" x14ac:dyDescent="0.25">
      <c r="F63">
        <v>100</v>
      </c>
      <c r="G63">
        <v>97.432633991029078</v>
      </c>
      <c r="H63">
        <v>95.641468665469688</v>
      </c>
      <c r="I63">
        <v>98.155363887272486</v>
      </c>
      <c r="J63">
        <v>94.944556688766369</v>
      </c>
      <c r="K63">
        <v>93.633969079619675</v>
      </c>
      <c r="L63">
        <v>92.95002446927279</v>
      </c>
      <c r="M63">
        <v>91.995858689676353</v>
      </c>
      <c r="N63">
        <v>92.051588321604896</v>
      </c>
      <c r="O63">
        <v>91.719002077238727</v>
      </c>
      <c r="P63">
        <v>96.20239327234458</v>
      </c>
      <c r="Q63">
        <v>94.16245832315569</v>
      </c>
      <c r="R63">
        <v>95.383523663040663</v>
      </c>
      <c r="S63">
        <v>95.324457578900194</v>
      </c>
      <c r="T63">
        <v>96.48295182884776</v>
      </c>
      <c r="U63">
        <v>99.989560223447327</v>
      </c>
      <c r="V63">
        <v>102.23078688813115</v>
      </c>
      <c r="W63">
        <v>96.510900667829205</v>
      </c>
      <c r="X63">
        <v>94.358989234699166</v>
      </c>
      <c r="Y63">
        <v>93.740257347924327</v>
      </c>
      <c r="Z63">
        <v>92.493972508861475</v>
      </c>
      <c r="AA63">
        <v>90.941003989240059</v>
      </c>
      <c r="AB63">
        <v>91.385264982825475</v>
      </c>
      <c r="AC63">
        <v>92.574059146158092</v>
      </c>
      <c r="AD63">
        <v>93.296569670520512</v>
      </c>
      <c r="AE63">
        <v>93.913963389262804</v>
      </c>
      <c r="AF63">
        <v>92.550001113816606</v>
      </c>
      <c r="AG63">
        <v>95.554552504372396</v>
      </c>
      <c r="AH63">
        <v>96.056509379443398</v>
      </c>
      <c r="AI63">
        <v>97.65740363376355</v>
      </c>
      <c r="AJ63">
        <v>98.024196531597894</v>
      </c>
      <c r="AK63">
        <v>97.019317046507481</v>
      </c>
      <c r="AL63">
        <v>96.575353441277912</v>
      </c>
      <c r="AM63">
        <v>97.1271435410723</v>
      </c>
      <c r="AN63">
        <v>97.526244024624717</v>
      </c>
      <c r="AO63">
        <v>96.776175910376281</v>
      </c>
      <c r="AP63">
        <v>95.653365400877789</v>
      </c>
      <c r="AQ63">
        <v>94.058903061539695</v>
      </c>
    </row>
    <row r="64" spans="6:43" x14ac:dyDescent="0.25">
      <c r="F64">
        <v>100</v>
      </c>
      <c r="G64">
        <v>99.066755471773462</v>
      </c>
      <c r="H64">
        <v>98.092947952561673</v>
      </c>
      <c r="I64">
        <v>97.672833300722218</v>
      </c>
      <c r="J64">
        <v>97.517052181584006</v>
      </c>
      <c r="K64">
        <v>96.512746160228076</v>
      </c>
      <c r="L64">
        <v>96.281676292595805</v>
      </c>
      <c r="M64">
        <v>95.138240816835207</v>
      </c>
      <c r="N64">
        <v>96.608286722606991</v>
      </c>
      <c r="O64">
        <v>97.848361113948371</v>
      </c>
      <c r="P64">
        <v>99.338731655684242</v>
      </c>
      <c r="Q64">
        <v>100.26912132230844</v>
      </c>
      <c r="R64">
        <v>101.45039627804211</v>
      </c>
      <c r="S64">
        <v>100.42351423261873</v>
      </c>
      <c r="T64">
        <v>100.07237835725502</v>
      </c>
      <c r="U64">
        <v>97.660106769318745</v>
      </c>
      <c r="V64">
        <v>97.643218865461677</v>
      </c>
      <c r="W64">
        <v>97.124901634873666</v>
      </c>
      <c r="X64">
        <v>93.356003639920146</v>
      </c>
      <c r="Y64">
        <v>92.67900412470722</v>
      </c>
      <c r="Z64">
        <v>89.185960098482369</v>
      </c>
      <c r="AA64">
        <v>91.387177972175976</v>
      </c>
      <c r="AB64">
        <v>90.628202577906464</v>
      </c>
      <c r="AC64">
        <v>91.374634006885884</v>
      </c>
      <c r="AD64">
        <v>93.168801993928895</v>
      </c>
      <c r="AE64">
        <v>92.431765781403257</v>
      </c>
      <c r="AF64">
        <v>92.602308075087876</v>
      </c>
      <c r="AG64">
        <v>96.781037860550754</v>
      </c>
      <c r="AH64">
        <v>94.731946553058336</v>
      </c>
      <c r="AI64">
        <v>94.428425068572778</v>
      </c>
      <c r="AJ64">
        <v>99.613702141671837</v>
      </c>
      <c r="AK64">
        <v>99.399275994132225</v>
      </c>
      <c r="AL64">
        <v>101.01577871796674</v>
      </c>
      <c r="AM64">
        <v>101.75442892646051</v>
      </c>
      <c r="AN64">
        <v>101.88616922079386</v>
      </c>
      <c r="AO64">
        <v>101.59359976406459</v>
      </c>
      <c r="AP64">
        <v>104.18969017829976</v>
      </c>
      <c r="AQ64">
        <v>102.72917619256349</v>
      </c>
    </row>
    <row r="65" spans="6:43" x14ac:dyDescent="0.25">
      <c r="F65">
        <v>100</v>
      </c>
      <c r="G65">
        <v>100.18128871895711</v>
      </c>
      <c r="H65">
        <v>100.2696472111857</v>
      </c>
      <c r="I65">
        <v>102.25216533602111</v>
      </c>
      <c r="J65">
        <v>105.66548414287864</v>
      </c>
      <c r="K65">
        <v>103.2755326235303</v>
      </c>
      <c r="L65">
        <v>101.55979196236169</v>
      </c>
      <c r="M65">
        <v>100.82080031141786</v>
      </c>
      <c r="N65">
        <v>100.94815084951583</v>
      </c>
      <c r="O65">
        <v>102.4596893155984</v>
      </c>
      <c r="P65">
        <v>104.76359786438525</v>
      </c>
      <c r="Q65">
        <v>102.57429074609361</v>
      </c>
      <c r="R65">
        <v>105.03124108524145</v>
      </c>
      <c r="S65">
        <v>103.15965751865953</v>
      </c>
      <c r="T65">
        <v>103.18709176526413</v>
      </c>
      <c r="U65">
        <v>103.79626953652073</v>
      </c>
      <c r="V65">
        <v>105.31937733826304</v>
      </c>
      <c r="W65">
        <v>102.07289585467659</v>
      </c>
      <c r="X65">
        <v>105.00673943838258</v>
      </c>
      <c r="Y65">
        <v>110.01934529807542</v>
      </c>
      <c r="Z65">
        <v>109.750347166784</v>
      </c>
      <c r="AA65">
        <v>113.63779255147767</v>
      </c>
      <c r="AB65">
        <v>113.42612832153721</v>
      </c>
      <c r="AC65">
        <v>110.40286070113872</v>
      </c>
      <c r="AD65">
        <v>116.0463348277999</v>
      </c>
      <c r="AE65">
        <v>122.6344562006404</v>
      </c>
      <c r="AF65">
        <v>123.70576320850242</v>
      </c>
      <c r="AG65">
        <v>117.93603119155659</v>
      </c>
      <c r="AH65">
        <v>118.57268199279328</v>
      </c>
      <c r="AI65">
        <v>112.87729385050385</v>
      </c>
      <c r="AJ65">
        <v>110.68474874953591</v>
      </c>
      <c r="AK65">
        <v>113.10588342291716</v>
      </c>
      <c r="AL65">
        <v>114.68209923413936</v>
      </c>
      <c r="AM65">
        <v>112.39872964839783</v>
      </c>
      <c r="AN65">
        <v>114.51167401015319</v>
      </c>
      <c r="AO65">
        <v>119.12165609462112</v>
      </c>
      <c r="AP65">
        <v>117.81100493592476</v>
      </c>
      <c r="AQ65">
        <v>125.70034305469036</v>
      </c>
    </row>
    <row r="66" spans="6:43" x14ac:dyDescent="0.25">
      <c r="F66">
        <v>100</v>
      </c>
      <c r="G66">
        <v>99.747230321063398</v>
      </c>
      <c r="H66">
        <v>97.95477933258752</v>
      </c>
      <c r="I66">
        <v>96.251760180187432</v>
      </c>
      <c r="J66">
        <v>97.816556871282927</v>
      </c>
      <c r="K66">
        <v>98.657794675753806</v>
      </c>
      <c r="L66">
        <v>98.919546824831386</v>
      </c>
      <c r="M66">
        <v>97.060454362494454</v>
      </c>
      <c r="N66">
        <v>95.85432702504535</v>
      </c>
      <c r="O66">
        <v>97.62562967234993</v>
      </c>
      <c r="P66">
        <v>99.452518338335409</v>
      </c>
      <c r="Q66">
        <v>99.086957137369907</v>
      </c>
      <c r="R66">
        <v>97.143078987799854</v>
      </c>
      <c r="S66">
        <v>97.190876947172555</v>
      </c>
      <c r="T66">
        <v>97.418400409098709</v>
      </c>
      <c r="U66">
        <v>95.164930930900013</v>
      </c>
      <c r="V66">
        <v>94.200687225329375</v>
      </c>
      <c r="W66">
        <v>96.394054659279462</v>
      </c>
      <c r="X66">
        <v>94.853363431740462</v>
      </c>
      <c r="Y66">
        <v>95.617706884581693</v>
      </c>
      <c r="Z66">
        <v>98.830204444103416</v>
      </c>
      <c r="AA66">
        <v>99.810009975459707</v>
      </c>
      <c r="AB66">
        <v>100.29457947002597</v>
      </c>
      <c r="AC66">
        <v>95.745458105360015</v>
      </c>
      <c r="AD66">
        <v>93.797798117558244</v>
      </c>
      <c r="AE66">
        <v>91.996486255664763</v>
      </c>
      <c r="AF66">
        <v>87.755103573944282</v>
      </c>
      <c r="AG66">
        <v>89.86537531856375</v>
      </c>
      <c r="AH66">
        <v>90.372502385870533</v>
      </c>
      <c r="AI66">
        <v>90.220714403219873</v>
      </c>
      <c r="AJ66">
        <v>88.479222657082431</v>
      </c>
      <c r="AK66">
        <v>90.297755884910202</v>
      </c>
      <c r="AL66">
        <v>94.223623115953401</v>
      </c>
      <c r="AM66">
        <v>90.400033295651781</v>
      </c>
      <c r="AN66">
        <v>90.996918933713303</v>
      </c>
      <c r="AO66">
        <v>91.062793166533993</v>
      </c>
      <c r="AP66">
        <v>90.09493603700723</v>
      </c>
      <c r="AQ66">
        <v>93.376076278942293</v>
      </c>
    </row>
    <row r="67" spans="6:43" x14ac:dyDescent="0.25">
      <c r="F67">
        <v>100</v>
      </c>
      <c r="G67">
        <v>100.77345355235515</v>
      </c>
      <c r="H67">
        <v>98.791984168126532</v>
      </c>
      <c r="I67">
        <v>98.240850597099111</v>
      </c>
      <c r="J67">
        <v>101.57941627335637</v>
      </c>
      <c r="K67">
        <v>105.30971825787682</v>
      </c>
      <c r="L67">
        <v>102.67985973740821</v>
      </c>
      <c r="M67">
        <v>98.697973682178969</v>
      </c>
      <c r="N67">
        <v>105.90722984283691</v>
      </c>
      <c r="O67">
        <v>104.4162679963094</v>
      </c>
      <c r="P67">
        <v>103.8464310021691</v>
      </c>
      <c r="Q67">
        <v>109.31565561783121</v>
      </c>
      <c r="R67">
        <v>115.07115971438088</v>
      </c>
      <c r="S67">
        <v>117.94717289334747</v>
      </c>
      <c r="T67">
        <v>117.97880608289694</v>
      </c>
      <c r="U67">
        <v>113.20572526992156</v>
      </c>
      <c r="V67">
        <v>116.93512971414485</v>
      </c>
      <c r="W67">
        <v>120.51922672571088</v>
      </c>
      <c r="X67">
        <v>127.74687136931395</v>
      </c>
      <c r="Y67">
        <v>131.1752585322682</v>
      </c>
      <c r="Z67">
        <v>132.56121595662293</v>
      </c>
      <c r="AA67">
        <v>136.88695127839583</v>
      </c>
      <c r="AB67">
        <v>149.34623078687699</v>
      </c>
      <c r="AC67">
        <v>147.55836600550779</v>
      </c>
      <c r="AD67">
        <v>145.307697083357</v>
      </c>
      <c r="AE67">
        <v>147.57647927506378</v>
      </c>
      <c r="AF67">
        <v>141.73042344073158</v>
      </c>
      <c r="AG67">
        <v>135.31034667575412</v>
      </c>
      <c r="AH67">
        <v>137.49260975434569</v>
      </c>
      <c r="AI67">
        <v>143.10348899896925</v>
      </c>
      <c r="AJ67">
        <v>146.02250097616414</v>
      </c>
      <c r="AK67">
        <v>140.53477057087807</v>
      </c>
      <c r="AL67">
        <v>142.14592058009882</v>
      </c>
      <c r="AM67">
        <v>135.22945859616789</v>
      </c>
      <c r="AN67">
        <v>134.27710463826014</v>
      </c>
      <c r="AO67">
        <v>134.05030123771806</v>
      </c>
      <c r="AP67">
        <v>135.33377455920038</v>
      </c>
      <c r="AQ67">
        <v>128.71895887267635</v>
      </c>
    </row>
    <row r="68" spans="6:43" x14ac:dyDescent="0.25">
      <c r="F68">
        <v>100</v>
      </c>
      <c r="G68">
        <v>99.284546886703993</v>
      </c>
      <c r="H68">
        <v>95.340938605304132</v>
      </c>
      <c r="I68">
        <v>92.235401819557794</v>
      </c>
      <c r="J68">
        <v>88.130411692947305</v>
      </c>
      <c r="K68">
        <v>88.456802427939181</v>
      </c>
      <c r="L68">
        <v>88.512010577621311</v>
      </c>
      <c r="M68">
        <v>87.270400869029146</v>
      </c>
      <c r="N68">
        <v>84.762912887525729</v>
      </c>
      <c r="O68">
        <v>82.966947793998614</v>
      </c>
      <c r="P68">
        <v>83.651182296268416</v>
      </c>
      <c r="Q68">
        <v>84.674119262059421</v>
      </c>
      <c r="R68">
        <v>86.473836153099811</v>
      </c>
      <c r="S68">
        <v>85.50173706285041</v>
      </c>
      <c r="T68">
        <v>84.252860163516857</v>
      </c>
      <c r="U68">
        <v>87.960376470690719</v>
      </c>
      <c r="V68">
        <v>88.78229618339536</v>
      </c>
      <c r="W68">
        <v>87.098285818912117</v>
      </c>
      <c r="X68">
        <v>87.646549848523378</v>
      </c>
      <c r="Y68">
        <v>88.32879575808353</v>
      </c>
      <c r="Z68">
        <v>87.137741885498855</v>
      </c>
      <c r="AA68">
        <v>91.328609579515103</v>
      </c>
      <c r="AB68">
        <v>92.424230564662594</v>
      </c>
      <c r="AC68">
        <v>93.723758149987034</v>
      </c>
      <c r="AD68">
        <v>92.329595993853658</v>
      </c>
      <c r="AE68">
        <v>92.692433086159483</v>
      </c>
      <c r="AF68">
        <v>90.815284754118679</v>
      </c>
      <c r="AG68">
        <v>89.091386305747207</v>
      </c>
      <c r="AH68">
        <v>89.966893392491031</v>
      </c>
      <c r="AI68">
        <v>88.990144122472941</v>
      </c>
      <c r="AJ68">
        <v>93.015747950283185</v>
      </c>
      <c r="AK68">
        <v>91.263530000239612</v>
      </c>
      <c r="AL68">
        <v>94.535879893073414</v>
      </c>
      <c r="AM68">
        <v>94.714679014944537</v>
      </c>
      <c r="AN68">
        <v>95.522275679510813</v>
      </c>
      <c r="AO68">
        <v>99.027320082638326</v>
      </c>
      <c r="AP68">
        <v>98.228225445423035</v>
      </c>
      <c r="AQ68">
        <v>95.825370988214814</v>
      </c>
    </row>
    <row r="69" spans="6:43" x14ac:dyDescent="0.25">
      <c r="F69">
        <v>100</v>
      </c>
      <c r="G69">
        <v>101.85285663249667</v>
      </c>
      <c r="H69">
        <v>100.54107779210791</v>
      </c>
      <c r="I69">
        <v>101.1288507767711</v>
      </c>
      <c r="J69">
        <v>99.24171060979441</v>
      </c>
      <c r="K69">
        <v>101.89709874188158</v>
      </c>
      <c r="L69">
        <v>102.25859345358164</v>
      </c>
      <c r="M69">
        <v>102.96731561048699</v>
      </c>
      <c r="N69">
        <v>103.73707424301834</v>
      </c>
      <c r="O69">
        <v>103.02276804551451</v>
      </c>
      <c r="P69">
        <v>105.7282204167436</v>
      </c>
      <c r="Q69">
        <v>107.5932849165859</v>
      </c>
      <c r="R69">
        <v>107.04496554583956</v>
      </c>
      <c r="S69">
        <v>108.67656004573486</v>
      </c>
      <c r="T69">
        <v>111.89724060834611</v>
      </c>
      <c r="U69">
        <v>112.4087646132258</v>
      </c>
      <c r="V69">
        <v>113.42235338467168</v>
      </c>
      <c r="W69">
        <v>109.02650088854755</v>
      </c>
      <c r="X69">
        <v>111.00768602653208</v>
      </c>
      <c r="Y69">
        <v>108.17897105139407</v>
      </c>
      <c r="Z69">
        <v>105.66197053811896</v>
      </c>
      <c r="AA69">
        <v>103.36077282390504</v>
      </c>
      <c r="AB69">
        <v>104.45653329239352</v>
      </c>
      <c r="AC69">
        <v>102.39313973098326</v>
      </c>
      <c r="AD69">
        <v>103.6739130257067</v>
      </c>
      <c r="AE69">
        <v>103.40448874781684</v>
      </c>
      <c r="AF69">
        <v>102.40773253919475</v>
      </c>
      <c r="AG69">
        <v>102.24670288588059</v>
      </c>
      <c r="AH69">
        <v>104.0196632689435</v>
      </c>
      <c r="AI69">
        <v>104.9391238212731</v>
      </c>
      <c r="AJ69">
        <v>103.79276549695439</v>
      </c>
      <c r="AK69">
        <v>103.37323322543689</v>
      </c>
      <c r="AL69">
        <v>106.11918835676514</v>
      </c>
      <c r="AM69">
        <v>108.91032626574933</v>
      </c>
      <c r="AN69">
        <v>112.42656387043368</v>
      </c>
      <c r="AO69">
        <v>109.36297254427913</v>
      </c>
      <c r="AP69">
        <v>107.09504167392156</v>
      </c>
      <c r="AQ69">
        <v>113.04683300284007</v>
      </c>
    </row>
    <row r="70" spans="6:43" x14ac:dyDescent="0.25">
      <c r="F70">
        <v>100</v>
      </c>
      <c r="G70">
        <v>98.835680933722983</v>
      </c>
      <c r="H70">
        <v>96.890154388763065</v>
      </c>
      <c r="I70">
        <v>99.315952840192494</v>
      </c>
      <c r="J70">
        <v>102.73654822657245</v>
      </c>
      <c r="K70">
        <v>102.80542980803051</v>
      </c>
      <c r="L70">
        <v>104.1254011170107</v>
      </c>
      <c r="M70">
        <v>103.56664747828347</v>
      </c>
      <c r="N70">
        <v>100.38168094638596</v>
      </c>
      <c r="O70">
        <v>100.24183901519321</v>
      </c>
      <c r="P70">
        <v>97.892547727428777</v>
      </c>
      <c r="Q70">
        <v>96.830605755738347</v>
      </c>
      <c r="R70">
        <v>98.485206152550361</v>
      </c>
      <c r="S70">
        <v>95.556836730017082</v>
      </c>
      <c r="T70">
        <v>94.15241780047127</v>
      </c>
      <c r="U70">
        <v>95.759152632381586</v>
      </c>
      <c r="V70">
        <v>96.433873810226302</v>
      </c>
      <c r="W70">
        <v>96.935249446367536</v>
      </c>
      <c r="X70">
        <v>99.115740431913281</v>
      </c>
      <c r="Y70">
        <v>100.08569117509248</v>
      </c>
      <c r="Z70">
        <v>102.53132366983054</v>
      </c>
      <c r="AA70">
        <v>101.57851290215154</v>
      </c>
      <c r="AB70">
        <v>100.78095636031239</v>
      </c>
      <c r="AC70">
        <v>101.73415432628447</v>
      </c>
      <c r="AD70">
        <v>100.87740571814334</v>
      </c>
      <c r="AE70">
        <v>100.18607257999598</v>
      </c>
      <c r="AF70">
        <v>98.421700190563925</v>
      </c>
      <c r="AG70">
        <v>96.292149896968496</v>
      </c>
      <c r="AH70">
        <v>97.383763155631911</v>
      </c>
      <c r="AI70">
        <v>94.387021596156828</v>
      </c>
      <c r="AJ70">
        <v>92.573586566885467</v>
      </c>
      <c r="AK70">
        <v>94.498531967894792</v>
      </c>
      <c r="AL70">
        <v>94.678977020354495</v>
      </c>
      <c r="AM70">
        <v>90.687434954466625</v>
      </c>
      <c r="AN70">
        <v>89.975983063437695</v>
      </c>
      <c r="AO70">
        <v>89.333867298017779</v>
      </c>
      <c r="AP70">
        <v>89.590844792335261</v>
      </c>
      <c r="AQ70">
        <v>88.211445394828871</v>
      </c>
    </row>
    <row r="71" spans="6:43" x14ac:dyDescent="0.25">
      <c r="F71">
        <v>100</v>
      </c>
      <c r="G71">
        <v>100.73378976952692</v>
      </c>
      <c r="H71">
        <v>99.139736671335967</v>
      </c>
      <c r="I71">
        <v>99.431960391045962</v>
      </c>
      <c r="J71">
        <v>103.37239866787375</v>
      </c>
      <c r="K71">
        <v>102.58524706298523</v>
      </c>
      <c r="L71">
        <v>100.17686391492536</v>
      </c>
      <c r="M71">
        <v>101.08303320963087</v>
      </c>
      <c r="N71">
        <v>101.80191731046256</v>
      </c>
      <c r="O71">
        <v>99.507528357770909</v>
      </c>
      <c r="P71">
        <v>99.265257316040987</v>
      </c>
      <c r="Q71">
        <v>97.944707106251641</v>
      </c>
      <c r="R71">
        <v>98.110055591324596</v>
      </c>
      <c r="S71">
        <v>101.20214041986083</v>
      </c>
      <c r="T71">
        <v>100.10205853620072</v>
      </c>
      <c r="U71">
        <v>99.982831950121536</v>
      </c>
      <c r="V71">
        <v>103.20276453966896</v>
      </c>
      <c r="W71">
        <v>104.85814086792101</v>
      </c>
      <c r="X71">
        <v>108.98457281885159</v>
      </c>
      <c r="Y71">
        <v>113.97797827483308</v>
      </c>
      <c r="Z71">
        <v>112.74528204741402</v>
      </c>
      <c r="AA71">
        <v>114.97591967368002</v>
      </c>
      <c r="AB71">
        <v>117.12679283744994</v>
      </c>
      <c r="AC71">
        <v>119.69569799746813</v>
      </c>
      <c r="AD71">
        <v>122.94486713004264</v>
      </c>
      <c r="AE71">
        <v>128.99767191630039</v>
      </c>
      <c r="AF71">
        <v>124.94800778750054</v>
      </c>
      <c r="AG71">
        <v>128.8996484501821</v>
      </c>
      <c r="AH71">
        <v>124.2335194377453</v>
      </c>
      <c r="AI71">
        <v>124.22748043827927</v>
      </c>
      <c r="AJ71">
        <v>120.18214148087819</v>
      </c>
      <c r="AK71">
        <v>115.88887685422421</v>
      </c>
      <c r="AL71">
        <v>121.59685718180614</v>
      </c>
      <c r="AM71">
        <v>123.4783394043484</v>
      </c>
      <c r="AN71">
        <v>123.84801583621392</v>
      </c>
      <c r="AO71">
        <v>125.28835853521197</v>
      </c>
      <c r="AP71">
        <v>124.60372538884802</v>
      </c>
      <c r="AQ71">
        <v>120.12672678839857</v>
      </c>
    </row>
    <row r="72" spans="6:43" x14ac:dyDescent="0.25">
      <c r="F72">
        <v>100</v>
      </c>
      <c r="G72">
        <v>98.127981793928782</v>
      </c>
      <c r="H72">
        <v>98.76619277123541</v>
      </c>
      <c r="I72">
        <v>99.946289306613082</v>
      </c>
      <c r="J72">
        <v>100.37191578024432</v>
      </c>
      <c r="K72">
        <v>98.805081309667898</v>
      </c>
      <c r="L72">
        <v>98.485052859915186</v>
      </c>
      <c r="M72">
        <v>98.128071912521321</v>
      </c>
      <c r="N72">
        <v>98.537923867174257</v>
      </c>
      <c r="O72">
        <v>97.935825701107589</v>
      </c>
      <c r="P72">
        <v>99.988052098859669</v>
      </c>
      <c r="Q72">
        <v>102.05738152982504</v>
      </c>
      <c r="R72">
        <v>98.006686430978249</v>
      </c>
      <c r="S72">
        <v>97.894794478603288</v>
      </c>
      <c r="T72">
        <v>96.522214528698896</v>
      </c>
      <c r="U72">
        <v>95.255293104384748</v>
      </c>
      <c r="V72">
        <v>99.353533118912793</v>
      </c>
      <c r="W72">
        <v>99.000601457835671</v>
      </c>
      <c r="X72">
        <v>100.41685142003097</v>
      </c>
      <c r="Y72">
        <v>100.31411270779249</v>
      </c>
      <c r="Z72">
        <v>102.39047603857995</v>
      </c>
      <c r="AA72">
        <v>104.02520152042722</v>
      </c>
      <c r="AB72">
        <v>106.20668055680919</v>
      </c>
      <c r="AC72">
        <v>107.27517889898728</v>
      </c>
      <c r="AD72">
        <v>105.0903964140484</v>
      </c>
      <c r="AE72">
        <v>107.3165827315771</v>
      </c>
      <c r="AF72">
        <v>104.48897627048326</v>
      </c>
      <c r="AG72">
        <v>101.00227756330941</v>
      </c>
      <c r="AH72">
        <v>98.809014169528808</v>
      </c>
      <c r="AI72">
        <v>99.124689642322693</v>
      </c>
      <c r="AJ72">
        <v>96.606148043468295</v>
      </c>
      <c r="AK72">
        <v>98.574625577921836</v>
      </c>
      <c r="AL72">
        <v>99.091569026583215</v>
      </c>
      <c r="AM72">
        <v>100.03876565003362</v>
      </c>
      <c r="AN72">
        <v>98.729700109772253</v>
      </c>
      <c r="AO72">
        <v>102.83676227982255</v>
      </c>
      <c r="AP72">
        <v>99.441448586041645</v>
      </c>
      <c r="AQ72">
        <v>94.743445797992692</v>
      </c>
    </row>
    <row r="73" spans="6:43" x14ac:dyDescent="0.25">
      <c r="F73">
        <v>100</v>
      </c>
      <c r="G73">
        <v>98.04697012036209</v>
      </c>
      <c r="H73">
        <v>99.586934268302102</v>
      </c>
      <c r="I73">
        <v>97.555590535065846</v>
      </c>
      <c r="J73">
        <v>96.248711662100803</v>
      </c>
      <c r="K73">
        <v>97.547487984940872</v>
      </c>
      <c r="L73">
        <v>99.848075889174169</v>
      </c>
      <c r="M73">
        <v>99.50887389672674</v>
      </c>
      <c r="N73">
        <v>95.368893706683465</v>
      </c>
      <c r="O73">
        <v>96.816903747954058</v>
      </c>
      <c r="P73">
        <v>98.279107463909071</v>
      </c>
      <c r="Q73">
        <v>98.761044946905685</v>
      </c>
      <c r="R73">
        <v>97.220095591235705</v>
      </c>
      <c r="S73">
        <v>96.722351554554905</v>
      </c>
      <c r="T73">
        <v>96.176308383377673</v>
      </c>
      <c r="U73">
        <v>96.634222465318985</v>
      </c>
      <c r="V73">
        <v>95.745574981604747</v>
      </c>
      <c r="W73">
        <v>94.706228722833274</v>
      </c>
      <c r="X73">
        <v>94.418550144756423</v>
      </c>
      <c r="Y73">
        <v>94.827605852952786</v>
      </c>
      <c r="Z73">
        <v>92.30302148559737</v>
      </c>
      <c r="AA73">
        <v>94.557531664177773</v>
      </c>
      <c r="AB73">
        <v>93.984429468038243</v>
      </c>
      <c r="AC73">
        <v>96.190598836710549</v>
      </c>
      <c r="AD73">
        <v>91.209976485973698</v>
      </c>
      <c r="AE73">
        <v>88.180046039673101</v>
      </c>
      <c r="AF73">
        <v>85.387015181108879</v>
      </c>
      <c r="AG73">
        <v>87.391396504362916</v>
      </c>
      <c r="AH73">
        <v>87.181445126182567</v>
      </c>
      <c r="AI73">
        <v>86.472457775914762</v>
      </c>
      <c r="AJ73">
        <v>85.548691267428154</v>
      </c>
      <c r="AK73">
        <v>87.827418075537992</v>
      </c>
      <c r="AL73">
        <v>88.762066559804978</v>
      </c>
      <c r="AM73">
        <v>90.323753533326297</v>
      </c>
      <c r="AN73">
        <v>89.06796402251058</v>
      </c>
      <c r="AO73">
        <v>89.191575247644806</v>
      </c>
      <c r="AP73">
        <v>86.426105312025939</v>
      </c>
      <c r="AQ73">
        <v>85.119923729208168</v>
      </c>
    </row>
    <row r="74" spans="6:43" x14ac:dyDescent="0.25">
      <c r="F74">
        <v>100</v>
      </c>
      <c r="G74">
        <v>97.88687191064605</v>
      </c>
      <c r="H74">
        <v>100.31288833558563</v>
      </c>
      <c r="I74">
        <v>99.783530485988109</v>
      </c>
      <c r="J74">
        <v>96.59399208233414</v>
      </c>
      <c r="K74">
        <v>98.713970321139101</v>
      </c>
      <c r="L74">
        <v>98.977184714405553</v>
      </c>
      <c r="M74">
        <v>98.227022150147391</v>
      </c>
      <c r="N74">
        <v>97.860496499509537</v>
      </c>
      <c r="O74">
        <v>100.72727452809202</v>
      </c>
      <c r="P74">
        <v>101.39883043865203</v>
      </c>
      <c r="Q74">
        <v>99.173644617413061</v>
      </c>
      <c r="R74">
        <v>95.553284954371549</v>
      </c>
      <c r="S74">
        <v>98.456809482874064</v>
      </c>
      <c r="T74">
        <v>96.335795655753245</v>
      </c>
      <c r="U74">
        <v>95.594348831265364</v>
      </c>
      <c r="V74">
        <v>94.37266276829817</v>
      </c>
      <c r="W74">
        <v>94.192067603936707</v>
      </c>
      <c r="X74">
        <v>93.350972833410509</v>
      </c>
      <c r="Y74">
        <v>89.0940791797006</v>
      </c>
      <c r="Z74">
        <v>87.493017672642779</v>
      </c>
      <c r="AA74">
        <v>89.579148636845375</v>
      </c>
      <c r="AB74">
        <v>89.875670466943021</v>
      </c>
      <c r="AC74">
        <v>88.584417498636967</v>
      </c>
      <c r="AD74">
        <v>87.146190659008823</v>
      </c>
      <c r="AE74">
        <v>87.747867022668643</v>
      </c>
      <c r="AF74">
        <v>87.27180596396316</v>
      </c>
      <c r="AG74">
        <v>86.804282549254154</v>
      </c>
      <c r="AH74">
        <v>89.654305205031505</v>
      </c>
      <c r="AI74">
        <v>87.653786787314488</v>
      </c>
      <c r="AJ74">
        <v>88.95556495770964</v>
      </c>
      <c r="AK74">
        <v>88.932172819737858</v>
      </c>
      <c r="AL74">
        <v>89.787036797027611</v>
      </c>
      <c r="AM74">
        <v>90.144881466519379</v>
      </c>
      <c r="AN74">
        <v>88.815745500588307</v>
      </c>
      <c r="AO74">
        <v>86.782073813523184</v>
      </c>
      <c r="AP74">
        <v>90.966385934166766</v>
      </c>
      <c r="AQ74">
        <v>90.600990336988843</v>
      </c>
    </row>
    <row r="75" spans="6:43" x14ac:dyDescent="0.25">
      <c r="F75">
        <v>100</v>
      </c>
      <c r="G75">
        <v>98.802768563737672</v>
      </c>
      <c r="H75">
        <v>97.612098214539031</v>
      </c>
      <c r="I75">
        <v>97.666028078588781</v>
      </c>
      <c r="J75">
        <v>99.915545279065469</v>
      </c>
      <c r="K75">
        <v>100.00146421314544</v>
      </c>
      <c r="L75">
        <v>102.92927810382359</v>
      </c>
      <c r="M75">
        <v>98.376504028663177</v>
      </c>
      <c r="N75">
        <v>99.684086217383609</v>
      </c>
      <c r="O75">
        <v>99.732819396288804</v>
      </c>
      <c r="P75">
        <v>98.557401613290935</v>
      </c>
      <c r="Q75">
        <v>97.124919979763618</v>
      </c>
      <c r="R75">
        <v>99.504854798809419</v>
      </c>
      <c r="S75">
        <v>98.138224187500413</v>
      </c>
      <c r="T75">
        <v>98.520234871082408</v>
      </c>
      <c r="U75">
        <v>98.042070320264529</v>
      </c>
      <c r="V75">
        <v>101.74726399526477</v>
      </c>
      <c r="W75">
        <v>103.90594088031364</v>
      </c>
      <c r="X75">
        <v>104.64147148983901</v>
      </c>
      <c r="Y75">
        <v>106.49656515423813</v>
      </c>
      <c r="Z75">
        <v>107.14431873818066</v>
      </c>
      <c r="AA75">
        <v>108.27713428184505</v>
      </c>
      <c r="AB75">
        <v>108.57881695485669</v>
      </c>
      <c r="AC75">
        <v>113.31920646154445</v>
      </c>
      <c r="AD75">
        <v>111.34775980351858</v>
      </c>
      <c r="AE75">
        <v>115.25325392783505</v>
      </c>
      <c r="AF75">
        <v>115.45222760513219</v>
      </c>
      <c r="AG75">
        <v>112.05682127913099</v>
      </c>
      <c r="AH75">
        <v>112.10002947801702</v>
      </c>
      <c r="AI75">
        <v>116.48979627135355</v>
      </c>
      <c r="AJ75">
        <v>116.15890185769808</v>
      </c>
      <c r="AK75">
        <v>113.3897335714334</v>
      </c>
      <c r="AL75">
        <v>110.58174962973709</v>
      </c>
      <c r="AM75">
        <v>110.78724260936897</v>
      </c>
      <c r="AN75">
        <v>111.46948132628626</v>
      </c>
      <c r="AO75">
        <v>110.78926010786684</v>
      </c>
      <c r="AP75">
        <v>110.18068549751878</v>
      </c>
      <c r="AQ75">
        <v>111.32276460379614</v>
      </c>
    </row>
    <row r="76" spans="6:43" x14ac:dyDescent="0.25">
      <c r="F76">
        <v>100</v>
      </c>
      <c r="G76">
        <v>99.739941305157231</v>
      </c>
      <c r="H76">
        <v>103.36997913222096</v>
      </c>
      <c r="I76">
        <v>107.12775621824709</v>
      </c>
      <c r="J76">
        <v>110.15884466508636</v>
      </c>
      <c r="K76">
        <v>117.18094140829339</v>
      </c>
      <c r="L76">
        <v>115.3995722709311</v>
      </c>
      <c r="M76">
        <v>113.26275367209421</v>
      </c>
      <c r="N76">
        <v>112.77290914437076</v>
      </c>
      <c r="O76">
        <v>114.71268549583692</v>
      </c>
      <c r="P76">
        <v>115.96204374758928</v>
      </c>
      <c r="Q76">
        <v>120.28211979698641</v>
      </c>
      <c r="R76">
        <v>125.82972363674051</v>
      </c>
      <c r="S76">
        <v>132.02040036113797</v>
      </c>
      <c r="T76">
        <v>134.71796678144469</v>
      </c>
      <c r="U76">
        <v>131.41884879703179</v>
      </c>
      <c r="V76">
        <v>130.11589171564015</v>
      </c>
      <c r="W76">
        <v>131.99702792478942</v>
      </c>
      <c r="X76">
        <v>131.38565317020314</v>
      </c>
      <c r="Y76">
        <v>127.07451289456139</v>
      </c>
      <c r="Z76">
        <v>124.46981724934714</v>
      </c>
      <c r="AA76">
        <v>125.64059565506568</v>
      </c>
      <c r="AB76">
        <v>119.49711850910811</v>
      </c>
      <c r="AC76">
        <v>114.86456596644099</v>
      </c>
      <c r="AD76">
        <v>110.68913852029507</v>
      </c>
      <c r="AE76">
        <v>114.85086941169888</v>
      </c>
      <c r="AF76">
        <v>116.83899531505942</v>
      </c>
      <c r="AG76">
        <v>118.00916249071827</v>
      </c>
      <c r="AH76">
        <v>118.1076685122684</v>
      </c>
      <c r="AI76">
        <v>120.86078618867491</v>
      </c>
      <c r="AJ76">
        <v>122.75883381628661</v>
      </c>
      <c r="AK76">
        <v>123.40041509948124</v>
      </c>
      <c r="AL76">
        <v>122.41947646017977</v>
      </c>
      <c r="AM76">
        <v>123.06381500879658</v>
      </c>
      <c r="AN76">
        <v>123.53681782779714</v>
      </c>
      <c r="AO76">
        <v>120.42348898976442</v>
      </c>
      <c r="AP76">
        <v>119.10894739371497</v>
      </c>
      <c r="AQ76">
        <v>116.18421667610464</v>
      </c>
    </row>
    <row r="77" spans="6:43" x14ac:dyDescent="0.25">
      <c r="F77">
        <v>100</v>
      </c>
      <c r="G77">
        <v>96.701655398707132</v>
      </c>
      <c r="H77">
        <v>96.307804629116291</v>
      </c>
      <c r="I77">
        <v>95.735277771332761</v>
      </c>
      <c r="J77">
        <v>95.52189900577558</v>
      </c>
      <c r="K77">
        <v>95.697187225985886</v>
      </c>
      <c r="L77">
        <v>94.449881563795898</v>
      </c>
      <c r="M77">
        <v>94.080018533354007</v>
      </c>
      <c r="N77">
        <v>91.059399118029276</v>
      </c>
      <c r="O77">
        <v>92.823675943700152</v>
      </c>
      <c r="P77">
        <v>92.436758553184518</v>
      </c>
      <c r="Q77">
        <v>90.196250038594684</v>
      </c>
      <c r="R77">
        <v>87.884419460944457</v>
      </c>
      <c r="S77">
        <v>88.300632084018517</v>
      </c>
      <c r="T77">
        <v>85.665456748200555</v>
      </c>
      <c r="U77">
        <v>88.666595717103917</v>
      </c>
      <c r="V77">
        <v>86.815616417245479</v>
      </c>
      <c r="W77">
        <v>87.840017441350213</v>
      </c>
      <c r="X77">
        <v>87.409937733957165</v>
      </c>
      <c r="Y77">
        <v>84.501101641486017</v>
      </c>
      <c r="Z77">
        <v>84.854901373606126</v>
      </c>
      <c r="AA77">
        <v>82.437718391427438</v>
      </c>
      <c r="AB77">
        <v>83.216317175729031</v>
      </c>
      <c r="AC77">
        <v>83.9675226716124</v>
      </c>
      <c r="AD77">
        <v>86.463837123429954</v>
      </c>
      <c r="AE77">
        <v>92.829462588227599</v>
      </c>
      <c r="AF77">
        <v>95.950033166149453</v>
      </c>
      <c r="AG77">
        <v>99.616113584936244</v>
      </c>
      <c r="AH77">
        <v>96.569852202836515</v>
      </c>
      <c r="AI77">
        <v>93.732468250643066</v>
      </c>
      <c r="AJ77">
        <v>96.980846987238721</v>
      </c>
      <c r="AK77">
        <v>96.293260109154474</v>
      </c>
      <c r="AL77">
        <v>98.319140009522172</v>
      </c>
      <c r="AM77">
        <v>96.283645995020336</v>
      </c>
      <c r="AN77">
        <v>94.886749015653095</v>
      </c>
      <c r="AO77">
        <v>94.031767971320122</v>
      </c>
      <c r="AP77">
        <v>95.146655583879877</v>
      </c>
      <c r="AQ77">
        <v>98.354873671894495</v>
      </c>
    </row>
    <row r="78" spans="6:43" x14ac:dyDescent="0.25">
      <c r="F78">
        <v>100</v>
      </c>
      <c r="G78">
        <v>100.34145965786253</v>
      </c>
      <c r="H78">
        <v>99.834214130442319</v>
      </c>
      <c r="I78">
        <v>100.93852365527162</v>
      </c>
      <c r="J78">
        <v>101.07407594378149</v>
      </c>
      <c r="K78">
        <v>103.93356126137543</v>
      </c>
      <c r="L78">
        <v>103.12717550617887</v>
      </c>
      <c r="M78">
        <v>104.35150960368738</v>
      </c>
      <c r="N78">
        <v>105.40051654347181</v>
      </c>
      <c r="O78">
        <v>109.66010524226422</v>
      </c>
      <c r="P78">
        <v>108.83375927129666</v>
      </c>
      <c r="Q78">
        <v>106.7507555168733</v>
      </c>
      <c r="R78">
        <v>109.21595849879475</v>
      </c>
      <c r="S78">
        <v>111.26636301120389</v>
      </c>
      <c r="T78">
        <v>109.71881324476263</v>
      </c>
      <c r="U78">
        <v>110.9573174855102</v>
      </c>
      <c r="V78">
        <v>112.66287302445645</v>
      </c>
      <c r="W78">
        <v>107.75499461365284</v>
      </c>
      <c r="X78">
        <v>107.14133887913657</v>
      </c>
      <c r="Y78">
        <v>105.1628928852011</v>
      </c>
      <c r="Z78">
        <v>104.52449227037364</v>
      </c>
      <c r="AA78">
        <v>101.87408486851272</v>
      </c>
      <c r="AB78">
        <v>101.90904048806748</v>
      </c>
      <c r="AC78">
        <v>103.22226883221514</v>
      </c>
      <c r="AD78">
        <v>103.71987080797254</v>
      </c>
      <c r="AE78">
        <v>105.29062147665449</v>
      </c>
      <c r="AF78">
        <v>102.49688440306146</v>
      </c>
      <c r="AG78">
        <v>99.233274884338584</v>
      </c>
      <c r="AH78">
        <v>95.073661636090179</v>
      </c>
      <c r="AI78">
        <v>94.403911664702349</v>
      </c>
      <c r="AJ78">
        <v>98.899831401938428</v>
      </c>
      <c r="AK78">
        <v>100.67247084617478</v>
      </c>
      <c r="AL78">
        <v>99.958851147003188</v>
      </c>
      <c r="AM78">
        <v>101.90182902598845</v>
      </c>
      <c r="AN78">
        <v>105.09701984379637</v>
      </c>
      <c r="AO78">
        <v>106.95553976706373</v>
      </c>
      <c r="AP78">
        <v>102.29407242545329</v>
      </c>
      <c r="AQ78">
        <v>106.13043854311482</v>
      </c>
    </row>
    <row r="79" spans="6:43" x14ac:dyDescent="0.25">
      <c r="F79">
        <v>100</v>
      </c>
      <c r="G79">
        <v>100.81793399377293</v>
      </c>
      <c r="H79">
        <v>100.23358042324496</v>
      </c>
      <c r="I79">
        <v>94.882712351449399</v>
      </c>
      <c r="J79">
        <v>95.324211628124118</v>
      </c>
      <c r="K79">
        <v>95.617757230417098</v>
      </c>
      <c r="L79">
        <v>96.163254573573226</v>
      </c>
      <c r="M79">
        <v>94.157092912772995</v>
      </c>
      <c r="N79">
        <v>94.634020902972367</v>
      </c>
      <c r="O79">
        <v>90.991549439804359</v>
      </c>
      <c r="P79">
        <v>92.675912665863635</v>
      </c>
      <c r="Q79">
        <v>94.652107966024261</v>
      </c>
      <c r="R79">
        <v>93.095118241508061</v>
      </c>
      <c r="S79">
        <v>91.016865285599636</v>
      </c>
      <c r="T79">
        <v>89.110077152201825</v>
      </c>
      <c r="U79">
        <v>91.583133398473251</v>
      </c>
      <c r="V79">
        <v>92.762999612738128</v>
      </c>
      <c r="W79">
        <v>89.573841160904664</v>
      </c>
      <c r="X79">
        <v>86.478845730270066</v>
      </c>
      <c r="Y79">
        <v>86.692479201500092</v>
      </c>
      <c r="Z79">
        <v>85.054385715402603</v>
      </c>
      <c r="AA79">
        <v>80.670772041128046</v>
      </c>
      <c r="AB79">
        <v>76.575389722090947</v>
      </c>
      <c r="AC79">
        <v>76.809630558775197</v>
      </c>
      <c r="AD79">
        <v>77.138032966973995</v>
      </c>
      <c r="AE79">
        <v>77.016066800076658</v>
      </c>
      <c r="AF79">
        <v>77.696507136317976</v>
      </c>
      <c r="AG79">
        <v>79.872155853835267</v>
      </c>
      <c r="AH79">
        <v>80.57996723051096</v>
      </c>
      <c r="AI79">
        <v>81.571687450973116</v>
      </c>
      <c r="AJ79">
        <v>81.968428977462992</v>
      </c>
      <c r="AK79">
        <v>83.469852200265464</v>
      </c>
      <c r="AL79">
        <v>84.094827451893096</v>
      </c>
      <c r="AM79">
        <v>82.818787863895793</v>
      </c>
      <c r="AN79">
        <v>82.310714011804848</v>
      </c>
      <c r="AO79">
        <v>83.644228794322061</v>
      </c>
      <c r="AP79">
        <v>79.678199790194199</v>
      </c>
      <c r="AQ79">
        <v>79.326039719257381</v>
      </c>
    </row>
    <row r="80" spans="6:43" x14ac:dyDescent="0.25">
      <c r="F80">
        <v>100</v>
      </c>
      <c r="G80">
        <v>98.513251956487395</v>
      </c>
      <c r="H80">
        <v>96.770051382946917</v>
      </c>
      <c r="I80">
        <v>93.835935763558965</v>
      </c>
      <c r="J80">
        <v>97.58315749335469</v>
      </c>
      <c r="K80">
        <v>95.742821339459951</v>
      </c>
      <c r="L80">
        <v>93.222601958725122</v>
      </c>
      <c r="M80">
        <v>90.323794790597788</v>
      </c>
      <c r="N80">
        <v>90.206519683287283</v>
      </c>
      <c r="O80">
        <v>89.282607790772957</v>
      </c>
      <c r="P80">
        <v>89.692694394473293</v>
      </c>
      <c r="Q80">
        <v>88.860105346110927</v>
      </c>
      <c r="R80">
        <v>88.254948669024316</v>
      </c>
      <c r="S80">
        <v>89.206674388278472</v>
      </c>
      <c r="T80">
        <v>90.12633823709912</v>
      </c>
      <c r="U80">
        <v>90.45662521232039</v>
      </c>
      <c r="V80">
        <v>86.959601416034204</v>
      </c>
      <c r="W80">
        <v>84.815373205052182</v>
      </c>
      <c r="X80">
        <v>86.53625361834132</v>
      </c>
      <c r="Y80">
        <v>89.091238669634947</v>
      </c>
      <c r="Z80">
        <v>92.72271931644147</v>
      </c>
      <c r="AA80">
        <v>92.182040964902939</v>
      </c>
      <c r="AB80">
        <v>93.201250635532787</v>
      </c>
      <c r="AC80">
        <v>92.56233215683973</v>
      </c>
      <c r="AD80">
        <v>94.343994940369043</v>
      </c>
      <c r="AE80">
        <v>93.167223737363102</v>
      </c>
      <c r="AF80">
        <v>93.106960135480165</v>
      </c>
      <c r="AG80">
        <v>92.301226102630864</v>
      </c>
      <c r="AH80">
        <v>91.70065902753916</v>
      </c>
      <c r="AI80">
        <v>88.675032027123777</v>
      </c>
      <c r="AJ80">
        <v>86.064770889194605</v>
      </c>
      <c r="AK80">
        <v>80.199886375868957</v>
      </c>
      <c r="AL80">
        <v>81.489382195370126</v>
      </c>
      <c r="AM80">
        <v>79.651677038431856</v>
      </c>
      <c r="AN80">
        <v>82.26043749941104</v>
      </c>
      <c r="AO80">
        <v>82.302258721005074</v>
      </c>
      <c r="AP80">
        <v>82.810689515395254</v>
      </c>
      <c r="AQ80">
        <v>83.777214844517431</v>
      </c>
    </row>
    <row r="81" spans="6:43" x14ac:dyDescent="0.25">
      <c r="F81">
        <v>100</v>
      </c>
      <c r="G81">
        <v>101.73554468047385</v>
      </c>
      <c r="H81">
        <v>103.99002768544247</v>
      </c>
      <c r="I81">
        <v>103.07055373098893</v>
      </c>
      <c r="J81">
        <v>101.36782435385102</v>
      </c>
      <c r="K81">
        <v>99.599907314225604</v>
      </c>
      <c r="L81">
        <v>98.825923407993301</v>
      </c>
      <c r="M81">
        <v>97.696271167438823</v>
      </c>
      <c r="N81">
        <v>99.673809931643063</v>
      </c>
      <c r="O81">
        <v>101.1445137530756</v>
      </c>
      <c r="P81">
        <v>99.361405853251838</v>
      </c>
      <c r="Q81">
        <v>101.26440736349835</v>
      </c>
      <c r="R81">
        <v>98.21634152645197</v>
      </c>
      <c r="S81">
        <v>97.543420042050187</v>
      </c>
      <c r="T81">
        <v>96.374105473650744</v>
      </c>
      <c r="U81">
        <v>94.719169722424382</v>
      </c>
      <c r="V81">
        <v>93.380793691954139</v>
      </c>
      <c r="W81">
        <v>92.50636382291178</v>
      </c>
      <c r="X81">
        <v>94.568932417657876</v>
      </c>
      <c r="Y81">
        <v>96.646196456361864</v>
      </c>
      <c r="Z81">
        <v>93.297385688504789</v>
      </c>
      <c r="AA81">
        <v>92.379766011177637</v>
      </c>
      <c r="AB81">
        <v>90.98805739452159</v>
      </c>
      <c r="AC81">
        <v>90.176937752393783</v>
      </c>
      <c r="AD81">
        <v>91.410827569850596</v>
      </c>
      <c r="AE81">
        <v>89.70760391641663</v>
      </c>
      <c r="AF81">
        <v>90.15791711087013</v>
      </c>
      <c r="AG81">
        <v>92.156270899506453</v>
      </c>
      <c r="AH81">
        <v>91.174597782523094</v>
      </c>
      <c r="AI81">
        <v>94.272428582798454</v>
      </c>
      <c r="AJ81">
        <v>93.396609269313771</v>
      </c>
      <c r="AK81">
        <v>90.304789113760776</v>
      </c>
      <c r="AL81">
        <v>86.642413079743221</v>
      </c>
      <c r="AM81">
        <v>87.401222606841273</v>
      </c>
      <c r="AN81">
        <v>84.783301259584519</v>
      </c>
      <c r="AO81">
        <v>86.432392460910194</v>
      </c>
      <c r="AP81">
        <v>89.426318715922676</v>
      </c>
      <c r="AQ81">
        <v>87.232754567725834</v>
      </c>
    </row>
    <row r="82" spans="6:43" x14ac:dyDescent="0.25">
      <c r="F82">
        <v>100</v>
      </c>
      <c r="G82">
        <v>98.633958671851886</v>
      </c>
      <c r="H82">
        <v>101.854938009603</v>
      </c>
      <c r="I82">
        <v>100.64240275658457</v>
      </c>
      <c r="J82">
        <v>100.74729292737099</v>
      </c>
      <c r="K82">
        <v>98.691764540159966</v>
      </c>
      <c r="L82">
        <v>97.728163261299798</v>
      </c>
      <c r="M82">
        <v>96.254064991559076</v>
      </c>
      <c r="N82">
        <v>97.310835653996719</v>
      </c>
      <c r="O82">
        <v>95.85058867156684</v>
      </c>
      <c r="P82">
        <v>93.549477821705835</v>
      </c>
      <c r="Q82">
        <v>94.259699424759177</v>
      </c>
      <c r="R82">
        <v>95.664341969782726</v>
      </c>
      <c r="S82">
        <v>96.613033439643715</v>
      </c>
      <c r="T82">
        <v>102.71599160731816</v>
      </c>
      <c r="U82">
        <v>99.546634748131282</v>
      </c>
      <c r="V82">
        <v>99.276023085249065</v>
      </c>
      <c r="W82">
        <v>94.947094810109078</v>
      </c>
      <c r="X82">
        <v>93.44014834467923</v>
      </c>
      <c r="Y82">
        <v>94.524266493289531</v>
      </c>
      <c r="Z82">
        <v>94.761206269310676</v>
      </c>
      <c r="AA82">
        <v>96.986015540144336</v>
      </c>
      <c r="AB82">
        <v>94.368371619642062</v>
      </c>
      <c r="AC82">
        <v>96.378833157225941</v>
      </c>
      <c r="AD82">
        <v>99.482668850724949</v>
      </c>
      <c r="AE82">
        <v>98.590285301339662</v>
      </c>
      <c r="AF82">
        <v>97.448354867101031</v>
      </c>
      <c r="AG82">
        <v>95.029746491081525</v>
      </c>
      <c r="AH82">
        <v>91.765791115945618</v>
      </c>
      <c r="AI82">
        <v>93.579833616074964</v>
      </c>
      <c r="AJ82">
        <v>93.794921494368097</v>
      </c>
      <c r="AK82">
        <v>90.954743893614108</v>
      </c>
      <c r="AL82">
        <v>88.010368251403747</v>
      </c>
      <c r="AM82">
        <v>90.91595385037246</v>
      </c>
      <c r="AN82">
        <v>89.153155105652573</v>
      </c>
      <c r="AO82">
        <v>90.788817954626765</v>
      </c>
      <c r="AP82">
        <v>88.230841074276341</v>
      </c>
      <c r="AQ82">
        <v>89.044980993516177</v>
      </c>
    </row>
    <row r="83" spans="6:43" x14ac:dyDescent="0.25">
      <c r="F83">
        <v>100</v>
      </c>
      <c r="G83">
        <v>100.29833921266783</v>
      </c>
      <c r="H83">
        <v>102.81051028905216</v>
      </c>
      <c r="I83">
        <v>106.08866891781014</v>
      </c>
      <c r="J83">
        <v>110.24183000950596</v>
      </c>
      <c r="K83">
        <v>111.48395770176626</v>
      </c>
      <c r="L83">
        <v>110.88042431612017</v>
      </c>
      <c r="M83">
        <v>108.05208706337876</v>
      </c>
      <c r="N83">
        <v>107.2278711865887</v>
      </c>
      <c r="O83">
        <v>103.16201026722253</v>
      </c>
      <c r="P83">
        <v>106.61956331228085</v>
      </c>
      <c r="Q83">
        <v>107.07022603683953</v>
      </c>
      <c r="R83">
        <v>106.24936836900206</v>
      </c>
      <c r="S83">
        <v>106.48328301312175</v>
      </c>
      <c r="T83">
        <v>107.84891212453076</v>
      </c>
      <c r="U83">
        <v>109.49510965158068</v>
      </c>
      <c r="V83">
        <v>110.70092634338958</v>
      </c>
      <c r="W83">
        <v>108.6398586852771</v>
      </c>
      <c r="X83">
        <v>109.9471749457224</v>
      </c>
      <c r="Y83">
        <v>112.92805803704182</v>
      </c>
      <c r="Z83">
        <v>111.11093998892846</v>
      </c>
      <c r="AA83">
        <v>114.27080935501071</v>
      </c>
      <c r="AB83">
        <v>114.33824756104423</v>
      </c>
      <c r="AC83">
        <v>113.03199883773939</v>
      </c>
      <c r="AD83">
        <v>116.86559667023693</v>
      </c>
      <c r="AE83">
        <v>115.00980645462754</v>
      </c>
      <c r="AF83">
        <v>112.32040998782733</v>
      </c>
      <c r="AG83">
        <v>113.66981883810033</v>
      </c>
      <c r="AH83">
        <v>114.20725457051076</v>
      </c>
      <c r="AI83">
        <v>114.28319785016122</v>
      </c>
      <c r="AJ83">
        <v>115.62973989151382</v>
      </c>
      <c r="AK83">
        <v>110.31229449476854</v>
      </c>
      <c r="AL83">
        <v>109.54562277855521</v>
      </c>
      <c r="AM83">
        <v>107.60815275315917</v>
      </c>
      <c r="AN83">
        <v>108.11633820377699</v>
      </c>
      <c r="AO83">
        <v>105.91350136725313</v>
      </c>
      <c r="AP83">
        <v>106.04787034534912</v>
      </c>
      <c r="AQ83">
        <v>106.36333960457294</v>
      </c>
    </row>
    <row r="84" spans="6:43" x14ac:dyDescent="0.25">
      <c r="F84">
        <v>100</v>
      </c>
      <c r="G84">
        <v>102.96580026822545</v>
      </c>
      <c r="H84">
        <v>99.521226746253134</v>
      </c>
      <c r="I84">
        <v>98.291646871363412</v>
      </c>
      <c r="J84">
        <v>99.764246057524701</v>
      </c>
      <c r="K84">
        <v>100.49461712996629</v>
      </c>
      <c r="L84">
        <v>99.99210739461418</v>
      </c>
      <c r="M84">
        <v>98.393089619825389</v>
      </c>
      <c r="N84">
        <v>98.126337422999384</v>
      </c>
      <c r="O84">
        <v>101.39226001670224</v>
      </c>
      <c r="P84">
        <v>102.7063520050885</v>
      </c>
      <c r="Q84">
        <v>102.84297570963282</v>
      </c>
      <c r="R84">
        <v>103.82058210238519</v>
      </c>
      <c r="S84">
        <v>101.57290716658562</v>
      </c>
      <c r="T84">
        <v>97.061734650596918</v>
      </c>
      <c r="U84">
        <v>98.412185816244346</v>
      </c>
      <c r="V84">
        <v>95.982977849572507</v>
      </c>
      <c r="W84">
        <v>93.387138705819979</v>
      </c>
      <c r="X84">
        <v>95.051407393096298</v>
      </c>
      <c r="Y84">
        <v>98.688785907151612</v>
      </c>
      <c r="Z84">
        <v>98.078551794349039</v>
      </c>
      <c r="AA84">
        <v>98.275889781086022</v>
      </c>
      <c r="AB84">
        <v>101.25739184001445</v>
      </c>
      <c r="AC84">
        <v>103.20452802977508</v>
      </c>
      <c r="AD84">
        <v>105.69732549607141</v>
      </c>
      <c r="AE84">
        <v>103.13736924259537</v>
      </c>
      <c r="AF84">
        <v>102.13596399120931</v>
      </c>
      <c r="AG84">
        <v>98.980268047269305</v>
      </c>
      <c r="AH84">
        <v>99.793054572592581</v>
      </c>
      <c r="AI84">
        <v>102.08657960605687</v>
      </c>
      <c r="AJ84">
        <v>108.01251989948288</v>
      </c>
      <c r="AK84">
        <v>108.71811249853697</v>
      </c>
      <c r="AL84">
        <v>107.8126376859983</v>
      </c>
      <c r="AM84">
        <v>105.33950754083892</v>
      </c>
      <c r="AN84">
        <v>103.07364571436354</v>
      </c>
      <c r="AO84">
        <v>107.14224981309073</v>
      </c>
      <c r="AP84">
        <v>108.05856444747231</v>
      </c>
      <c r="AQ84">
        <v>108.3501471220859</v>
      </c>
    </row>
    <row r="85" spans="6:43" x14ac:dyDescent="0.25">
      <c r="F85">
        <v>100</v>
      </c>
      <c r="G85">
        <v>103.32819605592361</v>
      </c>
      <c r="H85">
        <v>99.567400055154891</v>
      </c>
      <c r="I85">
        <v>97.631227795904735</v>
      </c>
      <c r="J85">
        <v>99.447087182202154</v>
      </c>
      <c r="K85">
        <v>100.98773386574003</v>
      </c>
      <c r="L85">
        <v>98.606494300344849</v>
      </c>
      <c r="M85">
        <v>98.19128475947025</v>
      </c>
      <c r="N85">
        <v>102.39260975830871</v>
      </c>
      <c r="O85">
        <v>101.84195667796341</v>
      </c>
      <c r="P85">
        <v>102.25175086034812</v>
      </c>
      <c r="Q85">
        <v>99.673907681877907</v>
      </c>
      <c r="R85">
        <v>101.40706266666361</v>
      </c>
      <c r="S85">
        <v>101.65203343059497</v>
      </c>
      <c r="T85">
        <v>105.292125762799</v>
      </c>
      <c r="U85">
        <v>102.60780681035143</v>
      </c>
      <c r="V85">
        <v>101.4641463206916</v>
      </c>
      <c r="W85">
        <v>101.61747924150315</v>
      </c>
      <c r="X85">
        <v>101.91589077544658</v>
      </c>
      <c r="Y85">
        <v>101.63592350365511</v>
      </c>
      <c r="Z85">
        <v>99.891928252781867</v>
      </c>
      <c r="AA85">
        <v>99.156980772283219</v>
      </c>
      <c r="AB85">
        <v>99.944630910322914</v>
      </c>
      <c r="AC85">
        <v>100.20114001668958</v>
      </c>
      <c r="AD85">
        <v>101.19842894329528</v>
      </c>
      <c r="AE85">
        <v>102.4375257066913</v>
      </c>
      <c r="AF85">
        <v>99.834393309442945</v>
      </c>
      <c r="AG85">
        <v>100.55292840190123</v>
      </c>
      <c r="AH85">
        <v>99.73324742724445</v>
      </c>
      <c r="AI85">
        <v>102.10628215835729</v>
      </c>
      <c r="AJ85">
        <v>100.05143109303063</v>
      </c>
      <c r="AK85">
        <v>101.6449541699659</v>
      </c>
      <c r="AL85">
        <v>99.023611240867282</v>
      </c>
      <c r="AM85">
        <v>100.78161461311663</v>
      </c>
      <c r="AN85">
        <v>103.37402313847971</v>
      </c>
      <c r="AO85">
        <v>101.94309804241547</v>
      </c>
      <c r="AP85">
        <v>102.58296252723929</v>
      </c>
      <c r="AQ85">
        <v>101.40626026060191</v>
      </c>
    </row>
    <row r="86" spans="6:43" x14ac:dyDescent="0.25">
      <c r="F86">
        <v>100</v>
      </c>
      <c r="G86">
        <v>97.82996611224921</v>
      </c>
      <c r="H86">
        <v>99.964879834251818</v>
      </c>
      <c r="I86">
        <v>101.47798161564387</v>
      </c>
      <c r="J86">
        <v>102.09269278691413</v>
      </c>
      <c r="K86">
        <v>103.99348840243809</v>
      </c>
      <c r="L86">
        <v>103.16328208646873</v>
      </c>
      <c r="M86">
        <v>105.96034262198255</v>
      </c>
      <c r="N86">
        <v>100.84573627425722</v>
      </c>
      <c r="O86">
        <v>99.207841462340951</v>
      </c>
      <c r="P86">
        <v>96.311819585184253</v>
      </c>
      <c r="Q86">
        <v>99.114745551085193</v>
      </c>
      <c r="R86">
        <v>101.01026814562196</v>
      </c>
      <c r="S86">
        <v>101.87409371334817</v>
      </c>
      <c r="T86">
        <v>99.005704285067154</v>
      </c>
      <c r="U86">
        <v>98.517438681169224</v>
      </c>
      <c r="V86">
        <v>95.148577408410503</v>
      </c>
      <c r="W86">
        <v>96.473545566078712</v>
      </c>
      <c r="X86">
        <v>98.35602208610338</v>
      </c>
      <c r="Y86">
        <v>94.863510197454772</v>
      </c>
      <c r="Z86">
        <v>92.466357783750524</v>
      </c>
      <c r="AA86">
        <v>93.468171881702915</v>
      </c>
      <c r="AB86">
        <v>96.181330729493766</v>
      </c>
      <c r="AC86">
        <v>93.105232079107665</v>
      </c>
      <c r="AD86">
        <v>93.526511032394794</v>
      </c>
      <c r="AE86">
        <v>94.287220906970973</v>
      </c>
      <c r="AF86">
        <v>94.802702955242125</v>
      </c>
      <c r="AG86">
        <v>97.111333731551369</v>
      </c>
      <c r="AH86">
        <v>96.979775568118015</v>
      </c>
      <c r="AI86">
        <v>95.11946942500245</v>
      </c>
      <c r="AJ86">
        <v>92.853926687745201</v>
      </c>
      <c r="AK86">
        <v>90.664000457755449</v>
      </c>
      <c r="AL86">
        <v>92.548866294434333</v>
      </c>
      <c r="AM86">
        <v>92.363744549751416</v>
      </c>
      <c r="AN86">
        <v>90.844522075222116</v>
      </c>
      <c r="AO86">
        <v>89.681878211270771</v>
      </c>
      <c r="AP86">
        <v>91.445082238411786</v>
      </c>
      <c r="AQ86">
        <v>90.148523153338132</v>
      </c>
    </row>
    <row r="87" spans="6:43" x14ac:dyDescent="0.25">
      <c r="F87">
        <v>100</v>
      </c>
      <c r="G87">
        <v>105.11770186373096</v>
      </c>
      <c r="H87">
        <v>109.14195679527013</v>
      </c>
      <c r="I87">
        <v>112.39445638179143</v>
      </c>
      <c r="J87">
        <v>111.25389490544052</v>
      </c>
      <c r="K87">
        <v>110.34718332622165</v>
      </c>
      <c r="L87">
        <v>111.20883562909549</v>
      </c>
      <c r="M87">
        <v>111.03814157222068</v>
      </c>
      <c r="N87">
        <v>113.03310336313528</v>
      </c>
      <c r="O87">
        <v>112.39617524751471</v>
      </c>
      <c r="P87">
        <v>112.32393013008002</v>
      </c>
      <c r="Q87">
        <v>110.49893815265364</v>
      </c>
      <c r="R87">
        <v>109.2482896348137</v>
      </c>
      <c r="S87">
        <v>108.68510510110892</v>
      </c>
      <c r="T87">
        <v>111.31345372402406</v>
      </c>
      <c r="U87">
        <v>110.4484898671115</v>
      </c>
      <c r="V87">
        <v>114.40026596232332</v>
      </c>
      <c r="W87">
        <v>106.45721331010033</v>
      </c>
      <c r="X87">
        <v>103.59885830416476</v>
      </c>
      <c r="Y87">
        <v>105.90667160959633</v>
      </c>
      <c r="Z87">
        <v>104.35095406448188</v>
      </c>
      <c r="AA87">
        <v>106.34505401515047</v>
      </c>
      <c r="AB87">
        <v>108.11526591655999</v>
      </c>
      <c r="AC87">
        <v>102.57625865796408</v>
      </c>
      <c r="AD87">
        <v>104.79688454041846</v>
      </c>
      <c r="AE87">
        <v>102.92266140968594</v>
      </c>
      <c r="AF87">
        <v>103.26559235595172</v>
      </c>
      <c r="AG87">
        <v>106.23791510032922</v>
      </c>
      <c r="AH87">
        <v>106.74137523104571</v>
      </c>
      <c r="AI87">
        <v>109.66756892689907</v>
      </c>
      <c r="AJ87">
        <v>109.21139335577462</v>
      </c>
      <c r="AK87">
        <v>110.99746055306852</v>
      </c>
      <c r="AL87">
        <v>110.08470333899609</v>
      </c>
      <c r="AM87">
        <v>107.7185841764633</v>
      </c>
      <c r="AN87">
        <v>108.43457526871195</v>
      </c>
      <c r="AO87">
        <v>109.15265847152764</v>
      </c>
      <c r="AP87">
        <v>114.31097615931056</v>
      </c>
      <c r="AQ87">
        <v>111.71812636616039</v>
      </c>
    </row>
    <row r="88" spans="6:43" x14ac:dyDescent="0.25">
      <c r="F88">
        <v>100</v>
      </c>
      <c r="G88">
        <v>101.76967494165092</v>
      </c>
      <c r="H88">
        <v>103.11989945399876</v>
      </c>
      <c r="I88">
        <v>100.02909176223066</v>
      </c>
      <c r="J88">
        <v>99.12252954533804</v>
      </c>
      <c r="K88">
        <v>96.664564400280938</v>
      </c>
      <c r="L88">
        <v>96.259007298773412</v>
      </c>
      <c r="M88">
        <v>93.428618819716178</v>
      </c>
      <c r="N88">
        <v>98.332723683659808</v>
      </c>
      <c r="O88">
        <v>97.547161385559576</v>
      </c>
      <c r="P88">
        <v>98.439289054629313</v>
      </c>
      <c r="Q88">
        <v>98.664938010234096</v>
      </c>
      <c r="R88">
        <v>99.454710343398318</v>
      </c>
      <c r="S88">
        <v>98.119977020928047</v>
      </c>
      <c r="T88">
        <v>99.934853292346475</v>
      </c>
      <c r="U88">
        <v>97.905090233822705</v>
      </c>
      <c r="V88">
        <v>95.837490262594386</v>
      </c>
      <c r="W88">
        <v>104.50734419005786</v>
      </c>
      <c r="X88">
        <v>101.37762636941186</v>
      </c>
      <c r="Y88">
        <v>103.82426741103538</v>
      </c>
      <c r="Z88">
        <v>104.28051893965585</v>
      </c>
      <c r="AA88">
        <v>102.59837706489185</v>
      </c>
      <c r="AB88">
        <v>101.83976483494612</v>
      </c>
      <c r="AC88">
        <v>100.09704236482746</v>
      </c>
      <c r="AD88">
        <v>101.4851226718241</v>
      </c>
      <c r="AE88">
        <v>102.98182453908665</v>
      </c>
      <c r="AF88">
        <v>104.93816009567288</v>
      </c>
      <c r="AG88">
        <v>105.09856788385683</v>
      </c>
      <c r="AH88">
        <v>105.90137015116186</v>
      </c>
      <c r="AI88">
        <v>105.24891388360122</v>
      </c>
      <c r="AJ88">
        <v>105.23006158499712</v>
      </c>
      <c r="AK88">
        <v>103.86539368645866</v>
      </c>
      <c r="AL88">
        <v>99.289037084428259</v>
      </c>
      <c r="AM88">
        <v>95.919067994607104</v>
      </c>
      <c r="AN88">
        <v>97.889119191986126</v>
      </c>
      <c r="AO88">
        <v>98.060158104307177</v>
      </c>
      <c r="AP88">
        <v>101.19622367414279</v>
      </c>
      <c r="AQ88">
        <v>100.17363895320797</v>
      </c>
    </row>
    <row r="89" spans="6:43" x14ac:dyDescent="0.25">
      <c r="F89">
        <v>100</v>
      </c>
      <c r="G89">
        <v>97.739014947194292</v>
      </c>
      <c r="H89">
        <v>96.95859582753468</v>
      </c>
      <c r="I89">
        <v>98.002439894004851</v>
      </c>
      <c r="J89">
        <v>97.208349176192755</v>
      </c>
      <c r="K89">
        <v>95.467960525661169</v>
      </c>
      <c r="L89">
        <v>97.491790797004313</v>
      </c>
      <c r="M89">
        <v>95.035587399376013</v>
      </c>
      <c r="N89">
        <v>95.338989514527441</v>
      </c>
      <c r="O89">
        <v>93.507417538366994</v>
      </c>
      <c r="P89">
        <v>91.171636434141988</v>
      </c>
      <c r="Q89">
        <v>92.600995607044709</v>
      </c>
      <c r="R89">
        <v>90.799254366654324</v>
      </c>
      <c r="S89">
        <v>92.07111588238763</v>
      </c>
      <c r="T89">
        <v>93.649455573067826</v>
      </c>
      <c r="U89">
        <v>91.260783732747058</v>
      </c>
      <c r="V89">
        <v>91.050800160840538</v>
      </c>
      <c r="W89">
        <v>88.550311962870822</v>
      </c>
      <c r="X89">
        <v>90.063614544434174</v>
      </c>
      <c r="Y89">
        <v>89.926277193925131</v>
      </c>
      <c r="Z89">
        <v>93.134037286262569</v>
      </c>
      <c r="AA89">
        <v>91.184417822454606</v>
      </c>
      <c r="AB89">
        <v>90.775216778076569</v>
      </c>
      <c r="AC89">
        <v>90.72770540436666</v>
      </c>
      <c r="AD89">
        <v>91.401883416415032</v>
      </c>
      <c r="AE89">
        <v>93.021287616837611</v>
      </c>
      <c r="AF89">
        <v>93.984856464322377</v>
      </c>
      <c r="AG89">
        <v>94.345120101305966</v>
      </c>
      <c r="AH89">
        <v>93.548767099680532</v>
      </c>
      <c r="AI89">
        <v>95.410197327770547</v>
      </c>
      <c r="AJ89">
        <v>95.432338569031984</v>
      </c>
      <c r="AK89">
        <v>95.395915535056901</v>
      </c>
      <c r="AL89">
        <v>96.600805001034331</v>
      </c>
      <c r="AM89">
        <v>96.328257890673981</v>
      </c>
      <c r="AN89">
        <v>94.00489004086738</v>
      </c>
      <c r="AO89">
        <v>96.538637171060742</v>
      </c>
      <c r="AP89">
        <v>96.762035304133533</v>
      </c>
      <c r="AQ89">
        <v>97.01966864638382</v>
      </c>
    </row>
    <row r="90" spans="6:43" x14ac:dyDescent="0.25">
      <c r="F90">
        <v>100</v>
      </c>
      <c r="G90">
        <v>101.59079078140191</v>
      </c>
      <c r="H90">
        <v>102.06614748557396</v>
      </c>
      <c r="I90">
        <v>102.14124117609271</v>
      </c>
      <c r="J90">
        <v>99.525991269251364</v>
      </c>
      <c r="K90">
        <v>98.942777910679865</v>
      </c>
      <c r="L90">
        <v>101.95274825803142</v>
      </c>
      <c r="M90">
        <v>100.76172753408359</v>
      </c>
      <c r="N90">
        <v>101.26555625324494</v>
      </c>
      <c r="O90">
        <v>102.13757620856782</v>
      </c>
      <c r="P90">
        <v>101.8855855502931</v>
      </c>
      <c r="Q90">
        <v>99.659755224783197</v>
      </c>
      <c r="R90">
        <v>102.39221638292874</v>
      </c>
      <c r="S90">
        <v>103.21347656284699</v>
      </c>
      <c r="T90">
        <v>104.60035171347825</v>
      </c>
      <c r="U90">
        <v>103.46041580971496</v>
      </c>
      <c r="V90">
        <v>101.80746357076265</v>
      </c>
      <c r="W90">
        <v>102.21788814134013</v>
      </c>
      <c r="X90">
        <v>102.91541052664181</v>
      </c>
      <c r="Y90">
        <v>99.713388675937949</v>
      </c>
      <c r="Z90">
        <v>101.60871296894706</v>
      </c>
      <c r="AA90">
        <v>101.37697845465826</v>
      </c>
      <c r="AB90">
        <v>104.78736960260436</v>
      </c>
      <c r="AC90">
        <v>106.29287197061436</v>
      </c>
      <c r="AD90">
        <v>111.08169048696091</v>
      </c>
      <c r="AE90">
        <v>112.66769330695956</v>
      </c>
      <c r="AF90">
        <v>107.24422618367619</v>
      </c>
      <c r="AG90">
        <v>108.37344912348981</v>
      </c>
      <c r="AH90">
        <v>107.83253686488902</v>
      </c>
      <c r="AI90">
        <v>106.66080848613593</v>
      </c>
      <c r="AJ90">
        <v>108.20879066505165</v>
      </c>
      <c r="AK90">
        <v>106.97041802466046</v>
      </c>
      <c r="AL90">
        <v>108.69001599590123</v>
      </c>
      <c r="AM90">
        <v>110.4464463593649</v>
      </c>
      <c r="AN90">
        <v>107.42539138412084</v>
      </c>
      <c r="AO90">
        <v>106.25087748095351</v>
      </c>
      <c r="AP90">
        <v>107.31795033155177</v>
      </c>
      <c r="AQ90">
        <v>106.6236323143488</v>
      </c>
    </row>
    <row r="91" spans="6:43" x14ac:dyDescent="0.25">
      <c r="F91">
        <v>100</v>
      </c>
      <c r="G91">
        <v>99.243219593001996</v>
      </c>
      <c r="H91">
        <v>97.889315261476852</v>
      </c>
      <c r="I91">
        <v>99.296228556633963</v>
      </c>
      <c r="J91">
        <v>97.611038017655574</v>
      </c>
      <c r="K91">
        <v>96.991728860519984</v>
      </c>
      <c r="L91">
        <v>100.64279819002113</v>
      </c>
      <c r="M91">
        <v>101.361243079326</v>
      </c>
      <c r="N91">
        <v>103.48012467631372</v>
      </c>
      <c r="O91">
        <v>104.48503192413108</v>
      </c>
      <c r="P91">
        <v>106.28651798791834</v>
      </c>
      <c r="Q91">
        <v>105.53061941690486</v>
      </c>
      <c r="R91">
        <v>107.48151629602479</v>
      </c>
      <c r="S91">
        <v>108.25102029973121</v>
      </c>
      <c r="T91">
        <v>113.47754589873405</v>
      </c>
      <c r="U91">
        <v>120.88600436334322</v>
      </c>
      <c r="V91">
        <v>124.06522181043749</v>
      </c>
      <c r="W91">
        <v>125.19864107618137</v>
      </c>
      <c r="X91">
        <v>117.36479298641498</v>
      </c>
      <c r="Y91">
        <v>122.11218079461497</v>
      </c>
      <c r="Z91">
        <v>124.65771294719616</v>
      </c>
      <c r="AA91">
        <v>119.77778713155929</v>
      </c>
      <c r="AB91">
        <v>119.94849493637008</v>
      </c>
      <c r="AC91">
        <v>120.46825006952079</v>
      </c>
      <c r="AD91">
        <v>116.31891920932625</v>
      </c>
      <c r="AE91">
        <v>120.88610741498437</v>
      </c>
      <c r="AF91">
        <v>123.48368250461635</v>
      </c>
      <c r="AG91">
        <v>125.1182371589428</v>
      </c>
      <c r="AH91">
        <v>124.43973149869521</v>
      </c>
      <c r="AI91">
        <v>121.59229008267747</v>
      </c>
      <c r="AJ91">
        <v>128.27610920788024</v>
      </c>
      <c r="AK91">
        <v>119.97860249186627</v>
      </c>
      <c r="AL91">
        <v>130.69313432829949</v>
      </c>
      <c r="AM91">
        <v>131.51317272826878</v>
      </c>
      <c r="AN91">
        <v>126.27143321763022</v>
      </c>
      <c r="AO91">
        <v>127.12847899890214</v>
      </c>
      <c r="AP91">
        <v>120.65128035286317</v>
      </c>
      <c r="AQ91">
        <v>126.32252419043722</v>
      </c>
    </row>
    <row r="92" spans="6:43" x14ac:dyDescent="0.25">
      <c r="F92">
        <v>100</v>
      </c>
      <c r="G92">
        <v>98.873792165291277</v>
      </c>
      <c r="H92">
        <v>99.959758654218504</v>
      </c>
      <c r="I92">
        <v>98.8143216358567</v>
      </c>
      <c r="J92">
        <v>98.136109636653984</v>
      </c>
      <c r="K92">
        <v>97.418686888608505</v>
      </c>
      <c r="L92">
        <v>95.411075745471237</v>
      </c>
      <c r="M92">
        <v>94.157127357031527</v>
      </c>
      <c r="N92">
        <v>92.375151118309432</v>
      </c>
      <c r="O92">
        <v>86.620066312811289</v>
      </c>
      <c r="P92">
        <v>89.739209068151382</v>
      </c>
      <c r="Q92">
        <v>88.333659143248752</v>
      </c>
      <c r="R92">
        <v>90.250852707192408</v>
      </c>
      <c r="S92">
        <v>90.634431254846817</v>
      </c>
      <c r="T92">
        <v>87.091811668999043</v>
      </c>
      <c r="U92">
        <v>85.521692616442778</v>
      </c>
      <c r="V92">
        <v>87.0287517796271</v>
      </c>
      <c r="W92">
        <v>85.068177443776776</v>
      </c>
      <c r="X92">
        <v>80.581278741735304</v>
      </c>
      <c r="Y92">
        <v>82.350915376080735</v>
      </c>
      <c r="Z92">
        <v>82.779702099438708</v>
      </c>
      <c r="AA92">
        <v>86.97224687401075</v>
      </c>
      <c r="AB92">
        <v>86.519293660540811</v>
      </c>
      <c r="AC92">
        <v>89.179799745289699</v>
      </c>
      <c r="AD92">
        <v>91.146254912543839</v>
      </c>
      <c r="AE92">
        <v>89.484891847739831</v>
      </c>
      <c r="AF92">
        <v>92.01816819225165</v>
      </c>
      <c r="AG92">
        <v>93.219863745100753</v>
      </c>
      <c r="AH92">
        <v>94.001047700147737</v>
      </c>
      <c r="AI92">
        <v>93.885011842842516</v>
      </c>
      <c r="AJ92">
        <v>93.701098114147015</v>
      </c>
      <c r="AK92">
        <v>94.015457163478402</v>
      </c>
      <c r="AL92">
        <v>96.757723058643464</v>
      </c>
      <c r="AM92">
        <v>96.818202200159163</v>
      </c>
      <c r="AN92">
        <v>96.531295222743935</v>
      </c>
      <c r="AO92">
        <v>96.320142302002139</v>
      </c>
      <c r="AP92">
        <v>97.481165637317645</v>
      </c>
      <c r="AQ92">
        <v>97.398641484865266</v>
      </c>
    </row>
    <row r="93" spans="6:43" x14ac:dyDescent="0.25">
      <c r="F93">
        <v>100</v>
      </c>
      <c r="G93">
        <v>100.4151837908812</v>
      </c>
      <c r="H93">
        <v>102.44621439446945</v>
      </c>
      <c r="I93">
        <v>104.51553921523548</v>
      </c>
      <c r="J93">
        <v>107.35319611686178</v>
      </c>
      <c r="K93">
        <v>105.63837420768427</v>
      </c>
      <c r="L93">
        <v>101.3996445207228</v>
      </c>
      <c r="M93">
        <v>100.12386487572572</v>
      </c>
      <c r="N93">
        <v>100.16925241616646</v>
      </c>
      <c r="O93">
        <v>100.51329640694048</v>
      </c>
      <c r="P93">
        <v>101.23818544894414</v>
      </c>
      <c r="Q93">
        <v>99.971220896942199</v>
      </c>
      <c r="R93">
        <v>100.52117069955318</v>
      </c>
      <c r="S93">
        <v>102.14914833291526</v>
      </c>
      <c r="T93">
        <v>101.34531665074439</v>
      </c>
      <c r="U93">
        <v>103.88245590084171</v>
      </c>
      <c r="V93">
        <v>99.523666055510446</v>
      </c>
      <c r="W93">
        <v>102.67826438307281</v>
      </c>
      <c r="X93">
        <v>106.5199881223963</v>
      </c>
      <c r="Y93">
        <v>105.59325153688935</v>
      </c>
      <c r="Z93">
        <v>103.97120710893745</v>
      </c>
      <c r="AA93">
        <v>101.52966023501719</v>
      </c>
      <c r="AB93">
        <v>101.89723154010022</v>
      </c>
      <c r="AC93">
        <v>98.112152254011477</v>
      </c>
      <c r="AD93">
        <v>95.617938025367494</v>
      </c>
      <c r="AE93">
        <v>97.668524169257125</v>
      </c>
      <c r="AF93">
        <v>98.138836651570927</v>
      </c>
      <c r="AG93">
        <v>97.988253667050472</v>
      </c>
      <c r="AH93">
        <v>95.034954785816652</v>
      </c>
      <c r="AI93">
        <v>94.454657042508103</v>
      </c>
      <c r="AJ93">
        <v>92.227137786888449</v>
      </c>
      <c r="AK93">
        <v>91.027889565954766</v>
      </c>
      <c r="AL93">
        <v>88.86606794029818</v>
      </c>
      <c r="AM93">
        <v>87.733718629623269</v>
      </c>
      <c r="AN93">
        <v>89.979566061789981</v>
      </c>
      <c r="AO93">
        <v>93.149546984385452</v>
      </c>
      <c r="AP93">
        <v>94.145311151377612</v>
      </c>
      <c r="AQ93">
        <v>95.593976739030495</v>
      </c>
    </row>
    <row r="94" spans="6:43" x14ac:dyDescent="0.25">
      <c r="F94">
        <v>100</v>
      </c>
      <c r="G94">
        <v>100.25953173078554</v>
      </c>
      <c r="H94">
        <v>101.90799213163095</v>
      </c>
      <c r="I94">
        <v>99.056553158537639</v>
      </c>
      <c r="J94">
        <v>101.10059069390253</v>
      </c>
      <c r="K94">
        <v>103.20748615040833</v>
      </c>
      <c r="L94">
        <v>105.62667314418762</v>
      </c>
      <c r="M94">
        <v>103.50170968402888</v>
      </c>
      <c r="N94">
        <v>103.42761318921896</v>
      </c>
      <c r="O94">
        <v>105.22277909482725</v>
      </c>
      <c r="P94">
        <v>108.11001602133521</v>
      </c>
      <c r="Q94">
        <v>109.78888504648548</v>
      </c>
      <c r="R94">
        <v>108.50122589398892</v>
      </c>
      <c r="S94">
        <v>110.28961838709267</v>
      </c>
      <c r="T94">
        <v>107.52456720072099</v>
      </c>
      <c r="U94">
        <v>101.65252924964371</v>
      </c>
      <c r="V94">
        <v>97.325136593050829</v>
      </c>
      <c r="W94">
        <v>97.894621712087869</v>
      </c>
      <c r="X94">
        <v>97.24438486784797</v>
      </c>
      <c r="Y94">
        <v>94.655346399282038</v>
      </c>
      <c r="Z94">
        <v>94.849371685537974</v>
      </c>
      <c r="AA94">
        <v>95.766019481740898</v>
      </c>
      <c r="AB94">
        <v>96.833177029161448</v>
      </c>
      <c r="AC94">
        <v>97.063174151593685</v>
      </c>
      <c r="AD94">
        <v>96.738794988743763</v>
      </c>
      <c r="AE94">
        <v>95.546890030496883</v>
      </c>
      <c r="AF94">
        <v>99.101315972978057</v>
      </c>
      <c r="AG94">
        <v>100.0456279547724</v>
      </c>
      <c r="AH94">
        <v>99.214405869420958</v>
      </c>
      <c r="AI94">
        <v>101.52719325266655</v>
      </c>
      <c r="AJ94">
        <v>100.62799992204987</v>
      </c>
      <c r="AK94">
        <v>101.70620917264399</v>
      </c>
      <c r="AL94">
        <v>101.69711845098701</v>
      </c>
      <c r="AM94">
        <v>106.52619778465422</v>
      </c>
      <c r="AN94">
        <v>103.13558351969138</v>
      </c>
      <c r="AO94">
        <v>102.7613870020961</v>
      </c>
      <c r="AP94">
        <v>100.85725688930938</v>
      </c>
      <c r="AQ94">
        <v>103.47573430328838</v>
      </c>
    </row>
    <row r="95" spans="6:43" x14ac:dyDescent="0.25">
      <c r="F95">
        <v>100</v>
      </c>
      <c r="G95">
        <v>97.974696911694053</v>
      </c>
      <c r="H95">
        <v>98.732538595946963</v>
      </c>
      <c r="I95">
        <v>101.14509214722291</v>
      </c>
      <c r="J95">
        <v>101.27694923397556</v>
      </c>
      <c r="K95">
        <v>101.77069344639085</v>
      </c>
      <c r="L95">
        <v>100.61820690444581</v>
      </c>
      <c r="M95">
        <v>98.302035115224655</v>
      </c>
      <c r="N95">
        <v>96.159327757555005</v>
      </c>
      <c r="O95">
        <v>93.543731639068682</v>
      </c>
      <c r="P95">
        <v>97.39951836030319</v>
      </c>
      <c r="Q95">
        <v>95.718073961165089</v>
      </c>
      <c r="R95">
        <v>94.696440535974574</v>
      </c>
      <c r="S95">
        <v>96.448675684830434</v>
      </c>
      <c r="T95">
        <v>95.570960095543015</v>
      </c>
      <c r="U95">
        <v>93.818980670162006</v>
      </c>
      <c r="V95">
        <v>91.562287189934565</v>
      </c>
      <c r="W95">
        <v>89.881989246275623</v>
      </c>
      <c r="X95">
        <v>91.443819790500115</v>
      </c>
      <c r="Y95">
        <v>93.439846017991272</v>
      </c>
      <c r="Z95">
        <v>91.493566402426666</v>
      </c>
      <c r="AA95">
        <v>92.665111510859006</v>
      </c>
      <c r="AB95">
        <v>91.852560152561665</v>
      </c>
      <c r="AC95">
        <v>88.540281314973186</v>
      </c>
      <c r="AD95">
        <v>91.092246708422294</v>
      </c>
      <c r="AE95">
        <v>93.397962693964189</v>
      </c>
      <c r="AF95">
        <v>92.171470961866248</v>
      </c>
      <c r="AG95">
        <v>90.118669148927722</v>
      </c>
      <c r="AH95">
        <v>87.954016951514305</v>
      </c>
      <c r="AI95">
        <v>86.713266235533951</v>
      </c>
      <c r="AJ95">
        <v>88.778705958933486</v>
      </c>
      <c r="AK95">
        <v>85.978379450477718</v>
      </c>
      <c r="AL95">
        <v>84.17720585635935</v>
      </c>
      <c r="AM95">
        <v>86.349106160037152</v>
      </c>
      <c r="AN95">
        <v>85.981082612854635</v>
      </c>
      <c r="AO95">
        <v>84.793501671003312</v>
      </c>
      <c r="AP95">
        <v>84.030052427193866</v>
      </c>
      <c r="AQ95">
        <v>85.817525725366309</v>
      </c>
    </row>
    <row r="96" spans="6:43" x14ac:dyDescent="0.25">
      <c r="F96">
        <v>100</v>
      </c>
      <c r="G96">
        <v>101.79419137133732</v>
      </c>
      <c r="H96">
        <v>97.046165096933805</v>
      </c>
      <c r="I96">
        <v>97.226041931201479</v>
      </c>
      <c r="J96">
        <v>98.172221422699707</v>
      </c>
      <c r="K96">
        <v>97.189251625186046</v>
      </c>
      <c r="L96">
        <v>97.294012694323825</v>
      </c>
      <c r="M96">
        <v>96.025437706084844</v>
      </c>
      <c r="N96">
        <v>99.181023259901906</v>
      </c>
      <c r="O96">
        <v>97.952264330861098</v>
      </c>
      <c r="P96">
        <v>98.716467041499271</v>
      </c>
      <c r="Q96">
        <v>99.690933035965315</v>
      </c>
      <c r="R96">
        <v>102.07579472302348</v>
      </c>
      <c r="S96">
        <v>102.40896252427945</v>
      </c>
      <c r="T96">
        <v>101.02446662404662</v>
      </c>
      <c r="U96">
        <v>101.87335938679037</v>
      </c>
      <c r="V96">
        <v>100.1099215023973</v>
      </c>
      <c r="W96">
        <v>101.10206203669028</v>
      </c>
      <c r="X96">
        <v>101.35115972278879</v>
      </c>
      <c r="Y96">
        <v>103.01072743751671</v>
      </c>
      <c r="Z96">
        <v>100.49747495546769</v>
      </c>
      <c r="AA96">
        <v>104.72779920622511</v>
      </c>
      <c r="AB96">
        <v>106.27623678771162</v>
      </c>
      <c r="AC96">
        <v>103.48862429520821</v>
      </c>
      <c r="AD96">
        <v>101.17276409361546</v>
      </c>
      <c r="AE96">
        <v>97.934399354292381</v>
      </c>
      <c r="AF96">
        <v>101.1806230986704</v>
      </c>
      <c r="AG96">
        <v>99.709492923040798</v>
      </c>
      <c r="AH96">
        <v>102.79789059863805</v>
      </c>
      <c r="AI96">
        <v>103.39397344315304</v>
      </c>
      <c r="AJ96">
        <v>103.99504572193698</v>
      </c>
      <c r="AK96">
        <v>103.50053080348391</v>
      </c>
      <c r="AL96">
        <v>104.34480839352524</v>
      </c>
      <c r="AM96">
        <v>103.30436988917984</v>
      </c>
      <c r="AN96">
        <v>104.73227877269059</v>
      </c>
      <c r="AO96">
        <v>108.43326139580729</v>
      </c>
      <c r="AP96">
        <v>107.24337286742524</v>
      </c>
      <c r="AQ96">
        <v>108.54015846787593</v>
      </c>
    </row>
    <row r="97" spans="6:43" x14ac:dyDescent="0.25">
      <c r="F97">
        <v>100</v>
      </c>
      <c r="G97">
        <v>99.684461578200938</v>
      </c>
      <c r="H97">
        <v>103.61932698118635</v>
      </c>
      <c r="I97">
        <v>105.28343130069507</v>
      </c>
      <c r="J97">
        <v>104.38878459328311</v>
      </c>
      <c r="K97">
        <v>105.49764734460113</v>
      </c>
      <c r="L97">
        <v>106.85784321146662</v>
      </c>
      <c r="M97">
        <v>104.63904736353989</v>
      </c>
      <c r="N97">
        <v>109.6832037230803</v>
      </c>
      <c r="O97">
        <v>113.69907949538779</v>
      </c>
      <c r="P97">
        <v>114.26771786213082</v>
      </c>
      <c r="Q97">
        <v>113.4680290737634</v>
      </c>
      <c r="R97">
        <v>113.85303023358183</v>
      </c>
      <c r="S97">
        <v>112.61040219385553</v>
      </c>
      <c r="T97">
        <v>105.15782606082665</v>
      </c>
      <c r="U97">
        <v>108.05942722977809</v>
      </c>
      <c r="V97">
        <v>104.48523744262988</v>
      </c>
      <c r="W97">
        <v>103.07503846668391</v>
      </c>
      <c r="X97">
        <v>103.15735228461791</v>
      </c>
      <c r="Y97">
        <v>103.35828966783571</v>
      </c>
      <c r="Z97">
        <v>96.570177114413042</v>
      </c>
      <c r="AA97">
        <v>96.309901603096307</v>
      </c>
      <c r="AB97">
        <v>94.728631056633617</v>
      </c>
      <c r="AC97">
        <v>95.44082228475915</v>
      </c>
      <c r="AD97">
        <v>97.567902862235982</v>
      </c>
      <c r="AE97">
        <v>95.367708099968453</v>
      </c>
      <c r="AF97">
        <v>94.86871486411755</v>
      </c>
      <c r="AG97">
        <v>95.737447175555872</v>
      </c>
      <c r="AH97">
        <v>100.78148384888075</v>
      </c>
      <c r="AI97">
        <v>100.35501627009566</v>
      </c>
      <c r="AJ97">
        <v>102.07280087469105</v>
      </c>
      <c r="AK97">
        <v>103.1030363697313</v>
      </c>
      <c r="AL97">
        <v>104.31907730350547</v>
      </c>
      <c r="AM97">
        <v>102.74220155638334</v>
      </c>
      <c r="AN97">
        <v>104.56544090160739</v>
      </c>
      <c r="AO97">
        <v>104.57617978354325</v>
      </c>
      <c r="AP97">
        <v>105.44879885051901</v>
      </c>
      <c r="AQ97">
        <v>106.84405674660563</v>
      </c>
    </row>
    <row r="98" spans="6:43" x14ac:dyDescent="0.25">
      <c r="F98">
        <v>100</v>
      </c>
      <c r="G98">
        <v>102.50387860688024</v>
      </c>
      <c r="H98">
        <v>104.17526253362671</v>
      </c>
      <c r="I98">
        <v>104.81292587114704</v>
      </c>
      <c r="J98">
        <v>102.15652748480291</v>
      </c>
      <c r="K98">
        <v>102.99737022035445</v>
      </c>
      <c r="L98">
        <v>102.7660620971043</v>
      </c>
      <c r="M98">
        <v>99.551067602246277</v>
      </c>
      <c r="N98">
        <v>102.50900040509147</v>
      </c>
      <c r="O98">
        <v>103.50424195848574</v>
      </c>
      <c r="P98">
        <v>105.09367278015586</v>
      </c>
      <c r="Q98">
        <v>102.55377311565289</v>
      </c>
      <c r="R98">
        <v>99.975844369943687</v>
      </c>
      <c r="S98">
        <v>100.06084833909316</v>
      </c>
      <c r="T98">
        <v>100.35926946068658</v>
      </c>
      <c r="U98">
        <v>101.68505048248478</v>
      </c>
      <c r="V98">
        <v>103.08366736707016</v>
      </c>
      <c r="W98">
        <v>104.61048230694993</v>
      </c>
      <c r="X98">
        <v>106.90164819314748</v>
      </c>
      <c r="Y98">
        <v>107.32069766384886</v>
      </c>
      <c r="Z98">
        <v>111.43639327782263</v>
      </c>
      <c r="AA98">
        <v>112.74310223651217</v>
      </c>
      <c r="AB98">
        <v>105.62379038536774</v>
      </c>
      <c r="AC98">
        <v>103.47380802667186</v>
      </c>
      <c r="AD98">
        <v>103.95642351600264</v>
      </c>
      <c r="AE98">
        <v>104.60680824489569</v>
      </c>
      <c r="AF98">
        <v>103.88280100851601</v>
      </c>
      <c r="AG98">
        <v>108.53608105597384</v>
      </c>
      <c r="AH98">
        <v>108.43578697916587</v>
      </c>
      <c r="AI98">
        <v>107.25951478594314</v>
      </c>
      <c r="AJ98">
        <v>101.33866071283001</v>
      </c>
      <c r="AK98">
        <v>102.39423012241484</v>
      </c>
      <c r="AL98">
        <v>103.26754976188317</v>
      </c>
      <c r="AM98">
        <v>104.39504619063028</v>
      </c>
      <c r="AN98">
        <v>101.29809236441903</v>
      </c>
      <c r="AO98">
        <v>102.25482324600343</v>
      </c>
      <c r="AP98">
        <v>104.60281921794409</v>
      </c>
      <c r="AQ98">
        <v>104.03107286679632</v>
      </c>
    </row>
    <row r="99" spans="6:43" x14ac:dyDescent="0.25">
      <c r="F99">
        <v>100</v>
      </c>
      <c r="G99">
        <v>98.451155870692631</v>
      </c>
      <c r="H99">
        <v>98.839507971335038</v>
      </c>
      <c r="I99">
        <v>100.89885237341812</v>
      </c>
      <c r="J99">
        <v>102.69972434513605</v>
      </c>
      <c r="K99">
        <v>104.03079645228259</v>
      </c>
      <c r="L99">
        <v>105.07615166659784</v>
      </c>
      <c r="M99">
        <v>102.15440535644331</v>
      </c>
      <c r="N99">
        <v>101.48513696795484</v>
      </c>
      <c r="O99">
        <v>102.35752675019422</v>
      </c>
      <c r="P99">
        <v>98.686690351726511</v>
      </c>
      <c r="Q99">
        <v>99.375730314706814</v>
      </c>
      <c r="R99">
        <v>102.11521193960699</v>
      </c>
      <c r="S99">
        <v>103.79160227127581</v>
      </c>
      <c r="T99">
        <v>102.02571437250856</v>
      </c>
      <c r="U99">
        <v>99.581044218491627</v>
      </c>
      <c r="V99">
        <v>101.89751099641553</v>
      </c>
      <c r="W99">
        <v>108.08905011608621</v>
      </c>
      <c r="X99">
        <v>103.25290400731103</v>
      </c>
      <c r="Y99">
        <v>101.42730708043248</v>
      </c>
      <c r="Z99">
        <v>104.51632856646408</v>
      </c>
      <c r="AA99">
        <v>107.16921746549684</v>
      </c>
      <c r="AB99">
        <v>102.4728412832828</v>
      </c>
      <c r="AC99">
        <v>101.14657174494096</v>
      </c>
      <c r="AD99">
        <v>98.150780028370903</v>
      </c>
      <c r="AE99">
        <v>98.276299426317678</v>
      </c>
      <c r="AF99">
        <v>99.342772458805101</v>
      </c>
      <c r="AG99">
        <v>98.147493689347058</v>
      </c>
      <c r="AH99">
        <v>98.426430611063026</v>
      </c>
      <c r="AI99">
        <v>98.715266836576845</v>
      </c>
      <c r="AJ99">
        <v>101.29000193368884</v>
      </c>
      <c r="AK99">
        <v>101.94659804297696</v>
      </c>
      <c r="AL99">
        <v>102.1104801708393</v>
      </c>
      <c r="AM99">
        <v>102.05126700486802</v>
      </c>
      <c r="AN99">
        <v>100.89812784835817</v>
      </c>
      <c r="AO99">
        <v>101.22913683672921</v>
      </c>
      <c r="AP99">
        <v>100.8567262108368</v>
      </c>
      <c r="AQ99">
        <v>98.968730305333949</v>
      </c>
    </row>
    <row r="100" spans="6:43" x14ac:dyDescent="0.25">
      <c r="F100">
        <v>100</v>
      </c>
      <c r="G100">
        <v>103.19541031471428</v>
      </c>
      <c r="H100">
        <v>101.7976330177034</v>
      </c>
      <c r="I100">
        <v>101.09875702638733</v>
      </c>
      <c r="J100">
        <v>102.02059952856976</v>
      </c>
      <c r="K100">
        <v>103.98622704453183</v>
      </c>
      <c r="L100">
        <v>104.81759746949281</v>
      </c>
      <c r="M100">
        <v>105.18638846182402</v>
      </c>
      <c r="N100">
        <v>98.847736334519468</v>
      </c>
      <c r="O100">
        <v>97.531271626456885</v>
      </c>
      <c r="P100">
        <v>99.535242050585765</v>
      </c>
      <c r="Q100">
        <v>101.12413724322477</v>
      </c>
      <c r="R100">
        <v>99.594474182376217</v>
      </c>
      <c r="S100">
        <v>100.09268109416013</v>
      </c>
      <c r="T100">
        <v>101.40570898130711</v>
      </c>
      <c r="U100">
        <v>103.31910563940743</v>
      </c>
      <c r="V100">
        <v>100.18860996419671</v>
      </c>
      <c r="W100">
        <v>98.714551353004012</v>
      </c>
      <c r="X100">
        <v>99.000241265965911</v>
      </c>
      <c r="Y100">
        <v>99.594700135565631</v>
      </c>
      <c r="Z100">
        <v>100.15982121739785</v>
      </c>
      <c r="AA100">
        <v>97.597081400363763</v>
      </c>
      <c r="AB100">
        <v>96.767625111700809</v>
      </c>
      <c r="AC100">
        <v>98.581793146852661</v>
      </c>
      <c r="AD100">
        <v>98.532719877593934</v>
      </c>
      <c r="AE100">
        <v>99.622104145370258</v>
      </c>
      <c r="AF100">
        <v>98.866297051614623</v>
      </c>
      <c r="AG100">
        <v>97.311184236771879</v>
      </c>
      <c r="AH100">
        <v>97.112918994265158</v>
      </c>
      <c r="AI100">
        <v>97.361026202316566</v>
      </c>
      <c r="AJ100">
        <v>101.15241336278223</v>
      </c>
      <c r="AK100">
        <v>97.975057228493455</v>
      </c>
      <c r="AL100">
        <v>97.849450547900148</v>
      </c>
      <c r="AM100">
        <v>99.290304064283447</v>
      </c>
      <c r="AN100">
        <v>98.277186072772253</v>
      </c>
      <c r="AO100">
        <v>97.027178373110274</v>
      </c>
      <c r="AP100">
        <v>97.748326711546284</v>
      </c>
      <c r="AQ100">
        <v>98.537905035672935</v>
      </c>
    </row>
    <row r="101" spans="6:43" x14ac:dyDescent="0.25">
      <c r="F101">
        <v>100</v>
      </c>
      <c r="G101">
        <v>100.96327148343296</v>
      </c>
      <c r="H101">
        <v>100.90665335256934</v>
      </c>
      <c r="I101">
        <v>101.48741793046743</v>
      </c>
      <c r="J101">
        <v>101.93768199013806</v>
      </c>
      <c r="K101">
        <v>99.174369244876473</v>
      </c>
      <c r="L101">
        <v>98.545528364136842</v>
      </c>
      <c r="M101">
        <v>98.285735987894171</v>
      </c>
      <c r="N101">
        <v>97.222769185469616</v>
      </c>
      <c r="O101">
        <v>96.46718244492213</v>
      </c>
      <c r="P101">
        <v>97.050941885861633</v>
      </c>
      <c r="Q101">
        <v>94.929426014483937</v>
      </c>
      <c r="R101">
        <v>96.628085961019167</v>
      </c>
      <c r="S101">
        <v>97.08982094110398</v>
      </c>
      <c r="T101">
        <v>94.910137933356765</v>
      </c>
      <c r="U101">
        <v>97.367834178117519</v>
      </c>
      <c r="V101">
        <v>98.119663615370442</v>
      </c>
      <c r="W101">
        <v>97.87886162034971</v>
      </c>
      <c r="X101">
        <v>98.936079698685404</v>
      </c>
      <c r="Y101">
        <v>99.484668967082939</v>
      </c>
      <c r="Z101">
        <v>99.577604122948742</v>
      </c>
      <c r="AA101">
        <v>100.27800494173711</v>
      </c>
      <c r="AB101">
        <v>100.96255512170839</v>
      </c>
      <c r="AC101">
        <v>99.971388705047644</v>
      </c>
      <c r="AD101">
        <v>99.010403632266033</v>
      </c>
      <c r="AE101">
        <v>99.292125011189015</v>
      </c>
      <c r="AF101">
        <v>100.94653535463277</v>
      </c>
      <c r="AG101">
        <v>100.19031257904858</v>
      </c>
      <c r="AH101">
        <v>104.29674171690446</v>
      </c>
      <c r="AI101">
        <v>105.81195553159239</v>
      </c>
      <c r="AJ101">
        <v>102.67601979431424</v>
      </c>
      <c r="AK101">
        <v>102.02951140802713</v>
      </c>
      <c r="AL101">
        <v>104.56702538215457</v>
      </c>
      <c r="AM101">
        <v>108.22569353549194</v>
      </c>
      <c r="AN101">
        <v>108.57255792847302</v>
      </c>
      <c r="AO101">
        <v>109.10963050843515</v>
      </c>
      <c r="AP101">
        <v>109.82347101843364</v>
      </c>
      <c r="AQ101">
        <v>111.0351713686055</v>
      </c>
    </row>
    <row r="102" spans="6:43" x14ac:dyDescent="0.25">
      <c r="F102">
        <v>100</v>
      </c>
      <c r="G102">
        <v>100.4413250693303</v>
      </c>
      <c r="H102">
        <v>98.314688506357172</v>
      </c>
      <c r="I102">
        <v>98.476595794925288</v>
      </c>
      <c r="J102">
        <v>98.75163934198666</v>
      </c>
      <c r="K102">
        <v>96.602466159057357</v>
      </c>
      <c r="L102">
        <v>94.119313126543574</v>
      </c>
      <c r="M102">
        <v>92.678713696613443</v>
      </c>
      <c r="N102">
        <v>91.423342838831786</v>
      </c>
      <c r="O102">
        <v>95.625383233219679</v>
      </c>
      <c r="P102">
        <v>94.385945556363694</v>
      </c>
      <c r="Q102">
        <v>93.096376280227204</v>
      </c>
      <c r="R102">
        <v>93.953403682393713</v>
      </c>
      <c r="S102">
        <v>96.30030477713872</v>
      </c>
      <c r="T102">
        <v>96.056020243549995</v>
      </c>
      <c r="U102">
        <v>94.582135406475857</v>
      </c>
      <c r="V102">
        <v>98.070666480459678</v>
      </c>
      <c r="W102">
        <v>95.998224201642415</v>
      </c>
      <c r="X102">
        <v>96.790618453551232</v>
      </c>
      <c r="Y102">
        <v>96.007632792967669</v>
      </c>
      <c r="Z102">
        <v>93.664267180462517</v>
      </c>
      <c r="AA102">
        <v>94.057131501877038</v>
      </c>
      <c r="AB102">
        <v>95.635719946919409</v>
      </c>
      <c r="AC102">
        <v>95.795781353886156</v>
      </c>
      <c r="AD102">
        <v>97.069513184274456</v>
      </c>
      <c r="AE102">
        <v>98.210603450301107</v>
      </c>
      <c r="AF102">
        <v>97.110547100101343</v>
      </c>
      <c r="AG102">
        <v>99.390725678748311</v>
      </c>
      <c r="AH102">
        <v>98.357470016490026</v>
      </c>
      <c r="AI102">
        <v>95.896068334980413</v>
      </c>
      <c r="AJ102">
        <v>95.600855195698898</v>
      </c>
      <c r="AK102">
        <v>94.391271432373287</v>
      </c>
      <c r="AL102">
        <v>94.395705579138877</v>
      </c>
      <c r="AM102">
        <v>95.105173088056944</v>
      </c>
      <c r="AN102">
        <v>96.516609978876801</v>
      </c>
      <c r="AO102">
        <v>97.636284541768248</v>
      </c>
      <c r="AP102">
        <v>96.111340564041342</v>
      </c>
      <c r="AQ102">
        <v>97.282333695927747</v>
      </c>
    </row>
    <row r="103" spans="6:43" x14ac:dyDescent="0.25">
      <c r="F103">
        <v>100</v>
      </c>
      <c r="G103">
        <v>99.711223525146195</v>
      </c>
      <c r="H103">
        <v>98.477054125660445</v>
      </c>
      <c r="I103">
        <v>100.65456320236521</v>
      </c>
      <c r="J103">
        <v>98.958907915757166</v>
      </c>
      <c r="K103">
        <v>99.744057505754782</v>
      </c>
      <c r="L103">
        <v>97.635906957370537</v>
      </c>
      <c r="M103">
        <v>98.210493855054068</v>
      </c>
      <c r="N103">
        <v>103.56373121905619</v>
      </c>
      <c r="O103">
        <v>103.13539920000056</v>
      </c>
      <c r="P103">
        <v>99.976642674876288</v>
      </c>
      <c r="Q103">
        <v>99.109408430853406</v>
      </c>
      <c r="R103">
        <v>98.721340334156181</v>
      </c>
      <c r="S103">
        <v>99.904808771642408</v>
      </c>
      <c r="T103">
        <v>99.082000977353317</v>
      </c>
      <c r="U103">
        <v>100.14867675085128</v>
      </c>
      <c r="V103">
        <v>102.22000307551153</v>
      </c>
      <c r="W103">
        <v>101.91857963602561</v>
      </c>
      <c r="X103">
        <v>106.90967605726973</v>
      </c>
      <c r="Y103">
        <v>106.885143282979</v>
      </c>
      <c r="Z103">
        <v>113.58100084146818</v>
      </c>
      <c r="AA103">
        <v>116.15935647658084</v>
      </c>
      <c r="AB103">
        <v>118.37074218614467</v>
      </c>
      <c r="AC103">
        <v>118.87884319103773</v>
      </c>
      <c r="AD103">
        <v>117.17962821948294</v>
      </c>
      <c r="AE103">
        <v>119.71651956880454</v>
      </c>
      <c r="AF103">
        <v>123.70068325890011</v>
      </c>
      <c r="AG103">
        <v>119.89491881656373</v>
      </c>
      <c r="AH103">
        <v>120.37140380319182</v>
      </c>
      <c r="AI103">
        <v>116.89034940340667</v>
      </c>
      <c r="AJ103">
        <v>116.12709524500097</v>
      </c>
      <c r="AK103">
        <v>111.18268050516706</v>
      </c>
      <c r="AL103">
        <v>111.2591082809417</v>
      </c>
      <c r="AM103">
        <v>110.5615549409259</v>
      </c>
      <c r="AN103">
        <v>107.81780173870358</v>
      </c>
      <c r="AO103">
        <v>114.65979135685272</v>
      </c>
      <c r="AP103">
        <v>113.03664701683131</v>
      </c>
      <c r="AQ103">
        <v>110.47704464919806</v>
      </c>
    </row>
    <row r="104" spans="6:43" x14ac:dyDescent="0.25">
      <c r="F104">
        <v>100</v>
      </c>
      <c r="G104">
        <v>98.517700818650312</v>
      </c>
      <c r="H104">
        <v>98.30570178733106</v>
      </c>
      <c r="I104">
        <v>98.206653964445067</v>
      </c>
      <c r="J104">
        <v>98.194893232351518</v>
      </c>
      <c r="K104">
        <v>99.765282367287952</v>
      </c>
      <c r="L104">
        <v>100.68573614085238</v>
      </c>
      <c r="M104">
        <v>100.89632450130122</v>
      </c>
      <c r="N104">
        <v>98.813239109925561</v>
      </c>
      <c r="O104">
        <v>95.587365204438342</v>
      </c>
      <c r="P104">
        <v>96.530792632953677</v>
      </c>
      <c r="Q104">
        <v>96.766656044167334</v>
      </c>
      <c r="R104">
        <v>96.984190482236841</v>
      </c>
      <c r="S104">
        <v>95.856523492631254</v>
      </c>
      <c r="T104">
        <v>97.715147701967467</v>
      </c>
      <c r="U104">
        <v>99.322993104626718</v>
      </c>
      <c r="V104">
        <v>96.469613220236255</v>
      </c>
      <c r="W104">
        <v>96.732246671899262</v>
      </c>
      <c r="X104">
        <v>98.574632002072065</v>
      </c>
      <c r="Y104">
        <v>101.18183540900175</v>
      </c>
      <c r="Z104">
        <v>103.31045962434111</v>
      </c>
      <c r="AA104">
        <v>101.84127636286118</v>
      </c>
      <c r="AB104">
        <v>104.50218005878455</v>
      </c>
      <c r="AC104">
        <v>99.734400759975671</v>
      </c>
      <c r="AD104">
        <v>102.87938677979004</v>
      </c>
      <c r="AE104">
        <v>104.52776292992024</v>
      </c>
      <c r="AF104">
        <v>107.34822626868365</v>
      </c>
      <c r="AG104">
        <v>103.34473543217494</v>
      </c>
      <c r="AH104">
        <v>102.31605429975895</v>
      </c>
      <c r="AI104">
        <v>102.5120234257229</v>
      </c>
      <c r="AJ104">
        <v>102.91071693496596</v>
      </c>
      <c r="AK104">
        <v>101.43417520907863</v>
      </c>
      <c r="AL104">
        <v>100.44145874564359</v>
      </c>
      <c r="AM104">
        <v>101.21996384617518</v>
      </c>
      <c r="AN104">
        <v>104.37172682312413</v>
      </c>
      <c r="AO104">
        <v>102.68686257095872</v>
      </c>
      <c r="AP104">
        <v>97.063098099998072</v>
      </c>
      <c r="AQ104">
        <v>94.917849261379104</v>
      </c>
    </row>
    <row r="105" spans="6:43" x14ac:dyDescent="0.25">
      <c r="F105">
        <v>100</v>
      </c>
      <c r="G105">
        <v>100.81244505607307</v>
      </c>
      <c r="H105">
        <v>102.8698463576557</v>
      </c>
      <c r="I105">
        <v>103.49416000895022</v>
      </c>
      <c r="J105">
        <v>102.6847748996145</v>
      </c>
      <c r="K105">
        <v>102.5449966632646</v>
      </c>
      <c r="L105">
        <v>106.22022022014035</v>
      </c>
      <c r="M105">
        <v>108.91692028325464</v>
      </c>
      <c r="N105">
        <v>116.19238671478772</v>
      </c>
      <c r="O105">
        <v>120.37168870603475</v>
      </c>
      <c r="P105">
        <v>118.1590636299978</v>
      </c>
      <c r="Q105">
        <v>126.35178286403327</v>
      </c>
      <c r="R105">
        <v>130.59825215801047</v>
      </c>
      <c r="S105">
        <v>131.06025269777714</v>
      </c>
      <c r="T105">
        <v>129.98860128630193</v>
      </c>
      <c r="U105">
        <v>124.70271967552802</v>
      </c>
      <c r="V105">
        <v>122.62794001431966</v>
      </c>
      <c r="W105">
        <v>122.88800517740817</v>
      </c>
      <c r="X105">
        <v>121.40285344504656</v>
      </c>
      <c r="Y105">
        <v>123.85197854183029</v>
      </c>
      <c r="Z105">
        <v>128.72794203796403</v>
      </c>
      <c r="AA105">
        <v>120.46314264551147</v>
      </c>
      <c r="AB105">
        <v>121.25659094660205</v>
      </c>
      <c r="AC105">
        <v>119.50848737673287</v>
      </c>
      <c r="AD105">
        <v>116.27037310028642</v>
      </c>
      <c r="AE105">
        <v>114.51506456416612</v>
      </c>
      <c r="AF105">
        <v>113.89001213567535</v>
      </c>
      <c r="AG105">
        <v>116.97815520555886</v>
      </c>
      <c r="AH105">
        <v>121.13041487707491</v>
      </c>
      <c r="AI105">
        <v>117.54926013962441</v>
      </c>
      <c r="AJ105">
        <v>119.41924834528979</v>
      </c>
      <c r="AK105">
        <v>119.68657990174646</v>
      </c>
      <c r="AL105">
        <v>124.90782932635531</v>
      </c>
      <c r="AM105">
        <v>118.43015917667618</v>
      </c>
      <c r="AN105">
        <v>114.26924895056671</v>
      </c>
      <c r="AO105">
        <v>115.70856777777107</v>
      </c>
      <c r="AP105">
        <v>115.06437492110197</v>
      </c>
      <c r="AQ105">
        <v>114.1238874163068</v>
      </c>
    </row>
    <row r="106" spans="6:43" x14ac:dyDescent="0.25">
      <c r="F106">
        <v>100</v>
      </c>
      <c r="G106">
        <v>99.228706938689228</v>
      </c>
      <c r="H106">
        <v>97.619656682584662</v>
      </c>
      <c r="I106">
        <v>96.37490840850603</v>
      </c>
      <c r="J106">
        <v>95.006461439286525</v>
      </c>
      <c r="K106">
        <v>93.038036038005288</v>
      </c>
      <c r="L106">
        <v>93.256657876903091</v>
      </c>
      <c r="M106">
        <v>93.173051334255547</v>
      </c>
      <c r="N106">
        <v>90.873113386217909</v>
      </c>
      <c r="O106">
        <v>92.893113544648429</v>
      </c>
      <c r="P106">
        <v>91.939773943150684</v>
      </c>
      <c r="Q106">
        <v>90.141533687620097</v>
      </c>
      <c r="R106">
        <v>86.560056460945532</v>
      </c>
      <c r="S106">
        <v>84.980089710998939</v>
      </c>
      <c r="T106">
        <v>85.591473064594283</v>
      </c>
      <c r="U106">
        <v>88.634962749592233</v>
      </c>
      <c r="V106">
        <v>87.382151094359017</v>
      </c>
      <c r="W106">
        <v>87.975795111444924</v>
      </c>
      <c r="X106">
        <v>89.959315323988648</v>
      </c>
      <c r="Y106">
        <v>90.568907377952129</v>
      </c>
      <c r="Z106">
        <v>89.809456136774742</v>
      </c>
      <c r="AA106">
        <v>87.236190456654754</v>
      </c>
      <c r="AB106">
        <v>85.944941620332884</v>
      </c>
      <c r="AC106">
        <v>87.743276609849318</v>
      </c>
      <c r="AD106">
        <v>86.130287942409737</v>
      </c>
      <c r="AE106">
        <v>86.791525984464613</v>
      </c>
      <c r="AF106">
        <v>88.620850273690024</v>
      </c>
      <c r="AG106">
        <v>87.832106260210779</v>
      </c>
      <c r="AH106">
        <v>89.067028105378867</v>
      </c>
      <c r="AI106">
        <v>92.308558218942949</v>
      </c>
      <c r="AJ106">
        <v>94.888520441755702</v>
      </c>
      <c r="AK106">
        <v>97.359525458963304</v>
      </c>
      <c r="AL106">
        <v>97.747313685619687</v>
      </c>
      <c r="AM106">
        <v>99.831502321320542</v>
      </c>
      <c r="AN106">
        <v>98.772307646036694</v>
      </c>
      <c r="AO106">
        <v>99.518065069499997</v>
      </c>
      <c r="AP106">
        <v>101.14680223175901</v>
      </c>
      <c r="AQ106">
        <v>97.371100251014965</v>
      </c>
    </row>
    <row r="107" spans="6:43" x14ac:dyDescent="0.25">
      <c r="F107">
        <v>100</v>
      </c>
      <c r="G107">
        <v>103.4728680589113</v>
      </c>
      <c r="H107">
        <v>106.14694756456421</v>
      </c>
      <c r="I107">
        <v>105.46882959696462</v>
      </c>
      <c r="J107">
        <v>100.13185198088138</v>
      </c>
      <c r="K107">
        <v>100.39878286473612</v>
      </c>
      <c r="L107">
        <v>101.67680756499546</v>
      </c>
      <c r="M107">
        <v>102.17000552083869</v>
      </c>
      <c r="N107">
        <v>100.64965630168831</v>
      </c>
      <c r="O107">
        <v>101.55666186218266</v>
      </c>
      <c r="P107">
        <v>99.561617764900774</v>
      </c>
      <c r="Q107">
        <v>99.004277197089351</v>
      </c>
      <c r="R107">
        <v>97.315046147895828</v>
      </c>
      <c r="S107">
        <v>96.193146591536205</v>
      </c>
      <c r="T107">
        <v>96.213190348130638</v>
      </c>
      <c r="U107">
        <v>95.809315740621784</v>
      </c>
      <c r="V107">
        <v>97.272763481042603</v>
      </c>
      <c r="W107">
        <v>96.913298810945548</v>
      </c>
      <c r="X107">
        <v>101.47828506400035</v>
      </c>
      <c r="Y107">
        <v>100.94387662685067</v>
      </c>
      <c r="Z107">
        <v>100.43776452098174</v>
      </c>
      <c r="AA107">
        <v>98.664096273251829</v>
      </c>
      <c r="AB107">
        <v>97.851007443799929</v>
      </c>
      <c r="AC107">
        <v>94.774559706011487</v>
      </c>
      <c r="AD107">
        <v>97.258791852941769</v>
      </c>
      <c r="AE107">
        <v>99.889157455120412</v>
      </c>
      <c r="AF107">
        <v>99.088144866037766</v>
      </c>
      <c r="AG107">
        <v>98.650479856738343</v>
      </c>
      <c r="AH107">
        <v>101.81959638197347</v>
      </c>
      <c r="AI107">
        <v>104.3517362250163</v>
      </c>
      <c r="AJ107">
        <v>106.4528617590567</v>
      </c>
      <c r="AK107">
        <v>102.62898557600086</v>
      </c>
      <c r="AL107">
        <v>99.896622716404664</v>
      </c>
      <c r="AM107">
        <v>97.451151873598022</v>
      </c>
      <c r="AN107">
        <v>97.477599425576045</v>
      </c>
      <c r="AO107">
        <v>100.20638682243862</v>
      </c>
      <c r="AP107">
        <v>99.564313820641772</v>
      </c>
      <c r="AQ107">
        <v>104.27810933899758</v>
      </c>
    </row>
    <row r="108" spans="6:43" x14ac:dyDescent="0.25">
      <c r="F108">
        <v>100</v>
      </c>
      <c r="G108">
        <v>96.82138335457968</v>
      </c>
      <c r="H108">
        <v>98.294081619579742</v>
      </c>
      <c r="I108">
        <v>92.982047380410975</v>
      </c>
      <c r="J108">
        <v>93.992446685939385</v>
      </c>
      <c r="K108">
        <v>97.603254672338366</v>
      </c>
      <c r="L108">
        <v>97.42119638764666</v>
      </c>
      <c r="M108">
        <v>95.401146297494549</v>
      </c>
      <c r="N108">
        <v>96.894205875279823</v>
      </c>
      <c r="O108">
        <v>95.679005086239897</v>
      </c>
      <c r="P108">
        <v>96.250375371120413</v>
      </c>
      <c r="Q108">
        <v>96.276999174743992</v>
      </c>
      <c r="R108">
        <v>95.829137331553838</v>
      </c>
      <c r="S108">
        <v>98.948910376010915</v>
      </c>
      <c r="T108">
        <v>99.944141713624106</v>
      </c>
      <c r="U108">
        <v>97.554225544843632</v>
      </c>
      <c r="V108">
        <v>100.31615322649142</v>
      </c>
      <c r="W108">
        <v>101.0636728784568</v>
      </c>
      <c r="X108">
        <v>100.67670475013252</v>
      </c>
      <c r="Y108">
        <v>98.284039185017193</v>
      </c>
      <c r="Z108">
        <v>99.037828299574713</v>
      </c>
      <c r="AA108">
        <v>98.665391612166616</v>
      </c>
      <c r="AB108">
        <v>97.27008941446249</v>
      </c>
      <c r="AC108">
        <v>100.04196209022265</v>
      </c>
      <c r="AD108">
        <v>101.44886187634673</v>
      </c>
      <c r="AE108">
        <v>102.14936315852241</v>
      </c>
      <c r="AF108">
        <v>101.55232485388919</v>
      </c>
      <c r="AG108">
        <v>101.53226469184489</v>
      </c>
      <c r="AH108">
        <v>99.549599285233938</v>
      </c>
      <c r="AI108">
        <v>101.38869711873696</v>
      </c>
      <c r="AJ108">
        <v>100.12102131338983</v>
      </c>
      <c r="AK108">
        <v>100.30775554856361</v>
      </c>
      <c r="AL108">
        <v>105.26629813044539</v>
      </c>
      <c r="AM108">
        <v>107.92624316088708</v>
      </c>
      <c r="AN108">
        <v>113.04939806776808</v>
      </c>
      <c r="AO108">
        <v>109.78869910839825</v>
      </c>
      <c r="AP108">
        <v>112.6229496989244</v>
      </c>
      <c r="AQ108">
        <v>113.40645067304904</v>
      </c>
    </row>
    <row r="109" spans="6:43" x14ac:dyDescent="0.25">
      <c r="F109">
        <v>100</v>
      </c>
      <c r="G109">
        <v>102.85070100417751</v>
      </c>
      <c r="H109">
        <v>104.25941011513071</v>
      </c>
      <c r="I109">
        <v>103.76558011011535</v>
      </c>
      <c r="J109">
        <v>103.08408786857294</v>
      </c>
      <c r="K109">
        <v>103.43075932083492</v>
      </c>
      <c r="L109">
        <v>105.83482004041952</v>
      </c>
      <c r="M109">
        <v>102.63302673158699</v>
      </c>
      <c r="N109">
        <v>102.07802620051407</v>
      </c>
      <c r="O109">
        <v>102.17570496969617</v>
      </c>
      <c r="P109">
        <v>105.06394846462716</v>
      </c>
      <c r="Q109">
        <v>105.08528570863527</v>
      </c>
      <c r="R109">
        <v>102.61718776725225</v>
      </c>
      <c r="S109">
        <v>100.21046156470635</v>
      </c>
      <c r="T109">
        <v>100.33196770245384</v>
      </c>
      <c r="U109">
        <v>100.41364490774015</v>
      </c>
      <c r="V109">
        <v>102.70293370789828</v>
      </c>
      <c r="W109">
        <v>102.02871604068406</v>
      </c>
      <c r="X109">
        <v>104.04222124803076</v>
      </c>
      <c r="Y109">
        <v>101.90684488635169</v>
      </c>
      <c r="Z109">
        <v>104.37012396536926</v>
      </c>
      <c r="AA109">
        <v>104.07325356082917</v>
      </c>
      <c r="AB109">
        <v>103.75887329036939</v>
      </c>
      <c r="AC109">
        <v>103.84386127270687</v>
      </c>
      <c r="AD109">
        <v>102.75859082532716</v>
      </c>
      <c r="AE109">
        <v>104.39822359563631</v>
      </c>
      <c r="AF109">
        <v>101.38020795882615</v>
      </c>
      <c r="AG109">
        <v>101.50440449795225</v>
      </c>
      <c r="AH109">
        <v>96.749727928894245</v>
      </c>
      <c r="AI109">
        <v>95.731043205423632</v>
      </c>
      <c r="AJ109">
        <v>93.167198164986488</v>
      </c>
      <c r="AK109">
        <v>94.176783280504623</v>
      </c>
      <c r="AL109">
        <v>92.644243999438842</v>
      </c>
      <c r="AM109">
        <v>92.432175883667156</v>
      </c>
      <c r="AN109">
        <v>93.963269474817878</v>
      </c>
      <c r="AO109">
        <v>93.197800121922981</v>
      </c>
      <c r="AP109">
        <v>92.333542929705303</v>
      </c>
      <c r="AQ109">
        <v>90.109688628590987</v>
      </c>
    </row>
    <row r="110" spans="6:43" x14ac:dyDescent="0.25">
      <c r="F110">
        <v>100</v>
      </c>
      <c r="G110">
        <v>98.443340912376357</v>
      </c>
      <c r="H110">
        <v>101.34905216979499</v>
      </c>
      <c r="I110">
        <v>104.5200924899741</v>
      </c>
      <c r="J110">
        <v>101.76839699236639</v>
      </c>
      <c r="K110">
        <v>102.25579888172237</v>
      </c>
      <c r="L110">
        <v>104.32404248027154</v>
      </c>
      <c r="M110">
        <v>105.69992439549128</v>
      </c>
      <c r="N110">
        <v>105.19416416602789</v>
      </c>
      <c r="O110">
        <v>102.69606386117782</v>
      </c>
      <c r="P110">
        <v>102.71091236716846</v>
      </c>
      <c r="Q110">
        <v>105.11452208107308</v>
      </c>
      <c r="R110">
        <v>107.8294446946374</v>
      </c>
      <c r="S110">
        <v>105.38452532197419</v>
      </c>
      <c r="T110">
        <v>105.84366221156419</v>
      </c>
      <c r="U110">
        <v>107.83437685858573</v>
      </c>
      <c r="V110">
        <v>108.19143397414319</v>
      </c>
      <c r="W110">
        <v>111.80741072338162</v>
      </c>
      <c r="X110">
        <v>114.80406599407499</v>
      </c>
      <c r="Y110">
        <v>110.65468930179156</v>
      </c>
      <c r="Z110">
        <v>109.17514929544133</v>
      </c>
      <c r="AA110">
        <v>110.41685150549426</v>
      </c>
      <c r="AB110">
        <v>113.14958050374034</v>
      </c>
      <c r="AC110">
        <v>118.67702223563521</v>
      </c>
      <c r="AD110">
        <v>116.85862424999257</v>
      </c>
      <c r="AE110">
        <v>114.86036194703162</v>
      </c>
      <c r="AF110">
        <v>118.47671935985871</v>
      </c>
      <c r="AG110">
        <v>120.35304734036087</v>
      </c>
      <c r="AH110">
        <v>123.64336293769151</v>
      </c>
      <c r="AI110">
        <v>128.30856194510389</v>
      </c>
      <c r="AJ110">
        <v>124.87695726644361</v>
      </c>
      <c r="AK110">
        <v>129.88635402233311</v>
      </c>
      <c r="AL110">
        <v>129.3762384109186</v>
      </c>
      <c r="AM110">
        <v>127.01818591904598</v>
      </c>
      <c r="AN110">
        <v>122.78464828466686</v>
      </c>
      <c r="AO110">
        <v>124.17674797802005</v>
      </c>
      <c r="AP110">
        <v>125.6754565387392</v>
      </c>
      <c r="AQ110">
        <v>124.95895750061254</v>
      </c>
    </row>
    <row r="111" spans="6:43" x14ac:dyDescent="0.25"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</row>
    <row r="112" spans="6:43" x14ac:dyDescent="0.25"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</row>
    <row r="113" spans="6:43" x14ac:dyDescent="0.25"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</row>
    <row r="114" spans="6:43" x14ac:dyDescent="0.25"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</row>
    <row r="115" spans="6:43" x14ac:dyDescent="0.25"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</row>
    <row r="116" spans="6:43" x14ac:dyDescent="0.25"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</row>
    <row r="117" spans="6:43" x14ac:dyDescent="0.25"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</row>
    <row r="118" spans="6:43" x14ac:dyDescent="0.25"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</row>
    <row r="119" spans="6:43" x14ac:dyDescent="0.25"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</row>
    <row r="120" spans="6:43" x14ac:dyDescent="0.25"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</row>
    <row r="121" spans="6:43" x14ac:dyDescent="0.25"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36"/>
  <sheetViews>
    <sheetView zoomScale="90" zoomScaleNormal="90" workbookViewId="0">
      <selection activeCell="E4" sqref="E4"/>
    </sheetView>
  </sheetViews>
  <sheetFormatPr defaultColWidth="9.140625" defaultRowHeight="15" x14ac:dyDescent="0.25"/>
  <cols>
    <col min="1" max="7" width="9.140625" style="3"/>
    <col min="8" max="8" width="9.5703125" style="3" customWidth="1"/>
    <col min="9" max="16384" width="9.140625" style="3"/>
  </cols>
  <sheetData>
    <row r="2" spans="2:25" x14ac:dyDescent="0.25">
      <c r="B2" s="1" t="s">
        <v>24</v>
      </c>
      <c r="C2" s="2"/>
      <c r="F2" s="3" t="s">
        <v>29</v>
      </c>
    </row>
    <row r="3" spans="2:25" x14ac:dyDescent="0.25">
      <c r="B3" s="5" t="s">
        <v>1</v>
      </c>
      <c r="C3" s="2">
        <v>100</v>
      </c>
      <c r="E3" s="3">
        <v>10</v>
      </c>
      <c r="F3" s="13">
        <v>0.25</v>
      </c>
      <c r="G3" s="15">
        <f>0.25+F3</f>
        <v>0.5</v>
      </c>
      <c r="H3" s="15">
        <f t="shared" ref="H3:Y3" si="0">0.25+G3</f>
        <v>0.75</v>
      </c>
      <c r="I3" s="15">
        <f t="shared" si="0"/>
        <v>1</v>
      </c>
      <c r="J3" s="15">
        <f t="shared" si="0"/>
        <v>1.25</v>
      </c>
      <c r="K3" s="15">
        <f t="shared" si="0"/>
        <v>1.5</v>
      </c>
      <c r="L3" s="15">
        <f t="shared" si="0"/>
        <v>1.75</v>
      </c>
      <c r="M3" s="15">
        <f t="shared" si="0"/>
        <v>2</v>
      </c>
      <c r="N3" s="15">
        <f t="shared" si="0"/>
        <v>2.25</v>
      </c>
      <c r="O3" s="15">
        <f t="shared" si="0"/>
        <v>2.5</v>
      </c>
      <c r="P3" s="15">
        <f t="shared" si="0"/>
        <v>2.75</v>
      </c>
      <c r="Q3" s="15">
        <f t="shared" si="0"/>
        <v>3</v>
      </c>
      <c r="R3" s="15">
        <f t="shared" si="0"/>
        <v>3.25</v>
      </c>
      <c r="S3" s="15">
        <f t="shared" si="0"/>
        <v>3.5</v>
      </c>
      <c r="T3" s="15">
        <f t="shared" si="0"/>
        <v>3.75</v>
      </c>
      <c r="U3" s="15">
        <f t="shared" si="0"/>
        <v>4</v>
      </c>
      <c r="V3" s="15">
        <f t="shared" si="0"/>
        <v>4.25</v>
      </c>
      <c r="W3" s="15">
        <f t="shared" si="0"/>
        <v>4.5</v>
      </c>
      <c r="X3" s="15">
        <f t="shared" si="0"/>
        <v>4.75</v>
      </c>
      <c r="Y3" s="7">
        <f t="shared" si="0"/>
        <v>5</v>
      </c>
    </row>
    <row r="4" spans="2:25" x14ac:dyDescent="0.25">
      <c r="B4" s="10" t="s">
        <v>5</v>
      </c>
      <c r="C4" s="11">
        <v>2.5000000000000001E-2</v>
      </c>
      <c r="E4" s="5">
        <v>0.01</v>
      </c>
      <c r="F4" s="19">
        <f>_xll.DupireSsviVolatility($C$3,$C$4,$C$7,$C$8,$C$9,$C$10,$C$11,F$3,$E4)</f>
        <v>0.94279854662311857</v>
      </c>
      <c r="G4" s="20">
        <f>_xll.DupireSsviVolatility($C$3,$C$4,$C$7,$C$8,$C$9,$C$10,$C$11,G$3,$E4)</f>
        <v>0.76376574139847975</v>
      </c>
      <c r="H4" s="20">
        <f>_xll.DupireSsviVolatility($C$3,$C$4,$C$7,$C$8,$C$9,$C$10,$C$11,H$3,$E4)</f>
        <v>0.68480462283004218</v>
      </c>
      <c r="I4" s="20">
        <f>_xll.DupireSsviVolatility($C$3,$C$4,$C$7,$C$8,$C$9,$C$10,$C$11,I$3,$E4)</f>
        <v>0.64096847802137968</v>
      </c>
      <c r="J4" s="20">
        <f>_xll.DupireSsviVolatility($C$3,$C$4,$C$7,$C$8,$C$9,$C$10,$C$11,J$3,$E4)</f>
        <v>0.61516794410703401</v>
      </c>
      <c r="K4" s="20">
        <f>_xll.DupireSsviVolatility($C$3,$C$4,$C$7,$C$8,$C$9,$C$10,$C$11,K$3,$E4)</f>
        <v>0.60086583681798045</v>
      </c>
      <c r="L4" s="20">
        <f>_xll.DupireSsviVolatility($C$3,$C$4,$C$7,$C$8,$C$9,$C$10,$C$11,L$3,$E4)</f>
        <v>0.5952389489044092</v>
      </c>
      <c r="M4" s="20">
        <f>_xll.DupireSsviVolatility($C$3,$C$4,$C$7,$C$8,$C$9,$C$10,$C$11,M$3,$E4)</f>
        <v>0.59721074139131936</v>
      </c>
      <c r="N4" s="20">
        <f>_xll.DupireSsviVolatility($C$3,$C$4,$C$7,$C$8,$C$9,$C$10,$C$11,N$3,$E4)</f>
        <v>0.60675434412983842</v>
      </c>
      <c r="O4" s="20">
        <f>_xll.DupireSsviVolatility($C$3,$C$4,$C$7,$C$8,$C$9,$C$10,$C$11,O$3,$E4)</f>
        <v>0.6246087780147257</v>
      </c>
      <c r="P4" s="20">
        <f>_xll.DupireSsviVolatility($C$3,$C$4,$C$7,$C$8,$C$9,$C$10,$C$11,P$3,$E4)</f>
        <v>0.65209914785882317</v>
      </c>
      <c r="Q4" s="20">
        <f>_xll.DupireSsviVolatility($C$3,$C$4,$C$7,$C$8,$C$9,$C$10,$C$11,Q$3,$E4)</f>
        <v>0.69087645400968511</v>
      </c>
      <c r="R4" s="20">
        <f>_xll.DupireSsviVolatility($C$3,$C$4,$C$7,$C$8,$C$9,$C$10,$C$11,R$3,$E4)</f>
        <v>0.74248096823387733</v>
      </c>
      <c r="S4" s="20">
        <f>_xll.DupireSsviVolatility($C$3,$C$4,$C$7,$C$8,$C$9,$C$10,$C$11,S$3,$E4)</f>
        <v>0.80786023779788696</v>
      </c>
      <c r="T4" s="20">
        <f>_xll.DupireSsviVolatility($C$3,$C$4,$C$7,$C$8,$C$9,$C$10,$C$11,T$3,$E4)</f>
        <v>0.8872012060138379</v>
      </c>
      <c r="U4" s="20">
        <f>_xll.DupireSsviVolatility($C$3,$C$4,$C$7,$C$8,$C$9,$C$10,$C$11,U$3,$E4)</f>
        <v>0.98024429754970144</v>
      </c>
      <c r="V4" s="20">
        <f>_xll.DupireSsviVolatility($C$3,$C$4,$C$7,$C$8,$C$9,$C$10,$C$11,V$3,$E4)</f>
        <v>1.0867867354919507</v>
      </c>
      <c r="W4" s="20">
        <f>_xll.DupireSsviVolatility($C$3,$C$4,$C$7,$C$8,$C$9,$C$10,$C$11,W$3,$E4)</f>
        <v>1.2070178142269372</v>
      </c>
      <c r="X4" s="23">
        <f>_xll.DupireSsviVolatility($C$3,$C$4,$C$7,$C$8,$C$9,$C$10,$C$11,X$3,$E4)</f>
        <v>1.3416178402639654</v>
      </c>
      <c r="Y4" s="21">
        <f>_xll.DupireSsviVolatility($C$3,$C$4,$C$7,$C$8,$C$9,$C$10,$C$11,Y$3,$E4)</f>
        <v>1.4917288074380985</v>
      </c>
    </row>
    <row r="5" spans="2:25" x14ac:dyDescent="0.25">
      <c r="E5" s="8">
        <f>E4+$E$3</f>
        <v>10.01</v>
      </c>
      <c r="F5" s="22">
        <f>_xll.DupireSsviVolatility($C$3,$C$4,$C$7,$C$8,$C$9,$C$10,$C$11,F$3,$E5)</f>
        <v>0.50146615673943562</v>
      </c>
      <c r="G5" s="23">
        <f>_xll.DupireSsviVolatility($C$3,$C$4,$C$7,$C$8,$C$9,$C$10,$C$11,G$3,$E5)</f>
        <v>0.42587718952989767</v>
      </c>
      <c r="H5" s="23">
        <f>_xll.DupireSsviVolatility($C$3,$C$4,$C$7,$C$8,$C$9,$C$10,$C$11,H$3,$E5)</f>
        <v>0.4008803921583815</v>
      </c>
      <c r="I5" s="23">
        <f>_xll.DupireSsviVolatility($C$3,$C$4,$C$7,$C$8,$C$9,$C$10,$C$11,I$3,$E5)</f>
        <v>0.39554838804210396</v>
      </c>
      <c r="J5" s="23">
        <f>_xll.DupireSsviVolatility($C$3,$C$4,$C$7,$C$8,$C$9,$C$10,$C$11,J$3,$E5)</f>
        <v>0.40232574392727266</v>
      </c>
      <c r="K5" s="23">
        <f>_xll.DupireSsviVolatility($C$3,$C$4,$C$7,$C$8,$C$9,$C$10,$C$11,K$3,$E5)</f>
        <v>0.41870852115830032</v>
      </c>
      <c r="L5" s="23">
        <f>_xll.DupireSsviVolatility($C$3,$C$4,$C$7,$C$8,$C$9,$C$10,$C$11,L$3,$E5)</f>
        <v>0.44373907430307541</v>
      </c>
      <c r="M5" s="23">
        <f>_xll.DupireSsviVolatility($C$3,$C$4,$C$7,$C$8,$C$9,$C$10,$C$11,M$3,$E5)</f>
        <v>0.47688648610529477</v>
      </c>
      <c r="N5" s="23">
        <f>_xll.DupireSsviVolatility($C$3,$C$4,$C$7,$C$8,$C$9,$C$10,$C$11,N$3,$E5)</f>
        <v>0.51768891803459494</v>
      </c>
      <c r="O5" s="23">
        <f>_xll.DupireSsviVolatility($C$3,$C$4,$C$7,$C$8,$C$9,$C$10,$C$11,O$3,$E5)</f>
        <v>0.56575784656468908</v>
      </c>
      <c r="P5" s="23">
        <f>_xll.DupireSsviVolatility($C$3,$C$4,$C$7,$C$8,$C$9,$C$10,$C$11,P$3,$E5)</f>
        <v>0.62089032905112596</v>
      </c>
      <c r="Q5" s="23">
        <f>_xll.DupireSsviVolatility($C$3,$C$4,$C$7,$C$8,$C$9,$C$10,$C$11,Q$3,$E5)</f>
        <v>0.68313882354844746</v>
      </c>
      <c r="R5" s="23">
        <f>_xll.DupireSsviVolatility($C$3,$C$4,$C$7,$C$8,$C$9,$C$10,$C$11,R$3,$E5)</f>
        <v>0.75281604835006011</v>
      </c>
      <c r="S5" s="23">
        <f>_xll.DupireSsviVolatility($C$3,$C$4,$C$7,$C$8,$C$9,$C$10,$C$11,S$3,$E5)</f>
        <v>0.83046817785895444</v>
      </c>
      <c r="T5" s="23">
        <f>_xll.DupireSsviVolatility($C$3,$C$4,$C$7,$C$8,$C$9,$C$10,$C$11,T$3,$E5)</f>
        <v>0.91684497455331948</v>
      </c>
      <c r="U5" s="23">
        <f>_xll.DupireSsviVolatility($C$3,$C$4,$C$7,$C$8,$C$9,$C$10,$C$11,U$3,$E5)</f>
        <v>1.0128786270702914</v>
      </c>
      <c r="V5" s="23">
        <f>_xll.DupireSsviVolatility($C$3,$C$4,$C$7,$C$8,$C$9,$C$10,$C$11,V$3,$E5)</f>
        <v>1.1196732159057148</v>
      </c>
      <c r="W5" s="23">
        <f>_xll.DupireSsviVolatility($C$3,$C$4,$C$7,$C$8,$C$9,$C$10,$C$11,W$3,$E5)</f>
        <v>1.2385033923179642</v>
      </c>
      <c r="X5" s="23">
        <f>_xll.DupireSsviVolatility($C$3,$C$4,$C$7,$C$8,$C$9,$C$10,$C$11,X$3,$E5)</f>
        <v>1.3708204285645855</v>
      </c>
      <c r="Y5" s="24">
        <f>_xll.DupireSsviVolatility($C$3,$C$4,$C$7,$C$8,$C$9,$C$10,$C$11,Y$3,$E5)</f>
        <v>1.5182642122104655</v>
      </c>
    </row>
    <row r="6" spans="2:25" x14ac:dyDescent="0.25">
      <c r="B6" s="13" t="s">
        <v>8</v>
      </c>
      <c r="C6" s="7"/>
      <c r="E6" s="8">
        <f t="shared" ref="E6:E20" si="1">E5+$E$3</f>
        <v>20.009999999999998</v>
      </c>
      <c r="F6" s="22">
        <f>_xll.DupireSsviVolatility($C$3,$C$4,$C$7,$C$8,$C$9,$C$10,$C$11,F$3,$E6)</f>
        <v>0.43405212459619241</v>
      </c>
      <c r="G6" s="23">
        <f>_xll.DupireSsviVolatility($C$3,$C$4,$C$7,$C$8,$C$9,$C$10,$C$11,G$3,$E6)</f>
        <v>0.37801788408381681</v>
      </c>
      <c r="H6" s="23">
        <f>_xll.DupireSsviVolatility($C$3,$C$4,$C$7,$C$8,$C$9,$C$10,$C$11,H$3,$E6)</f>
        <v>0.36470269480301148</v>
      </c>
      <c r="I6" s="23">
        <f>_xll.DupireSsviVolatility($C$3,$C$4,$C$7,$C$8,$C$9,$C$10,$C$11,I$3,$E6)</f>
        <v>0.36879835331358707</v>
      </c>
      <c r="J6" s="23">
        <f>_xll.DupireSsviVolatility($C$3,$C$4,$C$7,$C$8,$C$9,$C$10,$C$11,J$3,$E6)</f>
        <v>0.3840157732474454</v>
      </c>
      <c r="K6" s="23">
        <f>_xll.DupireSsviVolatility($C$3,$C$4,$C$7,$C$8,$C$9,$C$10,$C$11,K$3,$E6)</f>
        <v>0.40792795168487211</v>
      </c>
      <c r="L6" s="23">
        <f>_xll.DupireSsviVolatility($C$3,$C$4,$C$7,$C$8,$C$9,$C$10,$C$11,L$3,$E6)</f>
        <v>0.43922978086696313</v>
      </c>
      <c r="M6" s="23">
        <f>_xll.DupireSsviVolatility($C$3,$C$4,$C$7,$C$8,$C$9,$C$10,$C$11,M$3,$E6)</f>
        <v>0.47709367313726236</v>
      </c>
      <c r="N6" s="23">
        <f>_xll.DupireSsviVolatility($C$3,$C$4,$C$7,$C$8,$C$9,$C$10,$C$11,N$3,$E6)</f>
        <v>0.52105266404290662</v>
      </c>
      <c r="O6" s="23">
        <f>_xll.DupireSsviVolatility($C$3,$C$4,$C$7,$C$8,$C$9,$C$10,$C$11,O$3,$E6)</f>
        <v>0.57096937153169958</v>
      </c>
      <c r="P6" s="23">
        <f>_xll.DupireSsviVolatility($C$3,$C$4,$C$7,$C$8,$C$9,$C$10,$C$11,P$3,$E6)</f>
        <v>0.62698885914209956</v>
      </c>
      <c r="Q6" s="23">
        <f>_xll.DupireSsviVolatility($C$3,$C$4,$C$7,$C$8,$C$9,$C$10,$C$11,Q$3,$E6)</f>
        <v>0.68948461974873421</v>
      </c>
      <c r="R6" s="23">
        <f>_xll.DupireSsviVolatility($C$3,$C$4,$C$7,$C$8,$C$9,$C$10,$C$11,R$3,$E6)</f>
        <v>0.75901548426487342</v>
      </c>
      <c r="S6" s="23">
        <f>_xll.DupireSsviVolatility($C$3,$C$4,$C$7,$C$8,$C$9,$C$10,$C$11,S$3,$E6)</f>
        <v>0.83629840999438698</v>
      </c>
      <c r="T6" s="23">
        <f>_xll.DupireSsviVolatility($C$3,$C$4,$C$7,$C$8,$C$9,$C$10,$C$11,T$3,$E6)</f>
        <v>0.92219484939639862</v>
      </c>
      <c r="U6" s="23">
        <f>_xll.DupireSsviVolatility($C$3,$C$4,$C$7,$C$8,$C$9,$C$10,$C$11,U$3,$E6)</f>
        <v>1.0177070046295194</v>
      </c>
      <c r="V6" s="23">
        <f>_xll.DupireSsviVolatility($C$3,$C$4,$C$7,$C$8,$C$9,$C$10,$C$11,V$3,$E6)</f>
        <v>1.1239810811333275</v>
      </c>
      <c r="W6" s="23">
        <f>_xll.DupireSsviVolatility($C$3,$C$4,$C$7,$C$8,$C$9,$C$10,$C$11,W$3,$E6)</f>
        <v>1.242315737786664</v>
      </c>
      <c r="X6" s="23">
        <f>_xll.DupireSsviVolatility($C$3,$C$4,$C$7,$C$8,$C$9,$C$10,$C$11,X$3,$E6)</f>
        <v>1.3741747347193005</v>
      </c>
      <c r="Y6" s="24">
        <f>_xll.DupireSsviVolatility($C$3,$C$4,$C$7,$C$8,$C$9,$C$10,$C$11,Y$3,$E6)</f>
        <v>1.5212032799828188</v>
      </c>
    </row>
    <row r="7" spans="2:25" x14ac:dyDescent="0.25">
      <c r="B7" s="8" t="s">
        <v>9</v>
      </c>
      <c r="C7" s="9">
        <v>0.3</v>
      </c>
      <c r="E7" s="8">
        <f t="shared" si="1"/>
        <v>30.009999999999998</v>
      </c>
      <c r="F7" s="22">
        <f>_xll.DupireSsviVolatility($C$3,$C$4,$C$7,$C$8,$C$9,$C$10,$C$11,F$3,$E7)</f>
        <v>0.38995933774890662</v>
      </c>
      <c r="G7" s="23">
        <f>_xll.DupireSsviVolatility($C$3,$C$4,$C$7,$C$8,$C$9,$C$10,$C$11,G$3,$E7)</f>
        <v>0.34874479895707766</v>
      </c>
      <c r="H7" s="23">
        <f>_xll.DupireSsviVolatility($C$3,$C$4,$C$7,$C$8,$C$9,$C$10,$C$11,H$3,$E7)</f>
        <v>0.34475553566883993</v>
      </c>
      <c r="I7" s="23">
        <f>_xll.DupireSsviVolatility($C$3,$C$4,$C$7,$C$8,$C$9,$C$10,$C$11,I$3,$E7)</f>
        <v>0.35626515249255863</v>
      </c>
      <c r="J7" s="23">
        <f>_xll.DupireSsviVolatility($C$3,$C$4,$C$7,$C$8,$C$9,$C$10,$C$11,J$3,$E7)</f>
        <v>0.37749346975916354</v>
      </c>
      <c r="K7" s="23">
        <f>_xll.DupireSsviVolatility($C$3,$C$4,$C$7,$C$8,$C$9,$C$10,$C$11,K$3,$E7)</f>
        <v>0.40595480737841233</v>
      </c>
      <c r="L7" s="23">
        <f>_xll.DupireSsviVolatility($C$3,$C$4,$C$7,$C$8,$C$9,$C$10,$C$11,L$3,$E7)</f>
        <v>0.44037008855965637</v>
      </c>
      <c r="M7" s="23">
        <f>_xll.DupireSsviVolatility($C$3,$C$4,$C$7,$C$8,$C$9,$C$10,$C$11,M$3,$E7)</f>
        <v>0.48013896216244589</v>
      </c>
      <c r="N7" s="23">
        <f>_xll.DupireSsviVolatility($C$3,$C$4,$C$7,$C$8,$C$9,$C$10,$C$11,N$3,$E7)</f>
        <v>0.52511143869826682</v>
      </c>
      <c r="O7" s="23">
        <f>_xll.DupireSsviVolatility($C$3,$C$4,$C$7,$C$8,$C$9,$C$10,$C$11,O$3,$E7)</f>
        <v>0.57544308252268805</v>
      </c>
      <c r="P7" s="23">
        <f>_xll.DupireSsviVolatility($C$3,$C$4,$C$7,$C$8,$C$9,$C$10,$C$11,P$3,$E7)</f>
        <v>0.63150232630242964</v>
      </c>
      <c r="Q7" s="23">
        <f>_xll.DupireSsviVolatility($C$3,$C$4,$C$7,$C$8,$C$9,$C$10,$C$11,Q$3,$E7)</f>
        <v>0.69381695888690553</v>
      </c>
      <c r="R7" s="23">
        <f>_xll.DupireSsviVolatility($C$3,$C$4,$C$7,$C$8,$C$9,$C$10,$C$11,R$3,$E7)</f>
        <v>0.76304694514492666</v>
      </c>
      <c r="S7" s="23">
        <f>_xll.DupireSsviVolatility($C$3,$C$4,$C$7,$C$8,$C$9,$C$10,$C$11,S$3,$E7)</f>
        <v>0.83997346256720107</v>
      </c>
      <c r="T7" s="23">
        <f>_xll.DupireSsviVolatility($C$3,$C$4,$C$7,$C$8,$C$9,$C$10,$C$11,T$3,$E7)</f>
        <v>0.92549765408790818</v>
      </c>
      <c r="U7" s="23">
        <f>_xll.DupireSsviVolatility($C$3,$C$4,$C$7,$C$8,$C$9,$C$10,$C$11,U$3,$E7)</f>
        <v>1.0206454133684815</v>
      </c>
      <c r="V7" s="23">
        <f>_xll.DupireSsviVolatility($C$3,$C$4,$C$7,$C$8,$C$9,$C$10,$C$11,V$3,$E7)</f>
        <v>1.1265763073391524</v>
      </c>
      <c r="W7" s="23">
        <f>_xll.DupireSsviVolatility($C$3,$C$4,$C$7,$C$8,$C$9,$C$10,$C$11,W$3,$E7)</f>
        <v>1.2445957586359964</v>
      </c>
      <c r="X7" s="23">
        <f>_xll.DupireSsviVolatility($C$3,$C$4,$C$7,$C$8,$C$9,$C$10,$C$11,X$3,$E7)</f>
        <v>1.3761701494938647</v>
      </c>
      <c r="Y7" s="24">
        <f>_xll.DupireSsviVolatility($C$3,$C$4,$C$7,$C$8,$C$9,$C$10,$C$11,Y$3,$E7)</f>
        <v>1.5229447836484182</v>
      </c>
    </row>
    <row r="8" spans="2:25" x14ac:dyDescent="0.25">
      <c r="B8" s="8" t="s">
        <v>10</v>
      </c>
      <c r="C8" s="9">
        <v>1</v>
      </c>
      <c r="E8" s="8">
        <f t="shared" si="1"/>
        <v>40.01</v>
      </c>
      <c r="F8" s="22">
        <f>_xll.DupireSsviVolatility($C$3,$C$4,$C$7,$C$8,$C$9,$C$10,$C$11,F$3,$E8)</f>
        <v>0.35630124124824331</v>
      </c>
      <c r="G8" s="23">
        <f>_xll.DupireSsviVolatility($C$3,$C$4,$C$7,$C$8,$C$9,$C$10,$C$11,G$3,$E8)</f>
        <v>0.32849675688292673</v>
      </c>
      <c r="H8" s="23">
        <f>_xll.DupireSsviVolatility($C$3,$C$4,$C$7,$C$8,$C$9,$C$10,$C$11,H$3,$E8)</f>
        <v>0.33298955689171345</v>
      </c>
      <c r="I8" s="23">
        <f>_xll.DupireSsviVolatility($C$3,$C$4,$C$7,$C$8,$C$9,$C$10,$C$11,I$3,$E8)</f>
        <v>0.35064144907253009</v>
      </c>
      <c r="J8" s="23">
        <f>_xll.DupireSsviVolatility($C$3,$C$4,$C$7,$C$8,$C$9,$C$10,$C$11,J$3,$E8)</f>
        <v>0.37610898588328945</v>
      </c>
      <c r="K8" s="23">
        <f>_xll.DupireSsviVolatility($C$3,$C$4,$C$7,$C$8,$C$9,$C$10,$C$11,K$3,$E8)</f>
        <v>0.40723797565053432</v>
      </c>
      <c r="L8" s="23">
        <f>_xll.DupireSsviVolatility($C$3,$C$4,$C$7,$C$8,$C$9,$C$10,$C$11,L$3,$E8)</f>
        <v>0.44316566889097903</v>
      </c>
      <c r="M8" s="23">
        <f>_xll.DupireSsviVolatility($C$3,$C$4,$C$7,$C$8,$C$9,$C$10,$C$11,M$3,$E8)</f>
        <v>0.48367815952152493</v>
      </c>
      <c r="N8" s="23">
        <f>_xll.DupireSsviVolatility($C$3,$C$4,$C$7,$C$8,$C$9,$C$10,$C$11,N$3,$E8)</f>
        <v>0.5289151312716005</v>
      </c>
      <c r="O8" s="23">
        <f>_xll.DupireSsviVolatility($C$3,$C$4,$C$7,$C$8,$C$9,$C$10,$C$11,O$3,$E8)</f>
        <v>0.57922629423670935</v>
      </c>
      <c r="P8" s="23">
        <f>_xll.DupireSsviVolatility($C$3,$C$4,$C$7,$C$8,$C$9,$C$10,$C$11,P$3,$E8)</f>
        <v>0.635103621612509</v>
      </c>
      <c r="Q8" s="23">
        <f>_xll.DupireSsviVolatility($C$3,$C$4,$C$7,$C$8,$C$9,$C$10,$C$11,Q$3,$E8)</f>
        <v>0.6971518596037769</v>
      </c>
      <c r="R8" s="23">
        <f>_xll.DupireSsviVolatility($C$3,$C$4,$C$7,$C$8,$C$9,$C$10,$C$11,R$3,$E8)</f>
        <v>0.76607843824502109</v>
      </c>
      <c r="S8" s="23">
        <f>_xll.DupireSsviVolatility($C$3,$C$4,$C$7,$C$8,$C$9,$C$10,$C$11,S$3,$E8)</f>
        <v>0.8426934588815792</v>
      </c>
      <c r="T8" s="23">
        <f>_xll.DupireSsviVolatility($C$3,$C$4,$C$7,$C$8,$C$9,$C$10,$C$11,T$3,$E8)</f>
        <v>0.92791524616738397</v>
      </c>
      <c r="U8" s="23">
        <f>_xll.DupireSsviVolatility($C$3,$C$4,$C$7,$C$8,$C$9,$C$10,$C$11,U$3,$E8)</f>
        <v>1.0227793719014526</v>
      </c>
      <c r="V8" s="23">
        <f>_xll.DupireSsviVolatility($C$3,$C$4,$C$7,$C$8,$C$9,$C$10,$C$11,V$3,$E8)</f>
        <v>1.1284502739802882</v>
      </c>
      <c r="W8" s="23">
        <f>_xll.DupireSsviVolatility($C$3,$C$4,$C$7,$C$8,$C$9,$C$10,$C$11,W$3,$E8)</f>
        <v>1.2462351939840981</v>
      </c>
      <c r="X8" s="23">
        <f>_xll.DupireSsviVolatility($C$3,$C$4,$C$7,$C$8,$C$9,$C$10,$C$11,X$3,$E8)</f>
        <v>1.3776004424260984</v>
      </c>
      <c r="Y8" s="24">
        <f>_xll.DupireSsviVolatility($C$3,$C$4,$C$7,$C$8,$C$9,$C$10,$C$11,Y$3,$E8)</f>
        <v>1.5241901333591736</v>
      </c>
    </row>
    <row r="9" spans="2:25" x14ac:dyDescent="0.25">
      <c r="B9" s="8" t="s">
        <v>11</v>
      </c>
      <c r="C9" s="9">
        <v>0.7</v>
      </c>
      <c r="E9" s="8">
        <f t="shared" si="1"/>
        <v>50.01</v>
      </c>
      <c r="F9" s="22">
        <f>_xll.DupireSsviVolatility($C$3,$C$4,$C$7,$C$8,$C$9,$C$10,$C$11,F$3,$E9)</f>
        <v>0.32919409725590165</v>
      </c>
      <c r="G9" s="23">
        <f>_xll.DupireSsviVolatility($C$3,$C$4,$C$7,$C$8,$C$9,$C$10,$C$11,G$3,$E9)</f>
        <v>0.31461661318562378</v>
      </c>
      <c r="H9" s="23">
        <f>_xll.DupireSsviVolatility($C$3,$C$4,$C$7,$C$8,$C$9,$C$10,$C$11,H$3,$E9)</f>
        <v>0.32689217583034719</v>
      </c>
      <c r="I9" s="23">
        <f>_xll.DupireSsviVolatility($C$3,$C$4,$C$7,$C$8,$C$9,$C$10,$C$11,I$3,$E9)</f>
        <v>0.34929007135338569</v>
      </c>
      <c r="J9" s="23">
        <f>_xll.DupireSsviVolatility($C$3,$C$4,$C$7,$C$8,$C$9,$C$10,$C$11,J$3,$E9)</f>
        <v>0.37744195564236882</v>
      </c>
      <c r="K9" s="23">
        <f>_xll.DupireSsviVolatility($C$3,$C$4,$C$7,$C$8,$C$9,$C$10,$C$11,K$3,$E9)</f>
        <v>0.40995461644080761</v>
      </c>
      <c r="L9" s="23">
        <f>_xll.DupireSsviVolatility($C$3,$C$4,$C$7,$C$8,$C$9,$C$10,$C$11,L$3,$E9)</f>
        <v>0.44649931696790623</v>
      </c>
      <c r="M9" s="23">
        <f>_xll.DupireSsviVolatility($C$3,$C$4,$C$7,$C$8,$C$9,$C$10,$C$11,M$3,$E9)</f>
        <v>0.48719311852212571</v>
      </c>
      <c r="N9" s="23">
        <f>_xll.DupireSsviVolatility($C$3,$C$4,$C$7,$C$8,$C$9,$C$10,$C$11,N$3,$E9)</f>
        <v>0.53236955868198998</v>
      </c>
      <c r="O9" s="23">
        <f>_xll.DupireSsviVolatility($C$3,$C$4,$C$7,$C$8,$C$9,$C$10,$C$11,O$3,$E9)</f>
        <v>0.58249043185069438</v>
      </c>
      <c r="P9" s="23">
        <f>_xll.DupireSsviVolatility($C$3,$C$4,$C$7,$C$8,$C$9,$C$10,$C$11,P$3,$E9)</f>
        <v>0.63811301909531282</v>
      </c>
      <c r="Q9" s="23">
        <f>_xll.DupireSsviVolatility($C$3,$C$4,$C$7,$C$8,$C$9,$C$10,$C$11,Q$3,$E9)</f>
        <v>0.69988060708780109</v>
      </c>
      <c r="R9" s="23">
        <f>_xll.DupireSsviVolatility($C$3,$C$4,$C$7,$C$8,$C$9,$C$10,$C$11,R$3,$E9)</f>
        <v>0.76852350336134023</v>
      </c>
      <c r="S9" s="23">
        <f>_xll.DupireSsviVolatility($C$3,$C$4,$C$7,$C$8,$C$9,$C$10,$C$11,S$3,$E9)</f>
        <v>0.84486522264946551</v>
      </c>
      <c r="T9" s="23">
        <f>_xll.DupireSsviVolatility($C$3,$C$4,$C$7,$C$8,$C$9,$C$10,$C$11,T$3,$E9)</f>
        <v>0.92983160144480559</v>
      </c>
      <c r="U9" s="23">
        <f>_xll.DupireSsviVolatility($C$3,$C$4,$C$7,$C$8,$C$9,$C$10,$C$11,U$3,$E9)</f>
        <v>1.0244619627663689</v>
      </c>
      <c r="V9" s="23">
        <f>_xll.DupireSsviVolatility($C$3,$C$4,$C$7,$C$8,$C$9,$C$10,$C$11,V$3,$E9)</f>
        <v>1.129922087075091</v>
      </c>
      <c r="W9" s="23">
        <f>_xll.DupireSsviVolatility($C$3,$C$4,$C$7,$C$8,$C$9,$C$10,$C$11,W$3,$E9)</f>
        <v>1.2475190398856206</v>
      </c>
      <c r="X9" s="23">
        <f>_xll.DupireSsviVolatility($C$3,$C$4,$C$7,$C$8,$C$9,$C$10,$C$11,X$3,$E9)</f>
        <v>1.3787180374839747</v>
      </c>
      <c r="Y9" s="24">
        <f>_xll.DupireSsviVolatility($C$3,$C$4,$C$7,$C$8,$C$9,$C$10,$C$11,Y$3,$E9)</f>
        <v>1.525161588690477</v>
      </c>
    </row>
    <row r="10" spans="2:25" x14ac:dyDescent="0.25">
      <c r="B10" s="8" t="s">
        <v>12</v>
      </c>
      <c r="C10" s="9">
        <v>0.2</v>
      </c>
      <c r="E10" s="8">
        <f t="shared" si="1"/>
        <v>60.01</v>
      </c>
      <c r="F10" s="22">
        <f>_xll.DupireSsviVolatility($C$3,$C$4,$C$7,$C$8,$C$9,$C$10,$C$11,F$3,$E10)</f>
        <v>0.30750327991979592</v>
      </c>
      <c r="G10" s="23">
        <f>_xll.DupireSsviVolatility($C$3,$C$4,$C$7,$C$8,$C$9,$C$10,$C$11,G$3,$E10)</f>
        <v>0.30635550905122588</v>
      </c>
      <c r="H10" s="23">
        <f>_xll.DupireSsviVolatility($C$3,$C$4,$C$7,$C$8,$C$9,$C$10,$C$11,H$3,$E10)</f>
        <v>0.32518151523530164</v>
      </c>
      <c r="I10" s="23">
        <f>_xll.DupireSsviVolatility($C$3,$C$4,$C$7,$C$8,$C$9,$C$10,$C$11,I$3,$E10)</f>
        <v>0.35071421819301901</v>
      </c>
      <c r="J10" s="23">
        <f>_xll.DupireSsviVolatility($C$3,$C$4,$C$7,$C$8,$C$9,$C$10,$C$11,J$3,$E10)</f>
        <v>0.38026238967547454</v>
      </c>
      <c r="K10" s="23">
        <f>_xll.DupireSsviVolatility($C$3,$C$4,$C$7,$C$8,$C$9,$C$10,$C$11,K$3,$E10)</f>
        <v>0.41330822194346517</v>
      </c>
      <c r="L10" s="23">
        <f>_xll.DupireSsviVolatility($C$3,$C$4,$C$7,$C$8,$C$9,$C$10,$C$11,L$3,$E10)</f>
        <v>0.44995689307699849</v>
      </c>
      <c r="M10" s="23">
        <f>_xll.DupireSsviVolatility($C$3,$C$4,$C$7,$C$8,$C$9,$C$10,$C$11,M$3,$E10)</f>
        <v>0.49054031592555664</v>
      </c>
      <c r="N10" s="23">
        <f>_xll.DupireSsviVolatility($C$3,$C$4,$C$7,$C$8,$C$9,$C$10,$C$11,N$3,$E10)</f>
        <v>0.53550148062526315</v>
      </c>
      <c r="O10" s="23">
        <f>_xll.DupireSsviVolatility($C$3,$C$4,$C$7,$C$8,$C$9,$C$10,$C$11,O$3,$E10)</f>
        <v>0.58536012518449798</v>
      </c>
      <c r="P10" s="23">
        <f>_xll.DupireSsviVolatility($C$3,$C$4,$C$7,$C$8,$C$9,$C$10,$C$11,P$3,$E10)</f>
        <v>0.64070536846443737</v>
      </c>
      <c r="Q10" s="23">
        <f>_xll.DupireSsviVolatility($C$3,$C$4,$C$7,$C$8,$C$9,$C$10,$C$11,Q$3,$E10)</f>
        <v>0.70219846084333515</v>
      </c>
      <c r="R10" s="23">
        <f>_xll.DupireSsviVolatility($C$3,$C$4,$C$7,$C$8,$C$9,$C$10,$C$11,R$3,$E10)</f>
        <v>0.77057988435523517</v>
      </c>
      <c r="S10" s="23">
        <f>_xll.DupireSsviVolatility($C$3,$C$4,$C$7,$C$8,$C$9,$C$10,$C$11,S$3,$E10)</f>
        <v>0.84667870023373704</v>
      </c>
      <c r="T10" s="23">
        <f>_xll.DupireSsviVolatility($C$3,$C$4,$C$7,$C$8,$C$9,$C$10,$C$11,T$3,$E10)</f>
        <v>0.93142340590169737</v>
      </c>
      <c r="U10" s="23">
        <f>_xll.DupireSsviVolatility($C$3,$C$4,$C$7,$C$8,$C$9,$C$10,$C$11,U$3,$E10)</f>
        <v>1.0258541346196179</v>
      </c>
      <c r="V10" s="23">
        <f>_xll.DupireSsviVolatility($C$3,$C$4,$C$7,$C$8,$C$9,$C$10,$C$11,V$3,$E10)</f>
        <v>1.1311362899585835</v>
      </c>
      <c r="W10" s="23">
        <f>_xll.DupireSsviVolatility($C$3,$C$4,$C$7,$C$8,$C$9,$C$10,$C$11,W$3,$E10)</f>
        <v>1.2485758243217464</v>
      </c>
      <c r="X10" s="23">
        <f>_xll.DupireSsviVolatility($C$3,$C$4,$C$7,$C$8,$C$9,$C$10,$C$11,X$3,$E10)</f>
        <v>1.3796364196562785</v>
      </c>
      <c r="Y10" s="24">
        <f>_xll.DupireSsviVolatility($C$3,$C$4,$C$7,$C$8,$C$9,$C$10,$C$11,Y$3,$E10)</f>
        <v>1.5259588488315563</v>
      </c>
    </row>
    <row r="11" spans="2:25" x14ac:dyDescent="0.25">
      <c r="B11" s="10" t="s">
        <v>7</v>
      </c>
      <c r="C11" s="11">
        <v>0.3</v>
      </c>
      <c r="E11" s="8">
        <f t="shared" si="1"/>
        <v>70.009999999999991</v>
      </c>
      <c r="F11" s="22">
        <f>_xll.DupireSsviVolatility($C$3,$C$4,$C$7,$C$8,$C$9,$C$10,$C$11,F$3,$E11)</f>
        <v>0.29181132753270927</v>
      </c>
      <c r="G11" s="23">
        <f>_xll.DupireSsviVolatility($C$3,$C$4,$C$7,$C$8,$C$9,$C$10,$C$11,G$3,$E11)</f>
        <v>0.30351400504122422</v>
      </c>
      <c r="H11" s="23">
        <f>_xll.DupireSsviVolatility($C$3,$C$4,$C$7,$C$8,$C$9,$C$10,$C$11,H$3,$E11)</f>
        <v>0.32681609050261273</v>
      </c>
      <c r="I11" s="23">
        <f>_xll.DupireSsviVolatility($C$3,$C$4,$C$7,$C$8,$C$9,$C$10,$C$11,I$3,$E11)</f>
        <v>0.35388742852486849</v>
      </c>
      <c r="J11" s="23">
        <f>_xll.DupireSsviVolatility($C$3,$C$4,$C$7,$C$8,$C$9,$C$10,$C$11,J$3,$E11)</f>
        <v>0.38387114423717972</v>
      </c>
      <c r="K11" s="23">
        <f>_xll.DupireSsviVolatility($C$3,$C$4,$C$7,$C$8,$C$9,$C$10,$C$11,K$3,$E11)</f>
        <v>0.41691011888871637</v>
      </c>
      <c r="L11" s="23">
        <f>_xll.DupireSsviVolatility($C$3,$C$4,$C$7,$C$8,$C$9,$C$10,$C$11,L$3,$E11)</f>
        <v>0.45336750041423851</v>
      </c>
      <c r="M11" s="23">
        <f>_xll.DupireSsviVolatility($C$3,$C$4,$C$7,$C$8,$C$9,$C$10,$C$11,M$3,$E11)</f>
        <v>0.493684715654232</v>
      </c>
      <c r="N11" s="23">
        <f>_xll.DupireSsviVolatility($C$3,$C$4,$C$7,$C$8,$C$9,$C$10,$C$11,N$3,$E11)</f>
        <v>0.53835477232325302</v>
      </c>
      <c r="O11" s="23">
        <f>_xll.DupireSsviVolatility($C$3,$C$4,$C$7,$C$8,$C$9,$C$10,$C$11,O$3,$E11)</f>
        <v>0.58792167658111338</v>
      </c>
      <c r="P11" s="23">
        <f>_xll.DupireSsviVolatility($C$3,$C$4,$C$7,$C$8,$C$9,$C$10,$C$11,P$3,$E11)</f>
        <v>0.64298685852793247</v>
      </c>
      <c r="Q11" s="23">
        <f>_xll.DupireSsviVolatility($C$3,$C$4,$C$7,$C$8,$C$9,$C$10,$C$11,Q$3,$E11)</f>
        <v>0.70421791139572798</v>
      </c>
      <c r="R11" s="23">
        <f>_xll.DupireSsviVolatility($C$3,$C$4,$C$7,$C$8,$C$9,$C$10,$C$11,R$3,$E11)</f>
        <v>0.77235842853791303</v>
      </c>
      <c r="S11" s="23">
        <f>_xll.DupireSsviVolatility($C$3,$C$4,$C$7,$C$8,$C$9,$C$10,$C$11,S$3,$E11)</f>
        <v>0.84823867660236929</v>
      </c>
      <c r="T11" s="23">
        <f>_xll.DupireSsviVolatility($C$3,$C$4,$C$7,$C$8,$C$9,$C$10,$C$11,T$3,$E11)</f>
        <v>0.93278715314463301</v>
      </c>
      <c r="U11" s="23">
        <f>_xll.DupireSsviVolatility($C$3,$C$4,$C$7,$C$8,$C$9,$C$10,$C$11,U$3,$E11)</f>
        <v>1.0270432048349918</v>
      </c>
      <c r="V11" s="23">
        <f>_xll.DupireSsviVolatility($C$3,$C$4,$C$7,$C$8,$C$9,$C$10,$C$11,V$3,$E11)</f>
        <v>1.132170945097652</v>
      </c>
      <c r="W11" s="23">
        <f>_xll.DupireSsviVolatility($C$3,$C$4,$C$7,$C$8,$C$9,$C$10,$C$11,W$3,$E11)</f>
        <v>1.2494747400400179</v>
      </c>
      <c r="X11" s="23">
        <f>_xll.DupireSsviVolatility($C$3,$C$4,$C$7,$C$8,$C$9,$C$10,$C$11,X$3,$E11)</f>
        <v>1.3804165442750786</v>
      </c>
      <c r="Y11" s="24">
        <f>_xll.DupireSsviVolatility($C$3,$C$4,$C$7,$C$8,$C$9,$C$10,$C$11,Y$3,$E11)</f>
        <v>1.5266353756207478</v>
      </c>
    </row>
    <row r="12" spans="2:25" x14ac:dyDescent="0.25">
      <c r="E12" s="8">
        <f t="shared" si="1"/>
        <v>80.009999999999991</v>
      </c>
      <c r="F12" s="22">
        <f>_xll.DupireSsviVolatility($C$3,$C$4,$C$7,$C$8,$C$9,$C$10,$C$11,F$3,$E12)</f>
        <v>0.28429477901021799</v>
      </c>
      <c r="G12" s="23">
        <f>_xll.DupireSsviVolatility($C$3,$C$4,$C$7,$C$8,$C$9,$C$10,$C$11,G$3,$E12)</f>
        <v>0.30559869240071907</v>
      </c>
      <c r="H12" s="23">
        <f>_xll.DupireSsviVolatility($C$3,$C$4,$C$7,$C$8,$C$9,$C$10,$C$11,H$3,$E12)</f>
        <v>0.33078881477194044</v>
      </c>
      <c r="I12" s="23">
        <f>_xll.DupireSsviVolatility($C$3,$C$4,$C$7,$C$8,$C$9,$C$10,$C$11,I$3,$E12)</f>
        <v>0.35808858841018643</v>
      </c>
      <c r="J12" s="23">
        <f>_xll.DupireSsviVolatility($C$3,$C$4,$C$7,$C$8,$C$9,$C$10,$C$11,J$3,$E12)</f>
        <v>0.38785877160395038</v>
      </c>
      <c r="K12" s="23">
        <f>_xll.DupireSsviVolatility($C$3,$C$4,$C$7,$C$8,$C$9,$C$10,$C$11,K$3,$E12)</f>
        <v>0.42056155453158944</v>
      </c>
      <c r="L12" s="23">
        <f>_xll.DupireSsviVolatility($C$3,$C$4,$C$7,$C$8,$C$9,$C$10,$C$11,L$3,$E12)</f>
        <v>0.45665932487717098</v>
      </c>
      <c r="M12" s="23">
        <f>_xll.DupireSsviVolatility($C$3,$C$4,$C$7,$C$8,$C$9,$C$10,$C$11,M$3,$E12)</f>
        <v>0.49662732465183013</v>
      </c>
      <c r="N12" s="23">
        <f>_xll.DupireSsviVolatility($C$3,$C$4,$C$7,$C$8,$C$9,$C$10,$C$11,N$3,$E12)</f>
        <v>0.54097034471179162</v>
      </c>
      <c r="O12" s="23">
        <f>_xll.DupireSsviVolatility($C$3,$C$4,$C$7,$C$8,$C$9,$C$10,$C$11,O$3,$E12)</f>
        <v>0.59023618538830902</v>
      </c>
      <c r="P12" s="23">
        <f>_xll.DupireSsviVolatility($C$3,$C$4,$C$7,$C$8,$C$9,$C$10,$C$11,P$3,$E12)</f>
        <v>0.64502704296846169</v>
      </c>
      <c r="Q12" s="23">
        <f>_xll.DupireSsviVolatility($C$3,$C$4,$C$7,$C$8,$C$9,$C$10,$C$11,Q$3,$E12)</f>
        <v>0.70601006576152847</v>
      </c>
      <c r="R12" s="23">
        <f>_xll.DupireSsviVolatility($C$3,$C$4,$C$7,$C$8,$C$9,$C$10,$C$11,R$3,$E12)</f>
        <v>0.77392784959980543</v>
      </c>
      <c r="S12" s="23">
        <f>_xll.DupireSsviVolatility($C$3,$C$4,$C$7,$C$8,$C$9,$C$10,$C$11,S$3,$E12)</f>
        <v>0.84960934508251817</v>
      </c>
      <c r="T12" s="23">
        <f>_xll.DupireSsviVolatility($C$3,$C$4,$C$7,$C$8,$C$9,$C$10,$C$11,T$3,$E12)</f>
        <v>0.93398151033801324</v>
      </c>
      <c r="U12" s="23">
        <f>_xll.DupireSsviVolatility($C$3,$C$4,$C$7,$C$8,$C$9,$C$10,$C$11,U$3,$E12)</f>
        <v>1.0280819923382238</v>
      </c>
      <c r="V12" s="23">
        <f>_xll.DupireSsviVolatility($C$3,$C$4,$C$7,$C$8,$C$9,$C$10,$C$11,V$3,$E12)</f>
        <v>1.1330731073875515</v>
      </c>
      <c r="W12" s="23">
        <f>_xll.DupireSsviVolatility($C$3,$C$4,$C$7,$C$8,$C$9,$C$10,$C$11,W$3,$E12)</f>
        <v>1.2502573917040827</v>
      </c>
      <c r="X12" s="23">
        <f>_xll.DupireSsviVolatility($C$3,$C$4,$C$7,$C$8,$C$9,$C$10,$C$11,X$3,$E12)</f>
        <v>1.3810949971474169</v>
      </c>
      <c r="Y12" s="24">
        <f>_xll.DupireSsviVolatility($C$3,$C$4,$C$7,$C$8,$C$9,$C$10,$C$11,Y$3,$E12)</f>
        <v>1.5272232149714351</v>
      </c>
    </row>
    <row r="13" spans="2:25" x14ac:dyDescent="0.25">
      <c r="E13" s="8">
        <f t="shared" si="1"/>
        <v>90.009999999999991</v>
      </c>
      <c r="F13" s="22">
        <f>_xll.DupireSsviVolatility($C$3,$C$4,$C$7,$C$8,$C$9,$C$10,$C$11,F$3,$E13)</f>
        <v>0.2872222644240412</v>
      </c>
      <c r="G13" s="23">
        <f>_xll.DupireSsviVolatility($C$3,$C$4,$C$7,$C$8,$C$9,$C$10,$C$11,G$3,$E13)</f>
        <v>0.31144898762552931</v>
      </c>
      <c r="H13" s="23">
        <f>_xll.DupireSsviVolatility($C$3,$C$4,$C$7,$C$8,$C$9,$C$10,$C$11,H$3,$E13)</f>
        <v>0.33620748522602206</v>
      </c>
      <c r="I13" s="23">
        <f>_xll.DupireSsviVolatility($C$3,$C$4,$C$7,$C$8,$C$9,$C$10,$C$11,I$3,$E13)</f>
        <v>0.36283087376259637</v>
      </c>
      <c r="J13" s="23">
        <f>_xll.DupireSsviVolatility($C$3,$C$4,$C$7,$C$8,$C$9,$C$10,$C$11,J$3,$E13)</f>
        <v>0.39198528689538498</v>
      </c>
      <c r="K13" s="23">
        <f>_xll.DupireSsviVolatility($C$3,$C$4,$C$7,$C$8,$C$9,$C$10,$C$11,K$3,$E13)</f>
        <v>0.42415964825875851</v>
      </c>
      <c r="L13" s="23">
        <f>_xll.DupireSsviVolatility($C$3,$C$4,$C$7,$C$8,$C$9,$C$10,$C$11,L$3,$E13)</f>
        <v>0.45980469266302071</v>
      </c>
      <c r="M13" s="23">
        <f>_xll.DupireSsviVolatility($C$3,$C$4,$C$7,$C$8,$C$9,$C$10,$C$11,M$3,$E13)</f>
        <v>0.49938127121541304</v>
      </c>
      <c r="N13" s="23">
        <f>_xll.DupireSsviVolatility($C$3,$C$4,$C$7,$C$8,$C$9,$C$10,$C$11,N$3,$E13)</f>
        <v>0.54338266242510957</v>
      </c>
      <c r="O13" s="23">
        <f>_xll.DupireSsviVolatility($C$3,$C$4,$C$7,$C$8,$C$9,$C$10,$C$11,O$3,$E13)</f>
        <v>0.59234823141533488</v>
      </c>
      <c r="P13" s="23">
        <f>_xll.DupireSsviVolatility($C$3,$C$4,$C$7,$C$8,$C$9,$C$10,$C$11,P$3,$E13)</f>
        <v>0.64687408878912167</v>
      </c>
      <c r="Q13" s="23">
        <f>_xll.DupireSsviVolatility($C$3,$C$4,$C$7,$C$8,$C$9,$C$10,$C$11,Q$3,$E13)</f>
        <v>0.70762290596830113</v>
      </c>
      <c r="R13" s="23">
        <f>_xll.DupireSsviVolatility($C$3,$C$4,$C$7,$C$8,$C$9,$C$10,$C$11,R$3,$E13)</f>
        <v>0.77533383159550662</v>
      </c>
      <c r="S13" s="23">
        <f>_xll.DupireSsviVolatility($C$3,$C$4,$C$7,$C$8,$C$9,$C$10,$C$11,S$3,$E13)</f>
        <v>0.85083299330075468</v>
      </c>
      <c r="T13" s="23">
        <f>_xll.DupireSsviVolatility($C$3,$C$4,$C$7,$C$8,$C$9,$C$10,$C$11,T$3,$E13)</f>
        <v>0.93504489276437497</v>
      </c>
      <c r="U13" s="23">
        <f>_xll.DupireSsviVolatility($C$3,$C$4,$C$7,$C$8,$C$9,$C$10,$C$11,U$3,$E13)</f>
        <v>1.029004941899621</v>
      </c>
      <c r="V13" s="23">
        <f>_xll.DupireSsviVolatility($C$3,$C$4,$C$7,$C$8,$C$9,$C$10,$C$11,V$3,$E13)</f>
        <v>1.133873375223811</v>
      </c>
      <c r="W13" s="23">
        <f>_xll.DupireSsviVolatility($C$3,$C$4,$C$7,$C$8,$C$9,$C$10,$C$11,W$3,$E13)</f>
        <v>1.2509507784951877</v>
      </c>
      <c r="X13" s="23">
        <f>_xll.DupireSsviVolatility($C$3,$C$4,$C$7,$C$8,$C$9,$C$10,$C$11,X$3,$E13)</f>
        <v>1.3816954853499119</v>
      </c>
      <c r="Y13" s="24">
        <f>_xll.DupireSsviVolatility($C$3,$C$4,$C$7,$C$8,$C$9,$C$10,$C$11,Y$3,$E13)</f>
        <v>1.5277431095256651</v>
      </c>
    </row>
    <row r="14" spans="2:25" x14ac:dyDescent="0.25">
      <c r="B14" s="6" t="s">
        <v>3</v>
      </c>
      <c r="C14" s="6">
        <v>1</v>
      </c>
      <c r="E14" s="8">
        <f t="shared" si="1"/>
        <v>100.00999999999999</v>
      </c>
      <c r="F14" s="22">
        <f>_xll.DupireSsviVolatility($C$3,$C$4,$C$7,$C$8,$C$9,$C$10,$C$11,F$3,$E14)</f>
        <v>0.29917080726673984</v>
      </c>
      <c r="G14" s="23">
        <f>_xll.DupireSsviVolatility($C$3,$C$4,$C$7,$C$8,$C$9,$C$10,$C$11,G$3,$E14)</f>
        <v>0.31959094173124952</v>
      </c>
      <c r="H14" s="23">
        <f>_xll.DupireSsviVolatility($C$3,$C$4,$C$7,$C$8,$C$9,$C$10,$C$11,H$3,$E14)</f>
        <v>0.34239092481609673</v>
      </c>
      <c r="I14" s="23">
        <f>_xll.DupireSsviVolatility($C$3,$C$4,$C$7,$C$8,$C$9,$C$10,$C$11,I$3,$E14)</f>
        <v>0.36780158288521575</v>
      </c>
      <c r="J14" s="23">
        <f>_xll.DupireSsviVolatility($C$3,$C$4,$C$7,$C$8,$C$9,$C$10,$C$11,J$3,$E14)</f>
        <v>0.39611163465147409</v>
      </c>
      <c r="K14" s="23">
        <f>_xll.DupireSsviVolatility($C$3,$C$4,$C$7,$C$8,$C$9,$C$10,$C$11,K$3,$E14)</f>
        <v>0.42765221425674932</v>
      </c>
      <c r="L14" s="23">
        <f>_xll.DupireSsviVolatility($C$3,$C$4,$C$7,$C$8,$C$9,$C$10,$C$11,L$3,$E14)</f>
        <v>0.46279654216071786</v>
      </c>
      <c r="M14" s="23">
        <f>_xll.DupireSsviVolatility($C$3,$C$4,$C$7,$C$8,$C$9,$C$10,$C$11,M$3,$E14)</f>
        <v>0.50196305083426429</v>
      </c>
      <c r="N14" s="23">
        <f>_xll.DupireSsviVolatility($C$3,$C$4,$C$7,$C$8,$C$9,$C$10,$C$11,N$3,$E14)</f>
        <v>0.54562002085346939</v>
      </c>
      <c r="O14" s="23">
        <f>_xll.DupireSsviVolatility($C$3,$C$4,$C$7,$C$8,$C$9,$C$10,$C$11,O$3,$E14)</f>
        <v>0.59429127117902136</v>
      </c>
      <c r="P14" s="23">
        <f>_xll.DupireSsviVolatility($C$3,$C$4,$C$7,$C$8,$C$9,$C$10,$C$11,P$3,$E14)</f>
        <v>0.64856280525057564</v>
      </c>
      <c r="Q14" s="23">
        <f>_xll.DupireSsviVolatility($C$3,$C$4,$C$7,$C$8,$C$9,$C$10,$C$11,Q$3,$E14)</f>
        <v>0.70909042414764323</v>
      </c>
      <c r="R14" s="23">
        <f>_xll.DupireSsviVolatility($C$3,$C$4,$C$7,$C$8,$C$9,$C$10,$C$11,R$3,$E14)</f>
        <v>0.77660836010069623</v>
      </c>
      <c r="S14" s="23">
        <f>_xll.DupireSsviVolatility($C$3,$C$4,$C$7,$C$8,$C$9,$C$10,$C$11,S$3,$E14)</f>
        <v>0.85193900896463215</v>
      </c>
      <c r="T14" s="23">
        <f>_xll.DupireSsviVolatility($C$3,$C$4,$C$7,$C$8,$C$9,$C$10,$C$11,T$3,$E14)</f>
        <v>0.93600386529923607</v>
      </c>
      <c r="U14" s="23">
        <f>_xll.DupireSsviVolatility($C$3,$C$4,$C$7,$C$8,$C$9,$C$10,$C$11,U$3,$E14)</f>
        <v>1.0298357919346321</v>
      </c>
      <c r="V14" s="23">
        <f>_xll.DupireSsviVolatility($C$3,$C$4,$C$7,$C$8,$C$9,$C$10,$C$11,V$3,$E14)</f>
        <v>1.1345927857921552</v>
      </c>
      <c r="W14" s="23">
        <f>_xll.DupireSsviVolatility($C$3,$C$4,$C$7,$C$8,$C$9,$C$10,$C$11,W$3,$E14)</f>
        <v>1.2515734311333357</v>
      </c>
      <c r="X14" s="23">
        <f>_xll.DupireSsviVolatility($C$3,$C$4,$C$7,$C$8,$C$9,$C$10,$C$11,X$3,$E14)</f>
        <v>1.3822342596451462</v>
      </c>
      <c r="Y14" s="24">
        <f>_xll.DupireSsviVolatility($C$3,$C$4,$C$7,$C$8,$C$9,$C$10,$C$11,Y$3,$E14)</f>
        <v>1.5282092647584813</v>
      </c>
    </row>
    <row r="15" spans="2:25" x14ac:dyDescent="0.25">
      <c r="B15" s="6" t="s">
        <v>2</v>
      </c>
      <c r="C15" s="6">
        <v>105</v>
      </c>
      <c r="E15" s="8">
        <f t="shared" si="1"/>
        <v>110.00999999999999</v>
      </c>
      <c r="F15" s="22">
        <f>_xll.DupireSsviVolatility($C$3,$C$4,$C$7,$C$8,$C$9,$C$10,$C$11,F$3,$E15)</f>
        <v>0.31553146820651912</v>
      </c>
      <c r="G15" s="23">
        <f>_xll.DupireSsviVolatility($C$3,$C$4,$C$7,$C$8,$C$9,$C$10,$C$11,G$3,$E15)</f>
        <v>0.32879159356890381</v>
      </c>
      <c r="H15" s="23">
        <f>_xll.DupireSsviVolatility($C$3,$C$4,$C$7,$C$8,$C$9,$C$10,$C$11,H$3,$E15)</f>
        <v>0.34888074364046634</v>
      </c>
      <c r="I15" s="23">
        <f>_xll.DupireSsviVolatility($C$3,$C$4,$C$7,$C$8,$C$9,$C$10,$C$11,I$3,$E15)</f>
        <v>0.37280861781954577</v>
      </c>
      <c r="J15" s="23">
        <f>_xll.DupireSsviVolatility($C$3,$C$4,$C$7,$C$8,$C$9,$C$10,$C$11,J$3,$E15)</f>
        <v>0.40015907044155691</v>
      </c>
      <c r="K15" s="23">
        <f>_xll.DupireSsviVolatility($C$3,$C$4,$C$7,$C$8,$C$9,$C$10,$C$11,K$3,$E15)</f>
        <v>0.43101463174795118</v>
      </c>
      <c r="L15" s="23">
        <f>_xll.DupireSsviVolatility($C$3,$C$4,$C$7,$C$8,$C$9,$C$10,$C$11,L$3,$E15)</f>
        <v>0.4656375562061012</v>
      </c>
      <c r="M15" s="23">
        <f>_xll.DupireSsviVolatility($C$3,$C$4,$C$7,$C$8,$C$9,$C$10,$C$11,M$3,$E15)</f>
        <v>0.50438919361227064</v>
      </c>
      <c r="N15" s="23">
        <f>_xll.DupireSsviVolatility($C$3,$C$4,$C$7,$C$8,$C$9,$C$10,$C$11,N$3,$E15)</f>
        <v>0.54770557289591837</v>
      </c>
      <c r="O15" s="23">
        <f>_xll.DupireSsviVolatility($C$3,$C$4,$C$7,$C$8,$C$9,$C$10,$C$11,O$3,$E15)</f>
        <v>0.59609103906077976</v>
      </c>
      <c r="P15" s="23">
        <f>_xll.DupireSsviVolatility($C$3,$C$4,$C$7,$C$8,$C$9,$C$10,$C$11,P$3,$E15)</f>
        <v>0.65011920969212333</v>
      </c>
      <c r="Q15" s="23">
        <f>_xll.DupireSsviVolatility($C$3,$C$4,$C$7,$C$8,$C$9,$C$10,$C$11,Q$3,$E15)</f>
        <v>0.71043762755157114</v>
      </c>
      <c r="R15" s="23">
        <f>_xll.DupireSsviVolatility($C$3,$C$4,$C$7,$C$8,$C$9,$C$10,$C$11,R$3,$E15)</f>
        <v>0.77777474094145582</v>
      </c>
      <c r="S15" s="23">
        <f>_xll.DupireSsviVolatility($C$3,$C$4,$C$7,$C$8,$C$9,$C$10,$C$11,S$3,$E15)</f>
        <v>0.85294867260236507</v>
      </c>
      <c r="T15" s="23">
        <f>_xll.DupireSsviVolatility($C$3,$C$4,$C$7,$C$8,$C$9,$C$10,$C$11,T$3,$E15)</f>
        <v>0.93687758432063872</v>
      </c>
      <c r="U15" s="23">
        <f>_xll.DupireSsviVolatility($C$3,$C$4,$C$7,$C$8,$C$9,$C$10,$C$11,U$3,$E15)</f>
        <v>1.0305916111873075</v>
      </c>
      <c r="V15" s="23">
        <f>_xll.DupireSsviVolatility($C$3,$C$4,$C$7,$C$8,$C$9,$C$10,$C$11,V$3,$E15)</f>
        <v>1.1352464345376228</v>
      </c>
      <c r="W15" s="23">
        <f>_xll.DupireSsviVolatility($C$3,$C$4,$C$7,$C$8,$C$9,$C$10,$C$11,W$3,$E15)</f>
        <v>1.2521386267943622</v>
      </c>
      <c r="X15" s="23">
        <f>_xll.DupireSsviVolatility($C$3,$C$4,$C$7,$C$8,$C$9,$C$10,$C$11,X$3,$E15)</f>
        <v>1.3827229509443864</v>
      </c>
      <c r="Y15" s="24">
        <f>_xll.DupireSsviVolatility($C$3,$C$4,$C$7,$C$8,$C$9,$C$10,$C$11,Y$3,$E15)</f>
        <v>1.5286318395079028</v>
      </c>
    </row>
    <row r="16" spans="2:25" x14ac:dyDescent="0.25">
      <c r="E16" s="8">
        <f t="shared" si="1"/>
        <v>120.00999999999999</v>
      </c>
      <c r="F16" s="22">
        <f>_xll.DupireSsviVolatility($C$3,$C$4,$C$7,$C$8,$C$9,$C$10,$C$11,F$3,$E16)</f>
        <v>0.33280107099299144</v>
      </c>
      <c r="G16" s="23">
        <f>_xll.DupireSsviVolatility($C$3,$C$4,$C$7,$C$8,$C$9,$C$10,$C$11,G$3,$E16)</f>
        <v>0.33826019601700358</v>
      </c>
      <c r="H16" s="23">
        <f>_xll.DupireSsviVolatility($C$3,$C$4,$C$7,$C$8,$C$9,$C$10,$C$11,H$3,$E16)</f>
        <v>0.35539575775098969</v>
      </c>
      <c r="I16" s="23">
        <f>_xll.DupireSsviVolatility($C$3,$C$4,$C$7,$C$8,$C$9,$C$10,$C$11,I$3,$E16)</f>
        <v>0.37773883637226652</v>
      </c>
      <c r="J16" s="23">
        <f>_xll.DupireSsviVolatility($C$3,$C$4,$C$7,$C$8,$C$9,$C$10,$C$11,J$3,$E16)</f>
        <v>0.40408489468877751</v>
      </c>
      <c r="K16" s="23">
        <f>_xll.DupireSsviVolatility($C$3,$C$4,$C$7,$C$8,$C$9,$C$10,$C$11,K$3,$E16)</f>
        <v>0.43423748766531306</v>
      </c>
      <c r="L16" s="23">
        <f>_xll.DupireSsviVolatility($C$3,$C$4,$C$7,$C$8,$C$9,$C$10,$C$11,L$3,$E16)</f>
        <v>0.4683348851236474</v>
      </c>
      <c r="M16" s="23">
        <f>_xll.DupireSsviVolatility($C$3,$C$4,$C$7,$C$8,$C$9,$C$10,$C$11,M$3,$E16)</f>
        <v>0.50667503810586645</v>
      </c>
      <c r="N16" s="23">
        <f>_xll.DupireSsviVolatility($C$3,$C$4,$C$7,$C$8,$C$9,$C$10,$C$11,N$3,$E16)</f>
        <v>0.5496583517437853</v>
      </c>
      <c r="O16" s="23">
        <f>_xll.DupireSsviVolatility($C$3,$C$4,$C$7,$C$8,$C$9,$C$10,$C$11,O$3,$E16)</f>
        <v>0.5977677533700948</v>
      </c>
      <c r="P16" s="23">
        <f>_xll.DupireSsviVolatility($C$3,$C$4,$C$7,$C$8,$C$9,$C$10,$C$11,P$3,$E16)</f>
        <v>0.65156328569139887</v>
      </c>
      <c r="Q16" s="23">
        <f>_xll.DupireSsviVolatility($C$3,$C$4,$C$7,$C$8,$C$9,$C$10,$C$11,Q$3,$E16)</f>
        <v>0.71168347670169907</v>
      </c>
      <c r="R16" s="23">
        <f>_xll.DupireSsviVolatility($C$3,$C$4,$C$7,$C$8,$C$9,$C$10,$C$11,R$3,$E16)</f>
        <v>0.77885050301819692</v>
      </c>
      <c r="S16" s="23">
        <f>_xll.DupireSsviVolatility($C$3,$C$4,$C$7,$C$8,$C$9,$C$10,$C$11,S$3,$E16)</f>
        <v>0.85387790571984667</v>
      </c>
      <c r="T16" s="23">
        <f>_xll.DupireSsviVolatility($C$3,$C$4,$C$7,$C$8,$C$9,$C$10,$C$11,T$3,$E16)</f>
        <v>0.93768033083631708</v>
      </c>
      <c r="U16" s="23">
        <f>_xll.DupireSsviVolatility($C$3,$C$4,$C$7,$C$8,$C$9,$C$10,$C$11,U$3,$E16)</f>
        <v>1.0312850924876349</v>
      </c>
      <c r="V16" s="23">
        <f>_xll.DupireSsviVolatility($C$3,$C$4,$C$7,$C$8,$C$9,$C$10,$C$11,V$3,$E16)</f>
        <v>1.1358455267907543</v>
      </c>
      <c r="W16" s="23">
        <f>_xll.DupireSsviVolatility($C$3,$C$4,$C$7,$C$8,$C$9,$C$10,$C$11,W$3,$E16)</f>
        <v>1.2526562082759809</v>
      </c>
      <c r="X16" s="23">
        <f>_xll.DupireSsviVolatility($C$3,$C$4,$C$7,$C$8,$C$9,$C$10,$C$11,X$3,$E16)</f>
        <v>1.3831701733365716</v>
      </c>
      <c r="Y16" s="24">
        <f>_xll.DupireSsviVolatility($C$3,$C$4,$C$7,$C$8,$C$9,$C$10,$C$11,Y$3,$E16)</f>
        <v>1.5290183522285385</v>
      </c>
    </row>
    <row r="17" spans="2:25" x14ac:dyDescent="0.25">
      <c r="B17" s="3" t="s">
        <v>49</v>
      </c>
      <c r="C17" s="3">
        <f t="array" ref="C17">_xll.DupireSsviVolatility(C3,C4,C7,C8,C9,C10,C11,C14,C15)</f>
        <v>0.37030407175616042</v>
      </c>
      <c r="E17" s="8">
        <f t="shared" si="1"/>
        <v>130.01</v>
      </c>
      <c r="F17" s="22">
        <f>_xll.DupireSsviVolatility($C$3,$C$4,$C$7,$C$8,$C$9,$C$10,$C$11,F$3,$E17)</f>
        <v>0.34944685918186069</v>
      </c>
      <c r="G17" s="23">
        <f>_xll.DupireSsviVolatility($C$3,$C$4,$C$7,$C$8,$C$9,$C$10,$C$11,G$3,$E17)</f>
        <v>0.34756656796114827</v>
      </c>
      <c r="H17" s="23">
        <f>_xll.DupireSsviVolatility($C$3,$C$4,$C$7,$C$8,$C$9,$C$10,$C$11,H$3,$E17)</f>
        <v>0.36177562762140769</v>
      </c>
      <c r="I17" s="23">
        <f>_xll.DupireSsviVolatility($C$3,$C$4,$C$7,$C$8,$C$9,$C$10,$C$11,I$3,$E17)</f>
        <v>0.3825289025207762</v>
      </c>
      <c r="J17" s="23">
        <f>_xll.DupireSsviVolatility($C$3,$C$4,$C$7,$C$8,$C$9,$C$10,$C$11,J$3,$E17)</f>
        <v>0.40786792294241481</v>
      </c>
      <c r="K17" s="23">
        <f>_xll.DupireSsviVolatility($C$3,$C$4,$C$7,$C$8,$C$9,$C$10,$C$11,K$3,$E17)</f>
        <v>0.43731976927258859</v>
      </c>
      <c r="L17" s="23">
        <f>_xll.DupireSsviVolatility($C$3,$C$4,$C$7,$C$8,$C$9,$C$10,$C$11,L$3,$E17)</f>
        <v>0.47089750557212201</v>
      </c>
      <c r="M17" s="23">
        <f>_xll.DupireSsviVolatility($C$3,$C$4,$C$7,$C$8,$C$9,$C$10,$C$11,M$3,$E17)</f>
        <v>0.50883436153026662</v>
      </c>
      <c r="N17" s="23">
        <f>_xll.DupireSsviVolatility($C$3,$C$4,$C$7,$C$8,$C$9,$C$10,$C$11,N$3,$E17)</f>
        <v>0.55149412283676447</v>
      </c>
      <c r="O17" s="23">
        <f>_xll.DupireSsviVolatility($C$3,$C$4,$C$7,$C$8,$C$9,$C$10,$C$11,O$3,$E17)</f>
        <v>0.59933759091318861</v>
      </c>
      <c r="P17" s="23">
        <f>_xll.DupireSsviVolatility($C$3,$C$4,$C$7,$C$8,$C$9,$C$10,$C$11,P$3,$E17)</f>
        <v>0.65291073224566987</v>
      </c>
      <c r="Q17" s="23">
        <f>_xll.DupireSsviVolatility($C$3,$C$4,$C$7,$C$8,$C$9,$C$10,$C$11,Q$3,$E17)</f>
        <v>0.71284270662411797</v>
      </c>
      <c r="R17" s="23">
        <f>_xll.DupireSsviVolatility($C$3,$C$4,$C$7,$C$8,$C$9,$C$10,$C$11,R$3,$E17)</f>
        <v>0.7798491757508591</v>
      </c>
      <c r="S17" s="23">
        <f>_xll.DupireSsviVolatility($C$3,$C$4,$C$7,$C$8,$C$9,$C$10,$C$11,S$3,$E17)</f>
        <v>0.85473894129936634</v>
      </c>
      <c r="T17" s="23">
        <f>_xll.DupireSsviVolatility($C$3,$C$4,$C$7,$C$8,$C$9,$C$10,$C$11,T$3,$E17)</f>
        <v>0.93842304313044511</v>
      </c>
      <c r="U17" s="23">
        <f>_xll.DupireSsviVolatility($C$3,$C$4,$C$7,$C$8,$C$9,$C$10,$C$11,U$3,$E17)</f>
        <v>1.0319259362776316</v>
      </c>
      <c r="V17" s="23">
        <f>_xll.DupireSsviVolatility($C$3,$C$4,$C$7,$C$8,$C$9,$C$10,$C$11,V$3,$E17)</f>
        <v>1.136398612611766</v>
      </c>
      <c r="W17" s="23">
        <f>_xll.DupireSsviVolatility($C$3,$C$4,$C$7,$C$8,$C$9,$C$10,$C$11,W$3,$E17)</f>
        <v>1.2531336772808304</v>
      </c>
      <c r="X17" s="23">
        <f>_xll.DupireSsviVolatility($C$3,$C$4,$C$7,$C$8,$C$9,$C$10,$C$11,X$3,$E17)</f>
        <v>1.3835824864337007</v>
      </c>
      <c r="Y17" s="24">
        <f>_xll.DupireSsviVolatility($C$3,$C$4,$C$7,$C$8,$C$9,$C$10,$C$11,Y$3,$E17)</f>
        <v>1.5293745245378525</v>
      </c>
    </row>
    <row r="18" spans="2:25" x14ac:dyDescent="0.25">
      <c r="E18" s="8">
        <f t="shared" si="1"/>
        <v>140.01</v>
      </c>
      <c r="F18" s="22">
        <f>_xll.DupireSsviVolatility($C$3,$C$4,$C$7,$C$8,$C$9,$C$10,$C$11,F$3,$E18)</f>
        <v>0.36497976182905123</v>
      </c>
      <c r="G18" s="23">
        <f>_xll.DupireSsviVolatility($C$3,$C$4,$C$7,$C$8,$C$9,$C$10,$C$11,G$3,$E18)</f>
        <v>0.35650411496793016</v>
      </c>
      <c r="H18" s="23">
        <f>_xll.DupireSsviVolatility($C$3,$C$4,$C$7,$C$8,$C$9,$C$10,$C$11,H$3,$E18)</f>
        <v>0.36793574100476595</v>
      </c>
      <c r="I18" s="23">
        <f>_xll.DupireSsviVolatility($C$3,$C$4,$C$7,$C$8,$C$9,$C$10,$C$11,I$3,$E18)</f>
        <v>0.38714615966236676</v>
      </c>
      <c r="J18" s="23">
        <f>_xll.DupireSsviVolatility($C$3,$C$4,$C$7,$C$8,$C$9,$C$10,$C$11,J$3,$E18)</f>
        <v>0.41149975833937535</v>
      </c>
      <c r="K18" s="23">
        <f>_xll.DupireSsviVolatility($C$3,$C$4,$C$7,$C$8,$C$9,$C$10,$C$11,K$3,$E18)</f>
        <v>0.44026502948009216</v>
      </c>
      <c r="L18" s="23">
        <f>_xll.DupireSsviVolatility($C$3,$C$4,$C$7,$C$8,$C$9,$C$10,$C$11,L$3,$E18)</f>
        <v>0.47333488298720133</v>
      </c>
      <c r="M18" s="23">
        <f>_xll.DupireSsviVolatility($C$3,$C$4,$C$7,$C$8,$C$9,$C$10,$C$11,M$3,$E18)</f>
        <v>0.51087936050396565</v>
      </c>
      <c r="N18" s="23">
        <f>_xll.DupireSsviVolatility($C$3,$C$4,$C$7,$C$8,$C$9,$C$10,$C$11,N$3,$E18)</f>
        <v>0.5532260560509622</v>
      </c>
      <c r="O18" s="23">
        <f>_xll.DupireSsviVolatility($C$3,$C$4,$C$7,$C$8,$C$9,$C$10,$C$11,O$3,$E18)</f>
        <v>0.6008137006559644</v>
      </c>
      <c r="P18" s="23">
        <f>_xll.DupireSsviVolatility($C$3,$C$4,$C$7,$C$8,$C$9,$C$10,$C$11,P$3,$E18)</f>
        <v>0.65417411829938055</v>
      </c>
      <c r="Q18" s="23">
        <f>_xll.DupireSsviVolatility($C$3,$C$4,$C$7,$C$8,$C$9,$C$10,$C$11,Q$3,$E18)</f>
        <v>0.71392700660728248</v>
      </c>
      <c r="R18" s="23">
        <f>_xll.DupireSsviVolatility($C$3,$C$4,$C$7,$C$8,$C$9,$C$10,$C$11,R$3,$E18)</f>
        <v>0.78078142864016942</v>
      </c>
      <c r="S18" s="23">
        <f>_xll.DupireSsviVolatility($C$3,$C$4,$C$7,$C$8,$C$9,$C$10,$C$11,S$3,$E18)</f>
        <v>0.85554138810923719</v>
      </c>
      <c r="T18" s="23">
        <f>_xll.DupireSsviVolatility($C$3,$C$4,$C$7,$C$8,$C$9,$C$10,$C$11,T$3,$E18)</f>
        <v>0.93911428931469931</v>
      </c>
      <c r="U18" s="23">
        <f>_xll.DupireSsviVolatility($C$3,$C$4,$C$7,$C$8,$C$9,$C$10,$C$11,U$3,$E18)</f>
        <v>1.0325217261623911</v>
      </c>
      <c r="V18" s="23">
        <f>_xll.DupireSsviVolatility($C$3,$C$4,$C$7,$C$8,$C$9,$C$10,$C$11,V$3,$E18)</f>
        <v>1.1369123667850287</v>
      </c>
      <c r="W18" s="23">
        <f>_xll.DupireSsviVolatility($C$3,$C$4,$C$7,$C$8,$C$9,$C$10,$C$11,W$3,$E18)</f>
        <v>1.2535768840748174</v>
      </c>
      <c r="X18" s="23">
        <f>_xll.DupireSsviVolatility($C$3,$C$4,$C$7,$C$8,$C$9,$C$10,$C$11,X$3,$E18)</f>
        <v>1.3839650018480976</v>
      </c>
      <c r="Y18" s="24">
        <f>_xll.DupireSsviVolatility($C$3,$C$4,$C$7,$C$8,$C$9,$C$10,$C$11,Y$3,$E18)</f>
        <v>1.5297048124501313</v>
      </c>
    </row>
    <row r="19" spans="2:25" x14ac:dyDescent="0.25">
      <c r="E19" s="8">
        <f t="shared" si="1"/>
        <v>150.01</v>
      </c>
      <c r="F19" s="22">
        <f>_xll.DupireSsviVolatility($C$3,$C$4,$C$7,$C$8,$C$9,$C$10,$C$11,F$3,$E19)</f>
        <v>0.37932136736564231</v>
      </c>
      <c r="G19" s="23">
        <f>_xll.DupireSsviVolatility($C$3,$C$4,$C$7,$C$8,$C$9,$C$10,$C$11,G$3,$E19)</f>
        <v>0.3649891027946085</v>
      </c>
      <c r="H19" s="23">
        <f>_xll.DupireSsviVolatility($C$3,$C$4,$C$7,$C$8,$C$9,$C$10,$C$11,H$3,$E19)</f>
        <v>0.37383671559720461</v>
      </c>
      <c r="I19" s="23">
        <f>_xll.DupireSsviVolatility($C$3,$C$4,$C$7,$C$8,$C$9,$C$10,$C$11,I$3,$E19)</f>
        <v>0.3915765217297752</v>
      </c>
      <c r="J19" s="23">
        <f>_xll.DupireSsviVolatility($C$3,$C$4,$C$7,$C$8,$C$9,$C$10,$C$11,J$3,$E19)</f>
        <v>0.41497952543554922</v>
      </c>
      <c r="K19" s="23">
        <f>_xll.DupireSsviVolatility($C$3,$C$4,$C$7,$C$8,$C$9,$C$10,$C$11,K$3,$E19)</f>
        <v>0.44307919354577119</v>
      </c>
      <c r="L19" s="23">
        <f>_xll.DupireSsviVolatility($C$3,$C$4,$C$7,$C$8,$C$9,$C$10,$C$11,L$3,$E19)</f>
        <v>0.47565630140035348</v>
      </c>
      <c r="M19" s="23">
        <f>_xll.DupireSsviVolatility($C$3,$C$4,$C$7,$C$8,$C$9,$C$10,$C$11,M$3,$E19)</f>
        <v>0.51282076816401434</v>
      </c>
      <c r="N19" s="23">
        <f>_xll.DupireSsviVolatility($C$3,$C$4,$C$7,$C$8,$C$9,$C$10,$C$11,N$3,$E19)</f>
        <v>0.55486524712201268</v>
      </c>
      <c r="O19" s="23">
        <f>_xll.DupireSsviVolatility($C$3,$C$4,$C$7,$C$8,$C$9,$C$10,$C$11,O$3,$E19)</f>
        <v>0.60220691838120932</v>
      </c>
      <c r="P19" s="23">
        <f>_xll.DupireSsviVolatility($C$3,$C$4,$C$7,$C$8,$C$9,$C$10,$C$11,P$3,$E19)</f>
        <v>0.65536367068117241</v>
      </c>
      <c r="Q19" s="23">
        <f>_xll.DupireSsviVolatility($C$3,$C$4,$C$7,$C$8,$C$9,$C$10,$C$11,Q$3,$E19)</f>
        <v>0.71494581280357961</v>
      </c>
      <c r="R19" s="23">
        <f>_xll.DupireSsviVolatility($C$3,$C$4,$C$7,$C$8,$C$9,$C$10,$C$11,R$3,$E19)</f>
        <v>0.78165583010692541</v>
      </c>
      <c r="S19" s="23">
        <f>_xll.DupireSsviVolatility($C$3,$C$4,$C$7,$C$8,$C$9,$C$10,$C$11,S$3,$E19)</f>
        <v>0.85629293557831865</v>
      </c>
      <c r="T19" s="23">
        <f>_xll.DupireSsviVolatility($C$3,$C$4,$C$7,$C$8,$C$9,$C$10,$C$11,T$3,$E19)</f>
        <v>0.93976090915188215</v>
      </c>
      <c r="U19" s="23">
        <f>_xll.DupireSsviVolatility($C$3,$C$4,$C$7,$C$8,$C$9,$C$10,$C$11,U$3,$E19)</f>
        <v>1.0330785053347242</v>
      </c>
      <c r="V19" s="23">
        <f>_xll.DupireSsviVolatility($C$3,$C$4,$C$7,$C$8,$C$9,$C$10,$C$11,V$3,$E19)</f>
        <v>1.1373921014756743</v>
      </c>
      <c r="W19" s="23">
        <f>_xll.DupireSsviVolatility($C$3,$C$4,$C$7,$C$8,$C$9,$C$10,$C$11,W$3,$E19)</f>
        <v>1.2539904802300315</v>
      </c>
      <c r="X19" s="23">
        <f>_xll.DupireSsviVolatility($C$3,$C$4,$C$7,$C$8,$C$9,$C$10,$C$11,X$3,$E19)</f>
        <v>1.3843217809851491</v>
      </c>
      <c r="Y19" s="24">
        <f>_xll.DupireSsviVolatility($C$3,$C$4,$C$7,$C$8,$C$9,$C$10,$C$11,Y$3,$E19)</f>
        <v>1.5300127545950502</v>
      </c>
    </row>
    <row r="20" spans="2:25" x14ac:dyDescent="0.25">
      <c r="E20" s="10">
        <f t="shared" si="1"/>
        <v>160.01</v>
      </c>
      <c r="F20" s="25">
        <f>_xll.DupireSsviVolatility($C$3,$C$4,$C$7,$C$8,$C$9,$C$10,$C$11,F$3,$E20)</f>
        <v>0.39253685053030912</v>
      </c>
      <c r="G20" s="26">
        <f>_xll.DupireSsviVolatility($C$3,$C$4,$C$7,$C$8,$C$9,$C$10,$C$11,G$3,$E20)</f>
        <v>0.37300126305973791</v>
      </c>
      <c r="H20" s="26">
        <f>_xll.DupireSsviVolatility($C$3,$C$4,$C$7,$C$8,$C$9,$C$10,$C$11,H$3,$E20)</f>
        <v>0.3794653403365717</v>
      </c>
      <c r="I20" s="26">
        <f>_xll.DupireSsviVolatility($C$3,$C$4,$C$7,$C$8,$C$9,$C$10,$C$11,I$3,$E20)</f>
        <v>0.39581694777044935</v>
      </c>
      <c r="J20" s="26">
        <f>_xll.DupireSsviVolatility($C$3,$C$4,$C$7,$C$8,$C$9,$C$10,$C$11,J$3,$E20)</f>
        <v>0.41831067762947388</v>
      </c>
      <c r="K20" s="26">
        <f>_xll.DupireSsviVolatility($C$3,$C$4,$C$7,$C$8,$C$9,$C$10,$C$11,K$3,$E20)</f>
        <v>0.44576929446956515</v>
      </c>
      <c r="L20" s="26">
        <f>_xll.DupireSsviVolatility($C$3,$C$4,$C$7,$C$8,$C$9,$C$10,$C$11,L$3,$E20)</f>
        <v>0.47787054288181835</v>
      </c>
      <c r="M20" s="26">
        <f>_xll.DupireSsviVolatility($C$3,$C$4,$C$7,$C$8,$C$9,$C$10,$C$11,M$3,$E20)</f>
        <v>0.51466801502790616</v>
      </c>
      <c r="N20" s="26">
        <f>_xll.DupireSsviVolatility($C$3,$C$4,$C$7,$C$8,$C$9,$C$10,$C$11,N$3,$E20)</f>
        <v>0.55642112113411224</v>
      </c>
      <c r="O20" s="26">
        <f>_xll.DupireSsviVolatility($C$3,$C$4,$C$7,$C$8,$C$9,$C$10,$C$11,O$3,$E20)</f>
        <v>0.60352628201755876</v>
      </c>
      <c r="P20" s="26">
        <f>_xll.DupireSsviVolatility($C$3,$C$4,$C$7,$C$8,$C$9,$C$10,$C$11,P$3,$E20)</f>
        <v>0.65648782733390987</v>
      </c>
      <c r="Q20" s="26">
        <f>_xll.DupireSsviVolatility($C$3,$C$4,$C$7,$C$8,$C$9,$C$10,$C$11,Q$3,$E20)</f>
        <v>0.7159068573280285</v>
      </c>
      <c r="R20" s="26">
        <f>_xll.DupireSsviVolatility($C$3,$C$4,$C$7,$C$8,$C$9,$C$10,$C$11,R$3,$E20)</f>
        <v>0.78247936916062399</v>
      </c>
      <c r="S20" s="26">
        <f>_xll.DupireSsviVolatility($C$3,$C$4,$C$7,$C$8,$C$9,$C$10,$C$11,S$3,$E20)</f>
        <v>0.85699983604215269</v>
      </c>
      <c r="T20" s="26">
        <f>_xll.DupireSsviVolatility($C$3,$C$4,$C$7,$C$8,$C$9,$C$10,$C$11,T$3,$E20)</f>
        <v>0.94036845178169892</v>
      </c>
      <c r="U20" s="26">
        <f>_xll.DupireSsviVolatility($C$3,$C$4,$C$7,$C$8,$C$9,$C$10,$C$11,U$3,$E20)</f>
        <v>1.0336011688545552</v>
      </c>
      <c r="V20" s="26">
        <f>_xll.DupireSsviVolatility($C$3,$C$4,$C$7,$C$8,$C$9,$C$10,$C$11,V$3,$E20)</f>
        <v>1.1378421145876429</v>
      </c>
      <c r="W20" s="26">
        <f>_xll.DupireSsviVolatility($C$3,$C$4,$C$7,$C$8,$C$9,$C$10,$C$11,W$3,$E20)</f>
        <v>1.2543782259393701</v>
      </c>
      <c r="X20" s="26">
        <f>_xll.DupireSsviVolatility($C$3,$C$4,$C$7,$C$8,$C$9,$C$10,$C$11,X$3,$E20)</f>
        <v>1.3846561048470594</v>
      </c>
      <c r="Y20" s="27">
        <f>_xll.DupireSsviVolatility($C$3,$C$4,$C$7,$C$8,$C$9,$C$10,$C$11,Y$3,$E20)</f>
        <v>1.5303012082610743</v>
      </c>
    </row>
    <row r="24" spans="2:25" x14ac:dyDescent="0.25">
      <c r="E24" s="3" t="s">
        <v>2</v>
      </c>
      <c r="F24" s="3" t="s">
        <v>51</v>
      </c>
    </row>
    <row r="25" spans="2:25" x14ac:dyDescent="0.25">
      <c r="E25" s="3">
        <v>2</v>
      </c>
      <c r="F25" s="62">
        <v>0.1</v>
      </c>
    </row>
    <row r="26" spans="2:25" x14ac:dyDescent="0.25">
      <c r="E26" s="3">
        <v>0.01</v>
      </c>
      <c r="F26" s="61">
        <f>_xll.DupireSsviVolatility($C$3,$C$4,$C$7,$C$8,$C$9,$C$10,$C$11,$F$25,$E26)</f>
        <v>1.273697449540105</v>
      </c>
    </row>
    <row r="27" spans="2:25" x14ac:dyDescent="0.25">
      <c r="E27" s="3">
        <f>E26+$E$25</f>
        <v>2.0099999999999998</v>
      </c>
      <c r="F27" s="61">
        <f>_xll.DupireSsviVolatility($C$3,$C$4,$C$7,$C$8,$C$9,$C$10,$C$11,$F$25,$E27)</f>
        <v>0.84141674246387399</v>
      </c>
    </row>
    <row r="28" spans="2:25" x14ac:dyDescent="0.25">
      <c r="E28" s="3">
        <f t="shared" ref="E28:E45" si="2">E27+$E$25</f>
        <v>4.01</v>
      </c>
      <c r="F28" s="61">
        <f>_xll.DupireSsviVolatility($C$3,$C$4,$C$7,$C$8,$C$9,$C$10,$C$11,$F$25,$E28)</f>
        <v>0.76745762126264638</v>
      </c>
    </row>
    <row r="29" spans="2:25" x14ac:dyDescent="0.25">
      <c r="E29" s="3">
        <f t="shared" si="2"/>
        <v>6.01</v>
      </c>
      <c r="F29" s="61">
        <f>_xll.DupireSsviVolatility($C$3,$C$4,$C$7,$C$8,$C$9,$C$10,$C$11,$F$25,$E29)</f>
        <v>0.72062997187548339</v>
      </c>
    </row>
    <row r="30" spans="2:25" x14ac:dyDescent="0.25">
      <c r="E30" s="3">
        <f t="shared" si="2"/>
        <v>8.01</v>
      </c>
      <c r="F30" s="61">
        <f>_xll.DupireSsviVolatility($C$3,$C$4,$C$7,$C$8,$C$9,$C$10,$C$11,$F$25,$E30)</f>
        <v>0.68546098582562986</v>
      </c>
    </row>
    <row r="31" spans="2:25" x14ac:dyDescent="0.25">
      <c r="E31" s="3">
        <f t="shared" si="2"/>
        <v>10.01</v>
      </c>
      <c r="F31" s="61">
        <f>_xll.DupireSsviVolatility($C$3,$C$4,$C$7,$C$8,$C$9,$C$10,$C$11,$F$25,$E31)</f>
        <v>0.65688938937359242</v>
      </c>
    </row>
    <row r="32" spans="2:25" x14ac:dyDescent="0.25">
      <c r="E32" s="3">
        <f t="shared" si="2"/>
        <v>12.01</v>
      </c>
      <c r="F32" s="61">
        <f>_xll.DupireSsviVolatility($C$3,$C$4,$C$7,$C$8,$C$9,$C$10,$C$11,$F$25,$E32)</f>
        <v>0.63259365178661242</v>
      </c>
    </row>
    <row r="33" spans="5:6" x14ac:dyDescent="0.25">
      <c r="E33" s="3">
        <f t="shared" si="2"/>
        <v>14.01</v>
      </c>
      <c r="F33" s="61">
        <f>_xll.DupireSsviVolatility($C$3,$C$4,$C$7,$C$8,$C$9,$C$10,$C$11,$F$25,$E33)</f>
        <v>0.61130652536523722</v>
      </c>
    </row>
    <row r="34" spans="5:6" x14ac:dyDescent="0.25">
      <c r="E34" s="3">
        <f t="shared" si="2"/>
        <v>16.009999999999998</v>
      </c>
      <c r="F34" s="61">
        <f>_xll.DupireSsviVolatility($C$3,$C$4,$C$7,$C$8,$C$9,$C$10,$C$11,$F$25,$E34)</f>
        <v>0.59225686230913488</v>
      </c>
    </row>
    <row r="35" spans="5:6" x14ac:dyDescent="0.25">
      <c r="E35" s="3">
        <f t="shared" si="2"/>
        <v>18.009999999999998</v>
      </c>
      <c r="F35" s="61">
        <f>_xll.DupireSsviVolatility($C$3,$C$4,$C$7,$C$8,$C$9,$C$10,$C$11,$F$25,$E35)</f>
        <v>0.57493888210393806</v>
      </c>
    </row>
    <row r="36" spans="5:6" x14ac:dyDescent="0.25">
      <c r="E36" s="3">
        <f t="shared" si="2"/>
        <v>20.009999999999998</v>
      </c>
      <c r="F36" s="61">
        <f>_xll.DupireSsviVolatility($C$3,$C$4,$C$7,$C$8,$C$9,$C$10,$C$11,$F$25,$E36)</f>
        <v>0.55900208589974443</v>
      </c>
    </row>
    <row r="37" spans="5:6" x14ac:dyDescent="0.25">
      <c r="E37" s="3">
        <f t="shared" si="2"/>
        <v>22.009999999999998</v>
      </c>
      <c r="F37" s="61">
        <f>_xll.DupireSsviVolatility($C$3,$C$4,$C$7,$C$8,$C$9,$C$10,$C$11,$F$25,$E37)</f>
        <v>0.54419311227795641</v>
      </c>
    </row>
    <row r="38" spans="5:6" x14ac:dyDescent="0.25">
      <c r="E38" s="3">
        <f>E37+$E$25</f>
        <v>24.009999999999998</v>
      </c>
      <c r="F38" s="61">
        <f>_xll.DupireSsviVolatility($C$3,$C$4,$C$7,$C$8,$C$9,$C$10,$C$11,$F$25,$E38)</f>
        <v>0.53032259257298764</v>
      </c>
    </row>
    <row r="39" spans="5:6" x14ac:dyDescent="0.25">
      <c r="E39" s="3">
        <f t="shared" si="2"/>
        <v>26.009999999999998</v>
      </c>
      <c r="F39" s="61">
        <f>_xll.DupireSsviVolatility($C$3,$C$4,$C$7,$C$8,$C$9,$C$10,$C$11,$F$25,$E39)</f>
        <v>0.51724509804014207</v>
      </c>
    </row>
    <row r="40" spans="5:6" x14ac:dyDescent="0.25">
      <c r="E40" s="3">
        <f t="shared" si="2"/>
        <v>28.009999999999998</v>
      </c>
      <c r="F40" s="61">
        <f>_xll.DupireSsviVolatility($C$3,$C$4,$C$7,$C$8,$C$9,$C$10,$C$11,$F$25,$E40)</f>
        <v>0.50484641362836713</v>
      </c>
    </row>
    <row r="41" spans="5:6" x14ac:dyDescent="0.25">
      <c r="E41" s="3">
        <f t="shared" si="2"/>
        <v>30.009999999999998</v>
      </c>
      <c r="F41" s="61">
        <f>_xll.DupireSsviVolatility($C$3,$C$4,$C$7,$C$8,$C$9,$C$10,$C$11,$F$25,$E41)</f>
        <v>0.49303513845264058</v>
      </c>
    </row>
    <row r="42" spans="5:6" x14ac:dyDescent="0.25">
      <c r="E42" s="3">
        <f t="shared" si="2"/>
        <v>32.01</v>
      </c>
      <c r="F42" s="61">
        <f>_xll.DupireSsviVolatility($C$3,$C$4,$C$7,$C$8,$C$9,$C$10,$C$11,$F$25,$E42)</f>
        <v>0.48173695785565646</v>
      </c>
    </row>
    <row r="43" spans="5:6" x14ac:dyDescent="0.25">
      <c r="E43" s="3">
        <f t="shared" si="2"/>
        <v>34.01</v>
      </c>
      <c r="F43" s="61">
        <f>_xll.DupireSsviVolatility($C$3,$C$4,$C$7,$C$8,$C$9,$C$10,$C$11,$F$25,$E43)</f>
        <v>0.47089062847549223</v>
      </c>
    </row>
    <row r="44" spans="5:6" x14ac:dyDescent="0.25">
      <c r="E44" s="3">
        <f t="shared" si="2"/>
        <v>36.01</v>
      </c>
      <c r="F44" s="61">
        <f>_xll.DupireSsviVolatility($C$3,$C$4,$C$7,$C$8,$C$9,$C$10,$C$11,$F$25,$E44)</f>
        <v>0.46044509799180744</v>
      </c>
    </row>
    <row r="45" spans="5:6" x14ac:dyDescent="0.25">
      <c r="E45" s="3">
        <f t="shared" si="2"/>
        <v>38.01</v>
      </c>
      <c r="F45" s="61">
        <f>_xll.DupireSsviVolatility($C$3,$C$4,$C$7,$C$8,$C$9,$C$10,$C$11,$F$25,$E45)</f>
        <v>0.45035739832156474</v>
      </c>
    </row>
    <row r="46" spans="5:6" x14ac:dyDescent="0.25">
      <c r="E46" s="3">
        <f>E45+$E$25</f>
        <v>40.01</v>
      </c>
      <c r="F46" s="61">
        <f>_xll.DupireSsviVolatility($C$3,$C$4,$C$7,$C$8,$C$9,$C$10,$C$11,$F$25,$E46)</f>
        <v>0.44059107988376306</v>
      </c>
    </row>
    <row r="47" spans="5:6" x14ac:dyDescent="0.25">
      <c r="E47" s="3">
        <f t="shared" ref="E47:E63" si="3">E46+$E$25</f>
        <v>42.01</v>
      </c>
      <c r="F47" s="61">
        <f>_xll.DupireSsviVolatility($C$3,$C$4,$C$7,$C$8,$C$9,$C$10,$C$11,$F$25,$E47)</f>
        <v>0.43111503369391152</v>
      </c>
    </row>
    <row r="48" spans="5:6" x14ac:dyDescent="0.25">
      <c r="E48" s="3">
        <f t="shared" si="3"/>
        <v>44.01</v>
      </c>
      <c r="F48" s="61">
        <f>_xll.DupireSsviVolatility($C$3,$C$4,$C$7,$C$8,$C$9,$C$10,$C$11,$F$25,$E48)</f>
        <v>0.42190259820355996</v>
      </c>
    </row>
    <row r="49" spans="5:6" x14ac:dyDescent="0.25">
      <c r="E49" s="3">
        <f t="shared" si="3"/>
        <v>46.01</v>
      </c>
      <c r="F49" s="61">
        <f>_xll.DupireSsviVolatility($C$3,$C$4,$C$7,$C$8,$C$9,$C$10,$C$11,$F$25,$E49)</f>
        <v>0.41293088054957244</v>
      </c>
    </row>
    <row r="50" spans="5:6" x14ac:dyDescent="0.25">
      <c r="E50" s="3">
        <f t="shared" si="3"/>
        <v>48.01</v>
      </c>
      <c r="F50" s="61">
        <f>_xll.DupireSsviVolatility($C$3,$C$4,$C$7,$C$8,$C$9,$C$10,$C$11,$F$25,$E50)</f>
        <v>0.40418024393050661</v>
      </c>
    </row>
    <row r="51" spans="5:6" x14ac:dyDescent="0.25">
      <c r="E51" s="3">
        <f t="shared" si="3"/>
        <v>50.01</v>
      </c>
      <c r="F51" s="61">
        <f>_xll.DupireSsviVolatility($C$3,$C$4,$C$7,$C$8,$C$9,$C$10,$C$11,$F$25,$E51)</f>
        <v>0.39563392820658783</v>
      </c>
    </row>
    <row r="52" spans="5:6" x14ac:dyDescent="0.25">
      <c r="E52" s="3">
        <f t="shared" si="3"/>
        <v>52.01</v>
      </c>
      <c r="F52" s="61">
        <f>_xll.DupireSsviVolatility($C$3,$C$4,$C$7,$C$8,$C$9,$C$10,$C$11,$F$25,$E52)</f>
        <v>0.38727778202997182</v>
      </c>
    </row>
    <row r="53" spans="5:6" x14ac:dyDescent="0.25">
      <c r="E53" s="3">
        <f t="shared" si="3"/>
        <v>54.01</v>
      </c>
      <c r="F53" s="61">
        <f>_xll.DupireSsviVolatility($C$3,$C$4,$C$7,$C$8,$C$9,$C$10,$C$11,$F$25,$E53)</f>
        <v>0.37910009348623103</v>
      </c>
    </row>
    <row r="54" spans="5:6" x14ac:dyDescent="0.25">
      <c r="E54" s="3">
        <f t="shared" si="3"/>
        <v>56.01</v>
      </c>
      <c r="F54" s="61">
        <f>_xll.DupireSsviVolatility($C$3,$C$4,$C$7,$C$8,$C$9,$C$10,$C$11,$F$25,$E54)</f>
        <v>0.37109151350175917</v>
      </c>
    </row>
    <row r="55" spans="5:6" x14ac:dyDescent="0.25">
      <c r="E55" s="3">
        <f t="shared" si="3"/>
        <v>58.01</v>
      </c>
      <c r="F55" s="61">
        <f>_xll.DupireSsviVolatility($C$3,$C$4,$C$7,$C$8,$C$9,$C$10,$C$11,$F$25,$E55)</f>
        <v>0.36324507301125197</v>
      </c>
    </row>
    <row r="56" spans="5:6" x14ac:dyDescent="0.25">
      <c r="E56" s="3">
        <f t="shared" si="3"/>
        <v>60.01</v>
      </c>
      <c r="F56" s="61">
        <f>_xll.DupireSsviVolatility($C$3,$C$4,$C$7,$C$8,$C$9,$C$10,$C$11,$F$25,$E56)</f>
        <v>0.35555630183092102</v>
      </c>
    </row>
    <row r="57" spans="5:6" x14ac:dyDescent="0.25">
      <c r="E57" s="3">
        <f t="shared" si="3"/>
        <v>62.01</v>
      </c>
      <c r="F57" s="61">
        <f>_xll.DupireSsviVolatility($C$3,$C$4,$C$7,$C$8,$C$9,$C$10,$C$11,$F$25,$E57)</f>
        <v>0.34802346507861048</v>
      </c>
    </row>
    <row r="58" spans="5:6" x14ac:dyDescent="0.25">
      <c r="E58" s="3">
        <f t="shared" si="3"/>
        <v>64.009999999999991</v>
      </c>
      <c r="F58" s="61">
        <f>_xll.DupireSsviVolatility($C$3,$C$4,$C$7,$C$8,$C$9,$C$10,$C$11,$F$25,$E58)</f>
        <v>0.34064794261586462</v>
      </c>
    </row>
    <row r="59" spans="5:6" x14ac:dyDescent="0.25">
      <c r="E59" s="3">
        <f t="shared" si="3"/>
        <v>66.009999999999991</v>
      </c>
      <c r="F59" s="61">
        <f>_xll.DupireSsviVolatility($C$3,$C$4,$C$7,$C$8,$C$9,$C$10,$C$11,$F$25,$E59)</f>
        <v>0.33343478925741243</v>
      </c>
    </row>
    <row r="60" spans="5:6" x14ac:dyDescent="0.25">
      <c r="E60" s="3">
        <f t="shared" si="3"/>
        <v>68.009999999999991</v>
      </c>
      <c r="F60" s="61">
        <f>_xll.DupireSsviVolatility($C$3,$C$4,$C$7,$C$8,$C$9,$C$10,$C$11,$F$25,$E60)</f>
        <v>0.3263935293690492</v>
      </c>
    </row>
    <row r="61" spans="5:6" x14ac:dyDescent="0.25">
      <c r="E61" s="3">
        <f t="shared" si="3"/>
        <v>70.009999999999991</v>
      </c>
      <c r="F61" s="61">
        <f>_xll.DupireSsviVolatility($C$3,$C$4,$C$7,$C$8,$C$9,$C$10,$C$11,$F$25,$E61)</f>
        <v>0.31953925977461228</v>
      </c>
    </row>
    <row r="62" spans="5:6" x14ac:dyDescent="0.25">
      <c r="E62" s="3">
        <f t="shared" si="3"/>
        <v>72.009999999999991</v>
      </c>
      <c r="F62" s="61">
        <f>_xll.DupireSsviVolatility($C$3,$C$4,$C$7,$C$8,$C$9,$C$10,$C$11,$F$25,$E62)</f>
        <v>0.31289415961459111</v>
      </c>
    </row>
    <row r="63" spans="5:6" x14ac:dyDescent="0.25">
      <c r="E63" s="3">
        <f t="shared" si="3"/>
        <v>74.009999999999991</v>
      </c>
      <c r="F63" s="61">
        <f>_xll.DupireSsviVolatility($C$3,$C$4,$C$7,$C$8,$C$9,$C$10,$C$11,$F$25,$E63)</f>
        <v>0.30648953240062426</v>
      </c>
    </row>
    <row r="64" spans="5:6" x14ac:dyDescent="0.25">
      <c r="E64" s="3">
        <f>E63+$E$25</f>
        <v>76.009999999999991</v>
      </c>
      <c r="F64" s="61">
        <f>_xll.DupireSsviVolatility($C$3,$C$4,$C$7,$C$8,$C$9,$C$10,$C$11,$F$25,$E64)</f>
        <v>0.30036852489020166</v>
      </c>
    </row>
    <row r="65" spans="5:6" x14ac:dyDescent="0.25">
      <c r="E65" s="3">
        <f t="shared" ref="E65:E79" si="4">E64+$E$25</f>
        <v>78.009999999999991</v>
      </c>
      <c r="F65" s="61">
        <f>_xll.DupireSsviVolatility($C$3,$C$4,$C$7,$C$8,$C$9,$C$10,$C$11,$F$25,$E65)</f>
        <v>0.29458965518496633</v>
      </c>
    </row>
    <row r="66" spans="5:6" x14ac:dyDescent="0.25">
      <c r="E66" s="3">
        <f t="shared" si="4"/>
        <v>80.009999999999991</v>
      </c>
      <c r="F66" s="61">
        <f>_xll.DupireSsviVolatility($C$3,$C$4,$C$7,$C$8,$C$9,$C$10,$C$11,$F$25,$E66)</f>
        <v>0.28923118179034291</v>
      </c>
    </row>
    <row r="67" spans="5:6" x14ac:dyDescent="0.25">
      <c r="E67" s="3">
        <f t="shared" si="4"/>
        <v>82.009999999999991</v>
      </c>
      <c r="F67" s="61">
        <f>_xll.DupireSsviVolatility($C$3,$C$4,$C$7,$C$8,$C$9,$C$10,$C$11,$F$25,$E67)</f>
        <v>0.2843960384568428</v>
      </c>
    </row>
    <row r="68" spans="5:6" x14ac:dyDescent="0.25">
      <c r="E68" s="3">
        <f t="shared" si="4"/>
        <v>84.009999999999991</v>
      </c>
      <c r="F68" s="61">
        <f>_xll.DupireSsviVolatility($C$3,$C$4,$C$7,$C$8,$C$9,$C$10,$C$11,$F$25,$E68)</f>
        <v>0.28021633856606093</v>
      </c>
    </row>
    <row r="69" spans="5:6" x14ac:dyDescent="0.25">
      <c r="E69" s="3">
        <f t="shared" si="4"/>
        <v>86.009999999999991</v>
      </c>
      <c r="F69" s="61">
        <f>_xll.DupireSsviVolatility($C$3,$C$4,$C$7,$C$8,$C$9,$C$10,$C$11,$F$25,$E69)</f>
        <v>0.27685505533447574</v>
      </c>
    </row>
    <row r="70" spans="5:6" x14ac:dyDescent="0.25">
      <c r="E70" s="3">
        <f t="shared" si="4"/>
        <v>88.009999999999991</v>
      </c>
      <c r="F70" s="61">
        <f>_xll.DupireSsviVolatility($C$3,$C$4,$C$7,$C$8,$C$9,$C$10,$C$11,$F$25,$E70)</f>
        <v>0.27450039413351246</v>
      </c>
    </row>
    <row r="71" spans="5:6" x14ac:dyDescent="0.25">
      <c r="E71" s="3">
        <f t="shared" si="4"/>
        <v>90.009999999999991</v>
      </c>
      <c r="F71" s="61">
        <f>_xll.DupireSsviVolatility($C$3,$C$4,$C$7,$C$8,$C$9,$C$10,$C$11,$F$25,$E71)</f>
        <v>0.27334670022241092</v>
      </c>
    </row>
    <row r="72" spans="5:6" x14ac:dyDescent="0.25">
      <c r="E72" s="3">
        <f t="shared" si="4"/>
        <v>92.009999999999991</v>
      </c>
      <c r="F72" s="61">
        <f>_xll.DupireSsviVolatility($C$3,$C$4,$C$7,$C$8,$C$9,$C$10,$C$11,$F$25,$E72)</f>
        <v>0.27355786779906188</v>
      </c>
    </row>
    <row r="73" spans="5:6" x14ac:dyDescent="0.25">
      <c r="E73" s="3">
        <f t="shared" si="4"/>
        <v>94.009999999999991</v>
      </c>
      <c r="F73" s="61">
        <f>_xll.DupireSsviVolatility($C$3,$C$4,$C$7,$C$8,$C$9,$C$10,$C$11,$F$25,$E73)</f>
        <v>0.27521934872392567</v>
      </c>
    </row>
    <row r="74" spans="5:6" x14ac:dyDescent="0.25">
      <c r="E74" s="3">
        <f t="shared" si="4"/>
        <v>96.009999999999991</v>
      </c>
      <c r="F74" s="61">
        <f>_xll.DupireSsviVolatility($C$3,$C$4,$C$7,$C$8,$C$9,$C$10,$C$11,$F$25,$E74)</f>
        <v>0.27830007592035705</v>
      </c>
    </row>
    <row r="75" spans="5:6" x14ac:dyDescent="0.25">
      <c r="E75" s="3">
        <f t="shared" si="4"/>
        <v>98.009999999999991</v>
      </c>
      <c r="F75" s="61">
        <f>_xll.DupireSsviVolatility($C$3,$C$4,$C$7,$C$8,$C$9,$C$10,$C$11,$F$25,$E75)</f>
        <v>0.28264945780317824</v>
      </c>
    </row>
    <row r="76" spans="5:6" x14ac:dyDescent="0.25">
      <c r="E76" s="3">
        <f t="shared" si="4"/>
        <v>100.00999999999999</v>
      </c>
      <c r="F76" s="61">
        <f>_xll.DupireSsviVolatility($C$3,$C$4,$C$7,$C$8,$C$9,$C$10,$C$11,$F$25,$E76)</f>
        <v>0.28803438853421337</v>
      </c>
    </row>
    <row r="77" spans="5:6" x14ac:dyDescent="0.25">
      <c r="E77" s="3">
        <f t="shared" si="4"/>
        <v>102.00999999999999</v>
      </c>
      <c r="F77" s="61">
        <f>_xll.DupireSsviVolatility($C$3,$C$4,$C$7,$C$8,$C$9,$C$10,$C$11,$F$25,$E77)</f>
        <v>0.2941942276653205</v>
      </c>
    </row>
    <row r="78" spans="5:6" x14ac:dyDescent="0.25">
      <c r="E78" s="3">
        <f t="shared" si="4"/>
        <v>104.00999999999999</v>
      </c>
      <c r="F78" s="61">
        <f>_xll.DupireSsviVolatility($C$3,$C$4,$C$7,$C$8,$C$9,$C$10,$C$11,$F$25,$E78)</f>
        <v>0.30088620413919476</v>
      </c>
    </row>
    <row r="79" spans="5:6" x14ac:dyDescent="0.25">
      <c r="E79" s="3">
        <f t="shared" si="4"/>
        <v>106.00999999999999</v>
      </c>
      <c r="F79" s="61">
        <f>_xll.DupireSsviVolatility($C$3,$C$4,$C$7,$C$8,$C$9,$C$10,$C$11,$F$25,$E79)</f>
        <v>0.30790907373658855</v>
      </c>
    </row>
    <row r="80" spans="5:6" x14ac:dyDescent="0.25">
      <c r="E80" s="3">
        <f>E79+$E$25</f>
        <v>108.00999999999999</v>
      </c>
      <c r="F80" s="61">
        <f>_xll.DupireSsviVolatility($C$3,$C$4,$C$7,$C$8,$C$9,$C$10,$C$11,$F$25,$E80)</f>
        <v>0.31510827154961246</v>
      </c>
    </row>
    <row r="81" spans="5:6" x14ac:dyDescent="0.25">
      <c r="E81" s="3">
        <f t="shared" ref="E81:E86" si="5">E80+$E$25</f>
        <v>110.00999999999999</v>
      </c>
      <c r="F81" s="61">
        <f>_xll.DupireSsviVolatility($C$3,$C$4,$C$7,$C$8,$C$9,$C$10,$C$11,$F$25,$E81)</f>
        <v>0.32237094989092474</v>
      </c>
    </row>
    <row r="82" spans="5:6" x14ac:dyDescent="0.25">
      <c r="E82" s="3">
        <f t="shared" si="5"/>
        <v>112.00999999999999</v>
      </c>
      <c r="F82" s="61">
        <f>_xll.DupireSsviVolatility($C$3,$C$4,$C$7,$C$8,$C$9,$C$10,$C$11,$F$25,$E82)</f>
        <v>0.32961758006359648</v>
      </c>
    </row>
    <row r="83" spans="5:6" x14ac:dyDescent="0.25">
      <c r="E83" s="3">
        <f t="shared" si="5"/>
        <v>114.00999999999999</v>
      </c>
      <c r="F83" s="61">
        <f>_xll.DupireSsviVolatility($C$3,$C$4,$C$7,$C$8,$C$9,$C$10,$C$11,$F$25,$E83)</f>
        <v>0.33679365715454301</v>
      </c>
    </row>
    <row r="84" spans="5:6" x14ac:dyDescent="0.25">
      <c r="E84" s="3">
        <f t="shared" si="5"/>
        <v>116.00999999999999</v>
      </c>
      <c r="F84" s="61">
        <f>_xll.DupireSsviVolatility($C$3,$C$4,$C$7,$C$8,$C$9,$C$10,$C$11,$F$25,$E84)</f>
        <v>0.34386282765574844</v>
      </c>
    </row>
    <row r="85" spans="5:6" x14ac:dyDescent="0.25">
      <c r="E85" s="3">
        <f t="shared" si="5"/>
        <v>118.00999999999999</v>
      </c>
      <c r="F85" s="61">
        <f>_xll.DupireSsviVolatility($C$3,$C$4,$C$7,$C$8,$C$9,$C$10,$C$11,$F$25,$E85)</f>
        <v>0.350801645428094</v>
      </c>
    </row>
    <row r="86" spans="5:6" x14ac:dyDescent="0.25">
      <c r="E86" s="3">
        <f t="shared" si="5"/>
        <v>120.00999999999999</v>
      </c>
      <c r="F86" s="61">
        <f>_xll.DupireSsviVolatility($C$3,$C$4,$C$7,$C$8,$C$9,$C$10,$C$11,$F$25,$E86)</f>
        <v>0.35759573642548809</v>
      </c>
    </row>
    <row r="87" spans="5:6" x14ac:dyDescent="0.25">
      <c r="E87" s="3">
        <f t="shared" ref="E87:E136" si="6">E86+$E$25</f>
        <v>122.00999999999999</v>
      </c>
      <c r="F87" s="61">
        <f>_xll.DupireSsviVolatility($C$3,$C$4,$C$7,$C$8,$C$9,$C$10,$C$11,$F$25,$E87)</f>
        <v>0.36423705506717158</v>
      </c>
    </row>
    <row r="88" spans="5:6" x14ac:dyDescent="0.25">
      <c r="E88" s="3">
        <f t="shared" si="6"/>
        <v>124.00999999999999</v>
      </c>
      <c r="F88" s="61">
        <f>_xll.DupireSsviVolatility($C$3,$C$4,$C$7,$C$8,$C$9,$C$10,$C$11,$F$25,$E88)</f>
        <v>0.37072194284238646</v>
      </c>
    </row>
    <row r="89" spans="5:6" x14ac:dyDescent="0.25">
      <c r="E89" s="3">
        <f t="shared" si="6"/>
        <v>126.00999999999999</v>
      </c>
      <c r="F89" s="61">
        <f>_xll.DupireSsviVolatility($C$3,$C$4,$C$7,$C$8,$C$9,$C$10,$C$11,$F$25,$E89)</f>
        <v>0.37704976089566028</v>
      </c>
    </row>
    <row r="90" spans="5:6" x14ac:dyDescent="0.25">
      <c r="E90" s="3">
        <f t="shared" si="6"/>
        <v>128.01</v>
      </c>
      <c r="F90" s="61">
        <f>_xll.DupireSsviVolatility($C$3,$C$4,$C$7,$C$8,$C$9,$C$10,$C$11,$F$25,$E90)</f>
        <v>0.38322192801579508</v>
      </c>
    </row>
    <row r="91" spans="5:6" x14ac:dyDescent="0.25">
      <c r="E91" s="3">
        <f t="shared" si="6"/>
        <v>130.01</v>
      </c>
      <c r="F91" s="61">
        <f>_xll.DupireSsviVolatility($C$3,$C$4,$C$7,$C$8,$C$9,$C$10,$C$11,$F$25,$E91)</f>
        <v>0.38924124350106498</v>
      </c>
    </row>
    <row r="92" spans="5:6" x14ac:dyDescent="0.25">
      <c r="E92" s="3">
        <f t="shared" si="6"/>
        <v>132.01</v>
      </c>
      <c r="F92" s="61">
        <f>_xll.DupireSsviVolatility($C$3,$C$4,$C$7,$C$8,$C$9,$C$10,$C$11,$F$25,$E92)</f>
        <v>0.39511141008070394</v>
      </c>
    </row>
    <row r="93" spans="5:6" x14ac:dyDescent="0.25">
      <c r="E93" s="3">
        <f t="shared" si="6"/>
        <v>134.01</v>
      </c>
      <c r="F93" s="61">
        <f>_xll.DupireSsviVolatility($C$3,$C$4,$C$7,$C$8,$C$9,$C$10,$C$11,$F$25,$E93)</f>
        <v>0.40083669759740842</v>
      </c>
    </row>
    <row r="94" spans="5:6" x14ac:dyDescent="0.25">
      <c r="E94" s="3">
        <f t="shared" si="6"/>
        <v>136.01</v>
      </c>
      <c r="F94" s="61">
        <f>_xll.DupireSsviVolatility($C$3,$C$4,$C$7,$C$8,$C$9,$C$10,$C$11,$F$25,$E94)</f>
        <v>0.40642170605415956</v>
      </c>
    </row>
    <row r="95" spans="5:6" x14ac:dyDescent="0.25">
      <c r="E95" s="3">
        <f t="shared" si="6"/>
        <v>138.01</v>
      </c>
      <c r="F95" s="61">
        <f>_xll.DupireSsviVolatility($C$3,$C$4,$C$7,$C$8,$C$9,$C$10,$C$11,$F$25,$E95)</f>
        <v>0.41187119907200737</v>
      </c>
    </row>
    <row r="96" spans="5:6" x14ac:dyDescent="0.25">
      <c r="E96" s="3">
        <f t="shared" si="6"/>
        <v>140.01</v>
      </c>
      <c r="F96" s="61">
        <f>_xll.DupireSsviVolatility($C$3,$C$4,$C$7,$C$8,$C$9,$C$10,$C$11,$F$25,$E96)</f>
        <v>0.41718998743461555</v>
      </c>
    </row>
    <row r="97" spans="5:6" x14ac:dyDescent="0.25">
      <c r="E97" s="3">
        <f t="shared" si="6"/>
        <v>142.01</v>
      </c>
      <c r="F97" s="61">
        <f>_xll.DupireSsviVolatility($C$3,$C$4,$C$7,$C$8,$C$9,$C$10,$C$11,$F$25,$E97)</f>
        <v>0.42238284838637269</v>
      </c>
    </row>
    <row r="98" spans="5:6" x14ac:dyDescent="0.25">
      <c r="E98" s="3">
        <f t="shared" si="6"/>
        <v>144.01</v>
      </c>
      <c r="F98" s="61">
        <f>_xll.DupireSsviVolatility($C$3,$C$4,$C$7,$C$8,$C$9,$C$10,$C$11,$F$25,$E98)</f>
        <v>0.42745447052423474</v>
      </c>
    </row>
    <row r="99" spans="5:6" x14ac:dyDescent="0.25">
      <c r="E99" s="3">
        <f t="shared" si="6"/>
        <v>146.01</v>
      </c>
      <c r="F99" s="61">
        <f>_xll.DupireSsviVolatility($C$3,$C$4,$C$7,$C$8,$C$9,$C$10,$C$11,$F$25,$E99)</f>
        <v>0.4324094170441965</v>
      </c>
    </row>
    <row r="100" spans="5:6" x14ac:dyDescent="0.25">
      <c r="E100" s="3">
        <f t="shared" si="6"/>
        <v>148.01</v>
      </c>
      <c r="F100" s="61">
        <f>_xll.DupireSsviVolatility($C$3,$C$4,$C$7,$C$8,$C$9,$C$10,$C$11,$F$25,$E100)</f>
        <v>0.43725210215838434</v>
      </c>
    </row>
    <row r="101" spans="5:6" x14ac:dyDescent="0.25">
      <c r="E101" s="3">
        <f t="shared" si="6"/>
        <v>150.01</v>
      </c>
      <c r="F101" s="61">
        <f>_xll.DupireSsviVolatility($C$3,$C$4,$C$7,$C$8,$C$9,$C$10,$C$11,$F$25,$E101)</f>
        <v>0.44198677695304806</v>
      </c>
    </row>
    <row r="102" spans="5:6" x14ac:dyDescent="0.25">
      <c r="E102" s="3">
        <f t="shared" si="6"/>
        <v>152.01</v>
      </c>
      <c r="F102" s="61">
        <f>_xll.DupireSsviVolatility($C$3,$C$4,$C$7,$C$8,$C$9,$C$10,$C$11,$F$25,$E102)</f>
        <v>0.44661752199283933</v>
      </c>
    </row>
    <row r="103" spans="5:6" x14ac:dyDescent="0.25">
      <c r="E103" s="3">
        <f t="shared" si="6"/>
        <v>154.01</v>
      </c>
      <c r="F103" s="61">
        <f>_xll.DupireSsviVolatility($C$3,$C$4,$C$7,$C$8,$C$9,$C$10,$C$11,$F$25,$E103)</f>
        <v>0.45114824471770348</v>
      </c>
    </row>
    <row r="104" spans="5:6" x14ac:dyDescent="0.25">
      <c r="E104" s="3">
        <f t="shared" si="6"/>
        <v>156.01</v>
      </c>
      <c r="F104" s="61">
        <f>_xll.DupireSsviVolatility($C$3,$C$4,$C$7,$C$8,$C$9,$C$10,$C$11,$F$25,$E104)</f>
        <v>0.45558268021200093</v>
      </c>
    </row>
    <row r="105" spans="5:6" x14ac:dyDescent="0.25">
      <c r="E105" s="3">
        <f t="shared" si="6"/>
        <v>158.01</v>
      </c>
      <c r="F105" s="61">
        <f>_xll.DupireSsviVolatility($C$3,$C$4,$C$7,$C$8,$C$9,$C$10,$C$11,$F$25,$E105)</f>
        <v>0.45992439431125637</v>
      </c>
    </row>
    <row r="106" spans="5:6" x14ac:dyDescent="0.25">
      <c r="E106" s="3">
        <f t="shared" si="6"/>
        <v>160.01</v>
      </c>
      <c r="F106" s="61">
        <f>_xll.DupireSsviVolatility($C$3,$C$4,$C$7,$C$8,$C$9,$C$10,$C$11,$F$25,$E106)</f>
        <v>0.46417678829234738</v>
      </c>
    </row>
    <row r="107" spans="5:6" x14ac:dyDescent="0.25">
      <c r="E107" s="3">
        <f t="shared" si="6"/>
        <v>162.01</v>
      </c>
      <c r="F107" s="61">
        <f>_xll.DupireSsviVolatility($C$3,$C$4,$C$7,$C$8,$C$9,$C$10,$C$11,$F$25,$E107)</f>
        <v>0.46834310459761869</v>
      </c>
    </row>
    <row r="108" spans="5:6" x14ac:dyDescent="0.25">
      <c r="E108" s="3">
        <f t="shared" si="6"/>
        <v>164.01</v>
      </c>
      <c r="F108" s="61">
        <f>_xll.DupireSsviVolatility($C$3,$C$4,$C$7,$C$8,$C$9,$C$10,$C$11,$F$25,$E108)</f>
        <v>0.47242643319336786</v>
      </c>
    </row>
    <row r="109" spans="5:6" x14ac:dyDescent="0.25">
      <c r="E109" s="3">
        <f t="shared" si="6"/>
        <v>166.01</v>
      </c>
      <c r="F109" s="61">
        <f>_xll.DupireSsviVolatility($C$3,$C$4,$C$7,$C$8,$C$9,$C$10,$C$11,$F$25,$E109)</f>
        <v>0.47642971827334829</v>
      </c>
    </row>
    <row r="110" spans="5:6" x14ac:dyDescent="0.25">
      <c r="E110" s="3">
        <f t="shared" si="6"/>
        <v>168.01</v>
      </c>
      <c r="F110" s="61">
        <f>_xll.DupireSsviVolatility($C$3,$C$4,$C$7,$C$8,$C$9,$C$10,$C$11,$F$25,$E110)</f>
        <v>0.48035576509912792</v>
      </c>
    </row>
    <row r="111" spans="5:6" x14ac:dyDescent="0.25">
      <c r="E111" s="3">
        <f t="shared" si="6"/>
        <v>170.01</v>
      </c>
      <c r="F111" s="61">
        <f>_xll.DupireSsviVolatility($C$3,$C$4,$C$7,$C$8,$C$9,$C$10,$C$11,$F$25,$E111)</f>
        <v>0.48420724682905497</v>
      </c>
    </row>
    <row r="112" spans="5:6" x14ac:dyDescent="0.25">
      <c r="E112" s="3">
        <f t="shared" si="6"/>
        <v>172.01</v>
      </c>
      <c r="F112" s="61">
        <f>_xll.DupireSsviVolatility($C$3,$C$4,$C$7,$C$8,$C$9,$C$10,$C$11,$F$25,$E112)</f>
        <v>0.48798671123182802</v>
      </c>
    </row>
    <row r="113" spans="5:6" x14ac:dyDescent="0.25">
      <c r="E113" s="3">
        <f t="shared" si="6"/>
        <v>174.01</v>
      </c>
      <c r="F113" s="61">
        <f>_xll.DupireSsviVolatility($C$3,$C$4,$C$7,$C$8,$C$9,$C$10,$C$11,$F$25,$E113)</f>
        <v>0.49169658721334369</v>
      </c>
    </row>
    <row r="114" spans="5:6" x14ac:dyDescent="0.25">
      <c r="E114" s="3">
        <f t="shared" si="6"/>
        <v>176.01</v>
      </c>
      <c r="F114" s="61">
        <f>_xll.DupireSsviVolatility($C$3,$C$4,$C$7,$C$8,$C$9,$C$10,$C$11,$F$25,$E114)</f>
        <v>0.4953391911095858</v>
      </c>
    </row>
    <row r="115" spans="5:6" x14ac:dyDescent="0.25">
      <c r="E115" s="3">
        <f t="shared" si="6"/>
        <v>178.01</v>
      </c>
      <c r="F115" s="61">
        <f>_xll.DupireSsviVolatility($C$3,$C$4,$C$7,$C$8,$C$9,$C$10,$C$11,$F$25,$E115)</f>
        <v>0.49891673271603382</v>
      </c>
    </row>
    <row r="116" spans="5:6" x14ac:dyDescent="0.25">
      <c r="E116" s="3">
        <f t="shared" si="6"/>
        <v>180.01</v>
      </c>
      <c r="F116" s="61">
        <f>_xll.DupireSsviVolatility($C$3,$C$4,$C$7,$C$8,$C$9,$C$10,$C$11,$F$25,$E116)</f>
        <v>0.50243132103703103</v>
      </c>
    </row>
    <row r="117" spans="5:6" x14ac:dyDescent="0.25">
      <c r="E117" s="3">
        <f t="shared" si="6"/>
        <v>182.01</v>
      </c>
      <c r="F117" s="61">
        <f>_xll.DupireSsviVolatility($C$3,$C$4,$C$7,$C$8,$C$9,$C$10,$C$11,$F$25,$E117)</f>
        <v>0.5058849697479707</v>
      </c>
    </row>
    <row r="118" spans="5:6" x14ac:dyDescent="0.25">
      <c r="E118" s="3">
        <f t="shared" si="6"/>
        <v>184.01</v>
      </c>
      <c r="F118" s="61">
        <f>_xll.DupireSsviVolatility($C$3,$C$4,$C$7,$C$8,$C$9,$C$10,$C$11,$F$25,$E118)</f>
        <v>0.50927960236993253</v>
      </c>
    </row>
    <row r="119" spans="5:6" x14ac:dyDescent="0.25">
      <c r="E119" s="3">
        <f t="shared" si="6"/>
        <v>186.01</v>
      </c>
      <c r="F119" s="61">
        <f>_xll.DupireSsviVolatility($C$3,$C$4,$C$7,$C$8,$C$9,$C$10,$C$11,$F$25,$E119)</f>
        <v>0.51261705716119654</v>
      </c>
    </row>
    <row r="120" spans="5:6" x14ac:dyDescent="0.25">
      <c r="E120" s="3">
        <f t="shared" si="6"/>
        <v>188.01</v>
      </c>
      <c r="F120" s="61">
        <f>_xll.DupireSsviVolatility($C$3,$C$4,$C$7,$C$8,$C$9,$C$10,$C$11,$F$25,$E120)</f>
        <v>0.51589909173338633</v>
      </c>
    </row>
    <row r="121" spans="5:6" x14ac:dyDescent="0.25">
      <c r="E121" s="3">
        <f t="shared" si="6"/>
        <v>190.01</v>
      </c>
      <c r="F121" s="61">
        <f>_xll.DupireSsviVolatility($C$3,$C$4,$C$7,$C$8,$C$9,$C$10,$C$11,$F$25,$E121)</f>
        <v>0.51912738740222031</v>
      </c>
    </row>
    <row r="122" spans="5:6" x14ac:dyDescent="0.25">
      <c r="E122" s="3">
        <f t="shared" si="6"/>
        <v>192.01</v>
      </c>
      <c r="F122" s="61">
        <f>_xll.DupireSsviVolatility($C$3,$C$4,$C$7,$C$8,$C$9,$C$10,$C$11,$F$25,$E122)</f>
        <v>0.52230355328426403</v>
      </c>
    </row>
    <row r="123" spans="5:6" x14ac:dyDescent="0.25">
      <c r="E123" s="3">
        <f t="shared" si="6"/>
        <v>194.01</v>
      </c>
      <c r="F123" s="61">
        <f>_xll.DupireSsviVolatility($C$3,$C$4,$C$7,$C$8,$C$9,$C$10,$C$11,$F$25,$E123)</f>
        <v>0.52542913015188752</v>
      </c>
    </row>
    <row r="124" spans="5:6" x14ac:dyDescent="0.25">
      <c r="E124" s="3">
        <f t="shared" si="6"/>
        <v>196.01</v>
      </c>
      <c r="F124" s="61">
        <f>_xll.DupireSsviVolatility($C$3,$C$4,$C$7,$C$8,$C$9,$C$10,$C$11,$F$25,$E124)</f>
        <v>0.52850559405900732</v>
      </c>
    </row>
    <row r="125" spans="5:6" x14ac:dyDescent="0.25">
      <c r="E125" s="3">
        <f t="shared" si="6"/>
        <v>198.01</v>
      </c>
      <c r="F125" s="61">
        <f>_xll.DupireSsviVolatility($C$3,$C$4,$C$7,$C$8,$C$9,$C$10,$C$11,$F$25,$E125)</f>
        <v>0.53153435975024876</v>
      </c>
    </row>
    <row r="126" spans="5:6" x14ac:dyDescent="0.25">
      <c r="E126" s="3">
        <f t="shared" si="6"/>
        <v>200.01</v>
      </c>
      <c r="F126" s="61">
        <f>_xll.DupireSsviVolatility($C$3,$C$4,$C$7,$C$8,$C$9,$C$10,$C$11,$F$25,$E126)</f>
        <v>0.53451678386598811</v>
      </c>
    </row>
    <row r="127" spans="5:6" x14ac:dyDescent="0.25">
      <c r="E127" s="3">
        <f t="shared" si="6"/>
        <v>202.01</v>
      </c>
      <c r="F127" s="61">
        <f>_xll.DupireSsviVolatility($C$3,$C$4,$C$7,$C$8,$C$9,$C$10,$C$11,$F$25,$E127)</f>
        <v>0.53745416795540724</v>
      </c>
    </row>
    <row r="128" spans="5:6" x14ac:dyDescent="0.25">
      <c r="E128" s="3">
        <f t="shared" si="6"/>
        <v>204.01</v>
      </c>
      <c r="F128" s="61">
        <f>_xll.DupireSsviVolatility($C$3,$C$4,$C$7,$C$8,$C$9,$C$10,$C$11,$F$25,$E128)</f>
        <v>0.54034776130925033</v>
      </c>
    </row>
    <row r="129" spans="5:6" x14ac:dyDescent="0.25">
      <c r="E129" s="3">
        <f t="shared" si="6"/>
        <v>206.01</v>
      </c>
      <c r="F129" s="61">
        <f>_xll.DupireSsviVolatility($C$3,$C$4,$C$7,$C$8,$C$9,$C$10,$C$11,$F$25,$E129)</f>
        <v>0.54319876362346908</v>
      </c>
    </row>
    <row r="130" spans="5:6" x14ac:dyDescent="0.25">
      <c r="E130" s="3">
        <f t="shared" si="6"/>
        <v>208.01</v>
      </c>
      <c r="F130" s="61">
        <f>_xll.DupireSsviVolatility($C$3,$C$4,$C$7,$C$8,$C$9,$C$10,$C$11,$F$25,$E130)</f>
        <v>0.54600832750438766</v>
      </c>
    </row>
    <row r="131" spans="5:6" x14ac:dyDescent="0.25">
      <c r="E131" s="3">
        <f t="shared" si="6"/>
        <v>210.01</v>
      </c>
      <c r="F131" s="61">
        <f>_xll.DupireSsviVolatility($C$3,$C$4,$C$7,$C$8,$C$9,$C$10,$C$11,$F$25,$E131)</f>
        <v>0.54877756082545659</v>
      </c>
    </row>
    <row r="132" spans="5:6" x14ac:dyDescent="0.25">
      <c r="E132" s="3">
        <f t="shared" si="6"/>
        <v>212.01</v>
      </c>
      <c r="F132" s="61">
        <f>_xll.DupireSsviVolatility($C$3,$C$4,$C$7,$C$8,$C$9,$C$10,$C$11,$F$25,$E132)</f>
        <v>0.55150752894508759</v>
      </c>
    </row>
    <row r="133" spans="5:6" x14ac:dyDescent="0.25">
      <c r="E133" s="3">
        <f t="shared" si="6"/>
        <v>214.01</v>
      </c>
      <c r="F133" s="61">
        <f>_xll.DupireSsviVolatility($C$3,$C$4,$C$7,$C$8,$C$9,$C$10,$C$11,$F$25,$E133)</f>
        <v>0.55419925679449777</v>
      </c>
    </row>
    <row r="134" spans="5:6" x14ac:dyDescent="0.25">
      <c r="E134" s="3">
        <f t="shared" si="6"/>
        <v>216.01</v>
      </c>
      <c r="F134" s="61">
        <f>_xll.DupireSsviVolatility($C$3,$C$4,$C$7,$C$8,$C$9,$C$10,$C$11,$F$25,$E134)</f>
        <v>0.55685373084393763</v>
      </c>
    </row>
    <row r="135" spans="5:6" x14ac:dyDescent="0.25">
      <c r="E135" s="3">
        <f t="shared" si="6"/>
        <v>218.01</v>
      </c>
      <c r="F135" s="61">
        <f>_xll.DupireSsviVolatility($C$3,$C$4,$C$7,$C$8,$C$9,$C$10,$C$11,$F$25,$E135)</f>
        <v>0.55947190095514865</v>
      </c>
    </row>
    <row r="136" spans="5:6" x14ac:dyDescent="0.25">
      <c r="E136" s="3">
        <f t="shared" si="6"/>
        <v>220.01</v>
      </c>
      <c r="F136" s="61">
        <f>_xll.DupireSsviVolatility($C$3,$C$4,$C$7,$C$8,$C$9,$C$10,$C$11,$F$25,$E136)</f>
        <v>0.5620546821273843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87"/>
  <sheetViews>
    <sheetView zoomScale="80" zoomScaleNormal="80" workbookViewId="0">
      <selection activeCell="F6" sqref="F6"/>
    </sheetView>
  </sheetViews>
  <sheetFormatPr defaultColWidth="9.140625" defaultRowHeight="15" x14ac:dyDescent="0.25"/>
  <cols>
    <col min="1" max="5" width="9.140625" style="3"/>
    <col min="6" max="6" width="11.5703125" style="3" customWidth="1"/>
    <col min="7" max="16384" width="9.140625" style="3"/>
  </cols>
  <sheetData>
    <row r="1" spans="2:46" x14ac:dyDescent="0.25">
      <c r="AB1" s="3" t="s">
        <v>30</v>
      </c>
      <c r="AC1" s="3">
        <v>0.25</v>
      </c>
    </row>
    <row r="2" spans="2:46" x14ac:dyDescent="0.25">
      <c r="B2" s="1" t="s">
        <v>24</v>
      </c>
      <c r="C2" s="2"/>
      <c r="E2" s="3" t="s">
        <v>30</v>
      </c>
      <c r="F2" s="3" t="s">
        <v>29</v>
      </c>
      <c r="G2" s="3">
        <v>0.1</v>
      </c>
      <c r="AB2" s="3" t="s">
        <v>29</v>
      </c>
      <c r="AC2" s="3">
        <v>0.05</v>
      </c>
    </row>
    <row r="3" spans="2:46" x14ac:dyDescent="0.25">
      <c r="B3" s="5" t="s">
        <v>1</v>
      </c>
      <c r="C3" s="2">
        <v>100</v>
      </c>
      <c r="E3" s="3">
        <v>2.5</v>
      </c>
      <c r="F3" s="1">
        <v>0.2</v>
      </c>
      <c r="G3" s="4">
        <f>$G$2+F3</f>
        <v>0.30000000000000004</v>
      </c>
      <c r="H3" s="4">
        <f t="shared" ref="H3:X3" si="0">$G$2+G3</f>
        <v>0.4</v>
      </c>
      <c r="I3" s="4">
        <f t="shared" si="0"/>
        <v>0.5</v>
      </c>
      <c r="J3" s="4">
        <f t="shared" si="0"/>
        <v>0.6</v>
      </c>
      <c r="K3" s="4">
        <f t="shared" si="0"/>
        <v>0.7</v>
      </c>
      <c r="L3" s="4">
        <f t="shared" si="0"/>
        <v>0.79999999999999993</v>
      </c>
      <c r="M3" s="4">
        <f t="shared" si="0"/>
        <v>0.89999999999999991</v>
      </c>
      <c r="N3" s="4">
        <f t="shared" si="0"/>
        <v>0.99999999999999989</v>
      </c>
      <c r="O3" s="4">
        <f t="shared" si="0"/>
        <v>1.0999999999999999</v>
      </c>
      <c r="P3" s="4">
        <f t="shared" si="0"/>
        <v>1.2</v>
      </c>
      <c r="Q3" s="4">
        <f t="shared" si="0"/>
        <v>1.3</v>
      </c>
      <c r="R3" s="4">
        <f t="shared" si="0"/>
        <v>1.4000000000000001</v>
      </c>
      <c r="S3" s="4">
        <f t="shared" si="0"/>
        <v>1.5000000000000002</v>
      </c>
      <c r="T3" s="4">
        <f t="shared" si="0"/>
        <v>1.6000000000000003</v>
      </c>
      <c r="U3" s="4">
        <f t="shared" si="0"/>
        <v>1.7000000000000004</v>
      </c>
      <c r="V3" s="4">
        <f t="shared" si="0"/>
        <v>1.8000000000000005</v>
      </c>
      <c r="W3" s="4">
        <f t="shared" si="0"/>
        <v>1.9000000000000006</v>
      </c>
      <c r="X3" s="2">
        <f t="shared" si="0"/>
        <v>2.0000000000000004</v>
      </c>
      <c r="AB3" s="1">
        <v>0.2</v>
      </c>
      <c r="AC3" s="4">
        <f>$AC$2+AB3</f>
        <v>0.25</v>
      </c>
      <c r="AD3" s="4">
        <f t="shared" ref="AD3:AT3" si="1">$AC$2+AC3</f>
        <v>0.3</v>
      </c>
      <c r="AE3" s="4">
        <f t="shared" si="1"/>
        <v>0.35</v>
      </c>
      <c r="AF3" s="4">
        <f t="shared" si="1"/>
        <v>0.39999999999999997</v>
      </c>
      <c r="AG3" s="4">
        <f t="shared" si="1"/>
        <v>0.44999999999999996</v>
      </c>
      <c r="AH3" s="4">
        <f t="shared" si="1"/>
        <v>0.49999999999999994</v>
      </c>
      <c r="AI3" s="4">
        <f t="shared" si="1"/>
        <v>0.54999999999999993</v>
      </c>
      <c r="AJ3" s="4">
        <f t="shared" si="1"/>
        <v>0.6</v>
      </c>
      <c r="AK3" s="4">
        <f t="shared" si="1"/>
        <v>0.65</v>
      </c>
      <c r="AL3" s="4">
        <f t="shared" si="1"/>
        <v>0.70000000000000007</v>
      </c>
      <c r="AM3" s="4">
        <f t="shared" si="1"/>
        <v>0.75000000000000011</v>
      </c>
      <c r="AN3" s="4">
        <f t="shared" si="1"/>
        <v>0.80000000000000016</v>
      </c>
      <c r="AO3" s="4">
        <f t="shared" si="1"/>
        <v>0.8500000000000002</v>
      </c>
      <c r="AP3" s="4">
        <f t="shared" si="1"/>
        <v>0.90000000000000024</v>
      </c>
      <c r="AQ3" s="4">
        <f t="shared" si="1"/>
        <v>0.95000000000000029</v>
      </c>
      <c r="AR3" s="4">
        <f t="shared" si="1"/>
        <v>1.0000000000000002</v>
      </c>
      <c r="AS3" s="4">
        <f t="shared" si="1"/>
        <v>1.0500000000000003</v>
      </c>
      <c r="AT3" s="2">
        <f t="shared" si="1"/>
        <v>1.1000000000000003</v>
      </c>
    </row>
    <row r="4" spans="2:46" x14ac:dyDescent="0.25">
      <c r="B4" s="10" t="s">
        <v>5</v>
      </c>
      <c r="C4" s="11">
        <v>2.5000000000000001E-2</v>
      </c>
      <c r="E4" s="1">
        <v>20</v>
      </c>
      <c r="F4" s="19">
        <f>_xll.DupireSsviCalculateSigmaDup($C$3,$C$4,$C$7,$C$8,$C$9,$C$10,$C$11,$E4,F$3)</f>
        <v>0.53248162829932077</v>
      </c>
      <c r="G4" s="20">
        <f>_xll.DupireSsviCalculateSigmaDup($C$3,$C$4,$C$7,$C$8,$C$9,$C$10,$C$11,$E4,G$3)</f>
        <v>0.49113712938799425</v>
      </c>
      <c r="H4" s="20">
        <f>_xll.DupireSsviCalculateSigmaDup($C$3,$C$4,$C$7,$C$8,$C$9,$C$10,$C$11,$E4,H$3)</f>
        <v>0.4706947876967954</v>
      </c>
      <c r="I4" s="20">
        <f>_xll.DupireSsviCalculateSigmaDup($C$3,$C$4,$C$7,$C$8,$C$9,$C$10,$C$11,$E4,I$3)</f>
        <v>0.46072720851141358</v>
      </c>
      <c r="J4" s="20">
        <f>_xll.DupireSsviCalculateSigmaDup($C$3,$C$4,$C$7,$C$8,$C$9,$C$10,$C$11,$E4,J$3)</f>
        <v>0.45718723000468436</v>
      </c>
      <c r="K4" s="20">
        <f>_xll.DupireSsviCalculateSigmaDup($C$3,$C$4,$C$7,$C$8,$C$9,$C$10,$C$11,$E4,K$3)</f>
        <v>0.45814150748165583</v>
      </c>
      <c r="L4" s="20">
        <f>_xll.DupireSsviCalculateSigmaDup($C$3,$C$4,$C$7,$C$8,$C$9,$C$10,$C$11,$E4,L$3)</f>
        <v>0.46258051575137993</v>
      </c>
      <c r="M4" s="20">
        <f>_xll.DupireSsviCalculateSigmaDup($C$3,$C$4,$C$7,$C$8,$C$9,$C$10,$C$11,$E4,M$3)</f>
        <v>0.46998395439148272</v>
      </c>
      <c r="N4" s="20">
        <f>_xll.DupireSsviCalculateSigmaDup($C$3,$C$4,$C$7,$C$8,$C$9,$C$10,$C$11,$E4,N$3)</f>
        <v>0.4800453603137822</v>
      </c>
      <c r="O4" s="20">
        <f>_xll.DupireSsviCalculateSigmaDup($C$3,$C$4,$C$7,$C$8,$C$9,$C$10,$C$11,$E4,O$3)</f>
        <v>0.49264971724148077</v>
      </c>
      <c r="P4" s="20">
        <f>_xll.DupireSsviCalculateSigmaDup($C$3,$C$4,$C$7,$C$8,$C$9,$C$10,$C$11,$E4,P$3)</f>
        <v>0.50771783663407999</v>
      </c>
      <c r="Q4" s="20">
        <f>_xll.DupireSsviCalculateSigmaDup($C$3,$C$4,$C$7,$C$8,$C$9,$C$10,$C$11,$E4,Q$3)</f>
        <v>0.52526285679625007</v>
      </c>
      <c r="R4" s="20">
        <f>_xll.DupireSsviCalculateSigmaDup($C$3,$C$4,$C$7,$C$8,$C$9,$C$10,$C$11,$E4,R$3)</f>
        <v>0.54530906059442363</v>
      </c>
      <c r="S4" s="20">
        <f>_xll.DupireSsviCalculateSigmaDup($C$3,$C$4,$C$7,$C$8,$C$9,$C$10,$C$11,$E4,S$3)</f>
        <v>0.56785073356422477</v>
      </c>
      <c r="T4" s="20">
        <f>_xll.DupireSsviCalculateSigmaDup($C$3,$C$4,$C$7,$C$8,$C$9,$C$10,$C$11,$E4,T$3)</f>
        <v>0.59293685228231774</v>
      </c>
      <c r="U4" s="20">
        <f>_xll.DupireSsviCalculateSigmaDup($C$3,$C$4,$C$7,$C$8,$C$9,$C$10,$C$11,$E4,U$3)</f>
        <v>0.62060113135585249</v>
      </c>
      <c r="V4" s="20">
        <f>_xll.DupireSsviCalculateSigmaDup($C$3,$C$4,$C$7,$C$8,$C$9,$C$10,$C$11,$E4,V$3)</f>
        <v>0.65078683234243173</v>
      </c>
      <c r="W4" s="20">
        <f>_xll.DupireSsviCalculateSigmaDup($C$3,$C$4,$C$7,$C$8,$C$9,$C$10,$C$11,$E4,W$3)</f>
        <v>0.68353203369897397</v>
      </c>
      <c r="X4" s="21">
        <f>_xll.DupireSsviCalculateSigmaDup($C$3,$C$4,$C$7,$C$8,$C$9,$C$10,$C$11,$E4,X$3)</f>
        <v>0.71883444836271648</v>
      </c>
      <c r="AA4" s="1">
        <v>95</v>
      </c>
      <c r="AB4" s="19">
        <f>_xll.DupireSsviCalculateSigmaDup($C$3,$C$4,$C$7,$C$8,$C$9,$C$10,$C$11,$AA4,AB$3)</f>
        <v>0.29141890349764626</v>
      </c>
      <c r="AC4" s="20">
        <f>_xll.DupireSsviCalculateSigmaDup($C$3,$C$4,$C$7,$C$8,$C$9,$C$10,$C$11,$AA4,AC$3)</f>
        <v>0.30109788600053283</v>
      </c>
      <c r="AD4" s="20">
        <f>_xll.DupireSsviCalculateSigmaDup($C$3,$C$4,$C$7,$C$8,$C$9,$C$10,$C$11,$AA4,AD$3)</f>
        <v>0.31051523707260992</v>
      </c>
      <c r="AE4" s="20">
        <f>_xll.DupireSsviCalculateSigmaDup($C$3,$C$4,$C$7,$C$8,$C$9,$C$10,$C$11,$AA4,AE$3)</f>
        <v>0.31983469548536692</v>
      </c>
      <c r="AF4" s="20">
        <f>_xll.DupireSsviCalculateSigmaDup($C$3,$C$4,$C$7,$C$8,$C$9,$C$10,$C$11,$AA4,AF$3)</f>
        <v>0.32915473650912913</v>
      </c>
      <c r="AG4" s="20">
        <f>_xll.DupireSsviCalculateSigmaDup($C$3,$C$4,$C$7,$C$8,$C$9,$C$10,$C$11,$AA4,AG$3)</f>
        <v>0.338538578976742</v>
      </c>
      <c r="AH4" s="20">
        <f>_xll.DupireSsviCalculateSigmaDup($C$3,$C$4,$C$7,$C$8,$C$9,$C$10,$C$11,$AA4,AH$3)</f>
        <v>0.3480322942412119</v>
      </c>
      <c r="AI4" s="20">
        <f>_xll.DupireSsviCalculateSigmaDup($C$3,$C$4,$C$7,$C$8,$C$9,$C$10,$C$11,$AA4,AI$3)</f>
        <v>0.35766620376309688</v>
      </c>
      <c r="AJ4" s="20">
        <f>_xll.DupireSsviCalculateSigmaDup($C$3,$C$4,$C$7,$C$8,$C$9,$C$10,$C$11,$AA4,AJ$3)</f>
        <v>0.36746270071882803</v>
      </c>
      <c r="AK4" s="20">
        <f>_xll.DupireSsviCalculateSigmaDup($C$3,$C$4,$C$7,$C$8,$C$9,$C$10,$C$11,$AA4,AK$3)</f>
        <v>0.37744561680438515</v>
      </c>
      <c r="AL4" s="20">
        <f>_xll.DupireSsviCalculateSigmaDup($C$3,$C$4,$C$7,$C$8,$C$9,$C$10,$C$11,$AA4,AL$3)</f>
        <v>0.38762758281922771</v>
      </c>
      <c r="AM4" s="20">
        <f>_xll.DupireSsviCalculateSigmaDup($C$3,$C$4,$C$7,$C$8,$C$9,$C$10,$C$11,$AA4,AM$3)</f>
        <v>0.39802616819331516</v>
      </c>
      <c r="AN4" s="20">
        <f>_xll.DupireSsviCalculateSigmaDup($C$3,$C$4,$C$7,$C$8,$C$9,$C$10,$C$11,$AA4,AN$3)</f>
        <v>0.4086482384479036</v>
      </c>
      <c r="AO4" s="20">
        <f>_xll.DupireSsviCalculateSigmaDup($C$3,$C$4,$C$7,$C$8,$C$9,$C$10,$C$11,$AA4,AO$3)</f>
        <v>0.4195165381003747</v>
      </c>
      <c r="AP4" s="20">
        <f>_xll.DupireSsviCalculateSigmaDup($C$3,$C$4,$C$7,$C$8,$C$9,$C$10,$C$11,$AA4,AP$3)</f>
        <v>0.43062789395569956</v>
      </c>
      <c r="AQ4" s="20">
        <f>_xll.DupireSsviCalculateSigmaDup($C$3,$C$4,$C$7,$C$8,$C$9,$C$10,$C$11,$AA4,AQ$3)</f>
        <v>0.44199814246660846</v>
      </c>
      <c r="AR4" s="20">
        <f>_xll.DupireSsviCalculateSigmaDup($C$3,$C$4,$C$7,$C$8,$C$9,$C$10,$C$11,$AA4,AR$3)</f>
        <v>0.45363631466219184</v>
      </c>
      <c r="AS4" s="20">
        <f>_xll.DupireSsviCalculateSigmaDup($C$3,$C$4,$C$7,$C$8,$C$9,$C$10,$C$11,$AA4,AS$3)</f>
        <v>0.46555458839365921</v>
      </c>
      <c r="AT4" s="21">
        <f>_xll.DupireSsviCalculateSigmaDup($C$3,$C$4,$C$7,$C$8,$C$9,$C$10,$C$11,$AA4,AT$3)</f>
        <v>0.47775919888469981</v>
      </c>
    </row>
    <row r="5" spans="2:46" x14ac:dyDescent="0.25">
      <c r="E5" s="17">
        <f>E4+$E$3</f>
        <v>22.5</v>
      </c>
      <c r="F5" s="22">
        <f>_xll.DupireSsviCalculateSigmaDup($C$3,$C$4,$C$7,$C$8,$C$9,$C$10,$C$11,$E5,F$3)</f>
        <v>0.51640726947884874</v>
      </c>
      <c r="G5" s="23">
        <f>_xll.DupireSsviCalculateSigmaDup($C$3,$C$4,$C$7,$C$8,$C$9,$C$10,$C$11,$E5,G$3)</f>
        <v>0.47721287652716626</v>
      </c>
      <c r="H5" s="23">
        <f>_xll.DupireSsviCalculateSigmaDup($C$3,$C$4,$C$7,$C$8,$C$9,$C$10,$C$11,$E5,H$3)</f>
        <v>0.45814303222122688</v>
      </c>
      <c r="I5" s="23">
        <f>_xll.DupireSsviCalculateSigmaDup($C$3,$C$4,$C$7,$C$8,$C$9,$C$10,$C$11,$E5,I$3)</f>
        <v>0.44920855734313747</v>
      </c>
      <c r="J5" s="23">
        <f>_xll.DupireSsviCalculateSigmaDup($C$3,$C$4,$C$7,$C$8,$C$9,$C$10,$C$11,$E5,J$3)</f>
        <v>0.44651637885143791</v>
      </c>
      <c r="K5" s="23">
        <f>_xll.DupireSsviCalculateSigmaDup($C$3,$C$4,$C$7,$C$8,$C$9,$C$10,$C$11,$E5,K$3)</f>
        <v>0.44823696387522177</v>
      </c>
      <c r="L5" s="23">
        <f>_xll.DupireSsviCalculateSigmaDup($C$3,$C$4,$C$7,$C$8,$C$9,$C$10,$C$11,$E5,L$3)</f>
        <v>0.45343624987261066</v>
      </c>
      <c r="M5" s="23">
        <f>_xll.DupireSsviCalculateSigmaDup($C$3,$C$4,$C$7,$C$8,$C$9,$C$10,$C$11,$E5,M$3)</f>
        <v>0.46159480151066817</v>
      </c>
      <c r="N5" s="23">
        <f>_xll.DupireSsviCalculateSigmaDup($C$3,$C$4,$C$7,$C$8,$C$9,$C$10,$C$11,$E5,N$3)</f>
        <v>0.47246215230484934</v>
      </c>
      <c r="O5" s="23">
        <f>_xll.DupireSsviCalculateSigmaDup($C$3,$C$4,$C$7,$C$8,$C$9,$C$10,$C$11,$E5,O$3)</f>
        <v>0.4858834402017369</v>
      </c>
      <c r="P5" s="23">
        <f>_xll.DupireSsviCalculateSigmaDup($C$3,$C$4,$C$7,$C$8,$C$9,$C$10,$C$11,$E5,P$3)</f>
        <v>0.50183163862948943</v>
      </c>
      <c r="Q5" s="23">
        <f>_xll.DupireSsviCalculateSigmaDup($C$3,$C$4,$C$7,$C$8,$C$9,$C$10,$C$11,$E5,Q$3)</f>
        <v>0.52028364975458596</v>
      </c>
      <c r="R5" s="23">
        <f>_xll.DupireSsviCalculateSigmaDup($C$3,$C$4,$C$7,$C$8,$C$9,$C$10,$C$11,$E5,R$3)</f>
        <v>0.54122676736784003</v>
      </c>
      <c r="S5" s="23">
        <f>_xll.DupireSsviCalculateSigmaDup($C$3,$C$4,$C$7,$C$8,$C$9,$C$10,$C$11,$E5,S$3)</f>
        <v>0.56465923247846961</v>
      </c>
      <c r="T5" s="23">
        <f>_xll.DupireSsviCalculateSigmaDup($C$3,$C$4,$C$7,$C$8,$C$9,$C$10,$C$11,$E5,T$3)</f>
        <v>0.5906091887602879</v>
      </c>
      <c r="U5" s="23">
        <f>_xll.DupireSsviCalculateSigmaDup($C$3,$C$4,$C$7,$C$8,$C$9,$C$10,$C$11,$E5,U$3)</f>
        <v>0.61904739531442499</v>
      </c>
      <c r="V5" s="23">
        <f>_xll.DupireSsviCalculateSigmaDup($C$3,$C$4,$C$7,$C$8,$C$9,$C$10,$C$11,$E5,V$3)</f>
        <v>0.6499637812310185</v>
      </c>
      <c r="W5" s="23">
        <f>_xll.DupireSsviCalculateSigmaDup($C$3,$C$4,$C$7,$C$8,$C$9,$C$10,$C$11,$E5,W$3)</f>
        <v>0.68334805705210677</v>
      </c>
      <c r="X5" s="24">
        <f>_xll.DupireSsviCalculateSigmaDup($C$3,$C$4,$C$7,$C$8,$C$9,$C$10,$C$11,$E5,X$3)</f>
        <v>0.7191858166169558</v>
      </c>
      <c r="AA5" s="17">
        <f t="shared" ref="AA5:AA36" si="2">AA4+$AC$1</f>
        <v>95.25</v>
      </c>
      <c r="AB5" s="22">
        <f>_xll.DupireSsviCalculateSigmaDup($C$3,$C$4,$C$7,$C$8,$C$9,$C$10,$C$11,$AA5,AB$3)</f>
        <v>0.291881388539457</v>
      </c>
      <c r="AC5" s="23">
        <f>_xll.DupireSsviCalculateSigmaDup($C$3,$C$4,$C$7,$C$8,$C$9,$C$10,$C$11,$AA5,AC$3)</f>
        <v>0.3015277295493175</v>
      </c>
      <c r="AD5" s="23">
        <f>_xll.DupireSsviCalculateSigmaDup($C$3,$C$4,$C$7,$C$8,$C$9,$C$10,$C$11,$AA5,AD$3)</f>
        <v>0.31091462772894041</v>
      </c>
      <c r="AE5" s="23">
        <f>_xll.DupireSsviCalculateSigmaDup($C$3,$C$4,$C$7,$C$8,$C$9,$C$10,$C$11,$AA5,AE$3)</f>
        <v>0.32020631227653401</v>
      </c>
      <c r="AF5" s="23">
        <f>_xll.DupireSsviCalculateSigmaDup($C$3,$C$4,$C$7,$C$8,$C$9,$C$10,$C$11,$AA5,AF$3)</f>
        <v>0.32950362988144943</v>
      </c>
      <c r="AG5" s="23">
        <f>_xll.DupireSsviCalculateSigmaDup($C$3,$C$4,$C$7,$C$8,$C$9,$C$10,$C$11,$AA5,AG$3)</f>
        <v>0.33886804966584927</v>
      </c>
      <c r="AH5" s="23">
        <f>_xll.DupireSsviCalculateSigmaDup($C$3,$C$4,$C$7,$C$8,$C$9,$C$10,$C$11,$AA5,AH$3)</f>
        <v>0.34834082118827336</v>
      </c>
      <c r="AI5" s="23">
        <f>_xll.DupireSsviCalculateSigmaDup($C$3,$C$4,$C$7,$C$8,$C$9,$C$10,$C$11,$AA5,AI$3)</f>
        <v>0.35795802988380537</v>
      </c>
      <c r="AJ5" s="23">
        <f>_xll.DupireSsviCalculateSigmaDup($C$3,$C$4,$C$7,$C$8,$C$9,$C$10,$C$11,$AA5,AJ$3)</f>
        <v>0.3677432482800872</v>
      </c>
      <c r="AK5" s="23">
        <f>_xll.DupireSsviCalculateSigmaDup($C$3,$C$4,$C$7,$C$8,$C$9,$C$10,$C$11,$AA5,AK$3)</f>
        <v>0.37771487012890353</v>
      </c>
      <c r="AL5" s="23">
        <f>_xll.DupireSsviCalculateSigmaDup($C$3,$C$4,$C$7,$C$8,$C$9,$C$10,$C$11,$AA5,AL$3)</f>
        <v>0.38788266318807202</v>
      </c>
      <c r="AM5" s="23">
        <f>_xll.DupireSsviCalculateSigmaDup($C$3,$C$4,$C$7,$C$8,$C$9,$C$10,$C$11,$AA5,AM$3)</f>
        <v>0.39827029317195378</v>
      </c>
      <c r="AN5" s="23">
        <f>_xll.DupireSsviCalculateSigmaDup($C$3,$C$4,$C$7,$C$8,$C$9,$C$10,$C$11,$AA5,AN$3)</f>
        <v>0.40888471250100811</v>
      </c>
      <c r="AO5" s="23">
        <f>_xll.DupireSsviCalculateSigmaDup($C$3,$C$4,$C$7,$C$8,$C$9,$C$10,$C$11,$AA5,AO$3)</f>
        <v>0.41974323582997325</v>
      </c>
      <c r="AP5" s="23">
        <f>_xll.DupireSsviCalculateSigmaDup($C$3,$C$4,$C$7,$C$8,$C$9,$C$10,$C$11,$AA5,AP$3)</f>
        <v>0.43084521367577577</v>
      </c>
      <c r="AQ5" s="23">
        <f>_xll.DupireSsviCalculateSigmaDup($C$3,$C$4,$C$7,$C$8,$C$9,$C$10,$C$11,$AA5,AQ$3)</f>
        <v>0.44220936053191118</v>
      </c>
      <c r="AR5" s="23">
        <f>_xll.DupireSsviCalculateSigmaDup($C$3,$C$4,$C$7,$C$8,$C$9,$C$10,$C$11,$AA5,AR$3)</f>
        <v>0.45383732019387801</v>
      </c>
      <c r="AS5" s="23">
        <f>_xll.DupireSsviCalculateSigmaDup($C$3,$C$4,$C$7,$C$8,$C$9,$C$10,$C$11,$AA5,AS$3)</f>
        <v>0.46574706832330892</v>
      </c>
      <c r="AT5" s="24">
        <f>_xll.DupireSsviCalculateSigmaDup($C$3,$C$4,$C$7,$C$8,$C$9,$C$10,$C$11,$AA5,AT$3)</f>
        <v>0.4779465136104174</v>
      </c>
    </row>
    <row r="6" spans="2:46" x14ac:dyDescent="0.25">
      <c r="B6" s="13" t="s">
        <v>8</v>
      </c>
      <c r="C6" s="7"/>
      <c r="E6" s="17">
        <f t="shared" ref="E6:E56" si="3">E5+$E$3</f>
        <v>25</v>
      </c>
      <c r="F6" s="22">
        <f>_xll.DupireSsviCalculateSigmaDup($C$3,$C$4,$C$7,$C$8,$C$9,$C$10,$C$11,$E6,F$3)</f>
        <v>0.50155814866147652</v>
      </c>
      <c r="G6" s="23">
        <f>_xll.DupireSsviCalculateSigmaDup($C$3,$C$4,$C$7,$C$8,$C$9,$C$10,$C$11,$E6,G$3)</f>
        <v>0.46437577852271844</v>
      </c>
      <c r="H6" s="23">
        <f>_xll.DupireSsviCalculateSigmaDup($C$3,$C$4,$C$7,$C$8,$C$9,$C$10,$C$11,$E6,H$3)</f>
        <v>0.44659186679933705</v>
      </c>
      <c r="I6" s="23">
        <f>_xll.DupireSsviCalculateSigmaDup($C$3,$C$4,$C$7,$C$8,$C$9,$C$10,$C$11,$E6,I$3)</f>
        <v>0.43863089623408447</v>
      </c>
      <c r="J6" s="23">
        <f>_xll.DupireSsviCalculateSigmaDup($C$3,$C$4,$C$7,$C$8,$C$9,$C$10,$C$11,$E6,J$3)</f>
        <v>0.4367715013199196</v>
      </c>
      <c r="K6" s="23">
        <f>_xll.DupireSsviCalculateSigmaDup($C$3,$C$4,$C$7,$C$8,$C$9,$C$10,$C$11,$E6,K$3)</f>
        <v>0.43926097630507305</v>
      </c>
      <c r="L6" s="23">
        <f>_xll.DupireSsviCalculateSigmaDup($C$3,$C$4,$C$7,$C$8,$C$9,$C$10,$C$11,$E6,L$3)</f>
        <v>0.44520850221258984</v>
      </c>
      <c r="M6" s="23">
        <f>_xll.DupireSsviCalculateSigmaDup($C$3,$C$4,$C$7,$C$8,$C$9,$C$10,$C$11,$E6,M$3)</f>
        <v>0.4541422718801737</v>
      </c>
      <c r="N6" s="23">
        <f>_xll.DupireSsviCalculateSigmaDup($C$3,$C$4,$C$7,$C$8,$C$9,$C$10,$C$11,$E6,N$3)</f>
        <v>0.46580192829401795</v>
      </c>
      <c r="O6" s="23">
        <f>_xll.DupireSsviCalculateSigmaDup($C$3,$C$4,$C$7,$C$8,$C$9,$C$10,$C$11,$E6,O$3)</f>
        <v>0.48007537323730159</v>
      </c>
      <c r="P6" s="23">
        <f>_xll.DupireSsviCalculateSigmaDup($C$3,$C$4,$C$7,$C$8,$C$9,$C$10,$C$11,$E6,P$3)</f>
        <v>0.49687579487723571</v>
      </c>
      <c r="Q6" s="23">
        <f>_xll.DupireSsviCalculateSigmaDup($C$3,$C$4,$C$7,$C$8,$C$9,$C$10,$C$11,$E6,Q$3)</f>
        <v>0.51620514405090012</v>
      </c>
      <c r="R6" s="23">
        <f>_xll.DupireSsviCalculateSigmaDup($C$3,$C$4,$C$7,$C$8,$C$9,$C$10,$C$11,$E6,R$3)</f>
        <v>0.53800335156744428</v>
      </c>
      <c r="S6" s="23">
        <f>_xll.DupireSsviCalculateSigmaDup($C$3,$C$4,$C$7,$C$8,$C$9,$C$10,$C$11,$E6,S$3)</f>
        <v>0.56225744784947529</v>
      </c>
      <c r="T6" s="23">
        <f>_xll.DupireSsviCalculateSigmaDup($C$3,$C$4,$C$7,$C$8,$C$9,$C$10,$C$11,$E6,T$3)</f>
        <v>0.58898684261391021</v>
      </c>
      <c r="U6" s="23">
        <f>_xll.DupireSsviCalculateSigmaDup($C$3,$C$4,$C$7,$C$8,$C$9,$C$10,$C$11,$E6,U$3)</f>
        <v>0.61810564508290766</v>
      </c>
      <c r="V6" s="23">
        <f>_xll.DupireSsviCalculateSigmaDup($C$3,$C$4,$C$7,$C$8,$C$9,$C$10,$C$11,$E6,V$3)</f>
        <v>0.64963923989416039</v>
      </c>
      <c r="W6" s="23">
        <f>_xll.DupireSsviCalculateSigmaDup($C$3,$C$4,$C$7,$C$8,$C$9,$C$10,$C$11,$E6,W$3)</f>
        <v>0.68357746610348524</v>
      </c>
      <c r="X6" s="24">
        <f>_xll.DupireSsviCalculateSigmaDup($C$3,$C$4,$C$7,$C$8,$C$9,$C$10,$C$11,$E6,X$3)</f>
        <v>0.71989081453328607</v>
      </c>
      <c r="AA6" s="17">
        <f t="shared" si="2"/>
        <v>95.5</v>
      </c>
      <c r="AB6" s="22">
        <f>_xll.DupireSsviCalculateSigmaDup($C$3,$C$4,$C$7,$C$8,$C$9,$C$10,$C$11,$AA6,AB$3)</f>
        <v>0.29235747105953042</v>
      </c>
      <c r="AC6" s="23">
        <f>_xll.DupireSsviCalculateSigmaDup($C$3,$C$4,$C$7,$C$8,$C$9,$C$10,$C$11,$AA6,AC$3)</f>
        <v>0.30196665629219299</v>
      </c>
      <c r="AD6" s="23">
        <f>_xll.DupireSsviCalculateSigmaDup($C$3,$C$4,$C$7,$C$8,$C$9,$C$10,$C$11,$AA6,AD$3)</f>
        <v>0.31131962986513301</v>
      </c>
      <c r="AE6" s="23">
        <f>_xll.DupireSsviCalculateSigmaDup($C$3,$C$4,$C$7,$C$8,$C$9,$C$10,$C$11,$AA6,AE$3)</f>
        <v>0.32058402339633613</v>
      </c>
      <c r="AF6" s="23">
        <f>_xll.DupireSsviCalculateSigmaDup($C$3,$C$4,$C$7,$C$8,$C$9,$C$10,$C$11,$AA6,AF$3)</f>
        <v>0.32985405017124741</v>
      </c>
      <c r="AG6" s="23">
        <f>_xll.DupireSsviCalculateSigmaDup($C$3,$C$4,$C$7,$C$8,$C$9,$C$10,$C$11,$AA6,AG$3)</f>
        <v>0.33919834414102434</v>
      </c>
      <c r="AH6" s="23">
        <f>_xll.DupireSsviCalculateSigmaDup($C$3,$C$4,$C$7,$C$8,$C$9,$C$10,$C$11,$AA6,AH$3)</f>
        <v>0.34865473435026784</v>
      </c>
      <c r="AI6" s="23">
        <f>_xll.DupireSsviCalculateSigmaDup($C$3,$C$4,$C$7,$C$8,$C$9,$C$10,$C$11,$AA6,AI$3)</f>
        <v>0.35825262752985848</v>
      </c>
      <c r="AJ6" s="23">
        <f>_xll.DupireSsviCalculateSigmaDup($C$3,$C$4,$C$7,$C$8,$C$9,$C$10,$C$11,$AA6,AJ$3)</f>
        <v>0.36802269755479822</v>
      </c>
      <c r="AK6" s="23">
        <f>_xll.DupireSsviCalculateSigmaDup($C$3,$C$4,$C$7,$C$8,$C$9,$C$10,$C$11,$AA6,AK$3)</f>
        <v>0.37798023560581973</v>
      </c>
      <c r="AL6" s="23">
        <f>_xll.DupireSsviCalculateSigmaDup($C$3,$C$4,$C$7,$C$8,$C$9,$C$10,$C$11,$AA6,AL$3)</f>
        <v>0.38813863429753742</v>
      </c>
      <c r="AM6" s="23">
        <f>_xll.DupireSsviCalculateSigmaDup($C$3,$C$4,$C$7,$C$8,$C$9,$C$10,$C$11,$AA6,AM$3)</f>
        <v>0.39851515194184922</v>
      </c>
      <c r="AN6" s="23">
        <f>_xll.DupireSsviCalculateSigmaDup($C$3,$C$4,$C$7,$C$8,$C$9,$C$10,$C$11,$AA6,AN$3)</f>
        <v>0.40912450890963553</v>
      </c>
      <c r="AO6" s="23">
        <f>_xll.DupireSsviCalculateSigmaDup($C$3,$C$4,$C$7,$C$8,$C$9,$C$10,$C$11,$AA6,AO$3)</f>
        <v>0.41996624819808148</v>
      </c>
      <c r="AP6" s="23">
        <f>_xll.DupireSsviCalculateSigmaDup($C$3,$C$4,$C$7,$C$8,$C$9,$C$10,$C$11,$AA6,AP$3)</f>
        <v>0.43106150319786146</v>
      </c>
      <c r="AQ6" s="23">
        <f>_xll.DupireSsviCalculateSigmaDup($C$3,$C$4,$C$7,$C$8,$C$9,$C$10,$C$11,$AA6,AQ$3)</f>
        <v>0.44241943355223506</v>
      </c>
      <c r="AR6" s="23">
        <f>_xll.DupireSsviCalculateSigmaDup($C$3,$C$4,$C$7,$C$8,$C$9,$C$10,$C$11,$AA6,AR$3)</f>
        <v>0.45404767400213458</v>
      </c>
      <c r="AS6" s="23">
        <f>_xll.DupireSsviCalculateSigmaDup($C$3,$C$4,$C$7,$C$8,$C$9,$C$10,$C$11,$AA6,AS$3)</f>
        <v>0.46594908697288839</v>
      </c>
      <c r="AT6" s="24">
        <f>_xll.DupireSsviCalculateSigmaDup($C$3,$C$4,$C$7,$C$8,$C$9,$C$10,$C$11,$AA6,AT$3)</f>
        <v>0.47814037638179252</v>
      </c>
    </row>
    <row r="7" spans="2:46" x14ac:dyDescent="0.25">
      <c r="B7" s="8" t="s">
        <v>9</v>
      </c>
      <c r="C7" s="9">
        <v>0.3</v>
      </c>
      <c r="E7" s="17">
        <f t="shared" si="3"/>
        <v>27.5</v>
      </c>
      <c r="F7" s="22">
        <f>_xll.DupireSsviCalculateSigmaDup($C$3,$C$4,$C$7,$C$8,$C$9,$C$10,$C$11,$E7,F$3)</f>
        <v>0.48770119086504482</v>
      </c>
      <c r="G7" s="23">
        <f>_xll.DupireSsviCalculateSigmaDup($C$3,$C$4,$C$7,$C$8,$C$9,$C$10,$C$11,$E7,G$3)</f>
        <v>0.45240993867310986</v>
      </c>
      <c r="H7" s="23">
        <f>_xll.DupireSsviCalculateSigmaDup($C$3,$C$4,$C$7,$C$8,$C$9,$C$10,$C$11,$E7,H$3)</f>
        <v>0.43586122910053349</v>
      </c>
      <c r="I7" s="23">
        <f>_xll.DupireSsviCalculateSigmaDup($C$3,$C$4,$C$7,$C$8,$C$9,$C$10,$C$11,$E7,I$3)</f>
        <v>0.42884272749179603</v>
      </c>
      <c r="J7" s="23">
        <f>_xll.DupireSsviCalculateSigmaDup($C$3,$C$4,$C$7,$C$8,$C$9,$C$10,$C$11,$E7,J$3)</f>
        <v>0.4277990279818108</v>
      </c>
      <c r="K7" s="23">
        <f>_xll.DupireSsviCalculateSigmaDup($C$3,$C$4,$C$7,$C$8,$C$9,$C$10,$C$11,$E7,K$3)</f>
        <v>0.43105424218334842</v>
      </c>
      <c r="L7" s="23">
        <f>_xll.DupireSsviCalculateSigmaDup($C$3,$C$4,$C$7,$C$8,$C$9,$C$10,$C$11,$E7,L$3)</f>
        <v>0.4377757849997776</v>
      </c>
      <c r="M7" s="23">
        <f>_xll.DupireSsviCalculateSigmaDup($C$3,$C$4,$C$7,$C$8,$C$9,$C$10,$C$11,$E7,M$3)</f>
        <v>0.44749056878847082</v>
      </c>
      <c r="N7" s="23">
        <f>_xll.DupireSsviCalculateSigmaDup($C$3,$C$4,$C$7,$C$8,$C$9,$C$10,$C$11,$E7,N$3)</f>
        <v>0.45997262011617263</v>
      </c>
      <c r="O7" s="23">
        <f>_xll.DupireSsviCalculateSigmaDup($C$3,$C$4,$C$7,$C$8,$C$9,$C$10,$C$11,$E7,O$3)</f>
        <v>0.47508200232837555</v>
      </c>
      <c r="P7" s="23">
        <f>_xll.DupireSsviCalculateSigmaDup($C$3,$C$4,$C$7,$C$8,$C$9,$C$10,$C$11,$E7,P$3)</f>
        <v>0.49273856187049847</v>
      </c>
      <c r="Q7" s="23">
        <f>_xll.DupireSsviCalculateSigmaDup($C$3,$C$4,$C$7,$C$8,$C$9,$C$10,$C$11,$E7,Q$3)</f>
        <v>0.5128857232988393</v>
      </c>
      <c r="R7" s="23">
        <f>_xll.DupireSsviCalculateSigmaDup($C$3,$C$4,$C$7,$C$8,$C$9,$C$10,$C$11,$E7,R$3)</f>
        <v>0.53549555383227909</v>
      </c>
      <c r="S7" s="23">
        <f>_xll.DupireSsviCalculateSigmaDup($C$3,$C$4,$C$7,$C$8,$C$9,$C$10,$C$11,$E7,S$3)</f>
        <v>0.56050903168608668</v>
      </c>
      <c r="T7" s="23">
        <f>_xll.DupireSsviCalculateSigmaDup($C$3,$C$4,$C$7,$C$8,$C$9,$C$10,$C$11,$E7,T$3)</f>
        <v>0.58791288523876661</v>
      </c>
      <c r="U7" s="23">
        <f>_xll.DupireSsviCalculateSigmaDup($C$3,$C$4,$C$7,$C$8,$C$9,$C$10,$C$11,$E7,U$3)</f>
        <v>0.61764510999761746</v>
      </c>
      <c r="V7" s="23">
        <f>_xll.DupireSsviCalculateSigmaDup($C$3,$C$4,$C$7,$C$8,$C$9,$C$10,$C$11,$E7,V$3)</f>
        <v>0.64970480892622628</v>
      </c>
      <c r="W7" s="23">
        <f>_xll.DupireSsviCalculateSigmaDup($C$3,$C$4,$C$7,$C$8,$C$9,$C$10,$C$11,$E7,W$3)</f>
        <v>0.68409116844050089</v>
      </c>
      <c r="X7" s="24">
        <f>_xll.DupireSsviCalculateSigmaDup($C$3,$C$4,$C$7,$C$8,$C$9,$C$10,$C$11,$E7,X$3)</f>
        <v>0.72079693322714511</v>
      </c>
      <c r="AA7" s="17">
        <f t="shared" si="2"/>
        <v>95.75</v>
      </c>
      <c r="AB7" s="22">
        <f>_xll.DupireSsviCalculateSigmaDup($C$3,$C$4,$C$7,$C$8,$C$9,$C$10,$C$11,$AA7,AB$3)</f>
        <v>0.29284629669507928</v>
      </c>
      <c r="AC7" s="23">
        <f>_xll.DupireSsviCalculateSigmaDup($C$3,$C$4,$C$7,$C$8,$C$9,$C$10,$C$11,$AA7,AC$3)</f>
        <v>0.30241478844803776</v>
      </c>
      <c r="AD7" s="23">
        <f>_xll.DupireSsviCalculateSigmaDup($C$3,$C$4,$C$7,$C$8,$C$9,$C$10,$C$11,$AA7,AD$3)</f>
        <v>0.31173139539748657</v>
      </c>
      <c r="AE7" s="23">
        <f>_xll.DupireSsviCalculateSigmaDup($C$3,$C$4,$C$7,$C$8,$C$9,$C$10,$C$11,$AA7,AE$3)</f>
        <v>0.32096415657170829</v>
      </c>
      <c r="AF7" s="23">
        <f>_xll.DupireSsviCalculateSigmaDup($C$3,$C$4,$C$7,$C$8,$C$9,$C$10,$C$11,$AA7,AF$3)</f>
        <v>0.33020967114937128</v>
      </c>
      <c r="AG7" s="23">
        <f>_xll.DupireSsviCalculateSigmaDup($C$3,$C$4,$C$7,$C$8,$C$9,$C$10,$C$11,$AA7,AG$3)</f>
        <v>0.33953051129411627</v>
      </c>
      <c r="AH7" s="23">
        <f>_xll.DupireSsviCalculateSigmaDup($C$3,$C$4,$C$7,$C$8,$C$9,$C$10,$C$11,$AA7,AH$3)</f>
        <v>0.34896604466796199</v>
      </c>
      <c r="AI7" s="23">
        <f>_xll.DupireSsviCalculateSigmaDup($C$3,$C$4,$C$7,$C$8,$C$9,$C$10,$C$11,$AA7,AI$3)</f>
        <v>0.35855114978565988</v>
      </c>
      <c r="AJ7" s="23">
        <f>_xll.DupireSsviCalculateSigmaDup($C$3,$C$4,$C$7,$C$8,$C$9,$C$10,$C$11,$AA7,AJ$3)</f>
        <v>0.3683058529711658</v>
      </c>
      <c r="AK7" s="23">
        <f>_xll.DupireSsviCalculateSigmaDup($C$3,$C$4,$C$7,$C$8,$C$9,$C$10,$C$11,$AA7,AK$3)</f>
        <v>0.37824914629008127</v>
      </c>
      <c r="AL7" s="23">
        <f>_xll.DupireSsviCalculateSigmaDup($C$3,$C$4,$C$7,$C$8,$C$9,$C$10,$C$11,$AA7,AL$3)</f>
        <v>0.3883980457055709</v>
      </c>
      <c r="AM7" s="23">
        <f>_xll.DupireSsviCalculateSigmaDup($C$3,$C$4,$C$7,$C$8,$C$9,$C$10,$C$11,$AA7,AM$3)</f>
        <v>0.39876073055930611</v>
      </c>
      <c r="AN7" s="23">
        <f>_xll.DupireSsviCalculateSigmaDup($C$3,$C$4,$C$7,$C$8,$C$9,$C$10,$C$11,$AA7,AN$3)</f>
        <v>0.40936083734963113</v>
      </c>
      <c r="AO7" s="23">
        <f>_xll.DupireSsviCalculateSigmaDup($C$3,$C$4,$C$7,$C$8,$C$9,$C$10,$C$11,$AA7,AO$3)</f>
        <v>0.4201981179131215</v>
      </c>
      <c r="AP7" s="23">
        <f>_xll.DupireSsviCalculateSigmaDup($C$3,$C$4,$C$7,$C$8,$C$9,$C$10,$C$11,$AA7,AP$3)</f>
        <v>0.43128105635444874</v>
      </c>
      <c r="AQ7" s="23">
        <f>_xll.DupireSsviCalculateSigmaDup($C$3,$C$4,$C$7,$C$8,$C$9,$C$10,$C$11,$AA7,AQ$3)</f>
        <v>0.44263277743415397</v>
      </c>
      <c r="AR7" s="23">
        <f>_xll.DupireSsviCalculateSigmaDup($C$3,$C$4,$C$7,$C$8,$C$9,$C$10,$C$11,$AA7,AR$3)</f>
        <v>0.45424615905783627</v>
      </c>
      <c r="AS7" s="23">
        <f>_xll.DupireSsviCalculateSigmaDup($C$3,$C$4,$C$7,$C$8,$C$9,$C$10,$C$11,$AA7,AS$3)</f>
        <v>0.4661450766889062</v>
      </c>
      <c r="AT7" s="24">
        <f>_xll.DupireSsviCalculateSigmaDup($C$3,$C$4,$C$7,$C$8,$C$9,$C$10,$C$11,$AA7,AT$3)</f>
        <v>0.4783343933931255</v>
      </c>
    </row>
    <row r="8" spans="2:46" x14ac:dyDescent="0.25">
      <c r="B8" s="8" t="s">
        <v>10</v>
      </c>
      <c r="C8" s="9">
        <v>1</v>
      </c>
      <c r="E8" s="17">
        <f t="shared" si="3"/>
        <v>30</v>
      </c>
      <c r="F8" s="22">
        <f>_xll.DupireSsviCalculateSigmaDup($C$3,$C$4,$C$7,$C$8,$C$9,$C$10,$C$11,$E8,F$3)</f>
        <v>0.47466206988912146</v>
      </c>
      <c r="G8" s="23">
        <f>_xll.DupireSsviCalculateSigmaDup($C$3,$C$4,$C$7,$C$8,$C$9,$C$10,$C$11,$E8,G$3)</f>
        <v>0.44116998809185853</v>
      </c>
      <c r="H8" s="23">
        <f>_xll.DupireSsviCalculateSigmaDup($C$3,$C$4,$C$7,$C$8,$C$9,$C$10,$C$11,$E8,H$3)</f>
        <v>0.4258129986331734</v>
      </c>
      <c r="I8" s="23">
        <f>_xll.DupireSsviCalculateSigmaDup($C$3,$C$4,$C$7,$C$8,$C$9,$C$10,$C$11,$E8,I$3)</f>
        <v>0.41973083400377775</v>
      </c>
      <c r="J8" s="23">
        <f>_xll.DupireSsviCalculateSigmaDup($C$3,$C$4,$C$7,$C$8,$C$9,$C$10,$C$11,$E8,J$3)</f>
        <v>0.41950263326751686</v>
      </c>
      <c r="K8" s="23">
        <f>_xll.DupireSsviCalculateSigmaDup($C$3,$C$4,$C$7,$C$8,$C$9,$C$10,$C$11,$E8,K$3)</f>
        <v>0.42354294592258396</v>
      </c>
      <c r="L8" s="23">
        <f>_xll.DupireSsviCalculateSigmaDup($C$3,$C$4,$C$7,$C$8,$C$9,$C$10,$C$11,$E8,L$3)</f>
        <v>0.4310334223157905</v>
      </c>
      <c r="M8" s="23">
        <f>_xll.DupireSsviCalculateSigmaDup($C$3,$C$4,$C$7,$C$8,$C$9,$C$10,$C$11,$E8,M$3)</f>
        <v>0.44155397197928142</v>
      </c>
      <c r="N8" s="23">
        <f>_xll.DupireSsviCalculateSigmaDup($C$3,$C$4,$C$7,$C$8,$C$9,$C$10,$C$11,$E8,N$3)</f>
        <v>0.45485966358103191</v>
      </c>
      <c r="O8" s="23">
        <f>_xll.DupireSsviCalculateSigmaDup($C$3,$C$4,$C$7,$C$8,$C$9,$C$10,$C$11,$E8,O$3)</f>
        <v>0.47079366554339774</v>
      </c>
      <c r="P8" s="23">
        <f>_xll.DupireSsviCalculateSigmaDup($C$3,$C$4,$C$7,$C$8,$C$9,$C$10,$C$11,$E8,P$3)</f>
        <v>0.48928494984239945</v>
      </c>
      <c r="Q8" s="23">
        <f>_xll.DupireSsviCalculateSigmaDup($C$3,$C$4,$C$7,$C$8,$C$9,$C$10,$C$11,$E8,Q$3)</f>
        <v>0.51023351702165809</v>
      </c>
      <c r="R8" s="23">
        <f>_xll.DupireSsviCalculateSigmaDup($C$3,$C$4,$C$7,$C$8,$C$9,$C$10,$C$11,$E8,R$3)</f>
        <v>0.53358101556262649</v>
      </c>
      <c r="S8" s="23">
        <f>_xll.DupireSsviCalculateSigmaDup($C$3,$C$4,$C$7,$C$8,$C$9,$C$10,$C$11,$E8,S$3)</f>
        <v>0.55929817617694444</v>
      </c>
      <c r="T8" s="23">
        <f>_xll.DupireSsviCalculateSigmaDup($C$3,$C$4,$C$7,$C$8,$C$9,$C$10,$C$11,$E8,T$3)</f>
        <v>0.58731070283570319</v>
      </c>
      <c r="U8" s="23">
        <f>_xll.DupireSsviCalculateSigmaDup($C$3,$C$4,$C$7,$C$8,$C$9,$C$10,$C$11,$E8,U$3)</f>
        <v>0.61755792158687028</v>
      </c>
      <c r="V8" s="23">
        <f>_xll.DupireSsviCalculateSigmaDup($C$3,$C$4,$C$7,$C$8,$C$9,$C$10,$C$11,$E8,V$3)</f>
        <v>0.65010611606839763</v>
      </c>
      <c r="W8" s="23">
        <f>_xll.DupireSsviCalculateSigmaDup($C$3,$C$4,$C$7,$C$8,$C$9,$C$10,$C$11,$E8,W$3)</f>
        <v>0.68483994890057531</v>
      </c>
      <c r="X8" s="24">
        <f>_xll.DupireSsviCalculateSigmaDup($C$3,$C$4,$C$7,$C$8,$C$9,$C$10,$C$11,$E8,X$3)</f>
        <v>0.72184047489599379</v>
      </c>
      <c r="AA8" s="17">
        <f t="shared" si="2"/>
        <v>96</v>
      </c>
      <c r="AB8" s="22">
        <f>_xll.DupireSsviCalculateSigmaDup($C$3,$C$4,$C$7,$C$8,$C$9,$C$10,$C$11,$AA8,AB$3)</f>
        <v>0.29334838352771797</v>
      </c>
      <c r="AC8" s="23">
        <f>_xll.DupireSsviCalculateSigmaDup($C$3,$C$4,$C$7,$C$8,$C$9,$C$10,$C$11,$AA8,AC$3)</f>
        <v>0.30287080779799253</v>
      </c>
      <c r="AD8" s="23">
        <f>_xll.DupireSsviCalculateSigmaDup($C$3,$C$4,$C$7,$C$8,$C$9,$C$10,$C$11,$AA8,AD$3)</f>
        <v>0.31214909140588165</v>
      </c>
      <c r="AE8" s="23">
        <f>_xll.DupireSsviCalculateSigmaDup($C$3,$C$4,$C$7,$C$8,$C$9,$C$10,$C$11,$AA8,AE$3)</f>
        <v>0.32134973596941291</v>
      </c>
      <c r="AF8" s="23">
        <f>_xll.DupireSsviCalculateSigmaDup($C$3,$C$4,$C$7,$C$8,$C$9,$C$10,$C$11,$AA8,AF$3)</f>
        <v>0.33056831034385392</v>
      </c>
      <c r="AG8" s="23">
        <f>_xll.DupireSsviCalculateSigmaDup($C$3,$C$4,$C$7,$C$8,$C$9,$C$10,$C$11,$AA8,AG$3)</f>
        <v>0.33986616406502212</v>
      </c>
      <c r="AH8" s="23">
        <f>_xll.DupireSsviCalculateSigmaDup($C$3,$C$4,$C$7,$C$8,$C$9,$C$10,$C$11,$AA8,AH$3)</f>
        <v>0.34928382301798949</v>
      </c>
      <c r="AI8" s="23">
        <f>_xll.DupireSsviCalculateSigmaDup($C$3,$C$4,$C$7,$C$8,$C$9,$C$10,$C$11,$AA8,AI$3)</f>
        <v>0.35885005120867547</v>
      </c>
      <c r="AJ8" s="23">
        <f>_xll.DupireSsviCalculateSigmaDup($C$3,$C$4,$C$7,$C$8,$C$9,$C$10,$C$11,$AA8,AJ$3)</f>
        <v>0.36859027945710315</v>
      </c>
      <c r="AK8" s="23">
        <f>_xll.DupireSsviCalculateSigmaDup($C$3,$C$4,$C$7,$C$8,$C$9,$C$10,$C$11,$AA8,AK$3)</f>
        <v>0.37852034720068195</v>
      </c>
      <c r="AL8" s="23">
        <f>_xll.DupireSsviCalculateSigmaDup($C$3,$C$4,$C$7,$C$8,$C$9,$C$10,$C$11,$AA8,AL$3)</f>
        <v>0.38865446811613635</v>
      </c>
      <c r="AM8" s="23">
        <f>_xll.DupireSsviCalculateSigmaDup($C$3,$C$4,$C$7,$C$8,$C$9,$C$10,$C$11,$AA8,AM$3)</f>
        <v>0.39900965966565577</v>
      </c>
      <c r="AN8" s="23">
        <f>_xll.DupireSsviCalculateSigmaDup($C$3,$C$4,$C$7,$C$8,$C$9,$C$10,$C$11,$AA8,AN$3)</f>
        <v>0.40959638855316788</v>
      </c>
      <c r="AO8" s="23">
        <f>_xll.DupireSsviCalculateSigmaDup($C$3,$C$4,$C$7,$C$8,$C$9,$C$10,$C$11,$AA8,AO$3)</f>
        <v>0.42042488369948844</v>
      </c>
      <c r="AP8" s="23">
        <f>_xll.DupireSsviCalculateSigmaDup($C$3,$C$4,$C$7,$C$8,$C$9,$C$10,$C$11,$AA8,AP$3)</f>
        <v>0.43150243776277075</v>
      </c>
      <c r="AQ8" s="23">
        <f>_xll.DupireSsviCalculateSigmaDup($C$3,$C$4,$C$7,$C$8,$C$9,$C$10,$C$11,$AA8,AQ$3)</f>
        <v>0.44284496152950564</v>
      </c>
      <c r="AR8" s="23">
        <f>_xll.DupireSsviCalculateSigmaDup($C$3,$C$4,$C$7,$C$8,$C$9,$C$10,$C$11,$AA8,AR$3)</f>
        <v>0.45445399345293408</v>
      </c>
      <c r="AS8" s="23">
        <f>_xll.DupireSsviCalculateSigmaDup($C$3,$C$4,$C$7,$C$8,$C$9,$C$10,$C$11,$AA8,AS$3)</f>
        <v>0.46634437734071615</v>
      </c>
      <c r="AT8" s="24">
        <f>_xll.DupireSsviCalculateSigmaDup($C$3,$C$4,$C$7,$C$8,$C$9,$C$10,$C$11,$AA8,AT$3)</f>
        <v>0.47852535234239568</v>
      </c>
    </row>
    <row r="9" spans="2:46" x14ac:dyDescent="0.25">
      <c r="B9" s="8" t="s">
        <v>11</v>
      </c>
      <c r="C9" s="9">
        <v>0.7</v>
      </c>
      <c r="E9" s="17">
        <f t="shared" si="3"/>
        <v>32.5</v>
      </c>
      <c r="F9" s="22">
        <f>_xll.DupireSsviCalculateSigmaDup($C$3,$C$4,$C$7,$C$8,$C$9,$C$10,$C$11,$E9,F$3)</f>
        <v>0.46230704850884896</v>
      </c>
      <c r="G9" s="23">
        <f>_xll.DupireSsviCalculateSigmaDup($C$3,$C$4,$C$7,$C$8,$C$9,$C$10,$C$11,$E9,G$3)</f>
        <v>0.43055564198072382</v>
      </c>
      <c r="H9" s="23">
        <f>_xll.DupireSsviCalculateSigmaDup($C$3,$C$4,$C$7,$C$8,$C$9,$C$10,$C$11,$E9,H$3)</f>
        <v>0.41635628253996237</v>
      </c>
      <c r="I9" s="23">
        <f>_xll.DupireSsviCalculateSigmaDup($C$3,$C$4,$C$7,$C$8,$C$9,$C$10,$C$11,$E9,I$3)</f>
        <v>0.41119746454168815</v>
      </c>
      <c r="J9" s="23">
        <f>_xll.DupireSsviCalculateSigmaDup($C$3,$C$4,$C$7,$C$8,$C$9,$C$10,$C$11,$E9,J$3)</f>
        <v>0.41178864097442991</v>
      </c>
      <c r="K9" s="23">
        <f>_xll.DupireSsviCalculateSigmaDup($C$3,$C$4,$C$7,$C$8,$C$9,$C$10,$C$11,$E9,K$3)</f>
        <v>0.41662817737659769</v>
      </c>
      <c r="L9" s="23">
        <f>_xll.DupireSsviCalculateSigmaDup($C$3,$C$4,$C$7,$C$8,$C$9,$C$10,$C$11,$E9,L$3)</f>
        <v>0.42492350543439533</v>
      </c>
      <c r="M9" s="23">
        <f>_xll.DupireSsviCalculateSigmaDup($C$3,$C$4,$C$7,$C$8,$C$9,$C$10,$C$11,$E9,M$3)</f>
        <v>0.4362668521788356</v>
      </c>
      <c r="N9" s="23">
        <f>_xll.DupireSsviCalculateSigmaDup($C$3,$C$4,$C$7,$C$8,$C$9,$C$10,$C$11,$E9,N$3)</f>
        <v>0.45040239868335136</v>
      </c>
      <c r="O9" s="23">
        <f>_xll.DupireSsviCalculateSigmaDup($C$3,$C$4,$C$7,$C$8,$C$9,$C$10,$C$11,$E9,O$3)</f>
        <v>0.46716555645594166</v>
      </c>
      <c r="P9" s="23">
        <f>_xll.DupireSsviCalculateSigmaDup($C$3,$C$4,$C$7,$C$8,$C$9,$C$10,$C$11,$E9,P$3)</f>
        <v>0.48644035076058439</v>
      </c>
      <c r="Q9" s="23">
        <f>_xll.DupireSsviCalculateSigmaDup($C$3,$C$4,$C$7,$C$8,$C$9,$C$10,$C$11,$E9,Q$3)</f>
        <v>0.50815144645232913</v>
      </c>
      <c r="R9" s="23">
        <f>_xll.DupireSsviCalculateSigmaDup($C$3,$C$4,$C$7,$C$8,$C$9,$C$10,$C$11,$E9,R$3)</f>
        <v>0.53219346209134888</v>
      </c>
      <c r="S9" s="23">
        <f>_xll.DupireSsviCalculateSigmaDup($C$3,$C$4,$C$7,$C$8,$C$9,$C$10,$C$11,$E9,S$3)</f>
        <v>0.55851356605964797</v>
      </c>
      <c r="T9" s="23">
        <f>_xll.DupireSsviCalculateSigmaDup($C$3,$C$4,$C$7,$C$8,$C$9,$C$10,$C$11,$E9,T$3)</f>
        <v>0.58705468036999808</v>
      </c>
      <c r="U9" s="23">
        <f>_xll.DupireSsviCalculateSigmaDup($C$3,$C$4,$C$7,$C$8,$C$9,$C$10,$C$11,$E9,U$3)</f>
        <v>0.61779052361922226</v>
      </c>
      <c r="V9" s="23">
        <f>_xll.DupireSsviCalculateSigmaDup($C$3,$C$4,$C$7,$C$8,$C$9,$C$10,$C$11,$E9,V$3)</f>
        <v>0.65070621764819503</v>
      </c>
      <c r="W9" s="23">
        <f>_xll.DupireSsviCalculateSigmaDup($C$3,$C$4,$C$7,$C$8,$C$9,$C$10,$C$11,$E9,W$3)</f>
        <v>0.68579174069078774</v>
      </c>
      <c r="X9" s="24">
        <f>_xll.DupireSsviCalculateSigmaDup($C$3,$C$4,$C$7,$C$8,$C$9,$C$10,$C$11,$E9,X$3)</f>
        <v>0.72303812692728442</v>
      </c>
      <c r="AA9" s="17">
        <f t="shared" si="2"/>
        <v>96.25</v>
      </c>
      <c r="AB9" s="22">
        <f>_xll.DupireSsviCalculateSigmaDup($C$3,$C$4,$C$7,$C$8,$C$9,$C$10,$C$11,$AA9,AB$3)</f>
        <v>0.29386333333523096</v>
      </c>
      <c r="AC9" s="23">
        <f>_xll.DupireSsviCalculateSigmaDup($C$3,$C$4,$C$7,$C$8,$C$9,$C$10,$C$11,$AA9,AC$3)</f>
        <v>0.30333482856565575</v>
      </c>
      <c r="AD9" s="23">
        <f>_xll.DupireSsviCalculateSigmaDup($C$3,$C$4,$C$7,$C$8,$C$9,$C$10,$C$11,$AA9,AD$3)</f>
        <v>0.31257287951140733</v>
      </c>
      <c r="AE9" s="23">
        <f>_xll.DupireSsviCalculateSigmaDup($C$3,$C$4,$C$7,$C$8,$C$9,$C$10,$C$11,$AA9,AE$3)</f>
        <v>0.3217401835038477</v>
      </c>
      <c r="AF9" s="23">
        <f>_xll.DupireSsviCalculateSigmaDup($C$3,$C$4,$C$7,$C$8,$C$9,$C$10,$C$11,$AA9,AF$3)</f>
        <v>0.33093098749700489</v>
      </c>
      <c r="AG9" s="23">
        <f>_xll.DupireSsviCalculateSigmaDup($C$3,$C$4,$C$7,$C$8,$C$9,$C$10,$C$11,$AA9,AG$3)</f>
        <v>0.34020249323852214</v>
      </c>
      <c r="AH9" s="23">
        <f>_xll.DupireSsviCalculateSigmaDup($C$3,$C$4,$C$7,$C$8,$C$9,$C$10,$C$11,$AA9,AH$3)</f>
        <v>0.34960062587981172</v>
      </c>
      <c r="AI9" s="23">
        <f>_xll.DupireSsviCalculateSigmaDup($C$3,$C$4,$C$7,$C$8,$C$9,$C$10,$C$11,$AA9,AI$3)</f>
        <v>0.35915047608592965</v>
      </c>
      <c r="AJ9" s="23">
        <f>_xll.DupireSsviCalculateSigmaDup($C$3,$C$4,$C$7,$C$8,$C$9,$C$10,$C$11,$AA9,AJ$3)</f>
        <v>0.36887352400745427</v>
      </c>
      <c r="AK9" s="23">
        <f>_xll.DupireSsviCalculateSigmaDup($C$3,$C$4,$C$7,$C$8,$C$9,$C$10,$C$11,$AA9,AK$3)</f>
        <v>0.37878882229367788</v>
      </c>
      <c r="AL9" s="23">
        <f>_xll.DupireSsviCalculateSigmaDup($C$3,$C$4,$C$7,$C$8,$C$9,$C$10,$C$11,$AA9,AL$3)</f>
        <v>0.38891430264587734</v>
      </c>
      <c r="AM9" s="23">
        <f>_xll.DupireSsviCalculateSigmaDup($C$3,$C$4,$C$7,$C$8,$C$9,$C$10,$C$11,$AA9,AM$3)</f>
        <v>0.39925796509175671</v>
      </c>
      <c r="AN9" s="23">
        <f>_xll.DupireSsviCalculateSigmaDup($C$3,$C$4,$C$7,$C$8,$C$9,$C$10,$C$11,$AA9,AN$3)</f>
        <v>0.40983523109250708</v>
      </c>
      <c r="AO9" s="23">
        <f>_xll.DupireSsviCalculateSigmaDup($C$3,$C$4,$C$7,$C$8,$C$9,$C$10,$C$11,$AA9,AO$3)</f>
        <v>0.42065211474194986</v>
      </c>
      <c r="AP9" s="23">
        <f>_xll.DupireSsviCalculateSigmaDup($C$3,$C$4,$C$7,$C$8,$C$9,$C$10,$C$11,$AA9,AP$3)</f>
        <v>0.43172132554671139</v>
      </c>
      <c r="AQ9" s="23">
        <f>_xll.DupireSsviCalculateSigmaDup($C$3,$C$4,$C$7,$C$8,$C$9,$C$10,$C$11,$AA9,AQ$3)</f>
        <v>0.44306041262918261</v>
      </c>
      <c r="AR9" s="23">
        <f>_xll.DupireSsviCalculateSigmaDup($C$3,$C$4,$C$7,$C$8,$C$9,$C$10,$C$11,$AA9,AR$3)</f>
        <v>0.45466207785417706</v>
      </c>
      <c r="AS9" s="23">
        <f>_xll.DupireSsviCalculateSigmaDup($C$3,$C$4,$C$7,$C$8,$C$9,$C$10,$C$11,$AA9,AS$3)</f>
        <v>0.46655324436909462</v>
      </c>
      <c r="AT9" s="24">
        <f>_xll.DupireSsviCalculateSigmaDup($C$3,$C$4,$C$7,$C$8,$C$9,$C$10,$C$11,$AA9,AT$3)</f>
        <v>0.47871966061199667</v>
      </c>
    </row>
    <row r="10" spans="2:46" x14ac:dyDescent="0.25">
      <c r="B10" s="8" t="s">
        <v>12</v>
      </c>
      <c r="C10" s="9">
        <v>0.2</v>
      </c>
      <c r="E10" s="17">
        <f t="shared" si="3"/>
        <v>35</v>
      </c>
      <c r="F10" s="22">
        <f>_xll.DupireSsviCalculateSigmaDup($C$3,$C$4,$C$7,$C$8,$C$9,$C$10,$C$11,$E10,F$3)</f>
        <v>0.45053434195143111</v>
      </c>
      <c r="G10" s="23">
        <f>_xll.DupireSsviCalculateSigmaDup($C$3,$C$4,$C$7,$C$8,$C$9,$C$10,$C$11,$E10,G$3)</f>
        <v>0.42047302815820042</v>
      </c>
      <c r="H10" s="23">
        <f>_xll.DupireSsviCalculateSigmaDup($C$3,$C$4,$C$7,$C$8,$C$9,$C$10,$C$11,$E10,H$3)</f>
        <v>0.40740584966345533</v>
      </c>
      <c r="I10" s="23">
        <f>_xll.DupireSsviCalculateSigmaDup($C$3,$C$4,$C$7,$C$8,$C$9,$C$10,$C$11,$E10,I$3)</f>
        <v>0.40317592248681428</v>
      </c>
      <c r="J10" s="23">
        <f>_xll.DupireSsviCalculateSigmaDup($C$3,$C$4,$C$7,$C$8,$C$9,$C$10,$C$11,$E10,J$3)</f>
        <v>0.40461330474092383</v>
      </c>
      <c r="K10" s="23">
        <f>_xll.DupireSsviCalculateSigmaDup($C$3,$C$4,$C$7,$C$8,$C$9,$C$10,$C$11,$E10,K$3)</f>
        <v>0.41027699720464439</v>
      </c>
      <c r="L10" s="23">
        <f>_xll.DupireSsviCalculateSigmaDup($C$3,$C$4,$C$7,$C$8,$C$9,$C$10,$C$11,$E10,L$3)</f>
        <v>0.41940357810359141</v>
      </c>
      <c r="M10" s="23">
        <f>_xll.DupireSsviCalculateSigmaDup($C$3,$C$4,$C$7,$C$8,$C$9,$C$10,$C$11,$E10,M$3)</f>
        <v>0.43158050693085831</v>
      </c>
      <c r="N10" s="23">
        <f>_xll.DupireSsviCalculateSigmaDup($C$3,$C$4,$C$7,$C$8,$C$9,$C$10,$C$11,$E10,N$3)</f>
        <v>0.44654595764187865</v>
      </c>
      <c r="O10" s="23">
        <f>_xll.DupireSsviCalculateSigmaDup($C$3,$C$4,$C$7,$C$8,$C$9,$C$10,$C$11,$E10,O$3)</f>
        <v>0.4641147769391728</v>
      </c>
      <c r="P10" s="23">
        <f>_xll.DupireSsviCalculateSigmaDup($C$3,$C$4,$C$7,$C$8,$C$9,$C$10,$C$11,$E10,P$3)</f>
        <v>0.48415741671184304</v>
      </c>
      <c r="Q10" s="23">
        <f>_xll.DupireSsviCalculateSigmaDup($C$3,$C$4,$C$7,$C$8,$C$9,$C$10,$C$11,$E10,Q$3)</f>
        <v>0.50656245210014106</v>
      </c>
      <c r="R10" s="23">
        <f>_xll.DupireSsviCalculateSigmaDup($C$3,$C$4,$C$7,$C$8,$C$9,$C$10,$C$11,$E10,R$3)</f>
        <v>0.53124543328144802</v>
      </c>
      <c r="S10" s="23">
        <f>_xll.DupireSsviCalculateSigmaDup($C$3,$C$4,$C$7,$C$8,$C$9,$C$10,$C$11,$E10,S$3)</f>
        <v>0.5581173562011551</v>
      </c>
      <c r="T10" s="23">
        <f>_xll.DupireSsviCalculateSigmaDup($C$3,$C$4,$C$7,$C$8,$C$9,$C$10,$C$11,$E10,T$3)</f>
        <v>0.58714524957964354</v>
      </c>
      <c r="U10" s="23">
        <f>_xll.DupireSsviCalculateSigmaDup($C$3,$C$4,$C$7,$C$8,$C$9,$C$10,$C$11,$E10,U$3)</f>
        <v>0.61828012800887544</v>
      </c>
      <c r="V10" s="23">
        <f>_xll.DupireSsviCalculateSigmaDup($C$3,$C$4,$C$7,$C$8,$C$9,$C$10,$C$11,$E10,V$3)</f>
        <v>0.65151026621512564</v>
      </c>
      <c r="W10" s="23">
        <f>_xll.DupireSsviCalculateSigmaDup($C$3,$C$4,$C$7,$C$8,$C$9,$C$10,$C$11,$E10,W$3)</f>
        <v>0.6868554930741676</v>
      </c>
      <c r="X10" s="24">
        <f>_xll.DupireSsviCalculateSigmaDup($C$3,$C$4,$C$7,$C$8,$C$9,$C$10,$C$11,$E10,X$3)</f>
        <v>0.72430428130596425</v>
      </c>
      <c r="AA10" s="17">
        <f t="shared" si="2"/>
        <v>96.5</v>
      </c>
      <c r="AB10" s="22">
        <f>_xll.DupireSsviCalculateSigmaDup($C$3,$C$4,$C$7,$C$8,$C$9,$C$10,$C$11,$AA10,AB$3)</f>
        <v>0.29438958158668971</v>
      </c>
      <c r="AC10" s="23">
        <f>_xll.DupireSsviCalculateSigmaDup($C$3,$C$4,$C$7,$C$8,$C$9,$C$10,$C$11,$AA10,AC$3)</f>
        <v>0.30380793799252309</v>
      </c>
      <c r="AD10" s="23">
        <f>_xll.DupireSsviCalculateSigmaDup($C$3,$C$4,$C$7,$C$8,$C$9,$C$10,$C$11,$AA10,AD$3)</f>
        <v>0.31300242162271441</v>
      </c>
      <c r="AE10" s="23">
        <f>_xll.DupireSsviCalculateSigmaDup($C$3,$C$4,$C$7,$C$8,$C$9,$C$10,$C$11,$AA10,AE$3)</f>
        <v>0.3221333520230607</v>
      </c>
      <c r="AF10" s="23">
        <f>_xll.DupireSsviCalculateSigmaDup($C$3,$C$4,$C$7,$C$8,$C$9,$C$10,$C$11,$AA10,AF$3)</f>
        <v>0.33129550154143966</v>
      </c>
      <c r="AG10" s="23">
        <f>_xll.DupireSsviCalculateSigmaDup($C$3,$C$4,$C$7,$C$8,$C$9,$C$10,$C$11,$AA10,AG$3)</f>
        <v>0.34054500525762604</v>
      </c>
      <c r="AH10" s="23">
        <f>_xll.DupireSsviCalculateSigmaDup($C$3,$C$4,$C$7,$C$8,$C$9,$C$10,$C$11,$AA10,AH$3)</f>
        <v>0.34991984106649987</v>
      </c>
      <c r="AI10" s="23">
        <f>_xll.DupireSsviCalculateSigmaDup($C$3,$C$4,$C$7,$C$8,$C$9,$C$10,$C$11,$AA10,AI$3)</f>
        <v>0.35945003259395908</v>
      </c>
      <c r="AJ10" s="23">
        <f>_xll.DupireSsviCalculateSigmaDup($C$3,$C$4,$C$7,$C$8,$C$9,$C$10,$C$11,$AA10,AJ$3)</f>
        <v>0.36916041899375623</v>
      </c>
      <c r="AK10" s="23">
        <f>_xll.DupireSsviCalculateSigmaDup($C$3,$C$4,$C$7,$C$8,$C$9,$C$10,$C$11,$AA10,AK$3)</f>
        <v>0.3790620510021302</v>
      </c>
      <c r="AL10" s="23">
        <f>_xll.DupireSsviCalculateSigmaDup($C$3,$C$4,$C$7,$C$8,$C$9,$C$10,$C$11,$AA10,AL$3)</f>
        <v>0.38917238856340064</v>
      </c>
      <c r="AM10" s="23">
        <f>_xll.DupireSsviCalculateSigmaDup($C$3,$C$4,$C$7,$C$8,$C$9,$C$10,$C$11,$AA10,AM$3)</f>
        <v>0.39950827997466043</v>
      </c>
      <c r="AN10" s="23">
        <f>_xll.DupireSsviCalculateSigmaDup($C$3,$C$4,$C$7,$C$8,$C$9,$C$10,$C$11,$AA10,AN$3)</f>
        <v>0.41007327342677852</v>
      </c>
      <c r="AO10" s="23">
        <f>_xll.DupireSsviCalculateSigmaDup($C$3,$C$4,$C$7,$C$8,$C$9,$C$10,$C$11,$AA10,AO$3)</f>
        <v>0.42088541065763319</v>
      </c>
      <c r="AP10" s="23">
        <f>_xll.DupireSsviCalculateSigmaDup($C$3,$C$4,$C$7,$C$8,$C$9,$C$10,$C$11,$AA10,AP$3)</f>
        <v>0.43194634943818533</v>
      </c>
      <c r="AQ10" s="23">
        <f>_xll.DupireSsviCalculateSigmaDup($C$3,$C$4,$C$7,$C$8,$C$9,$C$10,$C$11,$AA10,AQ$3)</f>
        <v>0.44327024495834</v>
      </c>
      <c r="AR10" s="23">
        <f>_xll.DupireSsviCalculateSigmaDup($C$3,$C$4,$C$7,$C$8,$C$9,$C$10,$C$11,$AA10,AR$3)</f>
        <v>0.45487040621359481</v>
      </c>
      <c r="AS10" s="23">
        <f>_xll.DupireSsviCalculateSigmaDup($C$3,$C$4,$C$7,$C$8,$C$9,$C$10,$C$11,$AA10,AS$3)</f>
        <v>0.46674041669130711</v>
      </c>
      <c r="AT10" s="24">
        <f>_xll.DupireSsviCalculateSigmaDup($C$3,$C$4,$C$7,$C$8,$C$9,$C$10,$C$11,$AA10,AT$3)</f>
        <v>0.47891089531525649</v>
      </c>
    </row>
    <row r="11" spans="2:46" x14ac:dyDescent="0.25">
      <c r="B11" s="10" t="s">
        <v>7</v>
      </c>
      <c r="C11" s="11">
        <v>0.3</v>
      </c>
      <c r="E11" s="17">
        <f t="shared" si="3"/>
        <v>37.5</v>
      </c>
      <c r="F11" s="22">
        <f>_xll.DupireSsviCalculateSigmaDup($C$3,$C$4,$C$7,$C$8,$C$9,$C$10,$C$11,$E11,F$3)</f>
        <v>0.43926129629404936</v>
      </c>
      <c r="G11" s="23">
        <f>_xll.DupireSsviCalculateSigmaDup($C$3,$C$4,$C$7,$C$8,$C$9,$C$10,$C$11,$E11,G$3)</f>
        <v>0.41083759574272399</v>
      </c>
      <c r="H11" s="23">
        <f>_xll.DupireSsviCalculateSigmaDup($C$3,$C$4,$C$7,$C$8,$C$9,$C$10,$C$11,$E11,H$3)</f>
        <v>0.39891457771340133</v>
      </c>
      <c r="I11" s="23">
        <f>_xll.DupireSsviCalculateSigmaDup($C$3,$C$4,$C$7,$C$8,$C$9,$C$10,$C$11,$E11,I$3)</f>
        <v>0.39561757705108563</v>
      </c>
      <c r="J11" s="23">
        <f>_xll.DupireSsviCalculateSigmaDup($C$3,$C$4,$C$7,$C$8,$C$9,$C$10,$C$11,$E11,J$3)</f>
        <v>0.39793043524560329</v>
      </c>
      <c r="K11" s="23">
        <f>_xll.DupireSsviCalculateSigmaDup($C$3,$C$4,$C$7,$C$8,$C$9,$C$10,$C$11,$E11,K$3)</f>
        <v>0.40443755533694292</v>
      </c>
      <c r="L11" s="23">
        <f>_xll.DupireSsviCalculateSigmaDup($C$3,$C$4,$C$7,$C$8,$C$9,$C$10,$C$11,$E11,L$3)</f>
        <v>0.41442106951023044</v>
      </c>
      <c r="M11" s="23">
        <f>_xll.DupireSsviCalculateSigmaDup($C$3,$C$4,$C$7,$C$8,$C$9,$C$10,$C$11,$E11,M$3)</f>
        <v>0.42744786260161377</v>
      </c>
      <c r="N11" s="23">
        <f>_xll.DupireSsviCalculateSigmaDup($C$3,$C$4,$C$7,$C$8,$C$9,$C$10,$C$11,$E11,N$3)</f>
        <v>0.4432400667048938</v>
      </c>
      <c r="O11" s="23">
        <f>_xll.DupireSsviCalculateSigmaDup($C$3,$C$4,$C$7,$C$8,$C$9,$C$10,$C$11,$E11,O$3)</f>
        <v>0.46160081019768723</v>
      </c>
      <c r="P11" s="23">
        <f>_xll.DupireSsviCalculateSigmaDup($C$3,$C$4,$C$7,$C$8,$C$9,$C$10,$C$11,$E11,P$3)</f>
        <v>0.48237056968457159</v>
      </c>
      <c r="Q11" s="23">
        <f>_xll.DupireSsviCalculateSigmaDup($C$3,$C$4,$C$7,$C$8,$C$9,$C$10,$C$11,$E11,Q$3)</f>
        <v>0.50542889414386161</v>
      </c>
      <c r="R11" s="23">
        <f>_xll.DupireSsviCalculateSigmaDup($C$3,$C$4,$C$7,$C$8,$C$9,$C$10,$C$11,$E11,R$3)</f>
        <v>0.53067340992975676</v>
      </c>
      <c r="S11" s="23">
        <f>_xll.DupireSsviCalculateSigmaDup($C$3,$C$4,$C$7,$C$8,$C$9,$C$10,$C$11,$E11,S$3)</f>
        <v>0.55803863747232008</v>
      </c>
      <c r="T11" s="23">
        <f>_xll.DupireSsviCalculateSigmaDup($C$3,$C$4,$C$7,$C$8,$C$9,$C$10,$C$11,$E11,T$3)</f>
        <v>0.58747801017764834</v>
      </c>
      <c r="U11" s="23">
        <f>_xll.DupireSsviCalculateSigmaDup($C$3,$C$4,$C$7,$C$8,$C$9,$C$10,$C$11,$E11,U$3)</f>
        <v>0.61894338902763246</v>
      </c>
      <c r="V11" s="23">
        <f>_xll.DupireSsviCalculateSigmaDup($C$3,$C$4,$C$7,$C$8,$C$9,$C$10,$C$11,$E11,V$3)</f>
        <v>0.65246539265997128</v>
      </c>
      <c r="W11" s="23">
        <f>_xll.DupireSsviCalculateSigmaDup($C$3,$C$4,$C$7,$C$8,$C$9,$C$10,$C$11,$E11,W$3)</f>
        <v>0.68803816021997077</v>
      </c>
      <c r="X11" s="24">
        <f>_xll.DupireSsviCalculateSigmaDup($C$3,$C$4,$C$7,$C$8,$C$9,$C$10,$C$11,$E11,X$3)</f>
        <v>0.72566386947456041</v>
      </c>
      <c r="AA11" s="17">
        <f t="shared" si="2"/>
        <v>96.75</v>
      </c>
      <c r="AB11" s="22">
        <f>_xll.DupireSsviCalculateSigmaDup($C$3,$C$4,$C$7,$C$8,$C$9,$C$10,$C$11,$AA11,AB$3)</f>
        <v>0.29492810822126864</v>
      </c>
      <c r="AC11" s="23">
        <f>_xll.DupireSsviCalculateSigmaDup($C$3,$C$4,$C$7,$C$8,$C$9,$C$10,$C$11,$AA11,AC$3)</f>
        <v>0.30428880854664131</v>
      </c>
      <c r="AD11" s="23">
        <f>_xll.DupireSsviCalculateSigmaDup($C$3,$C$4,$C$7,$C$8,$C$9,$C$10,$C$11,$AA11,AD$3)</f>
        <v>0.31343687186546981</v>
      </c>
      <c r="AE11" s="23">
        <f>_xll.DupireSsviCalculateSigmaDup($C$3,$C$4,$C$7,$C$8,$C$9,$C$10,$C$11,$AA11,AE$3)</f>
        <v>0.32253229812690248</v>
      </c>
      <c r="AF11" s="23">
        <f>_xll.DupireSsviCalculateSigmaDup($C$3,$C$4,$C$7,$C$8,$C$9,$C$10,$C$11,$AA11,AF$3)</f>
        <v>0.33166341027408042</v>
      </c>
      <c r="AG11" s="23">
        <f>_xll.DupireSsviCalculateSigmaDup($C$3,$C$4,$C$7,$C$8,$C$9,$C$10,$C$11,$AA11,AG$3)</f>
        <v>0.34088811108387268</v>
      </c>
      <c r="AH11" s="23">
        <f>_xll.DupireSsviCalculateSigmaDup($C$3,$C$4,$C$7,$C$8,$C$9,$C$10,$C$11,$AA11,AH$3)</f>
        <v>0.3502431629343854</v>
      </c>
      <c r="AI11" s="23">
        <f>_xll.DupireSsviCalculateSigmaDup($C$3,$C$4,$C$7,$C$8,$C$9,$C$10,$C$11,$AA11,AI$3)</f>
        <v>0.35975578521365686</v>
      </c>
      <c r="AJ11" s="23">
        <f>_xll.DupireSsviCalculateSigmaDup($C$3,$C$4,$C$7,$C$8,$C$9,$C$10,$C$11,$AA11,AJ$3)</f>
        <v>0.36944851654083555</v>
      </c>
      <c r="AK11" s="23">
        <f>_xll.DupireSsviCalculateSigmaDup($C$3,$C$4,$C$7,$C$8,$C$9,$C$10,$C$11,$AA11,AK$3)</f>
        <v>0.37933375803949032</v>
      </c>
      <c r="AL11" s="23">
        <f>_xll.DupireSsviCalculateSigmaDup($C$3,$C$4,$C$7,$C$8,$C$9,$C$10,$C$11,$AA11,AL$3)</f>
        <v>0.38943515491340153</v>
      </c>
      <c r="AM11" s="23">
        <f>_xll.DupireSsviCalculateSigmaDup($C$3,$C$4,$C$7,$C$8,$C$9,$C$10,$C$11,$AA11,AM$3)</f>
        <v>0.39975528353610401</v>
      </c>
      <c r="AN11" s="23">
        <f>_xll.DupireSsviCalculateSigmaDup($C$3,$C$4,$C$7,$C$8,$C$9,$C$10,$C$11,$AA11,AN$3)</f>
        <v>0.41031323027995115</v>
      </c>
      <c r="AO11" s="23">
        <f>_xll.DupireSsviCalculateSigmaDup($C$3,$C$4,$C$7,$C$8,$C$9,$C$10,$C$11,$AA11,AO$3)</f>
        <v>0.4211121463605258</v>
      </c>
      <c r="AP11" s="23">
        <f>_xll.DupireSsviCalculateSigmaDup($C$3,$C$4,$C$7,$C$8,$C$9,$C$10,$C$11,$AA11,AP$3)</f>
        <v>0.43216453303391533</v>
      </c>
      <c r="AQ11" s="23">
        <f>_xll.DupireSsviCalculateSigmaDup($C$3,$C$4,$C$7,$C$8,$C$9,$C$10,$C$11,$AA11,AQ$3)</f>
        <v>0.44348184679213543</v>
      </c>
      <c r="AR11" s="23">
        <f>_xll.DupireSsviCalculateSigmaDup($C$3,$C$4,$C$7,$C$8,$C$9,$C$10,$C$11,$AA11,AR$3)</f>
        <v>0.45506982722654715</v>
      </c>
      <c r="AS11" s="23">
        <f>_xll.DupireSsviCalculateSigmaDup($C$3,$C$4,$C$7,$C$8,$C$9,$C$10,$C$11,$AA11,AS$3)</f>
        <v>0.4669465339165409</v>
      </c>
      <c r="AT11" s="24">
        <f>_xll.DupireSsviCalculateSigmaDup($C$3,$C$4,$C$7,$C$8,$C$9,$C$10,$C$11,$AA11,AT$3)</f>
        <v>0.47910225948357194</v>
      </c>
    </row>
    <row r="12" spans="2:46" x14ac:dyDescent="0.25">
      <c r="E12" s="17">
        <f t="shared" si="3"/>
        <v>40</v>
      </c>
      <c r="F12" s="22">
        <f>_xll.DupireSsviCalculateSigmaDup($C$3,$C$4,$C$7,$C$8,$C$9,$C$10,$C$11,$E12,F$3)</f>
        <v>0.42841811836956994</v>
      </c>
      <c r="G12" s="23">
        <f>_xll.DupireSsviCalculateSigmaDup($C$3,$C$4,$C$7,$C$8,$C$9,$C$10,$C$11,$E12,G$3)</f>
        <v>0.4016111079033472</v>
      </c>
      <c r="H12" s="23">
        <f>_xll.DupireSsviCalculateSigmaDup($C$3,$C$4,$C$7,$C$8,$C$9,$C$10,$C$11,$E12,H$3)</f>
        <v>0.39082949241526416</v>
      </c>
      <c r="I12" s="23">
        <f>_xll.DupireSsviCalculateSigmaDup($C$3,$C$4,$C$7,$C$8,$C$9,$C$10,$C$11,$E12,I$3)</f>
        <v>0.38849517485776419</v>
      </c>
      <c r="J12" s="23">
        <f>_xll.DupireSsviCalculateSigmaDup($C$3,$C$4,$C$7,$C$8,$C$9,$C$10,$C$11,$E12,J$3)</f>
        <v>0.39170551913745283</v>
      </c>
      <c r="K12" s="23">
        <f>_xll.DupireSsviCalculateSigmaDup($C$3,$C$4,$C$7,$C$8,$C$9,$C$10,$C$11,$E12,K$3)</f>
        <v>0.399104312862196</v>
      </c>
      <c r="L12" s="23">
        <f>_xll.DupireSsviCalculateSigmaDup($C$3,$C$4,$C$7,$C$8,$C$9,$C$10,$C$11,$E12,L$3)</f>
        <v>0.40996113452419913</v>
      </c>
      <c r="M12" s="23">
        <f>_xll.DupireSsviCalculateSigmaDup($C$3,$C$4,$C$7,$C$8,$C$9,$C$10,$C$11,$E12,M$3)</f>
        <v>0.42384933596944641</v>
      </c>
      <c r="N12" s="23">
        <f>_xll.DupireSsviCalculateSigmaDup($C$3,$C$4,$C$7,$C$8,$C$9,$C$10,$C$11,$E12,N$3)</f>
        <v>0.44045610782202288</v>
      </c>
      <c r="O12" s="23">
        <f>_xll.DupireSsviCalculateSigmaDup($C$3,$C$4,$C$7,$C$8,$C$9,$C$10,$C$11,$E12,O$3)</f>
        <v>0.45957605805492502</v>
      </c>
      <c r="P12" s="23">
        <f>_xll.DupireSsviCalculateSigmaDup($C$3,$C$4,$C$7,$C$8,$C$9,$C$10,$C$11,$E12,P$3)</f>
        <v>0.4810231643979917</v>
      </c>
      <c r="Q12" s="23">
        <f>_xll.DupireSsviCalculateSigmaDup($C$3,$C$4,$C$7,$C$8,$C$9,$C$10,$C$11,$E12,Q$3)</f>
        <v>0.50468008745336002</v>
      </c>
      <c r="R12" s="23">
        <f>_xll.DupireSsviCalculateSigmaDup($C$3,$C$4,$C$7,$C$8,$C$9,$C$10,$C$11,$E12,R$3)</f>
        <v>0.53044461071501015</v>
      </c>
      <c r="S12" s="23">
        <f>_xll.DupireSsviCalculateSigmaDup($C$3,$C$4,$C$7,$C$8,$C$9,$C$10,$C$11,$E12,S$3)</f>
        <v>0.55824231880741371</v>
      </c>
      <c r="T12" s="23">
        <f>_xll.DupireSsviCalculateSigmaDup($C$3,$C$4,$C$7,$C$8,$C$9,$C$10,$C$11,$E12,T$3)</f>
        <v>0.58802033097822437</v>
      </c>
      <c r="U12" s="23">
        <f>_xll.DupireSsviCalculateSigmaDup($C$3,$C$4,$C$7,$C$8,$C$9,$C$10,$C$11,$E12,U$3)</f>
        <v>0.61981035756728953</v>
      </c>
      <c r="V12" s="23">
        <f>_xll.DupireSsviCalculateSigmaDup($C$3,$C$4,$C$7,$C$8,$C$9,$C$10,$C$11,$E12,V$3)</f>
        <v>0.65355184140407074</v>
      </c>
      <c r="W12" s="23">
        <f>_xll.DupireSsviCalculateSigmaDup($C$3,$C$4,$C$7,$C$8,$C$9,$C$10,$C$11,$E12,W$3)</f>
        <v>0.68928185240421547</v>
      </c>
      <c r="X12" s="24">
        <f>_xll.DupireSsviCalculateSigmaDup($C$3,$C$4,$C$7,$C$8,$C$9,$C$10,$C$11,$E12,X$3)</f>
        <v>0.72706265546965021</v>
      </c>
      <c r="AA12" s="17">
        <f t="shared" si="2"/>
        <v>97</v>
      </c>
      <c r="AB12" s="22">
        <f>_xll.DupireSsviCalculateSigmaDup($C$3,$C$4,$C$7,$C$8,$C$9,$C$10,$C$11,$AA12,AB$3)</f>
        <v>0.29547850570892642</v>
      </c>
      <c r="AC12" s="23">
        <f>_xll.DupireSsviCalculateSigmaDup($C$3,$C$4,$C$7,$C$8,$C$9,$C$10,$C$11,$AA12,AC$3)</f>
        <v>0.30477682784227872</v>
      </c>
      <c r="AD12" s="23">
        <f>_xll.DupireSsviCalculateSigmaDup($C$3,$C$4,$C$7,$C$8,$C$9,$C$10,$C$11,$AA12,AD$3)</f>
        <v>0.3138776550302525</v>
      </c>
      <c r="AE12" s="23">
        <f>_xll.DupireSsviCalculateSigmaDup($C$3,$C$4,$C$7,$C$8,$C$9,$C$10,$C$11,$AA12,AE$3)</f>
        <v>0.32293434820597566</v>
      </c>
      <c r="AF12" s="23">
        <f>_xll.DupireSsviCalculateSigmaDup($C$3,$C$4,$C$7,$C$8,$C$9,$C$10,$C$11,$AA12,AF$3)</f>
        <v>0.33203520596564789</v>
      </c>
      <c r="AG12" s="23">
        <f>_xll.DupireSsviCalculateSigmaDup($C$3,$C$4,$C$7,$C$8,$C$9,$C$10,$C$11,$AA12,AG$3)</f>
        <v>0.34123455080056281</v>
      </c>
      <c r="AH12" s="23">
        <f>_xll.DupireSsviCalculateSigmaDup($C$3,$C$4,$C$7,$C$8,$C$9,$C$10,$C$11,$AA12,AH$3)</f>
        <v>0.35056711666010748</v>
      </c>
      <c r="AI12" s="23">
        <f>_xll.DupireSsviCalculateSigmaDup($C$3,$C$4,$C$7,$C$8,$C$9,$C$10,$C$11,$AA12,AI$3)</f>
        <v>0.36006180157537754</v>
      </c>
      <c r="AJ12" s="23">
        <f>_xll.DupireSsviCalculateSigmaDup($C$3,$C$4,$C$7,$C$8,$C$9,$C$10,$C$11,$AA12,AJ$3)</f>
        <v>0.36973779415303237</v>
      </c>
      <c r="AK12" s="23">
        <f>_xll.DupireSsviCalculateSigmaDup($C$3,$C$4,$C$7,$C$8,$C$9,$C$10,$C$11,$AA12,AK$3)</f>
        <v>0.37960894148706265</v>
      </c>
      <c r="AL12" s="23">
        <f>_xll.DupireSsviCalculateSigmaDup($C$3,$C$4,$C$7,$C$8,$C$9,$C$10,$C$11,$AA12,AL$3)</f>
        <v>0.38969613698330025</v>
      </c>
      <c r="AM12" s="23">
        <f>_xll.DupireSsviCalculateSigmaDup($C$3,$C$4,$C$7,$C$8,$C$9,$C$10,$C$11,$AA12,AM$3)</f>
        <v>0.40000825739001783</v>
      </c>
      <c r="AN12" s="23">
        <f>_xll.DupireSsviCalculateSigmaDup($C$3,$C$4,$C$7,$C$8,$C$9,$C$10,$C$11,$AA12,AN$3)</f>
        <v>0.41055372852355648</v>
      </c>
      <c r="AO12" s="23">
        <f>_xll.DupireSsviCalculateSigmaDup($C$3,$C$4,$C$7,$C$8,$C$9,$C$10,$C$11,$AA12,AO$3)</f>
        <v>0.42134072076080081</v>
      </c>
      <c r="AP12" s="23">
        <f>_xll.DupireSsviCalculateSigmaDup($C$3,$C$4,$C$7,$C$8,$C$9,$C$10,$C$11,$AA12,AP$3)</f>
        <v>0.43238595705815147</v>
      </c>
      <c r="AQ12" s="23">
        <f>_xll.DupireSsviCalculateSigmaDup($C$3,$C$4,$C$7,$C$8,$C$9,$C$10,$C$11,$AA12,AQ$3)</f>
        <v>0.44370115713877173</v>
      </c>
      <c r="AR12" s="23">
        <f>_xll.DupireSsviCalculateSigmaDup($C$3,$C$4,$C$7,$C$8,$C$9,$C$10,$C$11,$AA12,AR$3)</f>
        <v>0.45528166681765064</v>
      </c>
      <c r="AS12" s="23">
        <f>_xll.DupireSsviCalculateSigmaDup($C$3,$C$4,$C$7,$C$8,$C$9,$C$10,$C$11,$AA12,AS$3)</f>
        <v>0.46714343369494421</v>
      </c>
      <c r="AT12" s="24">
        <f>_xll.DupireSsviCalculateSigmaDup($C$3,$C$4,$C$7,$C$8,$C$9,$C$10,$C$11,$AA12,AT$3)</f>
        <v>0.4793034110644151</v>
      </c>
    </row>
    <row r="13" spans="2:46" x14ac:dyDescent="0.25">
      <c r="E13" s="17">
        <f t="shared" si="3"/>
        <v>42.5</v>
      </c>
      <c r="F13" s="22">
        <f>_xll.DupireSsviCalculateSigmaDup($C$3,$C$4,$C$7,$C$8,$C$9,$C$10,$C$11,$E13,F$3)</f>
        <v>0.41795097494664951</v>
      </c>
      <c r="G13" s="23">
        <f>_xll.DupireSsviCalculateSigmaDup($C$3,$C$4,$C$7,$C$8,$C$9,$C$10,$C$11,$E13,G$3)</f>
        <v>0.39274800504631813</v>
      </c>
      <c r="H13" s="23">
        <f>_xll.DupireSsviCalculateSigmaDup($C$3,$C$4,$C$7,$C$8,$C$9,$C$10,$C$11,$E13,H$3)</f>
        <v>0.38311660088393779</v>
      </c>
      <c r="I13" s="23">
        <f>_xll.DupireSsviCalculateSigmaDup($C$3,$C$4,$C$7,$C$8,$C$9,$C$10,$C$11,$E13,I$3)</f>
        <v>0.38177886552144352</v>
      </c>
      <c r="J13" s="23">
        <f>_xll.DupireSsviCalculateSigmaDup($C$3,$C$4,$C$7,$C$8,$C$9,$C$10,$C$11,$E13,J$3)</f>
        <v>0.38592908821133681</v>
      </c>
      <c r="K13" s="23">
        <f>_xll.DupireSsviCalculateSigmaDup($C$3,$C$4,$C$7,$C$8,$C$9,$C$10,$C$11,$E13,K$3)</f>
        <v>0.39424711280894947</v>
      </c>
      <c r="L13" s="23">
        <f>_xll.DupireSsviCalculateSigmaDup($C$3,$C$4,$C$7,$C$8,$C$9,$C$10,$C$11,$E13,L$3)</f>
        <v>0.40600428348736212</v>
      </c>
      <c r="M13" s="23">
        <f>_xll.DupireSsviCalculateSigmaDup($C$3,$C$4,$C$7,$C$8,$C$9,$C$10,$C$11,$E13,M$3)</f>
        <v>0.42074612794770738</v>
      </c>
      <c r="N13" s="23">
        <f>_xll.DupireSsviCalculateSigmaDup($C$3,$C$4,$C$7,$C$8,$C$9,$C$10,$C$11,$E13,N$3)</f>
        <v>0.43815320488820247</v>
      </c>
      <c r="O13" s="23">
        <f>_xll.DupireSsviCalculateSigmaDup($C$3,$C$4,$C$7,$C$8,$C$9,$C$10,$C$11,$E13,O$3)</f>
        <v>0.45798276870657889</v>
      </c>
      <c r="P13" s="23">
        <f>_xll.DupireSsviCalculateSigmaDup($C$3,$C$4,$C$7,$C$8,$C$9,$C$10,$C$11,$E13,P$3)</f>
        <v>0.4800719208999617</v>
      </c>
      <c r="Q13" s="23">
        <f>_xll.DupireSsviCalculateSigmaDup($C$3,$C$4,$C$7,$C$8,$C$9,$C$10,$C$11,$E13,Q$3)</f>
        <v>0.5042737671040044</v>
      </c>
      <c r="R13" s="23">
        <f>_xll.DupireSsviCalculateSigmaDup($C$3,$C$4,$C$7,$C$8,$C$9,$C$10,$C$11,$E13,R$3)</f>
        <v>0.53048110655137615</v>
      </c>
      <c r="S13" s="23">
        <f>_xll.DupireSsviCalculateSigmaDup($C$3,$C$4,$C$7,$C$8,$C$9,$C$10,$C$11,$E13,S$3)</f>
        <v>0.55866072823289714</v>
      </c>
      <c r="T13" s="23">
        <f>_xll.DupireSsviCalculateSigmaDup($C$3,$C$4,$C$7,$C$8,$C$9,$C$10,$C$11,$E13,T$3)</f>
        <v>0.58876189142370738</v>
      </c>
      <c r="U13" s="23">
        <f>_xll.DupireSsviCalculateSigmaDup($C$3,$C$4,$C$7,$C$8,$C$9,$C$10,$C$11,$E13,U$3)</f>
        <v>0.62074872156609695</v>
      </c>
      <c r="V13" s="23">
        <f>_xll.DupireSsviCalculateSigmaDup($C$3,$C$4,$C$7,$C$8,$C$9,$C$10,$C$11,$E13,V$3)</f>
        <v>0.65470487149754331</v>
      </c>
      <c r="W13" s="23">
        <f>_xll.DupireSsviCalculateSigmaDup($C$3,$C$4,$C$7,$C$8,$C$9,$C$10,$C$11,$E13,W$3)</f>
        <v>0.69061377461712437</v>
      </c>
      <c r="X13" s="24">
        <f>_xll.DupireSsviCalculateSigmaDup($C$3,$C$4,$C$7,$C$8,$C$9,$C$10,$C$11,$E13,X$3)</f>
        <v>0.72848778017085825</v>
      </c>
      <c r="AA13" s="17">
        <f t="shared" si="2"/>
        <v>97.25</v>
      </c>
      <c r="AB13" s="22">
        <f>_xll.DupireSsviCalculateSigmaDup($C$3,$C$4,$C$7,$C$8,$C$9,$C$10,$C$11,$AA13,AB$3)</f>
        <v>0.29604012718578399</v>
      </c>
      <c r="AC13" s="23">
        <f>_xll.DupireSsviCalculateSigmaDup($C$3,$C$4,$C$7,$C$8,$C$9,$C$10,$C$11,$AA13,AC$3)</f>
        <v>0.30527284741553928</v>
      </c>
      <c r="AD13" s="23">
        <f>_xll.DupireSsviCalculateSigmaDup($C$3,$C$4,$C$7,$C$8,$C$9,$C$10,$C$11,$AA13,AD$3)</f>
        <v>0.3143234203621158</v>
      </c>
      <c r="AE13" s="23">
        <f>_xll.DupireSsviCalculateSigmaDup($C$3,$C$4,$C$7,$C$8,$C$9,$C$10,$C$11,$AA13,AE$3)</f>
        <v>0.32334100546609185</v>
      </c>
      <c r="AF13" s="23">
        <f>_xll.DupireSsviCalculateSigmaDup($C$3,$C$4,$C$7,$C$8,$C$9,$C$10,$C$11,$AA13,AF$3)</f>
        <v>0.33241030093733748</v>
      </c>
      <c r="AG13" s="23">
        <f>_xll.DupireSsviCalculateSigmaDup($C$3,$C$4,$C$7,$C$8,$C$9,$C$10,$C$11,$AA13,AG$3)</f>
        <v>0.34158148944369759</v>
      </c>
      <c r="AH13" s="23">
        <f>_xll.DupireSsviCalculateSigmaDup($C$3,$C$4,$C$7,$C$8,$C$9,$C$10,$C$11,$AA13,AH$3)</f>
        <v>0.35089166105855468</v>
      </c>
      <c r="AI13" s="23">
        <f>_xll.DupireSsviCalculateSigmaDup($C$3,$C$4,$C$7,$C$8,$C$9,$C$10,$C$11,$AA13,AI$3)</f>
        <v>0.36036685773757215</v>
      </c>
      <c r="AJ13" s="23">
        <f>_xll.DupireSsviCalculateSigmaDup($C$3,$C$4,$C$7,$C$8,$C$9,$C$10,$C$11,$AA13,AJ$3)</f>
        <v>0.37002700526477483</v>
      </c>
      <c r="AK13" s="23">
        <f>_xll.DupireSsviCalculateSigmaDup($C$3,$C$4,$C$7,$C$8,$C$9,$C$10,$C$11,$AA13,AK$3)</f>
        <v>0.37988633672370559</v>
      </c>
      <c r="AL13" s="23">
        <f>_xll.DupireSsviCalculateSigmaDup($C$3,$C$4,$C$7,$C$8,$C$9,$C$10,$C$11,$AA13,AL$3)</f>
        <v>0.38995789809707687</v>
      </c>
      <c r="AM13" s="23">
        <f>_xll.DupireSsviCalculateSigmaDup($C$3,$C$4,$C$7,$C$8,$C$9,$C$10,$C$11,$AA13,AM$3)</f>
        <v>0.40026188331191748</v>
      </c>
      <c r="AN13" s="23">
        <f>_xll.DupireSsviCalculateSigmaDup($C$3,$C$4,$C$7,$C$8,$C$9,$C$10,$C$11,$AA13,AN$3)</f>
        <v>0.41079064713937152</v>
      </c>
      <c r="AO13" s="23">
        <f>_xll.DupireSsviCalculateSigmaDup($C$3,$C$4,$C$7,$C$8,$C$9,$C$10,$C$11,$AA13,AO$3)</f>
        <v>0.42157253835030828</v>
      </c>
      <c r="AP13" s="23">
        <f>_xll.DupireSsviCalculateSigmaDup($C$3,$C$4,$C$7,$C$8,$C$9,$C$10,$C$11,$AA13,AP$3)</f>
        <v>0.43261062465886047</v>
      </c>
      <c r="AQ13" s="23">
        <f>_xll.DupireSsviCalculateSigmaDup($C$3,$C$4,$C$7,$C$8,$C$9,$C$10,$C$11,$AA13,AQ$3)</f>
        <v>0.44391035256496464</v>
      </c>
      <c r="AR13" s="23">
        <f>_xll.DupireSsviCalculateSigmaDup($C$3,$C$4,$C$7,$C$8,$C$9,$C$10,$C$11,$AA13,AR$3)</f>
        <v>0.45549068417654315</v>
      </c>
      <c r="AS13" s="23">
        <f>_xll.DupireSsviCalculateSigmaDup($C$3,$C$4,$C$7,$C$8,$C$9,$C$10,$C$11,$AA13,AS$3)</f>
        <v>0.46734677424345072</v>
      </c>
      <c r="AT13" s="24">
        <f>_xll.DupireSsviCalculateSigmaDup($C$3,$C$4,$C$7,$C$8,$C$9,$C$10,$C$11,$AA13,AT$3)</f>
        <v>0.47949180683292347</v>
      </c>
    </row>
    <row r="14" spans="2:46" x14ac:dyDescent="0.25">
      <c r="E14" s="17">
        <f t="shared" si="3"/>
        <v>45</v>
      </c>
      <c r="F14" s="22">
        <f>_xll.DupireSsviCalculateSigmaDup($C$3,$C$4,$C$7,$C$8,$C$9,$C$10,$C$11,$E14,F$3)</f>
        <v>0.40780663961068059</v>
      </c>
      <c r="G14" s="23">
        <f>_xll.DupireSsviCalculateSigmaDup($C$3,$C$4,$C$7,$C$8,$C$9,$C$10,$C$11,$E14,G$3)</f>
        <v>0.38420716484726014</v>
      </c>
      <c r="H14" s="23">
        <f>_xll.DupireSsviCalculateSigmaDup($C$3,$C$4,$C$7,$C$8,$C$9,$C$10,$C$11,$E14,H$3)</f>
        <v>0.3757564490884055</v>
      </c>
      <c r="I14" s="23">
        <f>_xll.DupireSsviCalculateSigmaDup($C$3,$C$4,$C$7,$C$8,$C$9,$C$10,$C$11,$E14,I$3)</f>
        <v>0.37545348600721656</v>
      </c>
      <c r="J14" s="23">
        <f>_xll.DupireSsviCalculateSigmaDup($C$3,$C$4,$C$7,$C$8,$C$9,$C$10,$C$11,$E14,J$3)</f>
        <v>0.38059064986110802</v>
      </c>
      <c r="K14" s="23">
        <f>_xll.DupireSsviCalculateSigmaDup($C$3,$C$4,$C$7,$C$8,$C$9,$C$10,$C$11,$E14,K$3)</f>
        <v>0.3898620538541705</v>
      </c>
      <c r="L14" s="23">
        <f>_xll.DupireSsviCalculateSigmaDup($C$3,$C$4,$C$7,$C$8,$C$9,$C$10,$C$11,$E14,L$3)</f>
        <v>0.40253413356539119</v>
      </c>
      <c r="M14" s="23">
        <f>_xll.DupireSsviCalculateSigmaDup($C$3,$C$4,$C$7,$C$8,$C$9,$C$10,$C$11,$E14,M$3)</f>
        <v>0.41812190741453792</v>
      </c>
      <c r="N14" s="23">
        <f>_xll.DupireSsviCalculateSigmaDup($C$3,$C$4,$C$7,$C$8,$C$9,$C$10,$C$11,$E14,N$3)</f>
        <v>0.43629749700666204</v>
      </c>
      <c r="O14" s="23">
        <f>_xll.DupireSsviCalculateSigmaDup($C$3,$C$4,$C$7,$C$8,$C$9,$C$10,$C$11,$E14,O$3)</f>
        <v>0.45680907588116432</v>
      </c>
      <c r="P14" s="23">
        <f>_xll.DupireSsviCalculateSigmaDup($C$3,$C$4,$C$7,$C$8,$C$9,$C$10,$C$11,$E14,P$3)</f>
        <v>0.47947550333869493</v>
      </c>
      <c r="Q14" s="23">
        <f>_xll.DupireSsviCalculateSigmaDup($C$3,$C$4,$C$7,$C$8,$C$9,$C$10,$C$11,$E14,Q$3)</f>
        <v>0.5041568884149179</v>
      </c>
      <c r="R14" s="23">
        <f>_xll.DupireSsviCalculateSigmaDup($C$3,$C$4,$C$7,$C$8,$C$9,$C$10,$C$11,$E14,R$3)</f>
        <v>0.53078137392502311</v>
      </c>
      <c r="S14" s="23">
        <f>_xll.DupireSsviCalculateSigmaDup($C$3,$C$4,$C$7,$C$8,$C$9,$C$10,$C$11,$E14,S$3)</f>
        <v>0.55927633449663627</v>
      </c>
      <c r="T14" s="23">
        <f>_xll.DupireSsviCalculateSigmaDup($C$3,$C$4,$C$7,$C$8,$C$9,$C$10,$C$11,$E14,T$3)</f>
        <v>0.5896293818043693</v>
      </c>
      <c r="U14" s="23">
        <f>_xll.DupireSsviCalculateSigmaDup($C$3,$C$4,$C$7,$C$8,$C$9,$C$10,$C$11,$E14,U$3)</f>
        <v>0.62186439946303884</v>
      </c>
      <c r="V14" s="23">
        <f>_xll.DupireSsviCalculateSigmaDup($C$3,$C$4,$C$7,$C$8,$C$9,$C$10,$C$11,$E14,V$3)</f>
        <v>0.65594030138906445</v>
      </c>
      <c r="W14" s="23">
        <f>_xll.DupireSsviCalculateSigmaDup($C$3,$C$4,$C$7,$C$8,$C$9,$C$10,$C$11,$E14,W$3)</f>
        <v>0.69196660954813649</v>
      </c>
      <c r="X14" s="24">
        <f>_xll.DupireSsviCalculateSigmaDup($C$3,$C$4,$C$7,$C$8,$C$9,$C$10,$C$11,$E14,X$3)</f>
        <v>0.72991980657402322</v>
      </c>
      <c r="AA14" s="17">
        <f t="shared" si="2"/>
        <v>97.5</v>
      </c>
      <c r="AB14" s="22">
        <f>_xll.DupireSsviCalculateSigmaDup($C$3,$C$4,$C$7,$C$8,$C$9,$C$10,$C$11,$AA14,AB$3)</f>
        <v>0.29661279082554826</v>
      </c>
      <c r="AC14" s="23">
        <f>_xll.DupireSsviCalculateSigmaDup($C$3,$C$4,$C$7,$C$8,$C$9,$C$10,$C$11,$AA14,AC$3)</f>
        <v>0.3057760115743231</v>
      </c>
      <c r="AD14" s="23">
        <f>_xll.DupireSsviCalculateSigmaDup($C$3,$C$4,$C$7,$C$8,$C$9,$C$10,$C$11,$AA14,AD$3)</f>
        <v>0.31477484144631801</v>
      </c>
      <c r="AE14" s="23">
        <f>_xll.DupireSsviCalculateSigmaDup($C$3,$C$4,$C$7,$C$8,$C$9,$C$10,$C$11,$AA14,AE$3)</f>
        <v>0.32375115478966326</v>
      </c>
      <c r="AF14" s="23">
        <f>_xll.DupireSsviCalculateSigmaDup($C$3,$C$4,$C$7,$C$8,$C$9,$C$10,$C$11,$AA14,AF$3)</f>
        <v>0.33278646786881583</v>
      </c>
      <c r="AG14" s="23">
        <f>_xll.DupireSsviCalculateSigmaDup($C$3,$C$4,$C$7,$C$8,$C$9,$C$10,$C$11,$AA14,AG$3)</f>
        <v>0.34193111984492647</v>
      </c>
      <c r="AH14" s="23">
        <f>_xll.DupireSsviCalculateSigmaDup($C$3,$C$4,$C$7,$C$8,$C$9,$C$10,$C$11,$AA14,AH$3)</f>
        <v>0.35122022795603908</v>
      </c>
      <c r="AI14" s="23">
        <f>_xll.DupireSsviCalculateSigmaDup($C$3,$C$4,$C$7,$C$8,$C$9,$C$10,$C$11,$AA14,AI$3)</f>
        <v>0.36067627586949097</v>
      </c>
      <c r="AJ14" s="23">
        <f>_xll.DupireSsviCalculateSigmaDup($C$3,$C$4,$C$7,$C$8,$C$9,$C$10,$C$11,$AA14,AJ$3)</f>
        <v>0.3703198012433036</v>
      </c>
      <c r="AK14" s="23">
        <f>_xll.DupireSsviCalculateSigmaDup($C$3,$C$4,$C$7,$C$8,$C$9,$C$10,$C$11,$AA14,AK$3)</f>
        <v>0.38015962163346789</v>
      </c>
      <c r="AL14" s="23">
        <f>_xll.DupireSsviCalculateSigmaDup($C$3,$C$4,$C$7,$C$8,$C$9,$C$10,$C$11,$AA14,AL$3)</f>
        <v>0.39022301919586272</v>
      </c>
      <c r="AM14" s="23">
        <f>_xll.DupireSsviCalculateSigmaDup($C$3,$C$4,$C$7,$C$8,$C$9,$C$10,$C$11,$AA14,AM$3)</f>
        <v>0.40050814015545894</v>
      </c>
      <c r="AN14" s="23">
        <f>_xll.DupireSsviCalculateSigmaDup($C$3,$C$4,$C$7,$C$8,$C$9,$C$10,$C$11,$AA14,AN$3)</f>
        <v>0.41103081713751599</v>
      </c>
      <c r="AO14" s="23">
        <f>_xll.DupireSsviCalculateSigmaDup($C$3,$C$4,$C$7,$C$8,$C$9,$C$10,$C$11,$AA14,AO$3)</f>
        <v>0.42180337121090899</v>
      </c>
      <c r="AP14" s="23">
        <f>_xll.DupireSsviCalculateSigmaDup($C$3,$C$4,$C$7,$C$8,$C$9,$C$10,$C$11,$AA14,AP$3)</f>
        <v>0.43283129417082272</v>
      </c>
      <c r="AQ14" s="23">
        <f>_xll.DupireSsviCalculateSigmaDup($C$3,$C$4,$C$7,$C$8,$C$9,$C$10,$C$11,$AA14,AQ$3)</f>
        <v>0.44412576495607442</v>
      </c>
      <c r="AR14" s="23">
        <f>_xll.DupireSsviCalculateSigmaDup($C$3,$C$4,$C$7,$C$8,$C$9,$C$10,$C$11,$AA14,AR$3)</f>
        <v>0.45569380379467456</v>
      </c>
      <c r="AS14" s="23">
        <f>_xll.DupireSsviCalculateSigmaDup($C$3,$C$4,$C$7,$C$8,$C$9,$C$10,$C$11,$AA14,AS$3)</f>
        <v>0.46754400218848124</v>
      </c>
      <c r="AT14" s="24">
        <f>_xll.DupireSsviCalculateSigmaDup($C$3,$C$4,$C$7,$C$8,$C$9,$C$10,$C$11,$AA14,AT$3)</f>
        <v>0.47968676729747839</v>
      </c>
    </row>
    <row r="15" spans="2:46" x14ac:dyDescent="0.25">
      <c r="E15" s="17">
        <f t="shared" si="3"/>
        <v>47.5</v>
      </c>
      <c r="F15" s="22">
        <f>_xll.DupireSsviCalculateSigmaDup($C$3,$C$4,$C$7,$C$8,$C$9,$C$10,$C$11,$E15,F$3)</f>
        <v>0.39795670288997942</v>
      </c>
      <c r="G15" s="23">
        <f>_xll.DupireSsviCalculateSigmaDup($C$3,$C$4,$C$7,$C$8,$C$9,$C$10,$C$11,$E15,G$3)</f>
        <v>0.37596633222039832</v>
      </c>
      <c r="H15" s="23">
        <f>_xll.DupireSsviCalculateSigmaDup($C$3,$C$4,$C$7,$C$8,$C$9,$C$10,$C$11,$E15,H$3)</f>
        <v>0.36873894116024653</v>
      </c>
      <c r="I15" s="23">
        <f>_xll.DupireSsviCalculateSigmaDup($C$3,$C$4,$C$7,$C$8,$C$9,$C$10,$C$11,$E15,I$3)</f>
        <v>0.36952091194208403</v>
      </c>
      <c r="J15" s="23">
        <f>_xll.DupireSsviCalculateSigmaDup($C$3,$C$4,$C$7,$C$8,$C$9,$C$10,$C$11,$E15,J$3)</f>
        <v>0.37568924032192963</v>
      </c>
      <c r="K15" s="23">
        <f>_xll.DupireSsviCalculateSigmaDup($C$3,$C$4,$C$7,$C$8,$C$9,$C$10,$C$11,$E15,K$3)</f>
        <v>0.38594548394473216</v>
      </c>
      <c r="L15" s="23">
        <f>_xll.DupireSsviCalculateSigmaDup($C$3,$C$4,$C$7,$C$8,$C$9,$C$10,$C$11,$E15,L$3)</f>
        <v>0.39953303527767947</v>
      </c>
      <c r="M15" s="23">
        <f>_xll.DupireSsviCalculateSigmaDup($C$3,$C$4,$C$7,$C$8,$C$9,$C$10,$C$11,$E15,M$3)</f>
        <v>0.41596099160585198</v>
      </c>
      <c r="N15" s="23">
        <f>_xll.DupireSsviCalculateSigmaDup($C$3,$C$4,$C$7,$C$8,$C$9,$C$10,$C$11,$E15,N$3)</f>
        <v>0.43486218128363952</v>
      </c>
      <c r="O15" s="23">
        <f>_xll.DupireSsviCalculateSigmaDup($C$3,$C$4,$C$7,$C$8,$C$9,$C$10,$C$11,$E15,O$3)</f>
        <v>0.45600815437733733</v>
      </c>
      <c r="P15" s="23">
        <f>_xll.DupireSsviCalculateSigmaDup($C$3,$C$4,$C$7,$C$8,$C$9,$C$10,$C$11,$E15,P$3)</f>
        <v>0.47919389099361609</v>
      </c>
      <c r="Q15" s="23">
        <f>_xll.DupireSsviCalculateSigmaDup($C$3,$C$4,$C$7,$C$8,$C$9,$C$10,$C$11,$E15,Q$3)</f>
        <v>0.50431140314371881</v>
      </c>
      <c r="R15" s="23">
        <f>_xll.DupireSsviCalculateSigmaDup($C$3,$C$4,$C$7,$C$8,$C$9,$C$10,$C$11,$E15,R$3)</f>
        <v>0.53128625952836184</v>
      </c>
      <c r="S15" s="23">
        <f>_xll.DupireSsviCalculateSigmaDup($C$3,$C$4,$C$7,$C$8,$C$9,$C$10,$C$11,$E15,S$3)</f>
        <v>0.56007277032983471</v>
      </c>
      <c r="T15" s="23">
        <f>_xll.DupireSsviCalculateSigmaDup($C$3,$C$4,$C$7,$C$8,$C$9,$C$10,$C$11,$E15,T$3)</f>
        <v>0.59064575914576101</v>
      </c>
      <c r="U15" s="23">
        <f>_xll.DupireSsviCalculateSigmaDup($C$3,$C$4,$C$7,$C$8,$C$9,$C$10,$C$11,$E15,U$3)</f>
        <v>0.62303441894622469</v>
      </c>
      <c r="V15" s="23">
        <f>_xll.DupireSsviCalculateSigmaDup($C$3,$C$4,$C$7,$C$8,$C$9,$C$10,$C$11,$E15,V$3)</f>
        <v>0.65723511608120833</v>
      </c>
      <c r="W15" s="23">
        <f>_xll.DupireSsviCalculateSigmaDup($C$3,$C$4,$C$7,$C$8,$C$9,$C$10,$C$11,$E15,W$3)</f>
        <v>0.69334722973196794</v>
      </c>
      <c r="X15" s="24">
        <f>_xll.DupireSsviCalculateSigmaDup($C$3,$C$4,$C$7,$C$8,$C$9,$C$10,$C$11,$E15,X$3)</f>
        <v>0.73137940500315413</v>
      </c>
      <c r="AA15" s="17">
        <f t="shared" si="2"/>
        <v>97.75</v>
      </c>
      <c r="AB15" s="22">
        <f>_xll.DupireSsviCalculateSigmaDup($C$3,$C$4,$C$7,$C$8,$C$9,$C$10,$C$11,$AA15,AB$3)</f>
        <v>0.29719655300718739</v>
      </c>
      <c r="AC15" s="23">
        <f>_xll.DupireSsviCalculateSigmaDup($C$3,$C$4,$C$7,$C$8,$C$9,$C$10,$C$11,$AA15,AC$3)</f>
        <v>0.30628644225034768</v>
      </c>
      <c r="AD15" s="23">
        <f>_xll.DupireSsviCalculateSigmaDup($C$3,$C$4,$C$7,$C$8,$C$9,$C$10,$C$11,$AA15,AD$3)</f>
        <v>0.31523055478886786</v>
      </c>
      <c r="AE15" s="23">
        <f>_xll.DupireSsviCalculateSigmaDup($C$3,$C$4,$C$7,$C$8,$C$9,$C$10,$C$11,$AA15,AE$3)</f>
        <v>0.32416525643677113</v>
      </c>
      <c r="AF15" s="23">
        <f>_xll.DupireSsviCalculateSigmaDup($C$3,$C$4,$C$7,$C$8,$C$9,$C$10,$C$11,$AA15,AF$3)</f>
        <v>0.33316746437819683</v>
      </c>
      <c r="AG15" s="23">
        <f>_xll.DupireSsviCalculateSigmaDup($C$3,$C$4,$C$7,$C$8,$C$9,$C$10,$C$11,$AA15,AG$3)</f>
        <v>0.34228453159584149</v>
      </c>
      <c r="AH15" s="23">
        <f>_xll.DupireSsviCalculateSigmaDup($C$3,$C$4,$C$7,$C$8,$C$9,$C$10,$C$11,$AA15,AH$3)</f>
        <v>0.35154931980194443</v>
      </c>
      <c r="AI15" s="23">
        <f>_xll.DupireSsviCalculateSigmaDup($C$3,$C$4,$C$7,$C$8,$C$9,$C$10,$C$11,$AA15,AI$3)</f>
        <v>0.36098586754526657</v>
      </c>
      <c r="AJ15" s="23">
        <f>_xll.DupireSsviCalculateSigmaDup($C$3,$C$4,$C$7,$C$8,$C$9,$C$10,$C$11,$AA15,AJ$3)</f>
        <v>0.37061002846786983</v>
      </c>
      <c r="AK15" s="23">
        <f>_xll.DupireSsviCalculateSigmaDup($C$3,$C$4,$C$7,$C$8,$C$9,$C$10,$C$11,$AA15,AK$3)</f>
        <v>0.38043886624259698</v>
      </c>
      <c r="AL15" s="23">
        <f>_xll.DupireSsviCalculateSigmaDup($C$3,$C$4,$C$7,$C$8,$C$9,$C$10,$C$11,$AA15,AL$3)</f>
        <v>0.39048629713097255</v>
      </c>
      <c r="AM15" s="23">
        <f>_xll.DupireSsviCalculateSigmaDup($C$3,$C$4,$C$7,$C$8,$C$9,$C$10,$C$11,$AA15,AM$3)</f>
        <v>0.40076034546350181</v>
      </c>
      <c r="AN15" s="23">
        <f>_xll.DupireSsviCalculateSigmaDup($C$3,$C$4,$C$7,$C$8,$C$9,$C$10,$C$11,$AA15,AN$3)</f>
        <v>0.41127561388161743</v>
      </c>
      <c r="AO15" s="23">
        <f>_xll.DupireSsviCalculateSigmaDup($C$3,$C$4,$C$7,$C$8,$C$9,$C$10,$C$11,$AA15,AO$3)</f>
        <v>0.42203461634800454</v>
      </c>
      <c r="AP15" s="23">
        <f>_xll.DupireSsviCalculateSigmaDup($C$3,$C$4,$C$7,$C$8,$C$9,$C$10,$C$11,$AA15,AP$3)</f>
        <v>0.43305374439952715</v>
      </c>
      <c r="AQ15" s="23">
        <f>_xll.DupireSsviCalculateSigmaDup($C$3,$C$4,$C$7,$C$8,$C$9,$C$10,$C$11,$AA15,AQ$3)</f>
        <v>0.44433995631884116</v>
      </c>
      <c r="AR15" s="23">
        <f>_xll.DupireSsviCalculateSigmaDup($C$3,$C$4,$C$7,$C$8,$C$9,$C$10,$C$11,$AA15,AR$3)</f>
        <v>0.45590324888194955</v>
      </c>
      <c r="AS15" s="23">
        <f>_xll.DupireSsviCalculateSigmaDup($C$3,$C$4,$C$7,$C$8,$C$9,$C$10,$C$11,$AA15,AS$3)</f>
        <v>0.46774767466675937</v>
      </c>
      <c r="AT15" s="24">
        <f>_xll.DupireSsviCalculateSigmaDup($C$3,$C$4,$C$7,$C$8,$C$9,$C$10,$C$11,$AA15,AT$3)</f>
        <v>0.4798786159031847</v>
      </c>
    </row>
    <row r="16" spans="2:46" x14ac:dyDescent="0.25">
      <c r="E16" s="17">
        <f t="shared" si="3"/>
        <v>50</v>
      </c>
      <c r="F16" s="22">
        <f>_xll.DupireSsviCalculateSigmaDup($C$3,$C$4,$C$7,$C$8,$C$9,$C$10,$C$11,$E16,F$3)</f>
        <v>0.38836053519108193</v>
      </c>
      <c r="G16" s="23">
        <f>_xll.DupireSsviCalculateSigmaDup($C$3,$C$4,$C$7,$C$8,$C$9,$C$10,$C$11,$E16,G$3)</f>
        <v>0.36801208293483001</v>
      </c>
      <c r="H16" s="23">
        <f>_xll.DupireSsviCalculateSigmaDup($C$3,$C$4,$C$7,$C$8,$C$9,$C$10,$C$11,$E16,H$3)</f>
        <v>0.36205523549224033</v>
      </c>
      <c r="I16" s="23">
        <f>_xll.DupireSsviCalculateSigmaDup($C$3,$C$4,$C$7,$C$8,$C$9,$C$10,$C$11,$E16,I$3)</f>
        <v>0.36398662312637792</v>
      </c>
      <c r="J16" s="23">
        <f>_xll.DupireSsviCalculateSigmaDup($C$3,$C$4,$C$7,$C$8,$C$9,$C$10,$C$11,$E16,J$3)</f>
        <v>0.37123016116887586</v>
      </c>
      <c r="K16" s="23">
        <f>_xll.DupireSsviCalculateSigmaDup($C$3,$C$4,$C$7,$C$8,$C$9,$C$10,$C$11,$E16,K$3)</f>
        <v>0.38249462307391302</v>
      </c>
      <c r="L16" s="23">
        <f>_xll.DupireSsviCalculateSigmaDup($C$3,$C$4,$C$7,$C$8,$C$9,$C$10,$C$11,$E16,L$3)</f>
        <v>0.39699572229148272</v>
      </c>
      <c r="M16" s="23">
        <f>_xll.DupireSsviCalculateSigmaDup($C$3,$C$4,$C$7,$C$8,$C$9,$C$10,$C$11,$E16,M$3)</f>
        <v>0.4142249785204824</v>
      </c>
      <c r="N16" s="23">
        <f>_xll.DupireSsviCalculateSigmaDup($C$3,$C$4,$C$7,$C$8,$C$9,$C$10,$C$11,$E16,N$3)</f>
        <v>0.43382502547284518</v>
      </c>
      <c r="O16" s="23">
        <f>_xll.DupireSsviCalculateSigmaDup($C$3,$C$4,$C$7,$C$8,$C$9,$C$10,$C$11,$E16,O$3)</f>
        <v>0.45553700676037112</v>
      </c>
      <c r="P16" s="23">
        <f>_xll.DupireSsviCalculateSigmaDup($C$3,$C$4,$C$7,$C$8,$C$9,$C$10,$C$11,$E16,P$3)</f>
        <v>0.47920353605920785</v>
      </c>
      <c r="Q16" s="23">
        <f>_xll.DupireSsviCalculateSigmaDup($C$3,$C$4,$C$7,$C$8,$C$9,$C$10,$C$11,$E16,Q$3)</f>
        <v>0.50470011873239728</v>
      </c>
      <c r="R16" s="23">
        <f>_xll.DupireSsviCalculateSigmaDup($C$3,$C$4,$C$7,$C$8,$C$9,$C$10,$C$11,$E16,R$3)</f>
        <v>0.53198262304150956</v>
      </c>
      <c r="S16" s="23">
        <f>_xll.DupireSsviCalculateSigmaDup($C$3,$C$4,$C$7,$C$8,$C$9,$C$10,$C$11,$E16,S$3)</f>
        <v>0.56100161048050046</v>
      </c>
      <c r="T16" s="23">
        <f>_xll.DupireSsviCalculateSigmaDup($C$3,$C$4,$C$7,$C$8,$C$9,$C$10,$C$11,$E16,T$3)</f>
        <v>0.59176908049093757</v>
      </c>
      <c r="U16" s="23">
        <f>_xll.DupireSsviCalculateSigmaDup($C$3,$C$4,$C$7,$C$8,$C$9,$C$10,$C$11,$E16,U$3)</f>
        <v>0.62427559649012898</v>
      </c>
      <c r="V16" s="23">
        <f>_xll.DupireSsviCalculateSigmaDup($C$3,$C$4,$C$7,$C$8,$C$9,$C$10,$C$11,$E16,V$3)</f>
        <v>0.65858602573209701</v>
      </c>
      <c r="W16" s="23">
        <f>_xll.DupireSsviCalculateSigmaDup($C$3,$C$4,$C$7,$C$8,$C$9,$C$10,$C$11,$E16,W$3)</f>
        <v>0.69475587193521526</v>
      </c>
      <c r="X16" s="24">
        <f>_xll.DupireSsviCalculateSigmaDup($C$3,$C$4,$C$7,$C$8,$C$9,$C$10,$C$11,$E16,X$3)</f>
        <v>0.73287025340911749</v>
      </c>
      <c r="AA16" s="17">
        <f t="shared" si="2"/>
        <v>98</v>
      </c>
      <c r="AB16" s="22">
        <f>_xll.DupireSsviCalculateSigmaDup($C$3,$C$4,$C$7,$C$8,$C$9,$C$10,$C$11,$AA16,AB$3)</f>
        <v>0.2977898029659658</v>
      </c>
      <c r="AC16" s="23">
        <f>_xll.DupireSsviCalculateSigmaDup($C$3,$C$4,$C$7,$C$8,$C$9,$C$10,$C$11,$AA16,AC$3)</f>
        <v>0.30680426616620576</v>
      </c>
      <c r="AD16" s="23">
        <f>_xll.DupireSsviCalculateSigmaDup($C$3,$C$4,$C$7,$C$8,$C$9,$C$10,$C$11,$AA16,AD$3)</f>
        <v>0.31569123512477948</v>
      </c>
      <c r="AE16" s="23">
        <f>_xll.DupireSsviCalculateSigmaDup($C$3,$C$4,$C$7,$C$8,$C$9,$C$10,$C$11,$AA16,AE$3)</f>
        <v>0.32458324687161111</v>
      </c>
      <c r="AF16" s="23">
        <f>_xll.DupireSsviCalculateSigmaDup($C$3,$C$4,$C$7,$C$8,$C$9,$C$10,$C$11,$AA16,AF$3)</f>
        <v>0.33355051775040789</v>
      </c>
      <c r="AG16" s="23">
        <f>_xll.DupireSsviCalculateSigmaDup($C$3,$C$4,$C$7,$C$8,$C$9,$C$10,$C$11,$AA16,AG$3)</f>
        <v>0.34263887386413694</v>
      </c>
      <c r="AH16" s="23">
        <f>_xll.DupireSsviCalculateSigmaDup($C$3,$C$4,$C$7,$C$8,$C$9,$C$10,$C$11,$AA16,AH$3)</f>
        <v>0.35188064069050512</v>
      </c>
      <c r="AI16" s="23">
        <f>_xll.DupireSsviCalculateSigmaDup($C$3,$C$4,$C$7,$C$8,$C$9,$C$10,$C$11,$AA16,AI$3)</f>
        <v>0.36129739462472937</v>
      </c>
      <c r="AJ16" s="23">
        <f>_xll.DupireSsviCalculateSigmaDup($C$3,$C$4,$C$7,$C$8,$C$9,$C$10,$C$11,$AA16,AJ$3)</f>
        <v>0.37090257037335383</v>
      </c>
      <c r="AK16" s="23">
        <f>_xll.DupireSsviCalculateSigmaDup($C$3,$C$4,$C$7,$C$8,$C$9,$C$10,$C$11,$AA16,AK$3)</f>
        <v>0.3807164797736835</v>
      </c>
      <c r="AL16" s="23">
        <f>_xll.DupireSsviCalculateSigmaDup($C$3,$C$4,$C$7,$C$8,$C$9,$C$10,$C$11,$AA16,AL$3)</f>
        <v>0.39075161137604697</v>
      </c>
      <c r="AM16" s="23">
        <f>_xll.DupireSsviCalculateSigmaDup($C$3,$C$4,$C$7,$C$8,$C$9,$C$10,$C$11,$AA16,AM$3)</f>
        <v>0.40101449517851218</v>
      </c>
      <c r="AN16" s="23">
        <f>_xll.DupireSsviCalculateSigmaDup($C$3,$C$4,$C$7,$C$8,$C$9,$C$10,$C$11,$AA16,AN$3)</f>
        <v>0.41151678852322543</v>
      </c>
      <c r="AO16" s="23">
        <f>_xll.DupireSsviCalculateSigmaDup($C$3,$C$4,$C$7,$C$8,$C$9,$C$10,$C$11,$AA16,AO$3)</f>
        <v>0.42227333501253561</v>
      </c>
      <c r="AP16" s="23">
        <f>_xll.DupireSsviCalculateSigmaDup($C$3,$C$4,$C$7,$C$8,$C$9,$C$10,$C$11,$AA16,AP$3)</f>
        <v>0.43327797323080197</v>
      </c>
      <c r="AQ16" s="23">
        <f>_xll.DupireSsviCalculateSigmaDup($C$3,$C$4,$C$7,$C$8,$C$9,$C$10,$C$11,$AA16,AQ$3)</f>
        <v>0.44455589942305224</v>
      </c>
      <c r="AR16" s="23">
        <f>_xll.DupireSsviCalculateSigmaDup($C$3,$C$4,$C$7,$C$8,$C$9,$C$10,$C$11,$AA16,AR$3)</f>
        <v>0.45610677068999206</v>
      </c>
      <c r="AS16" s="23">
        <f>_xll.DupireSsviCalculateSigmaDup($C$3,$C$4,$C$7,$C$8,$C$9,$C$10,$C$11,$AA16,AS$3)</f>
        <v>0.46794521098331288</v>
      </c>
      <c r="AT16" s="24">
        <f>_xll.DupireSsviCalculateSigmaDup($C$3,$C$4,$C$7,$C$8,$C$9,$C$10,$C$11,$AA16,AT$3)</f>
        <v>0.48006733854437583</v>
      </c>
    </row>
    <row r="17" spans="5:46" x14ac:dyDescent="0.25">
      <c r="E17" s="17">
        <f t="shared" si="3"/>
        <v>52.5</v>
      </c>
      <c r="F17" s="22">
        <f>_xll.DupireSsviCalculateSigmaDup($C$3,$C$4,$C$7,$C$8,$C$9,$C$10,$C$11,$E17,F$3)</f>
        <v>0.37899472414818169</v>
      </c>
      <c r="G17" s="23">
        <f>_xll.DupireSsviCalculateSigmaDup($C$3,$C$4,$C$7,$C$8,$C$9,$C$10,$C$11,$E17,G$3)</f>
        <v>0.36033062603205612</v>
      </c>
      <c r="H17" s="23">
        <f>_xll.DupireSsviCalculateSigmaDup($C$3,$C$4,$C$7,$C$8,$C$9,$C$10,$C$11,$E17,H$3)</f>
        <v>0.35571117390865209</v>
      </c>
      <c r="I17" s="23">
        <f>_xll.DupireSsviCalculateSigmaDup($C$3,$C$4,$C$7,$C$8,$C$9,$C$10,$C$11,$E17,I$3)</f>
        <v>0.35885157303374732</v>
      </c>
      <c r="J17" s="23">
        <f>_xll.DupireSsviCalculateSigmaDup($C$3,$C$4,$C$7,$C$8,$C$9,$C$10,$C$11,$E17,J$3)</f>
        <v>0.36722083935893662</v>
      </c>
      <c r="K17" s="23">
        <f>_xll.DupireSsviCalculateSigmaDup($C$3,$C$4,$C$7,$C$8,$C$9,$C$10,$C$11,$E17,K$3)</f>
        <v>0.37950652372745891</v>
      </c>
      <c r="L17" s="23">
        <f>_xll.DupireSsviCalculateSigmaDup($C$3,$C$4,$C$7,$C$8,$C$9,$C$10,$C$11,$E17,L$3)</f>
        <v>0.39490733894272007</v>
      </c>
      <c r="M17" s="23">
        <f>_xll.DupireSsviCalculateSigmaDup($C$3,$C$4,$C$7,$C$8,$C$9,$C$10,$C$11,$E17,M$3)</f>
        <v>0.4129069300494343</v>
      </c>
      <c r="N17" s="23">
        <f>_xll.DupireSsviCalculateSigmaDup($C$3,$C$4,$C$7,$C$8,$C$9,$C$10,$C$11,$E17,N$3)</f>
        <v>0.43314633427902011</v>
      </c>
      <c r="O17" s="23">
        <f>_xll.DupireSsviCalculateSigmaDup($C$3,$C$4,$C$7,$C$8,$C$9,$C$10,$C$11,$E17,O$3)</f>
        <v>0.45539157988267559</v>
      </c>
      <c r="P17" s="23">
        <f>_xll.DupireSsviCalculateSigmaDup($C$3,$C$4,$C$7,$C$8,$C$9,$C$10,$C$11,$E17,P$3)</f>
        <v>0.47946528957751899</v>
      </c>
      <c r="Q17" s="23">
        <f>_xll.DupireSsviCalculateSigmaDup($C$3,$C$4,$C$7,$C$8,$C$9,$C$10,$C$11,$E17,Q$3)</f>
        <v>0.50529293268320374</v>
      </c>
      <c r="R17" s="23">
        <f>_xll.DupireSsviCalculateSigmaDup($C$3,$C$4,$C$7,$C$8,$C$9,$C$10,$C$11,$E17,R$3)</f>
        <v>0.53282306733212259</v>
      </c>
      <c r="S17" s="23">
        <f>_xll.DupireSsviCalculateSigmaDup($C$3,$C$4,$C$7,$C$8,$C$9,$C$10,$C$11,$E17,S$3)</f>
        <v>0.56205048759985365</v>
      </c>
      <c r="T17" s="23">
        <f>_xll.DupireSsviCalculateSigmaDup($C$3,$C$4,$C$7,$C$8,$C$9,$C$10,$C$11,$E17,T$3)</f>
        <v>0.59294511357273227</v>
      </c>
      <c r="U17" s="23">
        <f>_xll.DupireSsviCalculateSigmaDup($C$3,$C$4,$C$7,$C$8,$C$9,$C$10,$C$11,$E17,U$3)</f>
        <v>0.62558334139493266</v>
      </c>
      <c r="V17" s="23">
        <f>_xll.DupireSsviCalculateSigmaDup($C$3,$C$4,$C$7,$C$8,$C$9,$C$10,$C$11,$E17,V$3)</f>
        <v>0.65995781673059006</v>
      </c>
      <c r="W17" s="23">
        <f>_xll.DupireSsviCalculateSigmaDup($C$3,$C$4,$C$7,$C$8,$C$9,$C$10,$C$11,$E17,W$3)</f>
        <v>0.69618557508798917</v>
      </c>
      <c r="X17" s="24">
        <f>_xll.DupireSsviCalculateSigmaDup($C$3,$C$4,$C$7,$C$8,$C$9,$C$10,$C$11,$E17,X$3)</f>
        <v>0.73432086949786113</v>
      </c>
      <c r="AA17" s="17">
        <f t="shared" si="2"/>
        <v>98.25</v>
      </c>
      <c r="AB17" s="22">
        <f>_xll.DupireSsviCalculateSigmaDup($C$3,$C$4,$C$7,$C$8,$C$9,$C$10,$C$11,$AA17,AB$3)</f>
        <v>0.29839330368658035</v>
      </c>
      <c r="AC17" s="23">
        <f>_xll.DupireSsviCalculateSigmaDup($C$3,$C$4,$C$7,$C$8,$C$9,$C$10,$C$11,$AA17,AC$3)</f>
        <v>0.30732737179683678</v>
      </c>
      <c r="AD17" s="23">
        <f>_xll.DupireSsviCalculateSigmaDup($C$3,$C$4,$C$7,$C$8,$C$9,$C$10,$C$11,$AA17,AD$3)</f>
        <v>0.31615731100777361</v>
      </c>
      <c r="AE17" s="23">
        <f>_xll.DupireSsviCalculateSigmaDup($C$3,$C$4,$C$7,$C$8,$C$9,$C$10,$C$11,$AA17,AE$3)</f>
        <v>0.32500453052923772</v>
      </c>
      <c r="AF17" s="23">
        <f>_xll.DupireSsviCalculateSigmaDup($C$3,$C$4,$C$7,$C$8,$C$9,$C$10,$C$11,$AA17,AF$3)</f>
        <v>0.33393667054276821</v>
      </c>
      <c r="AG17" s="23">
        <f>_xll.DupireSsviCalculateSigmaDup($C$3,$C$4,$C$7,$C$8,$C$9,$C$10,$C$11,$AA17,AG$3)</f>
        <v>0.3429963621186114</v>
      </c>
      <c r="AH17" s="23">
        <f>_xll.DupireSsviCalculateSigmaDup($C$3,$C$4,$C$7,$C$8,$C$9,$C$10,$C$11,$AA17,AH$3)</f>
        <v>0.35221299685604956</v>
      </c>
      <c r="AI17" s="23">
        <f>_xll.DupireSsviCalculateSigmaDup($C$3,$C$4,$C$7,$C$8,$C$9,$C$10,$C$11,$AA17,AI$3)</f>
        <v>0.3616072357512794</v>
      </c>
      <c r="AJ17" s="23">
        <f>_xll.DupireSsviCalculateSigmaDup($C$3,$C$4,$C$7,$C$8,$C$9,$C$10,$C$11,$AA17,AJ$3)</f>
        <v>0.3711974129726045</v>
      </c>
      <c r="AK17" s="23">
        <f>_xll.DupireSsviCalculateSigmaDup($C$3,$C$4,$C$7,$C$8,$C$9,$C$10,$C$11,$AA17,AK$3)</f>
        <v>0.38100004549511474</v>
      </c>
      <c r="AL17" s="23">
        <f>_xll.DupireSsviCalculateSigmaDup($C$3,$C$4,$C$7,$C$8,$C$9,$C$10,$C$11,$AA17,AL$3)</f>
        <v>0.39101634424908338</v>
      </c>
      <c r="AM17" s="23">
        <f>_xll.DupireSsviCalculateSigmaDup($C$3,$C$4,$C$7,$C$8,$C$9,$C$10,$C$11,$AA17,AM$3)</f>
        <v>0.40126924226240201</v>
      </c>
      <c r="AN17" s="23">
        <f>_xll.DupireSsviCalculateSigmaDup($C$3,$C$4,$C$7,$C$8,$C$9,$C$10,$C$11,$AA17,AN$3)</f>
        <v>0.41175982478629908</v>
      </c>
      <c r="AO17" s="23">
        <f>_xll.DupireSsviCalculateSigmaDup($C$3,$C$4,$C$7,$C$8,$C$9,$C$10,$C$11,$AA17,AO$3)</f>
        <v>0.42250113939777972</v>
      </c>
      <c r="AP17" s="23">
        <f>_xll.DupireSsviCalculateSigmaDup($C$3,$C$4,$C$7,$C$8,$C$9,$C$10,$C$11,$AA17,AP$3)</f>
        <v>0.43350252407954498</v>
      </c>
      <c r="AQ17" s="23">
        <f>_xll.DupireSsviCalculateSigmaDup($C$3,$C$4,$C$7,$C$8,$C$9,$C$10,$C$11,$AA17,AQ$3)</f>
        <v>0.44476911044420492</v>
      </c>
      <c r="AR17" s="23">
        <f>_xll.DupireSsviCalculateSigmaDup($C$3,$C$4,$C$7,$C$8,$C$9,$C$10,$C$11,$AA17,AR$3)</f>
        <v>0.45631355122118855</v>
      </c>
      <c r="AS17" s="23">
        <f>_xll.DupireSsviCalculateSigmaDup($C$3,$C$4,$C$7,$C$8,$C$9,$C$10,$C$11,$AA17,AS$3)</f>
        <v>0.46813973838486428</v>
      </c>
      <c r="AT17" s="24">
        <f>_xll.DupireSsviCalculateSigmaDup($C$3,$C$4,$C$7,$C$8,$C$9,$C$10,$C$11,$AA17,AT$3)</f>
        <v>0.48026587039941332</v>
      </c>
    </row>
    <row r="18" spans="5:46" x14ac:dyDescent="0.25">
      <c r="E18" s="17">
        <f t="shared" si="3"/>
        <v>55</v>
      </c>
      <c r="F18" s="22">
        <f>_xll.DupireSsviCalculateSigmaDup($C$3,$C$4,$C$7,$C$8,$C$9,$C$10,$C$11,$E18,F$3)</f>
        <v>0.36984178049278865</v>
      </c>
      <c r="G18" s="23">
        <f>_xll.DupireSsviCalculateSigmaDup($C$3,$C$4,$C$7,$C$8,$C$9,$C$10,$C$11,$E18,G$3)</f>
        <v>0.35292244449557814</v>
      </c>
      <c r="H18" s="23">
        <f>_xll.DupireSsviCalculateSigmaDup($C$3,$C$4,$C$7,$C$8,$C$9,$C$10,$C$11,$E18,H$3)</f>
        <v>0.34972254353216853</v>
      </c>
      <c r="I18" s="23">
        <f>_xll.DupireSsviCalculateSigmaDup($C$3,$C$4,$C$7,$C$8,$C$9,$C$10,$C$11,$E18,I$3)</f>
        <v>0.35414469744522248</v>
      </c>
      <c r="J18" s="23">
        <f>_xll.DupireSsviCalculateSigmaDup($C$3,$C$4,$C$7,$C$8,$C$9,$C$10,$C$11,$E18,J$3)</f>
        <v>0.36367503145690588</v>
      </c>
      <c r="K18" s="23">
        <f>_xll.DupireSsviCalculateSigmaDup($C$3,$C$4,$C$7,$C$8,$C$9,$C$10,$C$11,$E18,K$3)</f>
        <v>0.37698392171139439</v>
      </c>
      <c r="L18" s="23">
        <f>_xll.DupireSsviCalculateSigmaDup($C$3,$C$4,$C$7,$C$8,$C$9,$C$10,$C$11,$E18,L$3)</f>
        <v>0.39325781581913216</v>
      </c>
      <c r="M18" s="23">
        <f>_xll.DupireSsviCalculateSigmaDup($C$3,$C$4,$C$7,$C$8,$C$9,$C$10,$C$11,$E18,M$3)</f>
        <v>0.41198241604291319</v>
      </c>
      <c r="N18" s="23">
        <f>_xll.DupireSsviCalculateSigmaDup($C$3,$C$4,$C$7,$C$8,$C$9,$C$10,$C$11,$E18,N$3)</f>
        <v>0.4328014262732986</v>
      </c>
      <c r="O18" s="23">
        <f>_xll.DupireSsviCalculateSigmaDup($C$3,$C$4,$C$7,$C$8,$C$9,$C$10,$C$11,$E18,O$3)</f>
        <v>0.45550119636224312</v>
      </c>
      <c r="P18" s="23">
        <f>_xll.DupireSsviCalculateSigmaDup($C$3,$C$4,$C$7,$C$8,$C$9,$C$10,$C$11,$E18,P$3)</f>
        <v>0.47994943614521007</v>
      </c>
      <c r="Q18" s="23">
        <f>_xll.DupireSsviCalculateSigmaDup($C$3,$C$4,$C$7,$C$8,$C$9,$C$10,$C$11,$E18,Q$3)</f>
        <v>0.50606622990112937</v>
      </c>
      <c r="R18" s="23">
        <f>_xll.DupireSsviCalculateSigmaDup($C$3,$C$4,$C$7,$C$8,$C$9,$C$10,$C$11,$E18,R$3)</f>
        <v>0.53380801862259186</v>
      </c>
      <c r="S18" s="23">
        <f>_xll.DupireSsviCalculateSigmaDup($C$3,$C$4,$C$7,$C$8,$C$9,$C$10,$C$11,$E18,S$3)</f>
        <v>0.56317361517545061</v>
      </c>
      <c r="T18" s="23">
        <f>_xll.DupireSsviCalculateSigmaDup($C$3,$C$4,$C$7,$C$8,$C$9,$C$10,$C$11,$E18,T$3)</f>
        <v>0.59422150218885261</v>
      </c>
      <c r="U18" s="23">
        <f>_xll.DupireSsviCalculateSigmaDup($C$3,$C$4,$C$7,$C$8,$C$9,$C$10,$C$11,$E18,U$3)</f>
        <v>0.62693908226073858</v>
      </c>
      <c r="V18" s="23">
        <f>_xll.DupireSsviCalculateSigmaDup($C$3,$C$4,$C$7,$C$8,$C$9,$C$10,$C$11,$E18,V$3)</f>
        <v>0.66137677952404661</v>
      </c>
      <c r="W18" s="23">
        <f>_xll.DupireSsviCalculateSigmaDup($C$3,$C$4,$C$7,$C$8,$C$9,$C$10,$C$11,$E18,W$3)</f>
        <v>0.69763076086976195</v>
      </c>
      <c r="X18" s="24">
        <f>_xll.DupireSsviCalculateSigmaDup($C$3,$C$4,$C$7,$C$8,$C$9,$C$10,$C$11,$E18,X$3)</f>
        <v>0.7357559409429173</v>
      </c>
      <c r="AA18" s="17">
        <f t="shared" si="2"/>
        <v>98.5</v>
      </c>
      <c r="AB18" s="22">
        <f>_xll.DupireSsviCalculateSigmaDup($C$3,$C$4,$C$7,$C$8,$C$9,$C$10,$C$11,$AA18,AB$3)</f>
        <v>0.29900735533182932</v>
      </c>
      <c r="AC18" s="23">
        <f>_xll.DupireSsviCalculateSigmaDup($C$3,$C$4,$C$7,$C$8,$C$9,$C$10,$C$11,$AA18,AC$3)</f>
        <v>0.30785862117825669</v>
      </c>
      <c r="AD18" s="23">
        <f>_xll.DupireSsviCalculateSigmaDup($C$3,$C$4,$C$7,$C$8,$C$9,$C$10,$C$11,$AA18,AD$3)</f>
        <v>0.31662844276112789</v>
      </c>
      <c r="AE18" s="23">
        <f>_xll.DupireSsviCalculateSigmaDup($C$3,$C$4,$C$7,$C$8,$C$9,$C$10,$C$11,$AA18,AE$3)</f>
        <v>0.32542903992837924</v>
      </c>
      <c r="AF18" s="23">
        <f>_xll.DupireSsviCalculateSigmaDup($C$3,$C$4,$C$7,$C$8,$C$9,$C$10,$C$11,$AA18,AF$3)</f>
        <v>0.33432587640578587</v>
      </c>
      <c r="AG18" s="23">
        <f>_xll.DupireSsviCalculateSigmaDup($C$3,$C$4,$C$7,$C$8,$C$9,$C$10,$C$11,$AA18,AG$3)</f>
        <v>0.34335583014577209</v>
      </c>
      <c r="AH18" s="23">
        <f>_xll.DupireSsviCalculateSigmaDup($C$3,$C$4,$C$7,$C$8,$C$9,$C$10,$C$11,$AA18,AH$3)</f>
        <v>0.35254752105438664</v>
      </c>
      <c r="AI18" s="23">
        <f>_xll.DupireSsviCalculateSigmaDup($C$3,$C$4,$C$7,$C$8,$C$9,$C$10,$C$11,$AA18,AI$3)</f>
        <v>0.36192195878362982</v>
      </c>
      <c r="AJ18" s="23">
        <f>_xll.DupireSsviCalculateSigmaDup($C$3,$C$4,$C$7,$C$8,$C$9,$C$10,$C$11,$AA18,AJ$3)</f>
        <v>0.37149454264572063</v>
      </c>
      <c r="AK18" s="23">
        <f>_xll.DupireSsviCalculateSigmaDup($C$3,$C$4,$C$7,$C$8,$C$9,$C$10,$C$11,$AA18,AK$3)</f>
        <v>0.38127558747229079</v>
      </c>
      <c r="AL18" s="23">
        <f>_xll.DupireSsviCalculateSigmaDup($C$3,$C$4,$C$7,$C$8,$C$9,$C$10,$C$11,$AA18,AL$3)</f>
        <v>0.39128308852504284</v>
      </c>
      <c r="AM18" s="23">
        <f>_xll.DupireSsviCalculateSigmaDup($C$3,$C$4,$C$7,$C$8,$C$9,$C$10,$C$11,$AA18,AM$3)</f>
        <v>0.40152054464282372</v>
      </c>
      <c r="AN18" s="23">
        <f>_xll.DupireSsviCalculateSigmaDup($C$3,$C$4,$C$7,$C$8,$C$9,$C$10,$C$11,$AA18,AN$3)</f>
        <v>0.41199919756502873</v>
      </c>
      <c r="AO18" s="23">
        <f>_xll.DupireSsviCalculateSigmaDup($C$3,$C$4,$C$7,$C$8,$C$9,$C$10,$C$11,$AA18,AO$3)</f>
        <v>0.42273215338398668</v>
      </c>
      <c r="AP18" s="23">
        <f>_xll.DupireSsviCalculateSigmaDup($C$3,$C$4,$C$7,$C$8,$C$9,$C$10,$C$11,$AA18,AP$3)</f>
        <v>0.4337244760979232</v>
      </c>
      <c r="AQ18" s="23">
        <f>_xll.DupireSsviCalculateSigmaDup($C$3,$C$4,$C$7,$C$8,$C$9,$C$10,$C$11,$AA18,AQ$3)</f>
        <v>0.44498854865055038</v>
      </c>
      <c r="AR18" s="23">
        <f>_xll.DupireSsviCalculateSigmaDup($C$3,$C$4,$C$7,$C$8,$C$9,$C$10,$C$11,$AA18,AR$3)</f>
        <v>0.45652359551596899</v>
      </c>
      <c r="AS18" s="23">
        <f>_xll.DupireSsviCalculateSigmaDup($C$3,$C$4,$C$7,$C$8,$C$9,$C$10,$C$11,$AA18,AS$3)</f>
        <v>0.46834702130372158</v>
      </c>
      <c r="AT18" s="24">
        <f>_xll.DupireSsviCalculateSigmaDup($C$3,$C$4,$C$7,$C$8,$C$9,$C$10,$C$11,$AA18,AT$3)</f>
        <v>0.48045479338456115</v>
      </c>
    </row>
    <row r="19" spans="5:46" x14ac:dyDescent="0.25">
      <c r="E19" s="17">
        <f t="shared" si="3"/>
        <v>57.5</v>
      </c>
      <c r="F19" s="22">
        <f>_xll.DupireSsviCalculateSigmaDup($C$3,$C$4,$C$7,$C$8,$C$9,$C$10,$C$11,$E19,F$3)</f>
        <v>0.36088469308189036</v>
      </c>
      <c r="G19" s="23">
        <f>_xll.DupireSsviCalculateSigmaDup($C$3,$C$4,$C$7,$C$8,$C$9,$C$10,$C$11,$E19,G$3)</f>
        <v>0.34579563288014292</v>
      </c>
      <c r="H19" s="23">
        <f>_xll.DupireSsviCalculateSigmaDup($C$3,$C$4,$C$7,$C$8,$C$9,$C$10,$C$11,$E19,H$3)</f>
        <v>0.34410770922883205</v>
      </c>
      <c r="I19" s="23">
        <f>_xll.DupireSsviCalculateSigmaDup($C$3,$C$4,$C$7,$C$8,$C$9,$C$10,$C$11,$E19,I$3)</f>
        <v>0.34988123115862485</v>
      </c>
      <c r="J19" s="23">
        <f>_xll.DupireSsviCalculateSigmaDup($C$3,$C$4,$C$7,$C$8,$C$9,$C$10,$C$11,$E19,J$3)</f>
        <v>0.36060057958472863</v>
      </c>
      <c r="K19" s="23">
        <f>_xll.DupireSsviCalculateSigmaDup($C$3,$C$4,$C$7,$C$8,$C$9,$C$10,$C$11,$E19,K$3)</f>
        <v>0.37491913646171215</v>
      </c>
      <c r="L19" s="23">
        <f>_xll.DupireSsviCalculateSigmaDup($C$3,$C$4,$C$7,$C$8,$C$9,$C$10,$C$11,$E19,L$3)</f>
        <v>0.39751186917254511</v>
      </c>
      <c r="M19" s="23">
        <f>_xll.DupireSsviCalculateSigmaDup($C$3,$C$4,$C$7,$C$8,$C$9,$C$10,$C$11,$E19,M$3)</f>
        <v>0.41141526708926174</v>
      </c>
      <c r="N19" s="23">
        <f>_xll.DupireSsviCalculateSigmaDup($C$3,$C$4,$C$7,$C$8,$C$9,$C$10,$C$11,$E19,N$3)</f>
        <v>0.43276270835839459</v>
      </c>
      <c r="O19" s="23">
        <f>_xll.DupireSsviCalculateSigmaDup($C$3,$C$4,$C$7,$C$8,$C$9,$C$10,$C$11,$E19,O$3)</f>
        <v>0.45588113413227194</v>
      </c>
      <c r="P19" s="23">
        <f>_xll.DupireSsviCalculateSigmaDup($C$3,$C$4,$C$7,$C$8,$C$9,$C$10,$C$11,$E19,P$3)</f>
        <v>0.48063824877822098</v>
      </c>
      <c r="Q19" s="23">
        <f>_xll.DupireSsviCalculateSigmaDup($C$3,$C$4,$C$7,$C$8,$C$9,$C$10,$C$11,$E19,Q$3)</f>
        <v>0.50697636225719889</v>
      </c>
      <c r="R19" s="23">
        <f>_xll.DupireSsviCalculateSigmaDup($C$3,$C$4,$C$7,$C$8,$C$9,$C$10,$C$11,$E19,R$3)</f>
        <v>0.53491650905480781</v>
      </c>
      <c r="S19" s="23">
        <f>_xll.DupireSsviCalculateSigmaDup($C$3,$C$4,$C$7,$C$8,$C$9,$C$10,$C$11,$E19,S$3)</f>
        <v>0.56441466380864103</v>
      </c>
      <c r="T19" s="23">
        <f>_xll.DupireSsviCalculateSigmaDup($C$3,$C$4,$C$7,$C$8,$C$9,$C$10,$C$11,$E19,T$3)</f>
        <v>0.5955332023334311</v>
      </c>
      <c r="U19" s="23">
        <f>_xll.DupireSsviCalculateSigmaDup($C$3,$C$4,$C$7,$C$8,$C$9,$C$10,$C$11,$E19,U$3)</f>
        <v>0.62832590436441493</v>
      </c>
      <c r="V19" s="23">
        <f>_xll.DupireSsviCalculateSigmaDup($C$3,$C$4,$C$7,$C$8,$C$9,$C$10,$C$11,$E19,V$3)</f>
        <v>0.66280216820437077</v>
      </c>
      <c r="W19" s="23">
        <f>_xll.DupireSsviCalculateSigmaDup($C$3,$C$4,$C$7,$C$8,$C$9,$C$10,$C$11,$E19,W$3)</f>
        <v>0.69908695515852159</v>
      </c>
      <c r="X19" s="24">
        <f>_xll.DupireSsviCalculateSigmaDup($C$3,$C$4,$C$7,$C$8,$C$9,$C$10,$C$11,$E19,X$3)</f>
        <v>0.73719174243692576</v>
      </c>
      <c r="AA19" s="17">
        <f t="shared" si="2"/>
        <v>98.75</v>
      </c>
      <c r="AB19" s="22">
        <f>_xll.DupireSsviCalculateSigmaDup($C$3,$C$4,$C$7,$C$8,$C$9,$C$10,$C$11,$AA19,AB$3)</f>
        <v>0.29963081390099822</v>
      </c>
      <c r="AC19" s="23">
        <f>_xll.DupireSsviCalculateSigmaDup($C$3,$C$4,$C$7,$C$8,$C$9,$C$10,$C$11,$AA19,AC$3)</f>
        <v>0.30839539764700435</v>
      </c>
      <c r="AD19" s="23">
        <f>_xll.DupireSsviCalculateSigmaDup($C$3,$C$4,$C$7,$C$8,$C$9,$C$10,$C$11,$AA19,AD$3)</f>
        <v>0.31710402793466119</v>
      </c>
      <c r="AE19" s="23">
        <f>_xll.DupireSsviCalculateSigmaDup($C$3,$C$4,$C$7,$C$8,$C$9,$C$10,$C$11,$AA19,AE$3)</f>
        <v>0.32585670822434021</v>
      </c>
      <c r="AF19" s="23">
        <f>_xll.DupireSsviCalculateSigmaDup($C$3,$C$4,$C$7,$C$8,$C$9,$C$10,$C$11,$AA19,AF$3)</f>
        <v>0.33471587882873172</v>
      </c>
      <c r="AG19" s="23">
        <f>_xll.DupireSsviCalculateSigmaDup($C$3,$C$4,$C$7,$C$8,$C$9,$C$10,$C$11,$AA19,AG$3)</f>
        <v>0.34371610026357985</v>
      </c>
      <c r="AH19" s="23">
        <f>_xll.DupireSsviCalculateSigmaDup($C$3,$C$4,$C$7,$C$8,$C$9,$C$10,$C$11,$AA19,AH$3)</f>
        <v>0.35288360029706889</v>
      </c>
      <c r="AI19" s="23">
        <f>_xll.DupireSsviCalculateSigmaDup($C$3,$C$4,$C$7,$C$8,$C$9,$C$10,$C$11,$AA19,AI$3)</f>
        <v>0.3622361392971391</v>
      </c>
      <c r="AJ19" s="23">
        <f>_xll.DupireSsviCalculateSigmaDup($C$3,$C$4,$C$7,$C$8,$C$9,$C$10,$C$11,$AA19,AJ$3)</f>
        <v>0.37178775017118998</v>
      </c>
      <c r="AK19" s="23">
        <f>_xll.DupireSsviCalculateSigmaDup($C$3,$C$4,$C$7,$C$8,$C$9,$C$10,$C$11,$AA19,AK$3)</f>
        <v>0.38155832557876884</v>
      </c>
      <c r="AL19" s="23">
        <f>_xll.DupireSsviCalculateSigmaDup($C$3,$C$4,$C$7,$C$8,$C$9,$C$10,$C$11,$AA19,AL$3)</f>
        <v>0.39154790857461841</v>
      </c>
      <c r="AM19" s="23">
        <f>_xll.DupireSsviCalculateSigmaDup($C$3,$C$4,$C$7,$C$8,$C$9,$C$10,$C$11,$AA19,AM$3)</f>
        <v>0.40177778867738062</v>
      </c>
      <c r="AN19" s="23">
        <f>_xll.DupireSsviCalculateSigmaDup($C$3,$C$4,$C$7,$C$8,$C$9,$C$10,$C$11,$AA19,AN$3)</f>
        <v>0.41224455384840386</v>
      </c>
      <c r="AO19" s="23">
        <f>_xll.DupireSsviCalculateSigmaDup($C$3,$C$4,$C$7,$C$8,$C$9,$C$10,$C$11,$AA19,AO$3)</f>
        <v>0.42296780004232515</v>
      </c>
      <c r="AP19" s="23">
        <f>_xll.DupireSsviCalculateSigmaDup($C$3,$C$4,$C$7,$C$8,$C$9,$C$10,$C$11,$AA19,AP$3)</f>
        <v>0.4339481859913536</v>
      </c>
      <c r="AQ19" s="23">
        <f>_xll.DupireSsviCalculateSigmaDup($C$3,$C$4,$C$7,$C$8,$C$9,$C$10,$C$11,$AA19,AQ$3)</f>
        <v>0.44520074778842272</v>
      </c>
      <c r="AR19" s="23">
        <f>_xll.DupireSsviCalculateSigmaDup($C$3,$C$4,$C$7,$C$8,$C$9,$C$10,$C$11,$AA19,AR$3)</f>
        <v>0.45672767871744019</v>
      </c>
      <c r="AS19" s="23">
        <f>_xll.DupireSsviCalculateSigmaDup($C$3,$C$4,$C$7,$C$8,$C$9,$C$10,$C$11,$AA19,AS$3)</f>
        <v>0.46854814030673314</v>
      </c>
      <c r="AT19" s="24">
        <f>_xll.DupireSsviCalculateSigmaDup($C$3,$C$4,$C$7,$C$8,$C$9,$C$10,$C$11,$AA19,AT$3)</f>
        <v>0.48065029356976396</v>
      </c>
    </row>
    <row r="20" spans="5:46" x14ac:dyDescent="0.25">
      <c r="E20" s="17">
        <f t="shared" si="3"/>
        <v>60</v>
      </c>
      <c r="F20" s="22">
        <f>_xll.DupireSsviCalculateSigmaDup($C$3,$C$4,$C$7,$C$8,$C$9,$C$10,$C$11,$E20,F$3)</f>
        <v>0.35211956297371599</v>
      </c>
      <c r="G20" s="23">
        <f>_xll.DupireSsviCalculateSigmaDup($C$3,$C$4,$C$7,$C$8,$C$9,$C$10,$C$11,$E20,G$3)</f>
        <v>0.33897317851122427</v>
      </c>
      <c r="H20" s="23">
        <f>_xll.DupireSsviCalculateSigmaDup($C$3,$C$4,$C$7,$C$8,$C$9,$C$10,$C$11,$E20,H$3)</f>
        <v>0.33890562453759382</v>
      </c>
      <c r="I20" s="23">
        <f>_xll.DupireSsviCalculateSigmaDup($C$3,$C$4,$C$7,$C$8,$C$9,$C$10,$C$11,$E20,I$3)</f>
        <v>0.34609066835657443</v>
      </c>
      <c r="J20" s="23">
        <f>_xll.DupireSsviCalculateSigmaDup($C$3,$C$4,$C$7,$C$8,$C$9,$C$10,$C$11,$E20,J$3)</f>
        <v>0.3580107981801911</v>
      </c>
      <c r="K20" s="23">
        <f>_xll.DupireSsviCalculateSigmaDup($C$3,$C$4,$C$7,$C$8,$C$9,$C$10,$C$11,$E20,K$3)</f>
        <v>0.37331397480320577</v>
      </c>
      <c r="L20" s="23">
        <f>_xll.DupireSsviCalculateSigmaDup($C$3,$C$4,$C$7,$C$8,$C$9,$C$10,$C$11,$E20,L$3)</f>
        <v>0.39120081034838183</v>
      </c>
      <c r="M20" s="23">
        <f>_xll.DupireSsviCalculateSigmaDup($C$3,$C$4,$C$7,$C$8,$C$9,$C$10,$C$11,$E20,M$3)</f>
        <v>0.41119453193013289</v>
      </c>
      <c r="N20" s="23">
        <f>_xll.DupireSsviCalculateSigmaDup($C$3,$C$4,$C$7,$C$8,$C$9,$C$10,$C$11,$E20,N$3)</f>
        <v>0.43301109405320631</v>
      </c>
      <c r="O20" s="23">
        <f>_xll.DupireSsviCalculateSigmaDup($C$3,$C$4,$C$7,$C$8,$C$9,$C$10,$C$11,$E20,O$3)</f>
        <v>0.4564745256602582</v>
      </c>
      <c r="P20" s="23">
        <f>_xll.DupireSsviCalculateSigmaDup($C$3,$C$4,$C$7,$C$8,$C$9,$C$10,$C$11,$E20,P$3)</f>
        <v>0.48149473196577486</v>
      </c>
      <c r="Q20" s="23">
        <f>_xll.DupireSsviCalculateSigmaDup($C$3,$C$4,$C$7,$C$8,$C$9,$C$10,$C$11,$E20,Q$3)</f>
        <v>0.50804082785468851</v>
      </c>
      <c r="R20" s="23">
        <f>_xll.DupireSsviCalculateSigmaDup($C$3,$C$4,$C$7,$C$8,$C$9,$C$10,$C$11,$E20,R$3)</f>
        <v>0.53611263666094611</v>
      </c>
      <c r="S20" s="23">
        <f>_xll.DupireSsviCalculateSigmaDup($C$3,$C$4,$C$7,$C$8,$C$9,$C$10,$C$11,$E20,S$3)</f>
        <v>0.56571778765017833</v>
      </c>
      <c r="T20" s="23">
        <f>_xll.DupireSsviCalculateSigmaDup($C$3,$C$4,$C$7,$C$8,$C$9,$C$10,$C$11,$E20,T$3)</f>
        <v>0.59690120322391449</v>
      </c>
      <c r="U20" s="23">
        <f>_xll.DupireSsviCalculateSigmaDup($C$3,$C$4,$C$7,$C$8,$C$9,$C$10,$C$11,$E20,U$3)</f>
        <v>0.62973638686348998</v>
      </c>
      <c r="V20" s="23">
        <f>_xll.DupireSsviCalculateSigmaDup($C$3,$C$4,$C$7,$C$8,$C$9,$C$10,$C$11,$E20,V$3)</f>
        <v>0.66424578596155781</v>
      </c>
      <c r="W20" s="23">
        <f>_xll.DupireSsviCalculateSigmaDup($C$3,$C$4,$C$7,$C$8,$C$9,$C$10,$C$11,$E20,W$3)</f>
        <v>0.7005230746148714</v>
      </c>
      <c r="X20" s="24">
        <f>_xll.DupireSsviCalculateSigmaDup($C$3,$C$4,$C$7,$C$8,$C$9,$C$10,$C$11,$E20,X$3)</f>
        <v>0.7386358081603408</v>
      </c>
      <c r="AA20" s="17">
        <f t="shared" si="2"/>
        <v>99</v>
      </c>
      <c r="AB20" s="22">
        <f>_xll.DupireSsviCalculateSigmaDup($C$3,$C$4,$C$7,$C$8,$C$9,$C$10,$C$11,$AA20,AB$3)</f>
        <v>0.30026324835394397</v>
      </c>
      <c r="AC20" s="23">
        <f>_xll.DupireSsviCalculateSigmaDup($C$3,$C$4,$C$7,$C$8,$C$9,$C$10,$C$11,$AA20,AC$3)</f>
        <v>0.30893908248188851</v>
      </c>
      <c r="AD20" s="23">
        <f>_xll.DupireSsviCalculateSigmaDup($C$3,$C$4,$C$7,$C$8,$C$9,$C$10,$C$11,$AA20,AD$3)</f>
        <v>0.31758267450265182</v>
      </c>
      <c r="AE20" s="23">
        <f>_xll.DupireSsviCalculateSigmaDup($C$3,$C$4,$C$7,$C$8,$C$9,$C$10,$C$11,$AA20,AE$3)</f>
        <v>0.32628962127958622</v>
      </c>
      <c r="AF20" s="23">
        <f>_xll.DupireSsviCalculateSigmaDup($C$3,$C$4,$C$7,$C$8,$C$9,$C$10,$C$11,$AA20,AF$3)</f>
        <v>0.33511104750424447</v>
      </c>
      <c r="AG20" s="23">
        <f>_xll.DupireSsviCalculateSigmaDup($C$3,$C$4,$C$7,$C$8,$C$9,$C$10,$C$11,$AA20,AG$3)</f>
        <v>0.34407883623390395</v>
      </c>
      <c r="AH20" s="23">
        <f>_xll.DupireSsviCalculateSigmaDup($C$3,$C$4,$C$7,$C$8,$C$9,$C$10,$C$11,$AA20,AH$3)</f>
        <v>0.35322237787203575</v>
      </c>
      <c r="AI20" s="23">
        <f>_xll.DupireSsviCalculateSigmaDup($C$3,$C$4,$C$7,$C$8,$C$9,$C$10,$C$11,$AA20,AI$3)</f>
        <v>0.3625533633741192</v>
      </c>
      <c r="AJ20" s="23">
        <f>_xll.DupireSsviCalculateSigmaDup($C$3,$C$4,$C$7,$C$8,$C$9,$C$10,$C$11,$AA20,AJ$3)</f>
        <v>0.3720881600364046</v>
      </c>
      <c r="AK20" s="23">
        <f>_xll.DupireSsviCalculateSigmaDup($C$3,$C$4,$C$7,$C$8,$C$9,$C$10,$C$11,$AA20,AK$3)</f>
        <v>0.38184062067181429</v>
      </c>
      <c r="AL20" s="23">
        <f>_xll.DupireSsviCalculateSigmaDup($C$3,$C$4,$C$7,$C$8,$C$9,$C$10,$C$11,$AA20,AL$3)</f>
        <v>0.39181864600973831</v>
      </c>
      <c r="AM20" s="23">
        <f>_xll.DupireSsviCalculateSigmaDup($C$3,$C$4,$C$7,$C$8,$C$9,$C$10,$C$11,$AA20,AM$3)</f>
        <v>0.40203155523187056</v>
      </c>
      <c r="AN20" s="23">
        <f>_xll.DupireSsviCalculateSigmaDup($C$3,$C$4,$C$7,$C$8,$C$9,$C$10,$C$11,$AA20,AN$3)</f>
        <v>0.41248898664565242</v>
      </c>
      <c r="AO20" s="23">
        <f>_xll.DupireSsviCalculateSigmaDup($C$3,$C$4,$C$7,$C$8,$C$9,$C$10,$C$11,$AA20,AO$3)</f>
        <v>0.4232066668920198</v>
      </c>
      <c r="AP20" s="23">
        <f>_xll.DupireSsviCalculateSigmaDup($C$3,$C$4,$C$7,$C$8,$C$9,$C$10,$C$11,$AA20,AP$3)</f>
        <v>0.43417657310892671</v>
      </c>
      <c r="AQ20" s="23">
        <f>_xll.DupireSsviCalculateSigmaDup($C$3,$C$4,$C$7,$C$8,$C$9,$C$10,$C$11,$AA20,AQ$3)</f>
        <v>0.44541617285593477</v>
      </c>
      <c r="AR20" s="23">
        <f>_xll.DupireSsviCalculateSigmaDup($C$3,$C$4,$C$7,$C$8,$C$9,$C$10,$C$11,$AA20,AR$3)</f>
        <v>0.45693809501455956</v>
      </c>
      <c r="AS20" s="23">
        <f>_xll.DupireSsviCalculateSigmaDup($C$3,$C$4,$C$7,$C$8,$C$9,$C$10,$C$11,$AA20,AS$3)</f>
        <v>0.46873990690917805</v>
      </c>
      <c r="AT20" s="24">
        <f>_xll.DupireSsviCalculateSigmaDup($C$3,$C$4,$C$7,$C$8,$C$9,$C$10,$C$11,$AA20,AT$3)</f>
        <v>0.48084589222712776</v>
      </c>
    </row>
    <row r="21" spans="5:46" x14ac:dyDescent="0.25">
      <c r="E21" s="17">
        <f t="shared" si="3"/>
        <v>62.5</v>
      </c>
      <c r="F21" s="22">
        <f>_xll.DupireSsviCalculateSigmaDup($C$3,$C$4,$C$7,$C$8,$C$9,$C$10,$C$11,$E21,F$3)</f>
        <v>0.3435498806116381</v>
      </c>
      <c r="G21" s="23">
        <f>_xll.DupireSsviCalculateSigmaDup($C$3,$C$4,$C$7,$C$8,$C$9,$C$10,$C$11,$E21,G$3)</f>
        <v>0.3324821070056278</v>
      </c>
      <c r="H21" s="23">
        <f>_xll.DupireSsviCalculateSigmaDup($C$3,$C$4,$C$7,$C$8,$C$9,$C$10,$C$11,$E21,H$3)</f>
        <v>0.33414919768784496</v>
      </c>
      <c r="I21" s="23">
        <f>_xll.DupireSsviCalculateSigmaDup($C$3,$C$4,$C$7,$C$8,$C$9,$C$10,$C$11,$E21,I$3)</f>
        <v>0.34279969000732258</v>
      </c>
      <c r="J21" s="23">
        <f>_xll.DupireSsviCalculateSigmaDup($C$3,$C$4,$C$7,$C$8,$C$9,$C$10,$C$11,$E21,J$3)</f>
        <v>0.35591246677182548</v>
      </c>
      <c r="K21" s="23">
        <f>_xll.DupireSsviCalculateSigmaDup($C$3,$C$4,$C$7,$C$8,$C$9,$C$10,$C$11,$E21,K$3)</f>
        <v>0.37214944295575902</v>
      </c>
      <c r="L21" s="23">
        <f>_xll.DupireSsviCalculateSigmaDup($C$3,$C$4,$C$7,$C$8,$C$9,$C$10,$C$11,$E21,L$3)</f>
        <v>0.39075846567678318</v>
      </c>
      <c r="M21" s="23">
        <f>_xll.DupireSsviCalculateSigmaDup($C$3,$C$4,$C$7,$C$8,$C$9,$C$10,$C$11,$E21,M$3)</f>
        <v>0.41129056074523657</v>
      </c>
      <c r="N21" s="23">
        <f>_xll.DupireSsviCalculateSigmaDup($C$3,$C$4,$C$7,$C$8,$C$9,$C$10,$C$11,$E21,N$3)</f>
        <v>0.43350795051260893</v>
      </c>
      <c r="O21" s="23">
        <f>_xll.DupireSsviCalculateSigmaDup($C$3,$C$4,$C$7,$C$8,$C$9,$C$10,$C$11,$E21,O$3)</f>
        <v>0.45726801818730878</v>
      </c>
      <c r="P21" s="23">
        <f>_xll.DupireSsviCalculateSigmaDup($C$3,$C$4,$C$7,$C$8,$C$9,$C$10,$C$11,$E21,P$3)</f>
        <v>0.48250887309869245</v>
      </c>
      <c r="Q21" s="23">
        <f>_xll.DupireSsviCalculateSigmaDup($C$3,$C$4,$C$7,$C$8,$C$9,$C$10,$C$11,$E21,Q$3)</f>
        <v>0.5092173209093741</v>
      </c>
      <c r="R21" s="23">
        <f>_xll.DupireSsviCalculateSigmaDup($C$3,$C$4,$C$7,$C$8,$C$9,$C$10,$C$11,$E21,R$3)</f>
        <v>0.53738995635219122</v>
      </c>
      <c r="S21" s="23">
        <f>_xll.DupireSsviCalculateSigmaDup($C$3,$C$4,$C$7,$C$8,$C$9,$C$10,$C$11,$E21,S$3)</f>
        <v>0.56707964355692952</v>
      </c>
      <c r="T21" s="23">
        <f>_xll.DupireSsviCalculateSigmaDup($C$3,$C$4,$C$7,$C$8,$C$9,$C$10,$C$11,$E21,T$3)</f>
        <v>0.59830186086597048</v>
      </c>
      <c r="U21" s="23">
        <f>_xll.DupireSsviCalculateSigmaDup($C$3,$C$4,$C$7,$C$8,$C$9,$C$10,$C$11,$E21,U$3)</f>
        <v>0.63114786120382116</v>
      </c>
      <c r="V21" s="23">
        <f>_xll.DupireSsviCalculateSigmaDup($C$3,$C$4,$C$7,$C$8,$C$9,$C$10,$C$11,$E21,V$3)</f>
        <v>0.66568587742309493</v>
      </c>
      <c r="W21" s="23">
        <f>_xll.DupireSsviCalculateSigmaDup($C$3,$C$4,$C$7,$C$8,$C$9,$C$10,$C$11,$E21,W$3)</f>
        <v>0.7019635015447212</v>
      </c>
      <c r="X21" s="24">
        <f>_xll.DupireSsviCalculateSigmaDup($C$3,$C$4,$C$7,$C$8,$C$9,$C$10,$C$11,$E21,X$3)</f>
        <v>0.74008661840120049</v>
      </c>
      <c r="AA21" s="17">
        <f t="shared" si="2"/>
        <v>99.25</v>
      </c>
      <c r="AB21" s="22">
        <f>_xll.DupireSsviCalculateSigmaDup($C$3,$C$4,$C$7,$C$8,$C$9,$C$10,$C$11,$AA21,AB$3)</f>
        <v>0.30090446904698592</v>
      </c>
      <c r="AC21" s="23">
        <f>_xll.DupireSsviCalculateSigmaDup($C$3,$C$4,$C$7,$C$8,$C$9,$C$10,$C$11,$AA21,AC$3)</f>
        <v>0.30948854813760956</v>
      </c>
      <c r="AD21" s="23">
        <f>_xll.DupireSsviCalculateSigmaDup($C$3,$C$4,$C$7,$C$8,$C$9,$C$10,$C$11,$AA21,AD$3)</f>
        <v>0.31806689915446579</v>
      </c>
      <c r="AE21" s="23">
        <f>_xll.DupireSsviCalculateSigmaDup($C$3,$C$4,$C$7,$C$8,$C$9,$C$10,$C$11,$AA21,AE$3)</f>
        <v>0.32672341618848555</v>
      </c>
      <c r="AF21" s="23">
        <f>_xll.DupireSsviCalculateSigmaDup($C$3,$C$4,$C$7,$C$8,$C$9,$C$10,$C$11,$AA21,AF$3)</f>
        <v>0.33550635361686554</v>
      </c>
      <c r="AG21" s="23">
        <f>_xll.DupireSsviCalculateSigmaDup($C$3,$C$4,$C$7,$C$8,$C$9,$C$10,$C$11,$AA21,AG$3)</f>
        <v>0.3444440039432457</v>
      </c>
      <c r="AH21" s="23">
        <f>_xll.DupireSsviCalculateSigmaDup($C$3,$C$4,$C$7,$C$8,$C$9,$C$10,$C$11,$AA21,AH$3)</f>
        <v>0.35356088866027852</v>
      </c>
      <c r="AI21" s="23">
        <f>_xll.DupireSsviCalculateSigmaDup($C$3,$C$4,$C$7,$C$8,$C$9,$C$10,$C$11,$AA21,AI$3)</f>
        <v>0.3628718026125754</v>
      </c>
      <c r="AJ21" s="23">
        <f>_xll.DupireSsviCalculateSigmaDup($C$3,$C$4,$C$7,$C$8,$C$9,$C$10,$C$11,$AA21,AJ$3)</f>
        <v>0.37238832444534919</v>
      </c>
      <c r="AK21" s="23">
        <f>_xll.DupireSsviCalculateSigmaDup($C$3,$C$4,$C$7,$C$8,$C$9,$C$10,$C$11,$AA21,AK$3)</f>
        <v>0.38212244870841622</v>
      </c>
      <c r="AL21" s="23">
        <f>_xll.DupireSsviCalculateSigmaDup($C$3,$C$4,$C$7,$C$8,$C$9,$C$10,$C$11,$AA21,AL$3)</f>
        <v>0.39208480318617267</v>
      </c>
      <c r="AM21" s="23">
        <f>_xll.DupireSsviCalculateSigmaDup($C$3,$C$4,$C$7,$C$8,$C$9,$C$10,$C$11,$AA21,AM$3)</f>
        <v>0.40228721196959644</v>
      </c>
      <c r="AN21" s="23">
        <f>_xll.DupireSsviCalculateSigmaDup($C$3,$C$4,$C$7,$C$8,$C$9,$C$10,$C$11,$AA21,AN$3)</f>
        <v>0.41273386610433377</v>
      </c>
      <c r="AO21" s="23">
        <f>_xll.DupireSsviCalculateSigmaDup($C$3,$C$4,$C$7,$C$8,$C$9,$C$10,$C$11,$AA21,AO$3)</f>
        <v>0.42343594085243547</v>
      </c>
      <c r="AP21" s="23">
        <f>_xll.DupireSsviCalculateSigmaDup($C$3,$C$4,$C$7,$C$8,$C$9,$C$10,$C$11,$AA21,AP$3)</f>
        <v>0.4344008730216245</v>
      </c>
      <c r="AQ21" s="23">
        <f>_xll.DupireSsviCalculateSigmaDup($C$3,$C$4,$C$7,$C$8,$C$9,$C$10,$C$11,$AA21,AQ$3)</f>
        <v>0.44563482877789168</v>
      </c>
      <c r="AR21" s="23">
        <f>_xll.DupireSsviCalculateSigmaDup($C$3,$C$4,$C$7,$C$8,$C$9,$C$10,$C$11,$AA21,AR$3)</f>
        <v>0.45714252511724557</v>
      </c>
      <c r="AS21" s="23">
        <f>_xll.DupireSsviCalculateSigmaDup($C$3,$C$4,$C$7,$C$8,$C$9,$C$10,$C$11,$AA21,AS$3)</f>
        <v>0.46894444975931299</v>
      </c>
      <c r="AT21" s="24">
        <f>_xll.DupireSsviCalculateSigmaDup($C$3,$C$4,$C$7,$C$8,$C$9,$C$10,$C$11,$AA21,AT$3)</f>
        <v>0.4810350839943297</v>
      </c>
    </row>
    <row r="22" spans="5:46" x14ac:dyDescent="0.25">
      <c r="E22" s="17">
        <f t="shared" si="3"/>
        <v>65</v>
      </c>
      <c r="F22" s="22">
        <f>_xll.DupireSsviCalculateSigmaDup($C$3,$C$4,$C$7,$C$8,$C$9,$C$10,$C$11,$E22,F$3)</f>
        <v>0.33518926522915649</v>
      </c>
      <c r="G22" s="23">
        <f>_xll.DupireSsviCalculateSigmaDup($C$3,$C$4,$C$7,$C$8,$C$9,$C$10,$C$11,$E22,G$3)</f>
        <v>0.32637450909372123</v>
      </c>
      <c r="H22" s="23">
        <f>_xll.DupireSsviCalculateSigmaDup($C$3,$C$4,$C$7,$C$8,$C$9,$C$10,$C$11,$E22,H$3)</f>
        <v>0.32988908953171825</v>
      </c>
      <c r="I22" s="23">
        <f>_xll.DupireSsviCalculateSigmaDup($C$3,$C$4,$C$7,$C$8,$C$9,$C$10,$C$11,$E22,I$3)</f>
        <v>0.34003648027853778</v>
      </c>
      <c r="J22" s="23">
        <f>_xll.DupireSsviCalculateSigmaDup($C$3,$C$4,$C$7,$C$8,$C$9,$C$10,$C$11,$E22,J$3)</f>
        <v>0.35431118576155551</v>
      </c>
      <c r="K22" s="23">
        <f>_xll.DupireSsviCalculateSigmaDup($C$3,$C$4,$C$7,$C$8,$C$9,$C$10,$C$11,$E22,K$3)</f>
        <v>0.37142192946049407</v>
      </c>
      <c r="L22" s="23">
        <f>_xll.DupireSsviCalculateSigmaDup($C$3,$C$4,$C$7,$C$8,$C$9,$C$10,$C$11,$E22,L$3)</f>
        <v>0.390672537411276</v>
      </c>
      <c r="M22" s="23">
        <f>_xll.DupireSsviCalculateSigmaDup($C$3,$C$4,$C$7,$C$8,$C$9,$C$10,$C$11,$E22,M$3)</f>
        <v>0.41167594348113784</v>
      </c>
      <c r="N22" s="23">
        <f>_xll.DupireSsviCalculateSigmaDup($C$3,$C$4,$C$7,$C$8,$C$9,$C$10,$C$11,$E22,N$3)</f>
        <v>0.43423726456996514</v>
      </c>
      <c r="O22" s="23">
        <f>_xll.DupireSsviCalculateSigmaDup($C$3,$C$4,$C$7,$C$8,$C$9,$C$10,$C$11,$E22,O$3)</f>
        <v>0.45824126501548179</v>
      </c>
      <c r="P22" s="23">
        <f>_xll.DupireSsviCalculateSigmaDup($C$3,$C$4,$C$7,$C$8,$C$9,$C$10,$C$11,$E22,P$3)</f>
        <v>0.48366337786399655</v>
      </c>
      <c r="Q22" s="23">
        <f>_xll.DupireSsviCalculateSigmaDup($C$3,$C$4,$C$7,$C$8,$C$9,$C$10,$C$11,$E22,Q$3)</f>
        <v>0.51048493883912716</v>
      </c>
      <c r="R22" s="23">
        <f>_xll.DupireSsviCalculateSigmaDup($C$3,$C$4,$C$7,$C$8,$C$9,$C$10,$C$11,$E22,R$3)</f>
        <v>0.53875423777480291</v>
      </c>
      <c r="S22" s="23">
        <f>_xll.DupireSsviCalculateSigmaDup($C$3,$C$4,$C$7,$C$8,$C$9,$C$10,$C$11,$E22,S$3)</f>
        <v>0.56847638562524161</v>
      </c>
      <c r="T22" s="23">
        <f>_xll.DupireSsviCalculateSigmaDup($C$3,$C$4,$C$7,$C$8,$C$9,$C$10,$C$11,$E22,T$3)</f>
        <v>0.59974369029457031</v>
      </c>
      <c r="U22" s="23">
        <f>_xll.DupireSsviCalculateSigmaDup($C$3,$C$4,$C$7,$C$8,$C$9,$C$10,$C$11,$E22,U$3)</f>
        <v>0.63260437685027637</v>
      </c>
      <c r="V22" s="23">
        <f>_xll.DupireSsviCalculateSigmaDup($C$3,$C$4,$C$7,$C$8,$C$9,$C$10,$C$11,$E22,V$3)</f>
        <v>0.66711862158726565</v>
      </c>
      <c r="W22" s="23">
        <f>_xll.DupireSsviCalculateSigmaDup($C$3,$C$4,$C$7,$C$8,$C$9,$C$10,$C$11,$E22,W$3)</f>
        <v>0.7033781964260466</v>
      </c>
      <c r="X22" s="24">
        <f>_xll.DupireSsviCalculateSigmaDup($C$3,$C$4,$C$7,$C$8,$C$9,$C$10,$C$11,$E22,X$3)</f>
        <v>0.74148437217686236</v>
      </c>
      <c r="AA22" s="17">
        <f t="shared" si="2"/>
        <v>99.5</v>
      </c>
      <c r="AB22" s="22">
        <f>_xll.DupireSsviCalculateSigmaDup($C$3,$C$4,$C$7,$C$8,$C$9,$C$10,$C$11,$AA22,AB$3)</f>
        <v>0.30155428781919191</v>
      </c>
      <c r="AC22" s="23">
        <f>_xll.DupireSsviCalculateSigmaDup($C$3,$C$4,$C$7,$C$8,$C$9,$C$10,$C$11,$AA22,AC$3)</f>
        <v>0.31004341457641588</v>
      </c>
      <c r="AD22" s="23">
        <f>_xll.DupireSsviCalculateSigmaDup($C$3,$C$4,$C$7,$C$8,$C$9,$C$10,$C$11,$AA22,AD$3)</f>
        <v>0.31855479067414105</v>
      </c>
      <c r="AE22" s="23">
        <f>_xll.DupireSsviCalculateSigmaDup($C$3,$C$4,$C$7,$C$8,$C$9,$C$10,$C$11,$AA22,AE$3)</f>
        <v>0.32716125633967291</v>
      </c>
      <c r="AF22" s="23">
        <f>_xll.DupireSsviCalculateSigmaDup($C$3,$C$4,$C$7,$C$8,$C$9,$C$10,$C$11,$AA22,AF$3)</f>
        <v>0.33590507402031122</v>
      </c>
      <c r="AG22" s="23">
        <f>_xll.DupireSsviCalculateSigmaDup($C$3,$C$4,$C$7,$C$8,$C$9,$C$10,$C$11,$AA22,AG$3)</f>
        <v>0.34481271726852841</v>
      </c>
      <c r="AH22" s="23">
        <f>_xll.DupireSsviCalculateSigmaDup($C$3,$C$4,$C$7,$C$8,$C$9,$C$10,$C$11,$AA22,AH$3)</f>
        <v>0.35390085943880256</v>
      </c>
      <c r="AI22" s="23">
        <f>_xll.DupireSsviCalculateSigmaDup($C$3,$C$4,$C$7,$C$8,$C$9,$C$10,$C$11,$AA22,AI$3)</f>
        <v>0.36319021933763784</v>
      </c>
      <c r="AJ22" s="23">
        <f>_xll.DupireSsviCalculateSigmaDup($C$3,$C$4,$C$7,$C$8,$C$9,$C$10,$C$11,$AA22,AJ$3)</f>
        <v>0.3726869688283051</v>
      </c>
      <c r="AK22" s="23">
        <f>_xll.DupireSsviCalculateSigmaDup($C$3,$C$4,$C$7,$C$8,$C$9,$C$10,$C$11,$AA22,AK$3)</f>
        <v>0.38240378577546641</v>
      </c>
      <c r="AL22" s="23">
        <f>_xll.DupireSsviCalculateSigmaDup($C$3,$C$4,$C$7,$C$8,$C$9,$C$10,$C$11,$AA22,AL$3)</f>
        <v>0.39235423567001931</v>
      </c>
      <c r="AM22" s="23">
        <f>_xll.DupireSsviCalculateSigmaDup($C$3,$C$4,$C$7,$C$8,$C$9,$C$10,$C$11,$AA22,AM$3)</f>
        <v>0.40254204969361379</v>
      </c>
      <c r="AN22" s="23">
        <f>_xll.DupireSsviCalculateSigmaDup($C$3,$C$4,$C$7,$C$8,$C$9,$C$10,$C$11,$AA22,AN$3)</f>
        <v>0.41297501655011648</v>
      </c>
      <c r="AO22" s="23">
        <f>_xll.DupireSsviCalculateSigmaDup($C$3,$C$4,$C$7,$C$8,$C$9,$C$10,$C$11,$AA22,AO$3)</f>
        <v>0.42367125810177686</v>
      </c>
      <c r="AP22" s="23">
        <f>_xll.DupireSsviCalculateSigmaDup($C$3,$C$4,$C$7,$C$8,$C$9,$C$10,$C$11,$AA22,AP$3)</f>
        <v>0.43462252549682162</v>
      </c>
      <c r="AQ22" s="23">
        <f>_xll.DupireSsviCalculateSigmaDup($C$3,$C$4,$C$7,$C$8,$C$9,$C$10,$C$11,$AA22,AQ$3)</f>
        <v>0.44585070612333844</v>
      </c>
      <c r="AR22" s="23">
        <f>_xll.DupireSsviCalculateSigmaDup($C$3,$C$4,$C$7,$C$8,$C$9,$C$10,$C$11,$AA22,AR$3)</f>
        <v>0.4573594673917189</v>
      </c>
      <c r="AS22" s="23">
        <f>_xll.DupireSsviCalculateSigmaDup($C$3,$C$4,$C$7,$C$8,$C$9,$C$10,$C$11,$AA22,AS$3)</f>
        <v>0.46914278719656471</v>
      </c>
      <c r="AT22" s="24">
        <f>_xll.DupireSsviCalculateSigmaDup($C$3,$C$4,$C$7,$C$8,$C$9,$C$10,$C$11,$AA22,AT$3)</f>
        <v>0.48124062395329736</v>
      </c>
    </row>
    <row r="23" spans="5:46" x14ac:dyDescent="0.25">
      <c r="E23" s="17">
        <f t="shared" si="3"/>
        <v>67.5</v>
      </c>
      <c r="F23" s="22">
        <f>_xll.DupireSsviCalculateSigmaDup($C$3,$C$4,$C$7,$C$8,$C$9,$C$10,$C$11,$E23,F$3)</f>
        <v>0.32707243792445301</v>
      </c>
      <c r="G23" s="23">
        <f>_xll.DupireSsviCalculateSigmaDup($C$3,$C$4,$C$7,$C$8,$C$9,$C$10,$C$11,$E23,G$3)</f>
        <v>0.32070873679895184</v>
      </c>
      <c r="H23" s="23">
        <f>_xll.DupireSsviCalculateSigmaDup($C$3,$C$4,$C$7,$C$8,$C$9,$C$10,$C$11,$E23,H$3)</f>
        <v>0.32617692787576752</v>
      </c>
      <c r="I23" s="23">
        <f>_xll.DupireSsviCalculateSigmaDup($C$3,$C$4,$C$7,$C$8,$C$9,$C$10,$C$11,$E23,I$3)</f>
        <v>0.33782449441819246</v>
      </c>
      <c r="J23" s="23">
        <f>_xll.DupireSsviCalculateSigmaDup($C$3,$C$4,$C$7,$C$8,$C$9,$C$10,$C$11,$E23,J$3)</f>
        <v>0.35320311629216067</v>
      </c>
      <c r="K23" s="23">
        <f>_xll.DupireSsviCalculateSigmaDup($C$3,$C$4,$C$7,$C$8,$C$9,$C$10,$C$11,$E23,K$3)</f>
        <v>0.37110924200754875</v>
      </c>
      <c r="L23" s="23">
        <f>_xll.DupireSsviCalculateSigmaDup($C$3,$C$4,$C$7,$C$8,$C$9,$C$10,$C$11,$E23,L$3)</f>
        <v>0.39092607447400629</v>
      </c>
      <c r="M23" s="23">
        <f>_xll.DupireSsviCalculateSigmaDup($C$3,$C$4,$C$7,$C$8,$C$9,$C$10,$C$11,$E23,M$3)</f>
        <v>0.41232816275237338</v>
      </c>
      <c r="N23" s="23">
        <f>_xll.DupireSsviCalculateSigmaDup($C$3,$C$4,$C$7,$C$8,$C$9,$C$10,$C$11,$E23,N$3)</f>
        <v>0.43517056808867005</v>
      </c>
      <c r="O23" s="23">
        <f>_xll.DupireSsviCalculateSigmaDup($C$3,$C$4,$C$7,$C$8,$C$9,$C$10,$C$11,$E23,O$3)</f>
        <v>0.45937867914780323</v>
      </c>
      <c r="P23" s="23">
        <f>_xll.DupireSsviCalculateSigmaDup($C$3,$C$4,$C$7,$C$8,$C$9,$C$10,$C$11,$E23,P$3)</f>
        <v>0.48493035137963708</v>
      </c>
      <c r="Q23" s="23">
        <f>_xll.DupireSsviCalculateSigmaDup($C$3,$C$4,$C$7,$C$8,$C$9,$C$10,$C$11,$E23,Q$3)</f>
        <v>0.51184083916262224</v>
      </c>
      <c r="R23" s="23">
        <f>_xll.DupireSsviCalculateSigmaDup($C$3,$C$4,$C$7,$C$8,$C$9,$C$10,$C$11,$E23,R$3)</f>
        <v>0.5401571759355861</v>
      </c>
      <c r="S23" s="23">
        <f>_xll.DupireSsviCalculateSigmaDup($C$3,$C$4,$C$7,$C$8,$C$9,$C$10,$C$11,$E23,S$3)</f>
        <v>0.56993694535513462</v>
      </c>
      <c r="T23" s="23">
        <f>_xll.DupireSsviCalculateSigmaDup($C$3,$C$4,$C$7,$C$8,$C$9,$C$10,$C$11,$E23,T$3)</f>
        <v>0.60121304488775063</v>
      </c>
      <c r="U23" s="23">
        <f>_xll.DupireSsviCalculateSigmaDup($C$3,$C$4,$C$7,$C$8,$C$9,$C$10,$C$11,$E23,U$3)</f>
        <v>0.63406050958571369</v>
      </c>
      <c r="V23" s="23">
        <f>_xll.DupireSsviCalculateSigmaDup($C$3,$C$4,$C$7,$C$8,$C$9,$C$10,$C$11,$E23,V$3)</f>
        <v>0.66857594396264408</v>
      </c>
      <c r="W23" s="23">
        <f>_xll.DupireSsviCalculateSigmaDup($C$3,$C$4,$C$7,$C$8,$C$9,$C$10,$C$11,$E23,W$3)</f>
        <v>0.70480211314194774</v>
      </c>
      <c r="X23" s="24">
        <f>_xll.DupireSsviCalculateSigmaDup($C$3,$C$4,$C$7,$C$8,$C$9,$C$10,$C$11,$E23,X$3)</f>
        <v>0.74289630844016208</v>
      </c>
      <c r="AA23" s="17">
        <f t="shared" si="2"/>
        <v>99.75</v>
      </c>
      <c r="AB23" s="22">
        <f>_xll.DupireSsviCalculateSigmaDup($C$3,$C$4,$C$7,$C$8,$C$9,$C$10,$C$11,$AA23,AB$3)</f>
        <v>0.30221251824601575</v>
      </c>
      <c r="AC23" s="23">
        <f>_xll.DupireSsviCalculateSigmaDup($C$3,$C$4,$C$7,$C$8,$C$9,$C$10,$C$11,$AA23,AC$3)</f>
        <v>0.3106038101987017</v>
      </c>
      <c r="AD23" s="23">
        <f>_xll.DupireSsviCalculateSigmaDup($C$3,$C$4,$C$7,$C$8,$C$9,$C$10,$C$11,$AA23,AD$3)</f>
        <v>0.31904704946117229</v>
      </c>
      <c r="AE23" s="23">
        <f>_xll.DupireSsviCalculateSigmaDup($C$3,$C$4,$C$7,$C$8,$C$9,$C$10,$C$11,$AA23,AE$3)</f>
        <v>0.32760363202471665</v>
      </c>
      <c r="AF23" s="23">
        <f>_xll.DupireSsviCalculateSigmaDup($C$3,$C$4,$C$7,$C$8,$C$9,$C$10,$C$11,$AA23,AF$3)</f>
        <v>0.33630605135259384</v>
      </c>
      <c r="AG23" s="23">
        <f>_xll.DupireSsviCalculateSigmaDup($C$3,$C$4,$C$7,$C$8,$C$9,$C$10,$C$11,$AA23,AG$3)</f>
        <v>0.34518034990434587</v>
      </c>
      <c r="AH23" s="23">
        <f>_xll.DupireSsviCalculateSigmaDup($C$3,$C$4,$C$7,$C$8,$C$9,$C$10,$C$11,$AA23,AH$3)</f>
        <v>0.3542434430280566</v>
      </c>
      <c r="AI23" s="23">
        <f>_xll.DupireSsviCalculateSigmaDup($C$3,$C$4,$C$7,$C$8,$C$9,$C$10,$C$11,$AA23,AI$3)</f>
        <v>0.36351040491864206</v>
      </c>
      <c r="AJ23" s="23">
        <f>_xll.DupireSsviCalculateSigmaDup($C$3,$C$4,$C$7,$C$8,$C$9,$C$10,$C$11,$AA23,AJ$3)</f>
        <v>0.37298780603686954</v>
      </c>
      <c r="AK23" s="23">
        <f>_xll.DupireSsviCalculateSigmaDup($C$3,$C$4,$C$7,$C$8,$C$9,$C$10,$C$11,$AA23,AK$3)</f>
        <v>0.38268974233373987</v>
      </c>
      <c r="AL23" s="23">
        <f>_xll.DupireSsviCalculateSigmaDup($C$3,$C$4,$C$7,$C$8,$C$9,$C$10,$C$11,$AA23,AL$3)</f>
        <v>0.392625625061235</v>
      </c>
      <c r="AM23" s="23">
        <f>_xll.DupireSsviCalculateSigmaDup($C$3,$C$4,$C$7,$C$8,$C$9,$C$10,$C$11,$AA23,AM$3)</f>
        <v>0.4028001128569359</v>
      </c>
      <c r="AN23" s="23">
        <f>_xll.DupireSsviCalculateSigmaDup($C$3,$C$4,$C$7,$C$8,$C$9,$C$10,$C$11,$AA23,AN$3)</f>
        <v>0.4132235347608737</v>
      </c>
      <c r="AO23" s="23">
        <f>_xll.DupireSsviCalculateSigmaDup($C$3,$C$4,$C$7,$C$8,$C$9,$C$10,$C$11,$AA23,AO$3)</f>
        <v>0.42390406588729773</v>
      </c>
      <c r="AP23" s="23">
        <f>_xll.DupireSsviCalculateSigmaDup($C$3,$C$4,$C$7,$C$8,$C$9,$C$10,$C$11,$AA23,AP$3)</f>
        <v>0.43485030960339172</v>
      </c>
      <c r="AQ23" s="23">
        <f>_xll.DupireSsviCalculateSigmaDup($C$3,$C$4,$C$7,$C$8,$C$9,$C$10,$C$11,$AA23,AQ$3)</f>
        <v>0.44606679861749493</v>
      </c>
      <c r="AR23" s="23">
        <f>_xll.DupireSsviCalculateSigmaDup($C$3,$C$4,$C$7,$C$8,$C$9,$C$10,$C$11,$AA23,AR$3)</f>
        <v>0.45755804807010469</v>
      </c>
      <c r="AS23" s="23">
        <f>_xll.DupireSsviCalculateSigmaDup($C$3,$C$4,$C$7,$C$8,$C$9,$C$10,$C$11,$AA23,AS$3)</f>
        <v>0.46935393391042796</v>
      </c>
      <c r="AT23" s="24">
        <f>_xll.DupireSsviCalculateSigmaDup($C$3,$C$4,$C$7,$C$8,$C$9,$C$10,$C$11,$AA23,AT$3)</f>
        <v>0.48142672546785775</v>
      </c>
    </row>
    <row r="24" spans="5:46" x14ac:dyDescent="0.25">
      <c r="E24" s="17">
        <f t="shared" si="3"/>
        <v>70</v>
      </c>
      <c r="F24" s="22">
        <f>_xll.DupireSsviCalculateSigmaDup($C$3,$C$4,$C$7,$C$8,$C$9,$C$10,$C$11,$E24,F$3)</f>
        <v>0.31925027276340279</v>
      </c>
      <c r="G24" s="23">
        <f>_xll.DupireSsviCalculateSigmaDup($C$3,$C$4,$C$7,$C$8,$C$9,$C$10,$C$11,$E24,G$3)</f>
        <v>0.31556720793106108</v>
      </c>
      <c r="H24" s="23">
        <f>_xll.DupireSsviCalculateSigmaDup($C$3,$C$4,$C$7,$C$8,$C$9,$C$10,$C$11,$E24,H$3)</f>
        <v>0.32306660470514187</v>
      </c>
      <c r="I24" s="23">
        <f>_xll.DupireSsviCalculateSigmaDup($C$3,$C$4,$C$7,$C$8,$C$9,$C$10,$C$11,$E24,I$3)</f>
        <v>0.33617976494958557</v>
      </c>
      <c r="J24" s="23">
        <f>_xll.DupireSsviCalculateSigmaDup($C$3,$C$4,$C$7,$C$8,$C$9,$C$10,$C$11,$E24,J$3)</f>
        <v>0.35258188038763266</v>
      </c>
      <c r="K24" s="23">
        <f>_xll.DupireSsviCalculateSigmaDup($C$3,$C$4,$C$7,$C$8,$C$9,$C$10,$C$11,$E24,K$3)</f>
        <v>0.37119125306191264</v>
      </c>
      <c r="L24" s="23">
        <f>_xll.DupireSsviCalculateSigmaDup($C$3,$C$4,$C$7,$C$8,$C$9,$C$10,$C$11,$E24,L$3)</f>
        <v>0.39148690481013132</v>
      </c>
      <c r="M24" s="23">
        <f>_xll.DupireSsviCalculateSigmaDup($C$3,$C$4,$C$7,$C$8,$C$9,$C$10,$C$11,$E24,M$3)</f>
        <v>0.4132257207155019</v>
      </c>
      <c r="N24" s="23">
        <f>_xll.DupireSsviCalculateSigmaDup($C$3,$C$4,$C$7,$C$8,$C$9,$C$10,$C$11,$E24,N$3)</f>
        <v>0.43628650814460762</v>
      </c>
      <c r="O24" s="23">
        <f>_xll.DupireSsviCalculateSigmaDup($C$3,$C$4,$C$7,$C$8,$C$9,$C$10,$C$11,$E24,O$3)</f>
        <v>0.46064577055418021</v>
      </c>
      <c r="P24" s="23">
        <f>_xll.DupireSsviCalculateSigmaDup($C$3,$C$4,$C$7,$C$8,$C$9,$C$10,$C$11,$E24,P$3)</f>
        <v>0.48629902358569044</v>
      </c>
      <c r="Q24" s="23">
        <f>_xll.DupireSsviCalculateSigmaDup($C$3,$C$4,$C$7,$C$8,$C$9,$C$10,$C$11,$E24,Q$3)</f>
        <v>0.51327389986851768</v>
      </c>
      <c r="R24" s="23">
        <f>_xll.DupireSsviCalculateSigmaDup($C$3,$C$4,$C$7,$C$8,$C$9,$C$10,$C$11,$E24,R$3)</f>
        <v>0.54162125288015484</v>
      </c>
      <c r="S24" s="23">
        <f>_xll.DupireSsviCalculateSigmaDup($C$3,$C$4,$C$7,$C$8,$C$9,$C$10,$C$11,$E24,S$3)</f>
        <v>0.57141027426103652</v>
      </c>
      <c r="T24" s="23">
        <f>_xll.DupireSsviCalculateSigmaDup($C$3,$C$4,$C$7,$C$8,$C$9,$C$10,$C$11,$E24,T$3)</f>
        <v>0.60270489716271969</v>
      </c>
      <c r="U24" s="23">
        <f>_xll.DupireSsviCalculateSigmaDup($C$3,$C$4,$C$7,$C$8,$C$9,$C$10,$C$11,$E24,U$3)</f>
        <v>0.63552909061339091</v>
      </c>
      <c r="V24" s="23">
        <f>_xll.DupireSsviCalculateSigmaDup($C$3,$C$4,$C$7,$C$8,$C$9,$C$10,$C$11,$E24,V$3)</f>
        <v>0.67001157530979338</v>
      </c>
      <c r="W24" s="23">
        <f>_xll.DupireSsviCalculateSigmaDup($C$3,$C$4,$C$7,$C$8,$C$9,$C$10,$C$11,$E24,W$3)</f>
        <v>0.70625260997421768</v>
      </c>
      <c r="X24" s="24">
        <f>_xll.DupireSsviCalculateSigmaDup($C$3,$C$4,$C$7,$C$8,$C$9,$C$10,$C$11,$E24,X$3)</f>
        <v>0.74425296488332393</v>
      </c>
      <c r="AA24" s="17">
        <f t="shared" si="2"/>
        <v>100</v>
      </c>
      <c r="AB24" s="22">
        <f>_xll.DupireSsviCalculateSigmaDup($C$3,$C$4,$C$7,$C$8,$C$9,$C$10,$C$11,$AA24,AB$3)</f>
        <v>0.30287947452217029</v>
      </c>
      <c r="AC24" s="23">
        <f>_xll.DupireSsviCalculateSigmaDup($C$3,$C$4,$C$7,$C$8,$C$9,$C$10,$C$11,$AA24,AC$3)</f>
        <v>0.31117012658103094</v>
      </c>
      <c r="AD24" s="23">
        <f>_xll.DupireSsviCalculateSigmaDup($C$3,$C$4,$C$7,$C$8,$C$9,$C$10,$C$11,$AA24,AD$3)</f>
        <v>0.31954412433514789</v>
      </c>
      <c r="AE24" s="23">
        <f>_xll.DupireSsviCalculateSigmaDup($C$3,$C$4,$C$7,$C$8,$C$9,$C$10,$C$11,$AA24,AE$3)</f>
        <v>0.32804558714233434</v>
      </c>
      <c r="AF24" s="23">
        <f>_xll.DupireSsviCalculateSigmaDup($C$3,$C$4,$C$7,$C$8,$C$9,$C$10,$C$11,$AA24,AF$3)</f>
        <v>0.33670979859648442</v>
      </c>
      <c r="AG24" s="23">
        <f>_xll.DupireSsviCalculateSigmaDup($C$3,$C$4,$C$7,$C$8,$C$9,$C$10,$C$11,$AA24,AG$3)</f>
        <v>0.34555145606655807</v>
      </c>
      <c r="AH24" s="23">
        <f>_xll.DupireSsviCalculateSigmaDup($C$3,$C$4,$C$7,$C$8,$C$9,$C$10,$C$11,$AA24,AH$3)</f>
        <v>0.35458861851799811</v>
      </c>
      <c r="AI24" s="23">
        <f>_xll.DupireSsviCalculateSigmaDup($C$3,$C$4,$C$7,$C$8,$C$9,$C$10,$C$11,$AA24,AI$3)</f>
        <v>0.36382990214162303</v>
      </c>
      <c r="AJ24" s="23">
        <f>_xll.DupireSsviCalculateSigmaDup($C$3,$C$4,$C$7,$C$8,$C$9,$C$10,$C$11,$AA24,AJ$3)</f>
        <v>0.37328957216440478</v>
      </c>
      <c r="AK24" s="23">
        <f>_xll.DupireSsviCalculateSigmaDup($C$3,$C$4,$C$7,$C$8,$C$9,$C$10,$C$11,$AA24,AK$3)</f>
        <v>0.38297775205083634</v>
      </c>
      <c r="AL24" s="23">
        <f>_xll.DupireSsviCalculateSigmaDup($C$3,$C$4,$C$7,$C$8,$C$9,$C$10,$C$11,$AA24,AL$3)</f>
        <v>0.39289368138659442</v>
      </c>
      <c r="AM24" s="23">
        <f>_xll.DupireSsviCalculateSigmaDup($C$3,$C$4,$C$7,$C$8,$C$9,$C$10,$C$11,$AA24,AM$3)</f>
        <v>0.40305597758759659</v>
      </c>
      <c r="AN24" s="23">
        <f>_xll.DupireSsviCalculateSigmaDup($C$3,$C$4,$C$7,$C$8,$C$9,$C$10,$C$11,$AA24,AN$3)</f>
        <v>0.41346830021062964</v>
      </c>
      <c r="AO24" s="23">
        <f>_xll.DupireSsviCalculateSigmaDup($C$3,$C$4,$C$7,$C$8,$C$9,$C$10,$C$11,$AA24,AO$3)</f>
        <v>0.42413863415109865</v>
      </c>
      <c r="AP24" s="23">
        <f>_xll.DupireSsviCalculateSigmaDup($C$3,$C$4,$C$7,$C$8,$C$9,$C$10,$C$11,$AA24,AP$3)</f>
        <v>0.435075432145483</v>
      </c>
      <c r="AQ24" s="23">
        <f>_xll.DupireSsviCalculateSigmaDup($C$3,$C$4,$C$7,$C$8,$C$9,$C$10,$C$11,$AA24,AQ$3)</f>
        <v>0.44628310018611128</v>
      </c>
      <c r="AR24" s="23">
        <f>_xll.DupireSsviCalculateSigmaDup($C$3,$C$4,$C$7,$C$8,$C$9,$C$10,$C$11,$AA24,AR$3)</f>
        <v>0.45776914500238258</v>
      </c>
      <c r="AS24" s="23">
        <f>_xll.DupireSsviCalculateSigmaDup($C$3,$C$4,$C$7,$C$8,$C$9,$C$10,$C$11,$AA24,AS$3)</f>
        <v>0.46955568934695258</v>
      </c>
      <c r="AT24" s="24">
        <f>_xll.DupireSsviCalculateSigmaDup($C$3,$C$4,$C$7,$C$8,$C$9,$C$10,$C$11,$AA24,AT$3)</f>
        <v>0.48161941194125907</v>
      </c>
    </row>
    <row r="25" spans="5:46" x14ac:dyDescent="0.25">
      <c r="E25" s="17">
        <f t="shared" si="3"/>
        <v>72.5</v>
      </c>
      <c r="F25" s="22">
        <f>_xll.DupireSsviCalculateSigmaDup($C$3,$C$4,$C$7,$C$8,$C$9,$C$10,$C$11,$E25,F$3)</f>
        <v>0.31180910362123265</v>
      </c>
      <c r="G25" s="23">
        <f>_xll.DupireSsviCalculateSigmaDup($C$3,$C$4,$C$7,$C$8,$C$9,$C$10,$C$11,$E25,G$3)</f>
        <v>0.31104035292757476</v>
      </c>
      <c r="H25" s="23">
        <f>_xll.DupireSsviCalculateSigmaDup($C$3,$C$4,$C$7,$C$8,$C$9,$C$10,$C$11,$E25,H$3)</f>
        <v>0.32060730137685534</v>
      </c>
      <c r="I25" s="23">
        <f>_xll.DupireSsviCalculateSigmaDup($C$3,$C$4,$C$7,$C$8,$C$9,$C$10,$C$11,$E25,I$3)</f>
        <v>0.3351110026632933</v>
      </c>
      <c r="J25" s="23">
        <f>_xll.DupireSsviCalculateSigmaDup($C$3,$C$4,$C$7,$C$8,$C$9,$C$10,$C$11,$E25,J$3)</f>
        <v>0.35242844294969017</v>
      </c>
      <c r="K25" s="23">
        <f>_xll.DupireSsviCalculateSigmaDup($C$3,$C$4,$C$7,$C$8,$C$9,$C$10,$C$11,$E25,K$3)</f>
        <v>0.37164292945058275</v>
      </c>
      <c r="L25" s="23">
        <f>_xll.DupireSsviCalculateSigmaDup($C$3,$C$4,$C$7,$C$8,$C$9,$C$10,$C$11,$E25,L$3)</f>
        <v>0.39233579362467708</v>
      </c>
      <c r="M25" s="23">
        <f>_xll.DupireSsviCalculateSigmaDup($C$3,$C$4,$C$7,$C$8,$C$9,$C$10,$C$11,$E25,M$3)</f>
        <v>0.41433642614438815</v>
      </c>
      <c r="N25" s="23">
        <f>_xll.DupireSsviCalculateSigmaDup($C$3,$C$4,$C$7,$C$8,$C$9,$C$10,$C$11,$E25,N$3)</f>
        <v>0.43756803868202143</v>
      </c>
      <c r="O25" s="23">
        <f>_xll.DupireSsviCalculateSigmaDup($C$3,$C$4,$C$7,$C$8,$C$9,$C$10,$C$11,$E25,O$3)</f>
        <v>0.4620360908618108</v>
      </c>
      <c r="P25" s="23">
        <f>_xll.DupireSsviCalculateSigmaDup($C$3,$C$4,$C$7,$C$8,$C$9,$C$10,$C$11,$E25,P$3)</f>
        <v>0.48775074045807948</v>
      </c>
      <c r="Q25" s="23">
        <f>_xll.DupireSsviCalculateSigmaDup($C$3,$C$4,$C$7,$C$8,$C$9,$C$10,$C$11,$E25,Q$3)</f>
        <v>0.51476435431888556</v>
      </c>
      <c r="R25" s="23">
        <f>_xll.DupireSsviCalculateSigmaDup($C$3,$C$4,$C$7,$C$8,$C$9,$C$10,$C$11,$E25,R$3)</f>
        <v>0.54312836661890995</v>
      </c>
      <c r="S25" s="23">
        <f>_xll.DupireSsviCalculateSigmaDup($C$3,$C$4,$C$7,$C$8,$C$9,$C$10,$C$11,$E25,S$3)</f>
        <v>0.57291263523041702</v>
      </c>
      <c r="T25" s="23">
        <f>_xll.DupireSsviCalculateSigmaDup($C$3,$C$4,$C$7,$C$8,$C$9,$C$10,$C$11,$E25,T$3)</f>
        <v>0.60417538033679807</v>
      </c>
      <c r="U25" s="23">
        <f>_xll.DupireSsviCalculateSigmaDup($C$3,$C$4,$C$7,$C$8,$C$9,$C$10,$C$11,$E25,U$3)</f>
        <v>0.63697359016700916</v>
      </c>
      <c r="V25" s="23">
        <f>_xll.DupireSsviCalculateSigmaDup($C$3,$C$4,$C$7,$C$8,$C$9,$C$10,$C$11,$E25,V$3)</f>
        <v>0.67146749375453363</v>
      </c>
      <c r="W25" s="23">
        <f>_xll.DupireSsviCalculateSigmaDup($C$3,$C$4,$C$7,$C$8,$C$9,$C$10,$C$11,$E25,W$3)</f>
        <v>0.70762582521327677</v>
      </c>
      <c r="X25" s="24">
        <f>_xll.DupireSsviCalculateSigmaDup($C$3,$C$4,$C$7,$C$8,$C$9,$C$10,$C$11,$E25,X$3)</f>
        <v>0.74564247894665991</v>
      </c>
      <c r="AA25" s="17">
        <f t="shared" si="2"/>
        <v>100.25</v>
      </c>
      <c r="AB25" s="22">
        <f>_xll.DupireSsviCalculateSigmaDup($C$3,$C$4,$C$7,$C$8,$C$9,$C$10,$C$11,$AA25,AB$3)</f>
        <v>0.30355347809011735</v>
      </c>
      <c r="AC25" s="23">
        <f>_xll.DupireSsviCalculateSigmaDup($C$3,$C$4,$C$7,$C$8,$C$9,$C$10,$C$11,$AA25,AC$3)</f>
        <v>0.31174224941671302</v>
      </c>
      <c r="AD25" s="23">
        <f>_xll.DupireSsviCalculateSigmaDup($C$3,$C$4,$C$7,$C$8,$C$9,$C$10,$C$11,$AA25,AD$3)</f>
        <v>0.32004461124681066</v>
      </c>
      <c r="AE25" s="23">
        <f>_xll.DupireSsviCalculateSigmaDup($C$3,$C$4,$C$7,$C$8,$C$9,$C$10,$C$11,$AA25,AE$3)</f>
        <v>0.32849359325255745</v>
      </c>
      <c r="AF25" s="23">
        <f>_xll.DupireSsviCalculateSigmaDup($C$3,$C$4,$C$7,$C$8,$C$9,$C$10,$C$11,$AA25,AF$3)</f>
        <v>0.33711458477614137</v>
      </c>
      <c r="AG25" s="23">
        <f>_xll.DupireSsviCalculateSigmaDup($C$3,$C$4,$C$7,$C$8,$C$9,$C$10,$C$11,$AA25,AG$3)</f>
        <v>0.34592427746530541</v>
      </c>
      <c r="AH25" s="23">
        <f>_xll.DupireSsviCalculateSigmaDup($C$3,$C$4,$C$7,$C$8,$C$9,$C$10,$C$11,$AA25,AH$3)</f>
        <v>0.35493398759709821</v>
      </c>
      <c r="AI25" s="23">
        <f>_xll.DupireSsviCalculateSigmaDup($C$3,$C$4,$C$7,$C$8,$C$9,$C$10,$C$11,$AA25,AI$3)</f>
        <v>0.36415356042893987</v>
      </c>
      <c r="AJ25" s="23">
        <f>_xll.DupireSsviCalculateSigmaDup($C$3,$C$4,$C$7,$C$8,$C$9,$C$10,$C$11,$AA25,AJ$3)</f>
        <v>0.37359224774824878</v>
      </c>
      <c r="AK25" s="23">
        <f>_xll.DupireSsviCalculateSigmaDup($C$3,$C$4,$C$7,$C$8,$C$9,$C$10,$C$11,$AA25,AK$3)</f>
        <v>0.38326136373772429</v>
      </c>
      <c r="AL25" s="23">
        <f>_xll.DupireSsviCalculateSigmaDup($C$3,$C$4,$C$7,$C$8,$C$9,$C$10,$C$11,$AA25,AL$3)</f>
        <v>0.39316630918415701</v>
      </c>
      <c r="AM25" s="23">
        <f>_xll.DupireSsviCalculateSigmaDup($C$3,$C$4,$C$7,$C$8,$C$9,$C$10,$C$11,$AA25,AM$3)</f>
        <v>0.40331505384111965</v>
      </c>
      <c r="AN25" s="23">
        <f>_xll.DupireSsviCalculateSigmaDup($C$3,$C$4,$C$7,$C$8,$C$9,$C$10,$C$11,$AA25,AN$3)</f>
        <v>0.41371346911008472</v>
      </c>
      <c r="AO25" s="23">
        <f>_xll.DupireSsviCalculateSigmaDup($C$3,$C$4,$C$7,$C$8,$C$9,$C$10,$C$11,$AA25,AO$3)</f>
        <v>0.42437496083922349</v>
      </c>
      <c r="AP25" s="23">
        <f>_xll.DupireSsviCalculateSigmaDup($C$3,$C$4,$C$7,$C$8,$C$9,$C$10,$C$11,$AA25,AP$3)</f>
        <v>0.43529934460955411</v>
      </c>
      <c r="AQ25" s="23">
        <f>_xll.DupireSsviCalculateSigmaDup($C$3,$C$4,$C$7,$C$8,$C$9,$C$10,$C$11,$AA25,AQ$3)</f>
        <v>0.44649960496078905</v>
      </c>
      <c r="AR25" s="23">
        <f>_xll.DupireSsviCalculateSigmaDup($C$3,$C$4,$C$7,$C$8,$C$9,$C$10,$C$11,$AA25,AR$3)</f>
        <v>0.4579835013749271</v>
      </c>
      <c r="AS25" s="23">
        <f>_xll.DupireSsviCalculateSigmaDup($C$3,$C$4,$C$7,$C$8,$C$9,$C$10,$C$11,$AA25,AS$3)</f>
        <v>0.46975437829976208</v>
      </c>
      <c r="AT25" s="24">
        <f>_xll.DupireSsviCalculateSigmaDup($C$3,$C$4,$C$7,$C$8,$C$9,$C$10,$C$11,$AA25,AT$3)</f>
        <v>0.48181869975427682</v>
      </c>
    </row>
    <row r="26" spans="5:46" x14ac:dyDescent="0.25">
      <c r="E26" s="17">
        <f t="shared" si="3"/>
        <v>75</v>
      </c>
      <c r="F26" s="22">
        <f>_xll.DupireSsviCalculateSigmaDup($C$3,$C$4,$C$7,$C$8,$C$9,$C$10,$C$11,$E26,F$3)</f>
        <v>0.30487135219267986</v>
      </c>
      <c r="G26" s="23">
        <f>_xll.DupireSsviCalculateSigmaDup($C$3,$C$4,$C$7,$C$8,$C$9,$C$10,$C$11,$E26,G$3)</f>
        <v>0.30723466382289255</v>
      </c>
      <c r="H26" s="23">
        <f>_xll.DupireSsviCalculateSigmaDup($C$3,$C$4,$C$7,$C$8,$C$9,$C$10,$C$11,$E26,H$3)</f>
        <v>0.31883881931910663</v>
      </c>
      <c r="I26" s="23">
        <f>_xll.DupireSsviCalculateSigmaDup($C$3,$C$4,$C$7,$C$8,$C$9,$C$10,$C$11,$E26,I$3)</f>
        <v>0.3346183838208161</v>
      </c>
      <c r="J26" s="23">
        <f>_xll.DupireSsviCalculateSigmaDup($C$3,$C$4,$C$7,$C$8,$C$9,$C$10,$C$11,$E26,J$3)</f>
        <v>0.35272902229303321</v>
      </c>
      <c r="K26" s="23">
        <f>_xll.DupireSsviCalculateSigmaDup($C$3,$C$4,$C$7,$C$8,$C$9,$C$10,$C$11,$E26,K$3)</f>
        <v>0.37243610565251356</v>
      </c>
      <c r="L26" s="23">
        <f>_xll.DupireSsviCalculateSigmaDup($C$3,$C$4,$C$7,$C$8,$C$9,$C$10,$C$11,$E26,L$3)</f>
        <v>0.39344157073791253</v>
      </c>
      <c r="M26" s="23">
        <f>_xll.DupireSsviCalculateSigmaDup($C$3,$C$4,$C$7,$C$8,$C$9,$C$10,$C$11,$E26,M$3)</f>
        <v>0.41563592403679689</v>
      </c>
      <c r="N26" s="23">
        <f>_xll.DupireSsviCalculateSigmaDup($C$3,$C$4,$C$7,$C$8,$C$9,$C$10,$C$11,$E26,N$3)</f>
        <v>0.43899121344108771</v>
      </c>
      <c r="O26" s="23">
        <f>_xll.DupireSsviCalculateSigmaDup($C$3,$C$4,$C$7,$C$8,$C$9,$C$10,$C$11,$E26,O$3)</f>
        <v>0.46352992214020144</v>
      </c>
      <c r="P26" s="23">
        <f>_xll.DupireSsviCalculateSigmaDup($C$3,$C$4,$C$7,$C$8,$C$9,$C$10,$C$11,$E26,P$3)</f>
        <v>0.48928072199415273</v>
      </c>
      <c r="Q26" s="23">
        <f>_xll.DupireSsviCalculateSigmaDup($C$3,$C$4,$C$7,$C$8,$C$9,$C$10,$C$11,$E26,Q$3)</f>
        <v>0.51630680676271934</v>
      </c>
      <c r="R26" s="23">
        <f>_xll.DupireSsviCalculateSigmaDup($C$3,$C$4,$C$7,$C$8,$C$9,$C$10,$C$11,$E26,R$3)</f>
        <v>0.54467539405097598</v>
      </c>
      <c r="S26" s="23">
        <f>_xll.DupireSsviCalculateSigmaDup($C$3,$C$4,$C$7,$C$8,$C$9,$C$10,$C$11,$E26,S$3)</f>
        <v>0.57443149538583038</v>
      </c>
      <c r="T26" s="23">
        <f>_xll.DupireSsviCalculateSigmaDup($C$3,$C$4,$C$7,$C$8,$C$9,$C$10,$C$11,$E26,T$3)</f>
        <v>0.6056600252026797</v>
      </c>
      <c r="U26" s="23">
        <f>_xll.DupireSsviCalculateSigmaDup($C$3,$C$4,$C$7,$C$8,$C$9,$C$10,$C$11,$E26,U$3)</f>
        <v>0.63844994112529441</v>
      </c>
      <c r="V26" s="23">
        <f>_xll.DupireSsviCalculateSigmaDup($C$3,$C$4,$C$7,$C$8,$C$9,$C$10,$C$11,$E26,V$3)</f>
        <v>0.67287999391985431</v>
      </c>
      <c r="W26" s="23">
        <f>_xll.DupireSsviCalculateSigmaDup($C$3,$C$4,$C$7,$C$8,$C$9,$C$10,$C$11,$E26,W$3)</f>
        <v>0.70904232449714788</v>
      </c>
      <c r="X26" s="24">
        <f>_xll.DupireSsviCalculateSigmaDup($C$3,$C$4,$C$7,$C$8,$C$9,$C$10,$C$11,$E26,X$3)</f>
        <v>0.74697551987323707</v>
      </c>
      <c r="AA26" s="17">
        <f t="shared" si="2"/>
        <v>100.5</v>
      </c>
      <c r="AB26" s="22">
        <f>_xll.DupireSsviCalculateSigmaDup($C$3,$C$4,$C$7,$C$8,$C$9,$C$10,$C$11,$AA26,AB$3)</f>
        <v>0.30423508822670547</v>
      </c>
      <c r="AC26" s="23">
        <f>_xll.DupireSsviCalculateSigmaDup($C$3,$C$4,$C$7,$C$8,$C$9,$C$10,$C$11,$AA26,AC$3)</f>
        <v>0.31231928690006799</v>
      </c>
      <c r="AD26" s="23">
        <f>_xll.DupireSsviCalculateSigmaDup($C$3,$C$4,$C$7,$C$8,$C$9,$C$10,$C$11,$AA26,AD$3)</f>
        <v>0.32054762000424381</v>
      </c>
      <c r="AE26" s="23">
        <f>_xll.DupireSsviCalculateSigmaDup($C$3,$C$4,$C$7,$C$8,$C$9,$C$10,$C$11,$AA26,AE$3)</f>
        <v>0.32894377725151253</v>
      </c>
      <c r="AF26" s="23">
        <f>_xll.DupireSsviCalculateSigmaDup($C$3,$C$4,$C$7,$C$8,$C$9,$C$10,$C$11,$AA26,AF$3)</f>
        <v>0.33752373995016594</v>
      </c>
      <c r="AG26" s="23">
        <f>_xll.DupireSsviCalculateSigmaDup($C$3,$C$4,$C$7,$C$8,$C$9,$C$10,$C$11,$AA26,AG$3)</f>
        <v>0.34629761732056791</v>
      </c>
      <c r="AH26" s="23">
        <f>_xll.DupireSsviCalculateSigmaDup($C$3,$C$4,$C$7,$C$8,$C$9,$C$10,$C$11,$AA26,AH$3)</f>
        <v>0.35528010823637074</v>
      </c>
      <c r="AI26" s="23">
        <f>_xll.DupireSsviCalculateSigmaDup($C$3,$C$4,$C$7,$C$8,$C$9,$C$10,$C$11,$AA26,AI$3)</f>
        <v>0.36447648036445074</v>
      </c>
      <c r="AJ26" s="23">
        <f>_xll.DupireSsviCalculateSigmaDup($C$3,$C$4,$C$7,$C$8,$C$9,$C$10,$C$11,$AA26,AJ$3)</f>
        <v>0.37389581353676943</v>
      </c>
      <c r="AK26" s="23">
        <f>_xll.DupireSsviCalculateSigmaDup($C$3,$C$4,$C$7,$C$8,$C$9,$C$10,$C$11,$AA26,AK$3)</f>
        <v>0.38354827776314976</v>
      </c>
      <c r="AL26" s="23">
        <f>_xll.DupireSsviCalculateSigmaDup($C$3,$C$4,$C$7,$C$8,$C$9,$C$10,$C$11,$AA26,AL$3)</f>
        <v>0.39343688869552351</v>
      </c>
      <c r="AM26" s="23">
        <f>_xll.DupireSsviCalculateSigmaDup($C$3,$C$4,$C$7,$C$8,$C$9,$C$10,$C$11,$AA26,AM$3)</f>
        <v>0.40357462203452454</v>
      </c>
      <c r="AN26" s="23">
        <f>_xll.DupireSsviCalculateSigmaDup($C$3,$C$4,$C$7,$C$8,$C$9,$C$10,$C$11,$AA26,AN$3)</f>
        <v>0.41396322331372842</v>
      </c>
      <c r="AO26" s="23">
        <f>_xll.DupireSsviCalculateSigmaDup($C$3,$C$4,$C$7,$C$8,$C$9,$C$10,$C$11,$AA26,AO$3)</f>
        <v>0.42460730730025936</v>
      </c>
      <c r="AP26" s="23">
        <f>_xll.DupireSsviCalculateSigmaDup($C$3,$C$4,$C$7,$C$8,$C$9,$C$10,$C$11,$AA26,AP$3)</f>
        <v>0.43552350652606703</v>
      </c>
      <c r="AQ26" s="23">
        <f>_xll.DupireSsviCalculateSigmaDup($C$3,$C$4,$C$7,$C$8,$C$9,$C$10,$C$11,$AA26,AQ$3)</f>
        <v>0.44671781821046935</v>
      </c>
      <c r="AR26" s="23">
        <f>_xll.DupireSsviCalculateSigmaDup($C$3,$C$4,$C$7,$C$8,$C$9,$C$10,$C$11,$AA26,AR$3)</f>
        <v>0.45818561253474233</v>
      </c>
      <c r="AS26" s="23">
        <f>_xll.DupireSsviCalculateSigmaDup($C$3,$C$4,$C$7,$C$8,$C$9,$C$10,$C$11,$AA26,AS$3)</f>
        <v>0.46994680215527412</v>
      </c>
      <c r="AT26" s="24">
        <f>_xll.DupireSsviCalculateSigmaDup($C$3,$C$4,$C$7,$C$8,$C$9,$C$10,$C$11,$AA26,AT$3)</f>
        <v>0.48201153466796215</v>
      </c>
    </row>
    <row r="27" spans="5:46" x14ac:dyDescent="0.25">
      <c r="E27" s="17">
        <f t="shared" si="3"/>
        <v>77.5</v>
      </c>
      <c r="F27" s="22">
        <f>_xll.DupireSsviCalculateSigmaDup($C$3,$C$4,$C$7,$C$8,$C$9,$C$10,$C$11,$E27,F$3)</f>
        <v>0.29860307970661321</v>
      </c>
      <c r="G27" s="23">
        <f>_xll.DupireSsviCalculateSigmaDup($C$3,$C$4,$C$7,$C$8,$C$9,$C$10,$C$11,$E27,G$3)</f>
        <v>0.30425298505488763</v>
      </c>
      <c r="H27" s="23">
        <f>_xll.DupireSsviCalculateSigmaDup($C$3,$C$4,$C$7,$C$8,$C$9,$C$10,$C$11,$E27,H$3)</f>
        <v>0.31779356582840906</v>
      </c>
      <c r="I27" s="23">
        <f>_xll.DupireSsviCalculateSigmaDup($C$3,$C$4,$C$7,$C$8,$C$9,$C$10,$C$11,$E27,I$3)</f>
        <v>0.33468924134266087</v>
      </c>
      <c r="J27" s="23">
        <f>_xll.DupireSsviCalculateSigmaDup($C$3,$C$4,$C$7,$C$8,$C$9,$C$10,$C$11,$E27,J$3)</f>
        <v>0.35345131930418527</v>
      </c>
      <c r="K27" s="23">
        <f>_xll.DupireSsviCalculateSigmaDup($C$3,$C$4,$C$7,$C$8,$C$9,$C$10,$C$11,$E27,K$3)</f>
        <v>0.37354590084993922</v>
      </c>
      <c r="L27" s="23">
        <f>_xll.DupireSsviCalculateSigmaDup($C$3,$C$4,$C$7,$C$8,$C$9,$C$10,$C$11,$E27,L$3)</f>
        <v>0.39478019329092567</v>
      </c>
      <c r="M27" s="23">
        <f>_xll.DupireSsviCalculateSigmaDup($C$3,$C$4,$C$7,$C$8,$C$9,$C$10,$C$11,$E27,M$3)</f>
        <v>0.41711178728483161</v>
      </c>
      <c r="N27" s="23">
        <f>_xll.DupireSsviCalculateSigmaDup($C$3,$C$4,$C$7,$C$8,$C$9,$C$10,$C$11,$E27,N$3)</f>
        <v>0.44053766495968788</v>
      </c>
      <c r="O27" s="23">
        <f>_xll.DupireSsviCalculateSigmaDup($C$3,$C$4,$C$7,$C$8,$C$9,$C$10,$C$11,$E27,O$3)</f>
        <v>0.46511181106480454</v>
      </c>
      <c r="P27" s="23">
        <f>_xll.DupireSsviCalculateSigmaDup($C$3,$C$4,$C$7,$C$8,$C$9,$C$10,$C$11,$E27,P$3)</f>
        <v>0.49087920819313591</v>
      </c>
      <c r="Q27" s="23">
        <f>_xll.DupireSsviCalculateSigmaDup($C$3,$C$4,$C$7,$C$8,$C$9,$C$10,$C$11,$E27,Q$3)</f>
        <v>0.51789361403909551</v>
      </c>
      <c r="R27" s="23">
        <f>_xll.DupireSsviCalculateSigmaDup($C$3,$C$4,$C$7,$C$8,$C$9,$C$10,$C$11,$E27,R$3)</f>
        <v>0.54623515382570209</v>
      </c>
      <c r="S27" s="23">
        <f>_xll.DupireSsviCalculateSigmaDup($C$3,$C$4,$C$7,$C$8,$C$9,$C$10,$C$11,$E27,S$3)</f>
        <v>0.5759548461463283</v>
      </c>
      <c r="T27" s="23">
        <f>_xll.DupireSsviCalculateSigmaDup($C$3,$C$4,$C$7,$C$8,$C$9,$C$10,$C$11,$E27,T$3)</f>
        <v>0.60717175579981941</v>
      </c>
      <c r="U27" s="23">
        <f>_xll.DupireSsviCalculateSigmaDup($C$3,$C$4,$C$7,$C$8,$C$9,$C$10,$C$11,$E27,U$3)</f>
        <v>0.63989716582840739</v>
      </c>
      <c r="V27" s="23">
        <f>_xll.DupireSsviCalculateSigmaDup($C$3,$C$4,$C$7,$C$8,$C$9,$C$10,$C$11,$E27,V$3)</f>
        <v>0.67430085783303662</v>
      </c>
      <c r="W27" s="23">
        <f>_xll.DupireSsviCalculateSigmaDup($C$3,$C$4,$C$7,$C$8,$C$9,$C$10,$C$11,$E27,W$3)</f>
        <v>0.71040748631229733</v>
      </c>
      <c r="X27" s="24">
        <f>_xll.DupireSsviCalculateSigmaDup($C$3,$C$4,$C$7,$C$8,$C$9,$C$10,$C$11,$E27,X$3)</f>
        <v>0.74832132291489728</v>
      </c>
      <c r="AA27" s="17">
        <f t="shared" si="2"/>
        <v>100.75</v>
      </c>
      <c r="AB27" s="22">
        <f>_xll.DupireSsviCalculateSigmaDup($C$3,$C$4,$C$7,$C$8,$C$9,$C$10,$C$11,$AA27,AB$3)</f>
        <v>0.30492386888215156</v>
      </c>
      <c r="AC27" s="23">
        <f>_xll.DupireSsviCalculateSigmaDup($C$3,$C$4,$C$7,$C$8,$C$9,$C$10,$C$11,$AA27,AC$3)</f>
        <v>0.31290137760215242</v>
      </c>
      <c r="AD27" s="23">
        <f>_xll.DupireSsviCalculateSigmaDup($C$3,$C$4,$C$7,$C$8,$C$9,$C$10,$C$11,$AA27,AD$3)</f>
        <v>0.32105519883327094</v>
      </c>
      <c r="AE27" s="23">
        <f>_xll.DupireSsviCalculateSigmaDup($C$3,$C$4,$C$7,$C$8,$C$9,$C$10,$C$11,$AA27,AE$3)</f>
        <v>0.32939552046312337</v>
      </c>
      <c r="AF27" s="23">
        <f>_xll.DupireSsviCalculateSigmaDup($C$3,$C$4,$C$7,$C$8,$C$9,$C$10,$C$11,$AA27,AF$3)</f>
        <v>0.33793384046774561</v>
      </c>
      <c r="AG27" s="23">
        <f>_xll.DupireSsviCalculateSigmaDup($C$3,$C$4,$C$7,$C$8,$C$9,$C$10,$C$11,$AA27,AG$3)</f>
        <v>0.34667375668852957</v>
      </c>
      <c r="AH27" s="23">
        <f>_xll.DupireSsviCalculateSigmaDup($C$3,$C$4,$C$7,$C$8,$C$9,$C$10,$C$11,$AA27,AH$3)</f>
        <v>0.35562814212119093</v>
      </c>
      <c r="AI27" s="23">
        <f>_xll.DupireSsviCalculateSigmaDup($C$3,$C$4,$C$7,$C$8,$C$9,$C$10,$C$11,$AA27,AI$3)</f>
        <v>0.36479985316723984</v>
      </c>
      <c r="AJ27" s="23">
        <f>_xll.DupireSsviCalculateSigmaDup($C$3,$C$4,$C$7,$C$8,$C$9,$C$10,$C$11,$AA27,AJ$3)</f>
        <v>0.37420151042960853</v>
      </c>
      <c r="AK27" s="23">
        <f>_xll.DupireSsviCalculateSigmaDup($C$3,$C$4,$C$7,$C$8,$C$9,$C$10,$C$11,$AA27,AK$3)</f>
        <v>0.38383331932883158</v>
      </c>
      <c r="AL27" s="23">
        <f>_xll.DupireSsviCalculateSigmaDup($C$3,$C$4,$C$7,$C$8,$C$9,$C$10,$C$11,$AA27,AL$3)</f>
        <v>0.39371070420242399</v>
      </c>
      <c r="AM27" s="23">
        <f>_xll.DupireSsviCalculateSigmaDup($C$3,$C$4,$C$7,$C$8,$C$9,$C$10,$C$11,$AA27,AM$3)</f>
        <v>0.40383058169183728</v>
      </c>
      <c r="AN27" s="23">
        <f>_xll.DupireSsviCalculateSigmaDup($C$3,$C$4,$C$7,$C$8,$C$9,$C$10,$C$11,$AA27,AN$3)</f>
        <v>0.41420777792152474</v>
      </c>
      <c r="AO27" s="23">
        <f>_xll.DupireSsviCalculateSigmaDup($C$3,$C$4,$C$7,$C$8,$C$9,$C$10,$C$11,$AA27,AO$3)</f>
        <v>0.42484713712256411</v>
      </c>
      <c r="AP27" s="23">
        <f>_xll.DupireSsviCalculateSigmaDup($C$3,$C$4,$C$7,$C$8,$C$9,$C$10,$C$11,$AA27,AP$3)</f>
        <v>0.43575085935135965</v>
      </c>
      <c r="AQ27" s="23">
        <f>_xll.DupireSsviCalculateSigmaDup($C$3,$C$4,$C$7,$C$8,$C$9,$C$10,$C$11,$AA27,AQ$3)</f>
        <v>0.44693320062366321</v>
      </c>
      <c r="AR27" s="23">
        <f>_xll.DupireSsviCalculateSigmaDup($C$3,$C$4,$C$7,$C$8,$C$9,$C$10,$C$11,$AA27,AR$3)</f>
        <v>0.45840027590050786</v>
      </c>
      <c r="AS27" s="23">
        <f>_xll.DupireSsviCalculateSigmaDup($C$3,$C$4,$C$7,$C$8,$C$9,$C$10,$C$11,$AA27,AS$3)</f>
        <v>0.4701488727264525</v>
      </c>
      <c r="AT27" s="24">
        <f>_xll.DupireSsviCalculateSigmaDup($C$3,$C$4,$C$7,$C$8,$C$9,$C$10,$C$11,$AA27,AT$3)</f>
        <v>0.48220443487720316</v>
      </c>
    </row>
    <row r="28" spans="5:46" x14ac:dyDescent="0.25">
      <c r="E28" s="17">
        <f t="shared" si="3"/>
        <v>80</v>
      </c>
      <c r="F28" s="22">
        <f>_xll.DupireSsviCalculateSigmaDup($C$3,$C$4,$C$7,$C$8,$C$9,$C$10,$C$11,$E28,F$3)</f>
        <v>0.29321987390341697</v>
      </c>
      <c r="G28" s="23">
        <f>_xll.DupireSsviCalculateSigmaDup($C$3,$C$4,$C$7,$C$8,$C$9,$C$10,$C$11,$E28,G$3)</f>
        <v>0.30219316666913215</v>
      </c>
      <c r="H28" s="23">
        <f>_xll.DupireSsviCalculateSigmaDup($C$3,$C$4,$C$7,$C$8,$C$9,$C$10,$C$11,$E28,H$3)</f>
        <v>0.31747822062949488</v>
      </c>
      <c r="I28" s="23">
        <f>_xll.DupireSsviCalculateSigmaDup($C$3,$C$4,$C$7,$C$8,$C$9,$C$10,$C$11,$E28,I$3)</f>
        <v>0.33530030113841802</v>
      </c>
      <c r="J28" s="23">
        <f>_xll.DupireSsviCalculateSigmaDup($C$3,$C$4,$C$7,$C$8,$C$9,$C$10,$C$11,$E28,J$3)</f>
        <v>0.35456528709599222</v>
      </c>
      <c r="K28" s="23">
        <f>_xll.DupireSsviCalculateSigmaDup($C$3,$C$4,$C$7,$C$8,$C$9,$C$10,$C$11,$E28,K$3)</f>
        <v>0.37493694300077857</v>
      </c>
      <c r="L28" s="23">
        <f>_xll.DupireSsviCalculateSigmaDup($C$3,$C$4,$C$7,$C$8,$C$9,$C$10,$C$11,$E28,L$3)</f>
        <v>0.39632616975435619</v>
      </c>
      <c r="M28" s="23">
        <f>_xll.DupireSsviCalculateSigmaDup($C$3,$C$4,$C$7,$C$8,$C$9,$C$10,$C$11,$E28,M$3)</f>
        <v>0.41873434713552682</v>
      </c>
      <c r="N28" s="23">
        <f>_xll.DupireSsviCalculateSigmaDup($C$3,$C$4,$C$7,$C$8,$C$9,$C$10,$C$11,$E28,N$3)</f>
        <v>0.44219606186239524</v>
      </c>
      <c r="O28" s="23">
        <f>_xll.DupireSsviCalculateSigmaDup($C$3,$C$4,$C$7,$C$8,$C$9,$C$10,$C$11,$E28,O$3)</f>
        <v>0.46677355648355146</v>
      </c>
      <c r="P28" s="23">
        <f>_xll.DupireSsviCalculateSigmaDup($C$3,$C$4,$C$7,$C$8,$C$9,$C$10,$C$11,$E28,P$3)</f>
        <v>0.49252474320056056</v>
      </c>
      <c r="Q28" s="23">
        <f>_xll.DupireSsviCalculateSigmaDup($C$3,$C$4,$C$7,$C$8,$C$9,$C$10,$C$11,$E28,Q$3)</f>
        <v>0.51950787390305631</v>
      </c>
      <c r="R28" s="23">
        <f>_xll.DupireSsviCalculateSigmaDup($C$3,$C$4,$C$7,$C$8,$C$9,$C$10,$C$11,$E28,R$3)</f>
        <v>0.54781664919551032</v>
      </c>
      <c r="S28" s="23">
        <f>_xll.DupireSsviCalculateSigmaDup($C$3,$C$4,$C$7,$C$8,$C$9,$C$10,$C$11,$E28,S$3)</f>
        <v>0.57749393635280821</v>
      </c>
      <c r="T28" s="23">
        <f>_xll.DupireSsviCalculateSigmaDup($C$3,$C$4,$C$7,$C$8,$C$9,$C$10,$C$11,$E28,T$3)</f>
        <v>0.60865990730661856</v>
      </c>
      <c r="U28" s="23">
        <f>_xll.DupireSsviCalculateSigmaDup($C$3,$C$4,$C$7,$C$8,$C$9,$C$10,$C$11,$E28,U$3)</f>
        <v>0.64137259798728097</v>
      </c>
      <c r="V28" s="23">
        <f>_xll.DupireSsviCalculateSigmaDup($C$3,$C$4,$C$7,$C$8,$C$9,$C$10,$C$11,$E28,V$3)</f>
        <v>0.67572019589467036</v>
      </c>
      <c r="W28" s="23">
        <f>_xll.DupireSsviCalculateSigmaDup($C$3,$C$4,$C$7,$C$8,$C$9,$C$10,$C$11,$E28,W$3)</f>
        <v>0.71173921206230195</v>
      </c>
      <c r="X28" s="24">
        <f>_xll.DupireSsviCalculateSigmaDup($C$3,$C$4,$C$7,$C$8,$C$9,$C$10,$C$11,$E28,X$3)</f>
        <v>0.74963998079771554</v>
      </c>
      <c r="AA28" s="17">
        <f t="shared" si="2"/>
        <v>101</v>
      </c>
      <c r="AB28" s="22">
        <f>_xll.DupireSsviCalculateSigmaDup($C$3,$C$4,$C$7,$C$8,$C$9,$C$10,$C$11,$AA28,AB$3)</f>
        <v>0.30562040151732528</v>
      </c>
      <c r="AC28" s="23">
        <f>_xll.DupireSsviCalculateSigmaDup($C$3,$C$4,$C$7,$C$8,$C$9,$C$10,$C$11,$AA28,AC$3)</f>
        <v>0.31348761762399613</v>
      </c>
      <c r="AD28" s="23">
        <f>_xll.DupireSsviCalculateSigmaDup($C$3,$C$4,$C$7,$C$8,$C$9,$C$10,$C$11,$AA28,AD$3)</f>
        <v>0.32156646918776755</v>
      </c>
      <c r="AE28" s="23">
        <f>_xll.DupireSsviCalculateSigmaDup($C$3,$C$4,$C$7,$C$8,$C$9,$C$10,$C$11,$AA28,AE$3)</f>
        <v>0.32985096330425551</v>
      </c>
      <c r="AF28" s="23">
        <f>_xll.DupireSsviCalculateSigmaDup($C$3,$C$4,$C$7,$C$8,$C$9,$C$10,$C$11,$AA28,AF$3)</f>
        <v>0.33834482969815055</v>
      </c>
      <c r="AG28" s="23">
        <f>_xll.DupireSsviCalculateSigmaDup($C$3,$C$4,$C$7,$C$8,$C$9,$C$10,$C$11,$AA28,AG$3)</f>
        <v>0.34705208626040257</v>
      </c>
      <c r="AH28" s="23">
        <f>_xll.DupireSsviCalculateSigmaDup($C$3,$C$4,$C$7,$C$8,$C$9,$C$10,$C$11,$AA28,AH$3)</f>
        <v>0.35597686743541007</v>
      </c>
      <c r="AI28" s="23">
        <f>_xll.DupireSsviCalculateSigmaDup($C$3,$C$4,$C$7,$C$8,$C$9,$C$10,$C$11,$AA28,AI$3)</f>
        <v>0.36512672627021098</v>
      </c>
      <c r="AJ28" s="23">
        <f>_xll.DupireSsviCalculateSigmaDup($C$3,$C$4,$C$7,$C$8,$C$9,$C$10,$C$11,$AA28,AJ$3)</f>
        <v>0.37450554001688674</v>
      </c>
      <c r="AK28" s="23">
        <f>_xll.DupireSsviCalculateSigmaDup($C$3,$C$4,$C$7,$C$8,$C$9,$C$10,$C$11,$AA28,AK$3)</f>
        <v>0.38412423379764654</v>
      </c>
      <c r="AL28" s="23">
        <f>_xll.DupireSsviCalculateSigmaDup($C$3,$C$4,$C$7,$C$8,$C$9,$C$10,$C$11,$AA28,AL$3)</f>
        <v>0.3939811055675419</v>
      </c>
      <c r="AM28" s="23">
        <f>_xll.DupireSsviCalculateSigmaDup($C$3,$C$4,$C$7,$C$8,$C$9,$C$10,$C$11,$AA28,AM$3)</f>
        <v>0.40409245949975575</v>
      </c>
      <c r="AN28" s="23">
        <f>_xll.DupireSsviCalculateSigmaDup($C$3,$C$4,$C$7,$C$8,$C$9,$C$10,$C$11,$AA28,AN$3)</f>
        <v>0.4144555064632795</v>
      </c>
      <c r="AO28" s="23">
        <f>_xll.DupireSsviCalculateSigmaDup($C$3,$C$4,$C$7,$C$8,$C$9,$C$10,$C$11,$AA28,AO$3)</f>
        <v>0.42508009011673209</v>
      </c>
      <c r="AP28" s="23">
        <f>_xll.DupireSsviCalculateSigmaDup($C$3,$C$4,$C$7,$C$8,$C$9,$C$10,$C$11,$AA28,AP$3)</f>
        <v>0.43598140841849292</v>
      </c>
      <c r="AQ28" s="23">
        <f>_xll.DupireSsviCalculateSigmaDup($C$3,$C$4,$C$7,$C$8,$C$9,$C$10,$C$11,$AA28,AQ$3)</f>
        <v>0.44715482494140096</v>
      </c>
      <c r="AR28" s="23">
        <f>_xll.DupireSsviCalculateSigmaDup($C$3,$C$4,$C$7,$C$8,$C$9,$C$10,$C$11,$AA28,AR$3)</f>
        <v>0.45860576433670658</v>
      </c>
      <c r="AS28" s="23">
        <f>_xll.DupireSsviCalculateSigmaDup($C$3,$C$4,$C$7,$C$8,$C$9,$C$10,$C$11,$AA28,AS$3)</f>
        <v>0.47035423553307698</v>
      </c>
      <c r="AT28" s="24">
        <f>_xll.DupireSsviCalculateSigmaDup($C$3,$C$4,$C$7,$C$8,$C$9,$C$10,$C$11,$AA28,AT$3)</f>
        <v>0.48239412238242846</v>
      </c>
    </row>
    <row r="29" spans="5:46" x14ac:dyDescent="0.25">
      <c r="E29" s="17">
        <f t="shared" si="3"/>
        <v>82.5</v>
      </c>
      <c r="F29" s="22">
        <f>_xll.DupireSsviCalculateSigmaDup($C$3,$C$4,$C$7,$C$8,$C$9,$C$10,$C$11,$E29,F$3)</f>
        <v>0.28896997149011144</v>
      </c>
      <c r="G29" s="23">
        <f>_xll.DupireSsviCalculateSigmaDup($C$3,$C$4,$C$7,$C$8,$C$9,$C$10,$C$11,$E29,G$3)</f>
        <v>0.30112677501181045</v>
      </c>
      <c r="H29" s="23">
        <f>_xll.DupireSsviCalculateSigmaDup($C$3,$C$4,$C$7,$C$8,$C$9,$C$10,$C$11,$E29,H$3)</f>
        <v>0.31788490147032605</v>
      </c>
      <c r="I29" s="23">
        <f>_xll.DupireSsviCalculateSigmaDup($C$3,$C$4,$C$7,$C$8,$C$9,$C$10,$C$11,$E29,I$3)</f>
        <v>0.33641679398936764</v>
      </c>
      <c r="J29" s="23">
        <f>_xll.DupireSsviCalculateSigmaDup($C$3,$C$4,$C$7,$C$8,$C$9,$C$10,$C$11,$E29,J$3)</f>
        <v>0.35603762188696464</v>
      </c>
      <c r="K29" s="23">
        <f>_xll.DupireSsviCalculateSigmaDup($C$3,$C$4,$C$7,$C$8,$C$9,$C$10,$C$11,$E29,K$3)</f>
        <v>0.37658633690057697</v>
      </c>
      <c r="L29" s="23">
        <f>_xll.DupireSsviCalculateSigmaDup($C$3,$C$4,$C$7,$C$8,$C$9,$C$10,$C$11,$E29,L$3)</f>
        <v>0.39805138446854682</v>
      </c>
      <c r="M29" s="23">
        <f>_xll.DupireSsviCalculateSigmaDup($C$3,$C$4,$C$7,$C$8,$C$9,$C$10,$C$11,$E29,M$3)</f>
        <v>0.42048721640887754</v>
      </c>
      <c r="N29" s="23">
        <f>_xll.DupireSsviCalculateSigmaDup($C$3,$C$4,$C$7,$C$8,$C$9,$C$10,$C$11,$E29,N$3)</f>
        <v>0.44393926402839368</v>
      </c>
      <c r="O29" s="23">
        <f>_xll.DupireSsviCalculateSigmaDup($C$3,$C$4,$C$7,$C$8,$C$9,$C$10,$C$11,$E29,O$3)</f>
        <v>0.46849604063385264</v>
      </c>
      <c r="P29" s="23">
        <f>_xll.DupireSsviCalculateSigmaDup($C$3,$C$4,$C$7,$C$8,$C$9,$C$10,$C$11,$E29,P$3)</f>
        <v>0.49420942726014233</v>
      </c>
      <c r="Q29" s="23">
        <f>_xll.DupireSsviCalculateSigmaDup($C$3,$C$4,$C$7,$C$8,$C$9,$C$10,$C$11,$E29,Q$3)</f>
        <v>0.52116402003559004</v>
      </c>
      <c r="R29" s="23">
        <f>_xll.DupireSsviCalculateSigmaDup($C$3,$C$4,$C$7,$C$8,$C$9,$C$10,$C$11,$E29,R$3)</f>
        <v>0.54941904817289067</v>
      </c>
      <c r="S29" s="23">
        <f>_xll.DupireSsviCalculateSigmaDup($C$3,$C$4,$C$7,$C$8,$C$9,$C$10,$C$11,$E29,S$3)</f>
        <v>0.57906091480481303</v>
      </c>
      <c r="T29" s="23">
        <f>_xll.DupireSsviCalculateSigmaDup($C$3,$C$4,$C$7,$C$8,$C$9,$C$10,$C$11,$E29,T$3)</f>
        <v>0.61016222284206101</v>
      </c>
      <c r="U29" s="23">
        <f>_xll.DupireSsviCalculateSigmaDup($C$3,$C$4,$C$7,$C$8,$C$9,$C$10,$C$11,$E29,U$3)</f>
        <v>0.64283241443581607</v>
      </c>
      <c r="V29" s="23">
        <f>_xll.DupireSsviCalculateSigmaDup($C$3,$C$4,$C$7,$C$8,$C$9,$C$10,$C$11,$E29,V$3)</f>
        <v>0.6771010156802425</v>
      </c>
      <c r="W29" s="23">
        <f>_xll.DupireSsviCalculateSigmaDup($C$3,$C$4,$C$7,$C$8,$C$9,$C$10,$C$11,$E29,W$3)</f>
        <v>0.71309412108653814</v>
      </c>
      <c r="X29" s="24">
        <f>_xll.DupireSsviCalculateSigmaDup($C$3,$C$4,$C$7,$C$8,$C$9,$C$10,$C$11,$E29,X$3)</f>
        <v>0.75090106502602383</v>
      </c>
      <c r="AA29" s="17">
        <f t="shared" si="2"/>
        <v>101.25</v>
      </c>
      <c r="AB29" s="22">
        <f>_xll.DupireSsviCalculateSigmaDup($C$3,$C$4,$C$7,$C$8,$C$9,$C$10,$C$11,$AA29,AB$3)</f>
        <v>0.30632323397171979</v>
      </c>
      <c r="AC29" s="23">
        <f>_xll.DupireSsviCalculateSigmaDup($C$3,$C$4,$C$7,$C$8,$C$9,$C$10,$C$11,$AA29,AC$3)</f>
        <v>0.31407919736134077</v>
      </c>
      <c r="AD29" s="23">
        <f>_xll.DupireSsviCalculateSigmaDup($C$3,$C$4,$C$7,$C$8,$C$9,$C$10,$C$11,$AA29,AD$3)</f>
        <v>0.32208108132314067</v>
      </c>
      <c r="AE29" s="23">
        <f>_xll.DupireSsviCalculateSigmaDup($C$3,$C$4,$C$7,$C$8,$C$9,$C$10,$C$11,$AA29,AE$3)</f>
        <v>0.33030894692619317</v>
      </c>
      <c r="AF29" s="23">
        <f>_xll.DupireSsviCalculateSigmaDup($C$3,$C$4,$C$7,$C$8,$C$9,$C$10,$C$11,$AA29,AF$3)</f>
        <v>0.33875893126271261</v>
      </c>
      <c r="AG29" s="23">
        <f>_xll.DupireSsviCalculateSigmaDup($C$3,$C$4,$C$7,$C$8,$C$9,$C$10,$C$11,$AA29,AG$3)</f>
        <v>0.34743023543374368</v>
      </c>
      <c r="AH29" s="23">
        <f>_xll.DupireSsviCalculateSigmaDup($C$3,$C$4,$C$7,$C$8,$C$9,$C$10,$C$11,$AA29,AH$3)</f>
        <v>0.35632745259007875</v>
      </c>
      <c r="AI29" s="23">
        <f>_xll.DupireSsviCalculateSigmaDup($C$3,$C$4,$C$7,$C$8,$C$9,$C$10,$C$11,$AA29,AI$3)</f>
        <v>0.36545216325017316</v>
      </c>
      <c r="AJ29" s="23">
        <f>_xll.DupireSsviCalculateSigmaDup($C$3,$C$4,$C$7,$C$8,$C$9,$C$10,$C$11,$AA29,AJ$3)</f>
        <v>0.37481166339450139</v>
      </c>
      <c r="AK29" s="23">
        <f>_xll.DupireSsviCalculateSigmaDup($C$3,$C$4,$C$7,$C$8,$C$9,$C$10,$C$11,$AA29,AK$3)</f>
        <v>0.38441194644628768</v>
      </c>
      <c r="AL29" s="23">
        <f>_xll.DupireSsviCalculateSigmaDup($C$3,$C$4,$C$7,$C$8,$C$9,$C$10,$C$11,$AA29,AL$3)</f>
        <v>0.39425338923413</v>
      </c>
      <c r="AM29" s="23">
        <f>_xll.DupireSsviCalculateSigmaDup($C$3,$C$4,$C$7,$C$8,$C$9,$C$10,$C$11,$AA29,AM$3)</f>
        <v>0.40434933034838977</v>
      </c>
      <c r="AN29" s="23">
        <f>_xll.DupireSsviCalculateSigmaDup($C$3,$C$4,$C$7,$C$8,$C$9,$C$10,$C$11,$AA29,AN$3)</f>
        <v>0.41470220195640278</v>
      </c>
      <c r="AO29" s="23">
        <f>_xll.DupireSsviCalculateSigmaDup($C$3,$C$4,$C$7,$C$8,$C$9,$C$10,$C$11,$AA29,AO$3)</f>
        <v>0.42531765073587041</v>
      </c>
      <c r="AP29" s="23">
        <f>_xll.DupireSsviCalculateSigmaDup($C$3,$C$4,$C$7,$C$8,$C$9,$C$10,$C$11,$AA29,AP$3)</f>
        <v>0.43620776817121665</v>
      </c>
      <c r="AQ29" s="23">
        <f>_xll.DupireSsviCalculateSigmaDup($C$3,$C$4,$C$7,$C$8,$C$9,$C$10,$C$11,$AA29,AQ$3)</f>
        <v>0.44736450588045018</v>
      </c>
      <c r="AR29" s="23">
        <f>_xll.DupireSsviCalculateSigmaDup($C$3,$C$4,$C$7,$C$8,$C$9,$C$10,$C$11,$AA29,AR$3)</f>
        <v>0.45881760577907055</v>
      </c>
      <c r="AS29" s="23">
        <f>_xll.DupireSsviCalculateSigmaDup($C$3,$C$4,$C$7,$C$8,$C$9,$C$10,$C$11,$AA29,AS$3)</f>
        <v>0.4705533135842615</v>
      </c>
      <c r="AT29" s="24">
        <f>_xll.DupireSsviCalculateSigmaDup($C$3,$C$4,$C$7,$C$8,$C$9,$C$10,$C$11,$AA29,AT$3)</f>
        <v>0.4825936952340899</v>
      </c>
    </row>
    <row r="30" spans="5:46" x14ac:dyDescent="0.25">
      <c r="E30" s="17">
        <f t="shared" si="3"/>
        <v>85</v>
      </c>
      <c r="F30" s="22">
        <f>_xll.DupireSsviCalculateSigmaDup($C$3,$C$4,$C$7,$C$8,$C$9,$C$10,$C$11,$E30,F$3)</f>
        <v>0.28611269372217252</v>
      </c>
      <c r="G30" s="23">
        <f>_xll.DupireSsviCalculateSigmaDup($C$3,$C$4,$C$7,$C$8,$C$9,$C$10,$C$11,$E30,G$3)</f>
        <v>0.3010912919234518</v>
      </c>
      <c r="H30" s="23">
        <f>_xll.DupireSsviCalculateSigmaDup($C$3,$C$4,$C$7,$C$8,$C$9,$C$10,$C$11,$E30,H$3)</f>
        <v>0.31898307160746953</v>
      </c>
      <c r="I30" s="23">
        <f>_xll.DupireSsviCalculateSigmaDup($C$3,$C$4,$C$7,$C$8,$C$9,$C$10,$C$11,$E30,I$3)</f>
        <v>0.33799958196726065</v>
      </c>
      <c r="J30" s="23">
        <f>_xll.DupireSsviCalculateSigmaDup($C$3,$C$4,$C$7,$C$8,$C$9,$C$10,$C$11,$E30,J$3)</f>
        <v>0.35782739814146047</v>
      </c>
      <c r="K30" s="23">
        <f>_xll.DupireSsviCalculateSigmaDup($C$3,$C$4,$C$7,$C$8,$C$9,$C$10,$C$11,$E30,K$3)</f>
        <v>0.37845657895019291</v>
      </c>
      <c r="L30" s="23">
        <f>_xll.DupireSsviCalculateSigmaDup($C$3,$C$4,$C$7,$C$8,$C$9,$C$10,$C$11,$E30,L$3)</f>
        <v>0.39994045818476059</v>
      </c>
      <c r="M30" s="23">
        <f>_xll.DupireSsviCalculateSigmaDup($C$3,$C$4,$C$7,$C$8,$C$9,$C$10,$C$11,$E30,M$3)</f>
        <v>0.42235267541858168</v>
      </c>
      <c r="N30" s="23">
        <f>_xll.DupireSsviCalculateSigmaDup($C$3,$C$4,$C$7,$C$8,$C$9,$C$10,$C$11,$E30,N$3)</f>
        <v>0.445772824237613</v>
      </c>
      <c r="O30" s="23">
        <f>_xll.DupireSsviCalculateSigmaDup($C$3,$C$4,$C$7,$C$8,$C$9,$C$10,$C$11,$E30,O$3)</f>
        <v>0.47027631346489801</v>
      </c>
      <c r="P30" s="23">
        <f>_xll.DupireSsviCalculateSigmaDup($C$3,$C$4,$C$7,$C$8,$C$9,$C$10,$C$11,$E30,P$3)</f>
        <v>0.49594579101548431</v>
      </c>
      <c r="Q30" s="23">
        <f>_xll.DupireSsviCalculateSigmaDup($C$3,$C$4,$C$7,$C$8,$C$9,$C$10,$C$11,$E30,Q$3)</f>
        <v>0.52283644279253361</v>
      </c>
      <c r="R30" s="23">
        <f>_xll.DupireSsviCalculateSigmaDup($C$3,$C$4,$C$7,$C$8,$C$9,$C$10,$C$11,$E30,R$3)</f>
        <v>0.5510385564248913</v>
      </c>
      <c r="S30" s="23">
        <f>_xll.DupireSsviCalculateSigmaDup($C$3,$C$4,$C$7,$C$8,$C$9,$C$10,$C$11,$E30,S$3)</f>
        <v>0.58061479754095668</v>
      </c>
      <c r="T30" s="23">
        <f>_xll.DupireSsviCalculateSigmaDup($C$3,$C$4,$C$7,$C$8,$C$9,$C$10,$C$11,$E30,T$3)</f>
        <v>0.61166068659885753</v>
      </c>
      <c r="U30" s="23">
        <f>_xll.DupireSsviCalculateSigmaDup($C$3,$C$4,$C$7,$C$8,$C$9,$C$10,$C$11,$E30,U$3)</f>
        <v>0.6442665543897782</v>
      </c>
      <c r="V30" s="23">
        <f>_xll.DupireSsviCalculateSigmaDup($C$3,$C$4,$C$7,$C$8,$C$9,$C$10,$C$11,$E30,V$3)</f>
        <v>0.67847852193202107</v>
      </c>
      <c r="W30" s="23">
        <f>_xll.DupireSsviCalculateSigmaDup($C$3,$C$4,$C$7,$C$8,$C$9,$C$10,$C$11,$E30,W$3)</f>
        <v>0.71441484315369774</v>
      </c>
      <c r="X30" s="24">
        <f>_xll.DupireSsviCalculateSigmaDup($C$3,$C$4,$C$7,$C$8,$C$9,$C$10,$C$11,$E30,X$3)</f>
        <v>0.75219527191929947</v>
      </c>
      <c r="AA30" s="17">
        <f t="shared" si="2"/>
        <v>101.5</v>
      </c>
      <c r="AB30" s="22">
        <f>_xll.DupireSsviCalculateSigmaDup($C$3,$C$4,$C$7,$C$8,$C$9,$C$10,$C$11,$AA30,AB$3)</f>
        <v>0.30703166085344308</v>
      </c>
      <c r="AC30" s="23">
        <f>_xll.DupireSsviCalculateSigmaDup($C$3,$C$4,$C$7,$C$8,$C$9,$C$10,$C$11,$AA30,AC$3)</f>
        <v>0.31467468619591099</v>
      </c>
      <c r="AD30" s="23">
        <f>_xll.DupireSsviCalculateSigmaDup($C$3,$C$4,$C$7,$C$8,$C$9,$C$10,$C$11,$AA30,AD$3)</f>
        <v>0.32259841036999065</v>
      </c>
      <c r="AE30" s="23">
        <f>_xll.DupireSsviCalculateSigmaDup($C$3,$C$4,$C$7,$C$8,$C$9,$C$10,$C$11,$AA30,AE$3)</f>
        <v>0.33076941197704501</v>
      </c>
      <c r="AF30" s="23">
        <f>_xll.DupireSsviCalculateSigmaDup($C$3,$C$4,$C$7,$C$8,$C$9,$C$10,$C$11,$AA30,AF$3)</f>
        <v>0.33917553930870947</v>
      </c>
      <c r="AG30" s="23">
        <f>_xll.DupireSsviCalculateSigmaDup($C$3,$C$4,$C$7,$C$8,$C$9,$C$10,$C$11,$AA30,AG$3)</f>
        <v>0.34781226141860722</v>
      </c>
      <c r="AH30" s="23">
        <f>_xll.DupireSsviCalculateSigmaDup($C$3,$C$4,$C$7,$C$8,$C$9,$C$10,$C$11,$AA30,AH$3)</f>
        <v>0.35667927237125824</v>
      </c>
      <c r="AI30" s="23">
        <f>_xll.DupireSsviCalculateSigmaDup($C$3,$C$4,$C$7,$C$8,$C$9,$C$10,$C$11,$AA30,AI$3)</f>
        <v>0.36578106687870038</v>
      </c>
      <c r="AJ30" s="23">
        <f>_xll.DupireSsviCalculateSigmaDup($C$3,$C$4,$C$7,$C$8,$C$9,$C$10,$C$11,$AA30,AJ$3)</f>
        <v>0.37512113811731601</v>
      </c>
      <c r="AK30" s="23">
        <f>_xll.DupireSsviCalculateSigmaDup($C$3,$C$4,$C$7,$C$8,$C$9,$C$10,$C$11,$AA30,AK$3)</f>
        <v>0.38469902149497903</v>
      </c>
      <c r="AL30" s="23">
        <f>_xll.DupireSsviCalculateSigmaDup($C$3,$C$4,$C$7,$C$8,$C$9,$C$10,$C$11,$AA30,AL$3)</f>
        <v>0.3945302197727219</v>
      </c>
      <c r="AM30" s="23">
        <f>_xll.DupireSsviCalculateSigmaDup($C$3,$C$4,$C$7,$C$8,$C$9,$C$10,$C$11,$AA30,AM$3)</f>
        <v>0.40461211605090286</v>
      </c>
      <c r="AN30" s="23">
        <f>_xll.DupireSsviCalculateSigmaDup($C$3,$C$4,$C$7,$C$8,$C$9,$C$10,$C$11,$AA30,AN$3)</f>
        <v>0.41494925467590549</v>
      </c>
      <c r="AO30" s="23">
        <f>_xll.DupireSsviCalculateSigmaDup($C$3,$C$4,$C$7,$C$8,$C$9,$C$10,$C$11,$AA30,AO$3)</f>
        <v>0.42555694502746733</v>
      </c>
      <c r="AP30" s="23">
        <f>_xll.DupireSsviCalculateSigmaDup($C$3,$C$4,$C$7,$C$8,$C$9,$C$10,$C$11,$AA30,AP$3)</f>
        <v>0.4364313942958305</v>
      </c>
      <c r="AQ30" s="23">
        <f>_xll.DupireSsviCalculateSigmaDup($C$3,$C$4,$C$7,$C$8,$C$9,$C$10,$C$11,$AA30,AQ$3)</f>
        <v>0.4475864925088609</v>
      </c>
      <c r="AR30" s="23">
        <f>_xll.DupireSsviCalculateSigmaDup($C$3,$C$4,$C$7,$C$8,$C$9,$C$10,$C$11,$AA30,AR$3)</f>
        <v>0.45902335007896616</v>
      </c>
      <c r="AS30" s="23">
        <f>_xll.DupireSsviCalculateSigmaDup($C$3,$C$4,$C$7,$C$8,$C$9,$C$10,$C$11,$AA30,AS$3)</f>
        <v>0.47075567568912396</v>
      </c>
      <c r="AT30" s="24">
        <f>_xll.DupireSsviCalculateSigmaDup($C$3,$C$4,$C$7,$C$8,$C$9,$C$10,$C$11,$AA30,AT$3)</f>
        <v>0.48278677360305033</v>
      </c>
    </row>
    <row r="31" spans="5:46" x14ac:dyDescent="0.25">
      <c r="E31" s="17">
        <f t="shared" si="3"/>
        <v>87.5</v>
      </c>
      <c r="F31" s="22">
        <f>_xll.DupireSsviCalculateSigmaDup($C$3,$C$4,$C$7,$C$8,$C$9,$C$10,$C$11,$E31,F$3)</f>
        <v>0.28486609034791216</v>
      </c>
      <c r="G31" s="23">
        <f>_xll.DupireSsviCalculateSigmaDup($C$3,$C$4,$C$7,$C$8,$C$9,$C$10,$C$11,$E31,G$3)</f>
        <v>0.30208150028060188</v>
      </c>
      <c r="H31" s="23">
        <f>_xll.DupireSsviCalculateSigmaDup($C$3,$C$4,$C$7,$C$8,$C$9,$C$10,$C$11,$E31,H$3)</f>
        <v>0.3207243599605592</v>
      </c>
      <c r="I31" s="23">
        <f>_xll.DupireSsviCalculateSigmaDup($C$3,$C$4,$C$7,$C$8,$C$9,$C$10,$C$11,$E31,I$3)</f>
        <v>0.34000323606421462</v>
      </c>
      <c r="J31" s="23">
        <f>_xll.DupireSsviCalculateSigmaDup($C$3,$C$4,$C$7,$C$8,$C$9,$C$10,$C$11,$E31,J$3)</f>
        <v>0.35990420334528478</v>
      </c>
      <c r="K31" s="23">
        <f>_xll.DupireSsviCalculateSigmaDup($C$3,$C$4,$C$7,$C$8,$C$9,$C$10,$C$11,$E31,K$3)</f>
        <v>0.3805220297981286</v>
      </c>
      <c r="L31" s="23">
        <f>_xll.DupireSsviCalculateSigmaDup($C$3,$C$4,$C$7,$C$8,$C$9,$C$10,$C$11,$E31,L$3)</f>
        <v>0.40196145085300194</v>
      </c>
      <c r="M31" s="23">
        <f>_xll.DupireSsviCalculateSigmaDup($C$3,$C$4,$C$7,$C$8,$C$9,$C$10,$C$11,$E31,M$3)</f>
        <v>0.42431152044104914</v>
      </c>
      <c r="N31" s="23">
        <f>_xll.DupireSsviCalculateSigmaDup($C$3,$C$4,$C$7,$C$8,$C$9,$C$10,$C$11,$E31,N$3)</f>
        <v>0.44766898264944011</v>
      </c>
      <c r="O31" s="23">
        <f>_xll.DupireSsviCalculateSigmaDup($C$3,$C$4,$C$7,$C$8,$C$9,$C$10,$C$11,$E31,O$3)</f>
        <v>0.47209711327626697</v>
      </c>
      <c r="P31" s="23">
        <f>_xll.DupireSsviCalculateSigmaDup($C$3,$C$4,$C$7,$C$8,$C$9,$C$10,$C$11,$E31,P$3)</f>
        <v>0.49767883715813949</v>
      </c>
      <c r="Q31" s="23">
        <f>_xll.DupireSsviCalculateSigmaDup($C$3,$C$4,$C$7,$C$8,$C$9,$C$10,$C$11,$E31,Q$3)</f>
        <v>0.52451346254751974</v>
      </c>
      <c r="R31" s="23">
        <f>_xll.DupireSsviCalculateSigmaDup($C$3,$C$4,$C$7,$C$8,$C$9,$C$10,$C$11,$E31,R$3)</f>
        <v>0.55264985223860541</v>
      </c>
      <c r="S31" s="23">
        <f>_xll.DupireSsviCalculateSigmaDup($C$3,$C$4,$C$7,$C$8,$C$9,$C$10,$C$11,$E31,S$3)</f>
        <v>0.58217610968182987</v>
      </c>
      <c r="T31" s="23">
        <f>_xll.DupireSsviCalculateSigmaDup($C$3,$C$4,$C$7,$C$8,$C$9,$C$10,$C$11,$E31,T$3)</f>
        <v>0.6131700010077632</v>
      </c>
      <c r="U31" s="23">
        <f>_xll.DupireSsviCalculateSigmaDup($C$3,$C$4,$C$7,$C$8,$C$9,$C$10,$C$11,$E31,U$3)</f>
        <v>0.64569096251478719</v>
      </c>
      <c r="V31" s="23">
        <f>_xll.DupireSsviCalculateSigmaDup($C$3,$C$4,$C$7,$C$8,$C$9,$C$10,$C$11,$E31,V$3)</f>
        <v>0.67985225208324229</v>
      </c>
      <c r="W31" s="23">
        <f>_xll.DupireSsviCalculateSigmaDup($C$3,$C$4,$C$7,$C$8,$C$9,$C$10,$C$11,$E31,W$3)</f>
        <v>0.71575876503588987</v>
      </c>
      <c r="X31" s="24">
        <f>_xll.DupireSsviCalculateSigmaDup($C$3,$C$4,$C$7,$C$8,$C$9,$C$10,$C$11,$E31,X$3)</f>
        <v>0.75346230904778211</v>
      </c>
      <c r="AA31" s="17">
        <f t="shared" si="2"/>
        <v>101.75</v>
      </c>
      <c r="AB31" s="22">
        <f>_xll.DupireSsviCalculateSigmaDup($C$3,$C$4,$C$7,$C$8,$C$9,$C$10,$C$11,$AA31,AB$3)</f>
        <v>0.30774704642455691</v>
      </c>
      <c r="AC31" s="23">
        <f>_xll.DupireSsviCalculateSigmaDup($C$3,$C$4,$C$7,$C$8,$C$9,$C$10,$C$11,$AA31,AC$3)</f>
        <v>0.31527529068432297</v>
      </c>
      <c r="AD31" s="23">
        <f>_xll.DupireSsviCalculateSigmaDup($C$3,$C$4,$C$7,$C$8,$C$9,$C$10,$C$11,$AA31,AD$3)</f>
        <v>0.32311864160053966</v>
      </c>
      <c r="AE31" s="23">
        <f>_xll.DupireSsviCalculateSigmaDup($C$3,$C$4,$C$7,$C$8,$C$9,$C$10,$C$11,$AA31,AE$3)</f>
        <v>0.33123174040337577</v>
      </c>
      <c r="AF31" s="23">
        <f>_xll.DupireSsviCalculateSigmaDup($C$3,$C$4,$C$7,$C$8,$C$9,$C$10,$C$11,$AA31,AF$3)</f>
        <v>0.3395923203809742</v>
      </c>
      <c r="AG31" s="23">
        <f>_xll.DupireSsviCalculateSigmaDup($C$3,$C$4,$C$7,$C$8,$C$9,$C$10,$C$11,$AA31,AG$3)</f>
        <v>0.34819344261071022</v>
      </c>
      <c r="AH31" s="23">
        <f>_xll.DupireSsviCalculateSigmaDup($C$3,$C$4,$C$7,$C$8,$C$9,$C$10,$C$11,$AA31,AH$3)</f>
        <v>0.35703350665493805</v>
      </c>
      <c r="AI31" s="23">
        <f>_xll.DupireSsviCalculateSigmaDup($C$3,$C$4,$C$7,$C$8,$C$9,$C$10,$C$11,$AA31,AI$3)</f>
        <v>0.36610847842591759</v>
      </c>
      <c r="AJ31" s="23">
        <f>_xll.DupireSsviCalculateSigmaDup($C$3,$C$4,$C$7,$C$8,$C$9,$C$10,$C$11,$AA31,AJ$3)</f>
        <v>0.37542887993061758</v>
      </c>
      <c r="AK31" s="23">
        <f>_xll.DupireSsviCalculateSigmaDup($C$3,$C$4,$C$7,$C$8,$C$9,$C$10,$C$11,$AA31,AK$3)</f>
        <v>0.38498934701668641</v>
      </c>
      <c r="AL31" s="23">
        <f>_xll.DupireSsviCalculateSigmaDup($C$3,$C$4,$C$7,$C$8,$C$9,$C$10,$C$11,$AA31,AL$3)</f>
        <v>0.39480491894653347</v>
      </c>
      <c r="AM31" s="23">
        <f>_xll.DupireSsviCalculateSigmaDup($C$3,$C$4,$C$7,$C$8,$C$9,$C$10,$C$11,$AA31,AM$3)</f>
        <v>0.4048712276876717</v>
      </c>
      <c r="AN31" s="23">
        <f>_xll.DupireSsviCalculateSigmaDup($C$3,$C$4,$C$7,$C$8,$C$9,$C$10,$C$11,$AA31,AN$3)</f>
        <v>0.41519806366009837</v>
      </c>
      <c r="AO31" s="23">
        <f>_xll.DupireSsviCalculateSigmaDup($C$3,$C$4,$C$7,$C$8,$C$9,$C$10,$C$11,$AA31,AO$3)</f>
        <v>0.42578930427451411</v>
      </c>
      <c r="AP31" s="23">
        <f>_xll.DupireSsviCalculateSigmaDup($C$3,$C$4,$C$7,$C$8,$C$9,$C$10,$C$11,$AA31,AP$3)</f>
        <v>0.43665819709895376</v>
      </c>
      <c r="AQ31" s="23">
        <f>_xll.DupireSsviCalculateSigmaDup($C$3,$C$4,$C$7,$C$8,$C$9,$C$10,$C$11,$AA31,AQ$3)</f>
        <v>0.4478056183701522</v>
      </c>
      <c r="AR31" s="23">
        <f>_xll.DupireSsviCalculateSigmaDup($C$3,$C$4,$C$7,$C$8,$C$9,$C$10,$C$11,$AA31,AR$3)</f>
        <v>0.45923545258061493</v>
      </c>
      <c r="AS31" s="23">
        <f>_xll.DupireSsviCalculateSigmaDup($C$3,$C$4,$C$7,$C$8,$C$9,$C$10,$C$11,$AA31,AS$3)</f>
        <v>0.47096773225351335</v>
      </c>
      <c r="AT31" s="24">
        <f>_xll.DupireSsviCalculateSigmaDup($C$3,$C$4,$C$7,$C$8,$C$9,$C$10,$C$11,$AA31,AT$3)</f>
        <v>0.48298318823595554</v>
      </c>
    </row>
    <row r="32" spans="5:46" x14ac:dyDescent="0.25">
      <c r="E32" s="17">
        <f t="shared" si="3"/>
        <v>90</v>
      </c>
      <c r="F32" s="22">
        <f>_xll.DupireSsviCalculateSigmaDup($C$3,$C$4,$C$7,$C$8,$C$9,$C$10,$C$11,$E32,F$3)</f>
        <v>0.28535815797053765</v>
      </c>
      <c r="G32" s="23">
        <f>_xll.DupireSsviCalculateSigmaDup($C$3,$C$4,$C$7,$C$8,$C$9,$C$10,$C$11,$E32,G$3)</f>
        <v>0.30404628181707499</v>
      </c>
      <c r="H32" s="23">
        <f>_xll.DupireSsviCalculateSigmaDup($C$3,$C$4,$C$7,$C$8,$C$9,$C$10,$C$11,$E32,H$3)</f>
        <v>0.32304938192133248</v>
      </c>
      <c r="I32" s="23">
        <f>_xll.DupireSsviCalculateSigmaDup($C$3,$C$4,$C$7,$C$8,$C$9,$C$10,$C$11,$E32,I$3)</f>
        <v>0.34237715926888768</v>
      </c>
      <c r="J32" s="23">
        <f>_xll.DupireSsviCalculateSigmaDup($C$3,$C$4,$C$7,$C$8,$C$9,$C$10,$C$11,$E32,J$3)</f>
        <v>0.36222306487917799</v>
      </c>
      <c r="K32" s="23">
        <f>_xll.DupireSsviCalculateSigmaDup($C$3,$C$4,$C$7,$C$8,$C$9,$C$10,$C$11,$E32,K$3)</f>
        <v>0.38275476808920295</v>
      </c>
      <c r="L32" s="23">
        <f>_xll.DupireSsviCalculateSigmaDup($C$3,$C$4,$C$7,$C$8,$C$9,$C$10,$C$11,$E32,L$3)</f>
        <v>0.40409911092420459</v>
      </c>
      <c r="M32" s="23">
        <f>_xll.DupireSsviCalculateSigmaDup($C$3,$C$4,$C$7,$C$8,$C$9,$C$10,$C$11,$E32,M$3)</f>
        <v>0.42635122502063383</v>
      </c>
      <c r="N32" s="23">
        <f>_xll.DupireSsviCalculateSigmaDup($C$3,$C$4,$C$7,$C$8,$C$9,$C$10,$C$11,$E32,N$3)</f>
        <v>0.4496122548906189</v>
      </c>
      <c r="O32" s="23">
        <f>_xll.DupireSsviCalculateSigmaDup($C$3,$C$4,$C$7,$C$8,$C$9,$C$10,$C$11,$E32,O$3)</f>
        <v>0.47396053681935063</v>
      </c>
      <c r="P32" s="23">
        <f>_xll.DupireSsviCalculateSigmaDup($C$3,$C$4,$C$7,$C$8,$C$9,$C$10,$C$11,$E32,P$3)</f>
        <v>0.49946527100656296</v>
      </c>
      <c r="Q32" s="23">
        <f>_xll.DupireSsviCalculateSigmaDup($C$3,$C$4,$C$7,$C$8,$C$9,$C$10,$C$11,$E32,Q$3)</f>
        <v>0.52621526444623223</v>
      </c>
      <c r="R32" s="23">
        <f>_xll.DupireSsviCalculateSigmaDup($C$3,$C$4,$C$7,$C$8,$C$9,$C$10,$C$11,$E32,R$3)</f>
        <v>0.55426813231634531</v>
      </c>
      <c r="S32" s="23">
        <f>_xll.DupireSsviCalculateSigmaDup($C$3,$C$4,$C$7,$C$8,$C$9,$C$10,$C$11,$E32,S$3)</f>
        <v>0.58372724693271572</v>
      </c>
      <c r="T32" s="23">
        <f>_xll.DupireSsviCalculateSigmaDup($C$3,$C$4,$C$7,$C$8,$C$9,$C$10,$C$11,$E32,T$3)</f>
        <v>0.61465601699806149</v>
      </c>
      <c r="U32" s="23">
        <f>_xll.DupireSsviCalculateSigmaDup($C$3,$C$4,$C$7,$C$8,$C$9,$C$10,$C$11,$E32,U$3)</f>
        <v>0.64712215298490139</v>
      </c>
      <c r="V32" s="23">
        <f>_xll.DupireSsviCalculateSigmaDup($C$3,$C$4,$C$7,$C$8,$C$9,$C$10,$C$11,$E32,V$3)</f>
        <v>0.68123106486832918</v>
      </c>
      <c r="W32" s="23">
        <f>_xll.DupireSsviCalculateSigmaDup($C$3,$C$4,$C$7,$C$8,$C$9,$C$10,$C$11,$E32,W$3)</f>
        <v>0.71705847510569498</v>
      </c>
      <c r="X32" s="24">
        <f>_xll.DupireSsviCalculateSigmaDup($C$3,$C$4,$C$7,$C$8,$C$9,$C$10,$C$11,$E32,X$3)</f>
        <v>0.75469197488845663</v>
      </c>
      <c r="AA32" s="17">
        <f t="shared" si="2"/>
        <v>102</v>
      </c>
      <c r="AB32" s="22">
        <f>_xll.DupireSsviCalculateSigmaDup($C$3,$C$4,$C$7,$C$8,$C$9,$C$10,$C$11,$AA32,AB$3)</f>
        <v>0.30846713335502801</v>
      </c>
      <c r="AC32" s="23">
        <f>_xll.DupireSsviCalculateSigmaDup($C$3,$C$4,$C$7,$C$8,$C$9,$C$10,$C$11,$AA32,AC$3)</f>
        <v>0.31587983785184659</v>
      </c>
      <c r="AD32" s="23">
        <f>_xll.DupireSsviCalculateSigmaDup($C$3,$C$4,$C$7,$C$8,$C$9,$C$10,$C$11,$AA32,AD$3)</f>
        <v>0.32364415755351295</v>
      </c>
      <c r="AE32" s="23">
        <f>_xll.DupireSsviCalculateSigmaDup($C$3,$C$4,$C$7,$C$8,$C$9,$C$10,$C$11,$AA32,AE$3)</f>
        <v>0.33169867521533108</v>
      </c>
      <c r="AF32" s="23">
        <f>_xll.DupireSsviCalculateSigmaDup($C$3,$C$4,$C$7,$C$8,$C$9,$C$10,$C$11,$AA32,AF$3)</f>
        <v>0.34001324265060984</v>
      </c>
      <c r="AG32" s="23">
        <f>_xll.DupireSsviCalculateSigmaDup($C$3,$C$4,$C$7,$C$8,$C$9,$C$10,$C$11,$AA32,AG$3)</f>
        <v>0.34857785544236136</v>
      </c>
      <c r="AH32" s="23">
        <f>_xll.DupireSsviCalculateSigmaDup($C$3,$C$4,$C$7,$C$8,$C$9,$C$10,$C$11,$AA32,AH$3)</f>
        <v>0.35738650673216205</v>
      </c>
      <c r="AI32" s="23">
        <f>_xll.DupireSsviCalculateSigmaDup($C$3,$C$4,$C$7,$C$8,$C$9,$C$10,$C$11,$AA32,AI$3)</f>
        <v>0.36643932424186143</v>
      </c>
      <c r="AJ32" s="23">
        <f>_xll.DupireSsviCalculateSigmaDup($C$3,$C$4,$C$7,$C$8,$C$9,$C$10,$C$11,$AA32,AJ$3)</f>
        <v>0.37573740137130535</v>
      </c>
      <c r="AK32" s="23">
        <f>_xll.DupireSsviCalculateSigmaDup($C$3,$C$4,$C$7,$C$8,$C$9,$C$10,$C$11,$AA32,AK$3)</f>
        <v>0.38528292362315886</v>
      </c>
      <c r="AL32" s="23">
        <f>_xll.DupireSsviCalculateSigmaDup($C$3,$C$4,$C$7,$C$8,$C$9,$C$10,$C$11,$AA32,AL$3)</f>
        <v>0.39508013980584317</v>
      </c>
      <c r="AM32" s="23">
        <f>_xll.DupireSsviCalculateSigmaDup($C$3,$C$4,$C$7,$C$8,$C$9,$C$10,$C$11,$AA32,AM$3)</f>
        <v>0.40513075789737374</v>
      </c>
      <c r="AN32" s="23">
        <f>_xll.DupireSsviCalculateSigmaDup($C$3,$C$4,$C$7,$C$8,$C$9,$C$10,$C$11,$AA32,AN$3)</f>
        <v>0.41544439628457569</v>
      </c>
      <c r="AO32" s="23">
        <f>_xll.DupireSsviCalculateSigmaDup($C$3,$C$4,$C$7,$C$8,$C$9,$C$10,$C$11,$AA32,AO$3)</f>
        <v>0.42602770966165376</v>
      </c>
      <c r="AP32" s="23">
        <f>_xll.DupireSsviCalculateSigmaDup($C$3,$C$4,$C$7,$C$8,$C$9,$C$10,$C$11,$AA32,AP$3)</f>
        <v>0.43688521384903395</v>
      </c>
      <c r="AQ32" s="23">
        <f>_xll.DupireSsviCalculateSigmaDup($C$3,$C$4,$C$7,$C$8,$C$9,$C$10,$C$11,$AA32,AQ$3)</f>
        <v>0.448021866399755</v>
      </c>
      <c r="AR32" s="23">
        <f>_xll.DupireSsviCalculateSigmaDup($C$3,$C$4,$C$7,$C$8,$C$9,$C$10,$C$11,$AA32,AR$3)</f>
        <v>0.45944143389577202</v>
      </c>
      <c r="AS32" s="23">
        <f>_xll.DupireSsviCalculateSigmaDup($C$3,$C$4,$C$7,$C$8,$C$9,$C$10,$C$11,$AA32,AS$3)</f>
        <v>0.47116066323302147</v>
      </c>
      <c r="AT32" s="24">
        <f>_xll.DupireSsviCalculateSigmaDup($C$3,$C$4,$C$7,$C$8,$C$9,$C$10,$C$11,$AA32,AT$3)</f>
        <v>0.48317636923683704</v>
      </c>
    </row>
    <row r="33" spans="5:46" x14ac:dyDescent="0.25">
      <c r="E33" s="17">
        <f t="shared" si="3"/>
        <v>92.5</v>
      </c>
      <c r="F33" s="22">
        <f>_xll.DupireSsviCalculateSigmaDup($C$3,$C$4,$C$7,$C$8,$C$9,$C$10,$C$11,$E33,F$3)</f>
        <v>0.28758807462982522</v>
      </c>
      <c r="G33" s="23">
        <f>_xll.DupireSsviCalculateSigmaDup($C$3,$C$4,$C$7,$C$8,$C$9,$C$10,$C$11,$E33,G$3)</f>
        <v>0.30689615512411639</v>
      </c>
      <c r="H33" s="23">
        <f>_xll.DupireSsviCalculateSigmaDup($C$3,$C$4,$C$7,$C$8,$C$9,$C$10,$C$11,$E33,H$3)</f>
        <v>0.32588384993765063</v>
      </c>
      <c r="I33" s="23">
        <f>_xll.DupireSsviCalculateSigmaDup($C$3,$C$4,$C$7,$C$8,$C$9,$C$10,$C$11,$E33,I$3)</f>
        <v>0.34506804126208118</v>
      </c>
      <c r="J33" s="23">
        <f>_xll.DupireSsviCalculateSigmaDup($C$3,$C$4,$C$7,$C$8,$C$9,$C$10,$C$11,$E33,J$3)</f>
        <v>0.36475396207057559</v>
      </c>
      <c r="K33" s="23">
        <f>_xll.DupireSsviCalculateSigmaDup($C$3,$C$4,$C$7,$C$8,$C$9,$C$10,$C$11,$E33,K$3)</f>
        <v>0.38513202800446678</v>
      </c>
      <c r="L33" s="23">
        <f>_xll.DupireSsviCalculateSigmaDup($C$3,$C$4,$C$7,$C$8,$C$9,$C$10,$C$11,$E33,L$3)</f>
        <v>0.40633441129604969</v>
      </c>
      <c r="M33" s="23">
        <f>_xll.DupireSsviCalculateSigmaDup($C$3,$C$4,$C$7,$C$8,$C$9,$C$10,$C$11,$E33,M$3)</f>
        <v>0.42846475779648235</v>
      </c>
      <c r="N33" s="23">
        <f>_xll.DupireSsviCalculateSigmaDup($C$3,$C$4,$C$7,$C$8,$C$9,$C$10,$C$11,$E33,N$3)</f>
        <v>0.45160585819144106</v>
      </c>
      <c r="O33" s="23">
        <f>_xll.DupireSsviCalculateSigmaDup($C$3,$C$4,$C$7,$C$8,$C$9,$C$10,$C$11,$E33,O$3)</f>
        <v>0.4758477163804527</v>
      </c>
      <c r="P33" s="23">
        <f>_xll.DupireSsviCalculateSigmaDup($C$3,$C$4,$C$7,$C$8,$C$9,$C$10,$C$11,$E33,P$3)</f>
        <v>0.50126100055054634</v>
      </c>
      <c r="Q33" s="23">
        <f>_xll.DupireSsviCalculateSigmaDup($C$3,$C$4,$C$7,$C$8,$C$9,$C$10,$C$11,$E33,Q$3)</f>
        <v>0.52790682520522236</v>
      </c>
      <c r="R33" s="23">
        <f>_xll.DupireSsviCalculateSigmaDup($C$3,$C$4,$C$7,$C$8,$C$9,$C$10,$C$11,$E33,R$3)</f>
        <v>0.55589087582674745</v>
      </c>
      <c r="S33" s="23">
        <f>_xll.DupireSsviCalculateSigmaDup($C$3,$C$4,$C$7,$C$8,$C$9,$C$10,$C$11,$E33,S$3)</f>
        <v>0.58526622556781427</v>
      </c>
      <c r="T33" s="23">
        <f>_xll.DupireSsviCalculateSigmaDup($C$3,$C$4,$C$7,$C$8,$C$9,$C$10,$C$11,$E33,T$3)</f>
        <v>0.61610891218746267</v>
      </c>
      <c r="U33" s="23">
        <f>_xll.DupireSsviCalculateSigmaDup($C$3,$C$4,$C$7,$C$8,$C$9,$C$10,$C$11,$E33,U$3)</f>
        <v>0.64851589451197322</v>
      </c>
      <c r="V33" s="23">
        <f>_xll.DupireSsviCalculateSigmaDup($C$3,$C$4,$C$7,$C$8,$C$9,$C$10,$C$11,$E33,V$3)</f>
        <v>0.68255948075520378</v>
      </c>
      <c r="W33" s="23">
        <f>_xll.DupireSsviCalculateSigmaDup($C$3,$C$4,$C$7,$C$8,$C$9,$C$10,$C$11,$E33,W$3)</f>
        <v>0.71834271874056821</v>
      </c>
      <c r="X33" s="24">
        <f>_xll.DupireSsviCalculateSigmaDup($C$3,$C$4,$C$7,$C$8,$C$9,$C$10,$C$11,$E33,X$3)</f>
        <v>0.75589445949410949</v>
      </c>
      <c r="AA33" s="17">
        <f t="shared" si="2"/>
        <v>102.25</v>
      </c>
      <c r="AB33" s="22">
        <f>_xll.DupireSsviCalculateSigmaDup($C$3,$C$4,$C$7,$C$8,$C$9,$C$10,$C$11,$AA33,AB$3)</f>
        <v>0.30919461699270068</v>
      </c>
      <c r="AC33" s="23">
        <f>_xll.DupireSsviCalculateSigmaDup($C$3,$C$4,$C$7,$C$8,$C$9,$C$10,$C$11,$AA33,AC$3)</f>
        <v>0.31648821042208081</v>
      </c>
      <c r="AD33" s="23">
        <f>_xll.DupireSsviCalculateSigmaDup($C$3,$C$4,$C$7,$C$8,$C$9,$C$10,$C$11,$AA33,AD$3)</f>
        <v>0.3241707809373251</v>
      </c>
      <c r="AE33" s="23">
        <f>_xll.DupireSsviCalculateSigmaDup($C$3,$C$4,$C$7,$C$8,$C$9,$C$10,$C$11,$AA33,AE$3)</f>
        <v>0.33216511260729059</v>
      </c>
      <c r="AF33" s="23">
        <f>_xll.DupireSsviCalculateSigmaDup($C$3,$C$4,$C$7,$C$8,$C$9,$C$10,$C$11,$AA33,AF$3)</f>
        <v>0.3404342434946166</v>
      </c>
      <c r="AG33" s="23">
        <f>_xll.DupireSsviCalculateSigmaDup($C$3,$C$4,$C$7,$C$8,$C$9,$C$10,$C$11,$AA33,AG$3)</f>
        <v>0.34896252252786331</v>
      </c>
      <c r="AH33" s="23">
        <f>_xll.DupireSsviCalculateSigmaDup($C$3,$C$4,$C$7,$C$8,$C$9,$C$10,$C$11,$AA33,AH$3)</f>
        <v>0.35774308108159131</v>
      </c>
      <c r="AI33" s="23">
        <f>_xll.DupireSsviCalculateSigmaDup($C$3,$C$4,$C$7,$C$8,$C$9,$C$10,$C$11,$AA33,AI$3)</f>
        <v>0.36676924511707198</v>
      </c>
      <c r="AJ33" s="23">
        <f>_xll.DupireSsviCalculateSigmaDup($C$3,$C$4,$C$7,$C$8,$C$9,$C$10,$C$11,$AA33,AJ$3)</f>
        <v>0.37604413258819791</v>
      </c>
      <c r="AK33" s="23">
        <f>_xll.DupireSsviCalculateSigmaDup($C$3,$C$4,$C$7,$C$8,$C$9,$C$10,$C$11,$AA33,AK$3)</f>
        <v>0.38557059089687457</v>
      </c>
      <c r="AL33" s="23">
        <f>_xll.DupireSsviCalculateSigmaDup($C$3,$C$4,$C$7,$C$8,$C$9,$C$10,$C$11,$AA33,AL$3)</f>
        <v>0.39535452770478174</v>
      </c>
      <c r="AM33" s="23">
        <f>_xll.DupireSsviCalculateSigmaDup($C$3,$C$4,$C$7,$C$8,$C$9,$C$10,$C$11,$AA33,AM$3)</f>
        <v>0.40539345013748801</v>
      </c>
      <c r="AN33" s="23">
        <f>_xll.DupireSsviCalculateSigmaDup($C$3,$C$4,$C$7,$C$8,$C$9,$C$10,$C$11,$AA33,AN$3)</f>
        <v>0.41569811705010085</v>
      </c>
      <c r="AO33" s="23">
        <f>_xll.DupireSsviCalculateSigmaDup($C$3,$C$4,$C$7,$C$8,$C$9,$C$10,$C$11,$AA33,AO$3)</f>
        <v>0.42626493508719243</v>
      </c>
      <c r="AP33" s="23">
        <f>_xll.DupireSsviCalculateSigmaDup($C$3,$C$4,$C$7,$C$8,$C$9,$C$10,$C$11,$AA33,AP$3)</f>
        <v>0.4371139244207361</v>
      </c>
      <c r="AQ33" s="23">
        <f>_xll.DupireSsviCalculateSigmaDup($C$3,$C$4,$C$7,$C$8,$C$9,$C$10,$C$11,$AA33,AQ$3)</f>
        <v>0.44824131808119494</v>
      </c>
      <c r="AR33" s="23">
        <f>_xll.DupireSsviCalculateSigmaDup($C$3,$C$4,$C$7,$C$8,$C$9,$C$10,$C$11,$AA33,AR$3)</f>
        <v>0.4596506509353494</v>
      </c>
      <c r="AS33" s="23">
        <f>_xll.DupireSsviCalculateSigmaDup($C$3,$C$4,$C$7,$C$8,$C$9,$C$10,$C$11,$AA33,AS$3)</f>
        <v>0.47136648969645945</v>
      </c>
      <c r="AT33" s="24">
        <f>_xll.DupireSsviCalculateSigmaDup($C$3,$C$4,$C$7,$C$8,$C$9,$C$10,$C$11,$AA33,AT$3)</f>
        <v>0.48337617854305692</v>
      </c>
    </row>
    <row r="34" spans="5:46" x14ac:dyDescent="0.25">
      <c r="E34" s="17">
        <f t="shared" si="3"/>
        <v>95</v>
      </c>
      <c r="F34" s="22">
        <f>_xll.DupireSsviCalculateSigmaDup($C$3,$C$4,$C$7,$C$8,$C$9,$C$10,$C$11,$E34,F$3)</f>
        <v>0.29141890349764626</v>
      </c>
      <c r="G34" s="23">
        <f>_xll.DupireSsviCalculateSigmaDup($C$3,$C$4,$C$7,$C$8,$C$9,$C$10,$C$11,$E34,G$3)</f>
        <v>0.31051523707260992</v>
      </c>
      <c r="H34" s="23">
        <f>_xll.DupireSsviCalculateSigmaDup($C$3,$C$4,$C$7,$C$8,$C$9,$C$10,$C$11,$E34,H$3)</f>
        <v>0.32915473651892196</v>
      </c>
      <c r="I34" s="23">
        <f>_xll.DupireSsviCalculateSigmaDup($C$3,$C$4,$C$7,$C$8,$C$9,$C$10,$C$11,$E34,I$3)</f>
        <v>0.34803286029427205</v>
      </c>
      <c r="J34" s="23">
        <f>_xll.DupireSsviCalculateSigmaDup($C$3,$C$4,$C$7,$C$8,$C$9,$C$10,$C$11,$E34,J$3)</f>
        <v>0.36746270071882803</v>
      </c>
      <c r="K34" s="23">
        <f>_xll.DupireSsviCalculateSigmaDup($C$3,$C$4,$C$7,$C$8,$C$9,$C$10,$C$11,$E34,K$3)</f>
        <v>0.38762758276824344</v>
      </c>
      <c r="L34" s="23">
        <f>_xll.DupireSsviCalculateSigmaDup($C$3,$C$4,$C$7,$C$8,$C$9,$C$10,$C$11,$E34,L$3)</f>
        <v>0.40865094290082227</v>
      </c>
      <c r="M34" s="23">
        <f>_xll.DupireSsviCalculateSigmaDup($C$3,$C$4,$C$7,$C$8,$C$9,$C$10,$C$11,$E34,M$3)</f>
        <v>0.43062503285191145</v>
      </c>
      <c r="N34" s="23">
        <f>_xll.DupireSsviCalculateSigmaDup($C$3,$C$4,$C$7,$C$8,$C$9,$C$10,$C$11,$E34,N$3)</f>
        <v>0.45363933893312008</v>
      </c>
      <c r="O34" s="23">
        <f>_xll.DupireSsviCalculateSigmaDup($C$3,$C$4,$C$7,$C$8,$C$9,$C$10,$C$11,$E34,O$3)</f>
        <v>0.47776239357179534</v>
      </c>
      <c r="P34" s="23">
        <f>_xll.DupireSsviCalculateSigmaDup($C$3,$C$4,$C$7,$C$8,$C$9,$C$10,$C$11,$E34,P$3)</f>
        <v>0.50306495743579382</v>
      </c>
      <c r="Q34" s="23">
        <f>_xll.DupireSsviCalculateSigmaDup($C$3,$C$4,$C$7,$C$8,$C$9,$C$10,$C$11,$E34,Q$3)</f>
        <v>0.52963085451990111</v>
      </c>
      <c r="R34" s="23">
        <f>_xll.DupireSsviCalculateSigmaDup($C$3,$C$4,$C$7,$C$8,$C$9,$C$10,$C$11,$E34,R$3)</f>
        <v>0.55751215366619788</v>
      </c>
      <c r="S34" s="23">
        <f>_xll.DupireSsviCalculateSigmaDup($C$3,$C$4,$C$7,$C$8,$C$9,$C$10,$C$11,$E34,S$3)</f>
        <v>0.5868071605815024</v>
      </c>
      <c r="T34" s="23">
        <f>_xll.DupireSsviCalculateSigmaDup($C$3,$C$4,$C$7,$C$8,$C$9,$C$10,$C$11,$E34,T$3)</f>
        <v>0.61756896442288867</v>
      </c>
      <c r="U34" s="23">
        <f>_xll.DupireSsviCalculateSigmaDup($C$3,$C$4,$C$7,$C$8,$C$9,$C$10,$C$11,$E34,U$3)</f>
        <v>0.64989756450175862</v>
      </c>
      <c r="V34" s="23">
        <f>_xll.DupireSsviCalculateSigmaDup($C$3,$C$4,$C$7,$C$8,$C$9,$C$10,$C$11,$E34,V$3)</f>
        <v>0.68389235942025328</v>
      </c>
      <c r="W34" s="23">
        <f>_xll.DupireSsviCalculateSigmaDup($C$3,$C$4,$C$7,$C$8,$C$9,$C$10,$C$11,$E34,W$3)</f>
        <v>0.71960172111638709</v>
      </c>
      <c r="X34" s="24">
        <f>_xll.DupireSsviCalculateSigmaDup($C$3,$C$4,$C$7,$C$8,$C$9,$C$10,$C$11,$E34,X$3)</f>
        <v>0.75714198084548368</v>
      </c>
      <c r="AA34" s="17">
        <f t="shared" si="2"/>
        <v>102.5</v>
      </c>
      <c r="AB34" s="22">
        <f>_xll.DupireSsviCalculateSigmaDup($C$3,$C$4,$C$7,$C$8,$C$9,$C$10,$C$11,$AA34,AB$3)</f>
        <v>0.30992617467135408</v>
      </c>
      <c r="AC34" s="23">
        <f>_xll.DupireSsviCalculateSigmaDup($C$3,$C$4,$C$7,$C$8,$C$9,$C$10,$C$11,$AA34,AC$3)</f>
        <v>0.31709975210331909</v>
      </c>
      <c r="AD34" s="23">
        <f>_xll.DupireSsviCalculateSigmaDup($C$3,$C$4,$C$7,$C$8,$C$9,$C$10,$C$11,$AA34,AD$3)</f>
        <v>0.3247003438684225</v>
      </c>
      <c r="AE34" s="23">
        <f>_xll.DupireSsviCalculateSigmaDup($C$3,$C$4,$C$7,$C$8,$C$9,$C$10,$C$11,$AA34,AE$3)</f>
        <v>0.33263379287759537</v>
      </c>
      <c r="AF34" s="23">
        <f>_xll.DupireSsviCalculateSigmaDup($C$3,$C$4,$C$7,$C$8,$C$9,$C$10,$C$11,$AA34,AF$3)</f>
        <v>0.34085758046992531</v>
      </c>
      <c r="AG34" s="23">
        <f>_xll.DupireSsviCalculateSigmaDup($C$3,$C$4,$C$7,$C$8,$C$9,$C$10,$C$11,$AA34,AG$3)</f>
        <v>0.34934977458090133</v>
      </c>
      <c r="AH34" s="23">
        <f>_xll.DupireSsviCalculateSigmaDup($C$3,$C$4,$C$7,$C$8,$C$9,$C$10,$C$11,$AA34,AH$3)</f>
        <v>0.35809774725892618</v>
      </c>
      <c r="AI34" s="23">
        <f>_xll.DupireSsviCalculateSigmaDup($C$3,$C$4,$C$7,$C$8,$C$9,$C$10,$C$11,$AA34,AI$3)</f>
        <v>0.36710194837385085</v>
      </c>
      <c r="AJ34" s="23">
        <f>_xll.DupireSsviCalculateSigmaDup($C$3,$C$4,$C$7,$C$8,$C$9,$C$10,$C$11,$AA34,AJ$3)</f>
        <v>0.37635543381375935</v>
      </c>
      <c r="AK34" s="23">
        <f>_xll.DupireSsviCalculateSigmaDup($C$3,$C$4,$C$7,$C$8,$C$9,$C$10,$C$11,$AA34,AK$3)</f>
        <v>0.3858627863021693</v>
      </c>
      <c r="AL34" s="23">
        <f>_xll.DupireSsviCalculateSigmaDup($C$3,$C$4,$C$7,$C$8,$C$9,$C$10,$C$11,$AA34,AL$3)</f>
        <v>0.3956294081377002</v>
      </c>
      <c r="AM34" s="23">
        <f>_xll.DupireSsviCalculateSigmaDup($C$3,$C$4,$C$7,$C$8,$C$9,$C$10,$C$11,$AA34,AM$3)</f>
        <v>0.40565517061734996</v>
      </c>
      <c r="AN34" s="23">
        <f>_xll.DupireSsviCalculateSigmaDup($C$3,$C$4,$C$7,$C$8,$C$9,$C$10,$C$11,$AA34,AN$3)</f>
        <v>0.41594934867244582</v>
      </c>
      <c r="AO34" s="23">
        <f>_xll.DupireSsviCalculateSigmaDup($C$3,$C$4,$C$7,$C$8,$C$9,$C$10,$C$11,$AA34,AO$3)</f>
        <v>0.42650677055868846</v>
      </c>
      <c r="AP34" s="23">
        <f>_xll.DupireSsviCalculateSigmaDup($C$3,$C$4,$C$7,$C$8,$C$9,$C$10,$C$11,$AA34,AP$3)</f>
        <v>0.43734284047317107</v>
      </c>
      <c r="AQ34" s="23">
        <f>_xll.DupireSsviCalculateSigmaDup($C$3,$C$4,$C$7,$C$8,$C$9,$C$10,$C$11,$AA34,AQ$3)</f>
        <v>0.4484639796812212</v>
      </c>
      <c r="AR34" s="23">
        <f>_xll.DupireSsviCalculateSigmaDup($C$3,$C$4,$C$7,$C$8,$C$9,$C$10,$C$11,$AA34,AR$3)</f>
        <v>0.45986937393201732</v>
      </c>
      <c r="AS34" s="23">
        <f>_xll.DupireSsviCalculateSigmaDup($C$3,$C$4,$C$7,$C$8,$C$9,$C$10,$C$11,$AA34,AS$3)</f>
        <v>0.47156276320486468</v>
      </c>
      <c r="AT34" s="24">
        <f>_xll.DupireSsviCalculateSigmaDup($C$3,$C$4,$C$7,$C$8,$C$9,$C$10,$C$11,$AA34,AT$3)</f>
        <v>0.48356615681580251</v>
      </c>
    </row>
    <row r="35" spans="5:46" x14ac:dyDescent="0.25">
      <c r="E35" s="17">
        <f t="shared" si="3"/>
        <v>97.5</v>
      </c>
      <c r="F35" s="22">
        <f>_xll.DupireSsviCalculateSigmaDup($C$3,$C$4,$C$7,$C$8,$C$9,$C$10,$C$11,$E35,F$3)</f>
        <v>0.29661279082554826</v>
      </c>
      <c r="G35" s="23">
        <f>_xll.DupireSsviCalculateSigmaDup($C$3,$C$4,$C$7,$C$8,$C$9,$C$10,$C$11,$E35,G$3)</f>
        <v>0.31477484144631801</v>
      </c>
      <c r="H35" s="23">
        <f>_xll.DupireSsviCalculateSigmaDup($C$3,$C$4,$C$7,$C$8,$C$9,$C$10,$C$11,$E35,H$3)</f>
        <v>0.33278646788849081</v>
      </c>
      <c r="I35" s="23">
        <f>_xll.DupireSsviCalculateSigmaDup($C$3,$C$4,$C$7,$C$8,$C$9,$C$10,$C$11,$E35,I$3)</f>
        <v>0.35121907032861194</v>
      </c>
      <c r="J35" s="23">
        <f>_xll.DupireSsviCalculateSigmaDup($C$3,$C$4,$C$7,$C$8,$C$9,$C$10,$C$11,$E35,J$3)</f>
        <v>0.3703198012433036</v>
      </c>
      <c r="K35" s="23">
        <f>_xll.DupireSsviCalculateSigmaDup($C$3,$C$4,$C$7,$C$8,$C$9,$C$10,$C$11,$E35,K$3)</f>
        <v>0.39022301914471391</v>
      </c>
      <c r="L35" s="23">
        <f>_xll.DupireSsviCalculateSigmaDup($C$3,$C$4,$C$7,$C$8,$C$9,$C$10,$C$11,$E35,L$3)</f>
        <v>0.41103218913115586</v>
      </c>
      <c r="M35" s="23">
        <f>_xll.DupireSsviCalculateSigmaDup($C$3,$C$4,$C$7,$C$8,$C$9,$C$10,$C$11,$E35,M$3)</f>
        <v>0.43283129417082272</v>
      </c>
      <c r="N35" s="23">
        <f>_xll.DupireSsviCalculateSigmaDup($C$3,$C$4,$C$7,$C$8,$C$9,$C$10,$C$11,$E35,N$3)</f>
        <v>0.45569380379467456</v>
      </c>
      <c r="O35" s="23">
        <f>_xll.DupireSsviCalculateSigmaDup($C$3,$C$4,$C$7,$C$8,$C$9,$C$10,$C$11,$E35,O$3)</f>
        <v>0.47968353991333051</v>
      </c>
      <c r="P35" s="23">
        <f>_xll.DupireSsviCalculateSigmaDup($C$3,$C$4,$C$7,$C$8,$C$9,$C$10,$C$11,$E35,P$3)</f>
        <v>0.50487329726932095</v>
      </c>
      <c r="Q35" s="23">
        <f>_xll.DupireSsviCalculateSigmaDup($C$3,$C$4,$C$7,$C$8,$C$9,$C$10,$C$11,$E35,Q$3)</f>
        <v>0.53133865815383119</v>
      </c>
      <c r="R35" s="23">
        <f>_xll.DupireSsviCalculateSigmaDup($C$3,$C$4,$C$7,$C$8,$C$9,$C$10,$C$11,$E35,R$3)</f>
        <v>0.55912622885419672</v>
      </c>
      <c r="S35" s="23">
        <f>_xll.DupireSsviCalculateSigmaDup($C$3,$C$4,$C$7,$C$8,$C$9,$C$10,$C$11,$E35,S$3)</f>
        <v>0.58834089363552711</v>
      </c>
      <c r="T35" s="23">
        <f>_xll.DupireSsviCalculateSigmaDup($C$3,$C$4,$C$7,$C$8,$C$9,$C$10,$C$11,$E35,T$3)</f>
        <v>0.61902721108334335</v>
      </c>
      <c r="U35" s="23">
        <f>_xll.DupireSsviCalculateSigmaDup($C$3,$C$4,$C$7,$C$8,$C$9,$C$10,$C$11,$E35,U$3)</f>
        <v>0.65129323882178003</v>
      </c>
      <c r="V35" s="23">
        <f>_xll.DupireSsviCalculateSigmaDup($C$3,$C$4,$C$7,$C$8,$C$9,$C$10,$C$11,$E35,V$3)</f>
        <v>0.6851924897725955</v>
      </c>
      <c r="W35" s="23">
        <f>_xll.DupireSsviCalculateSigmaDup($C$3,$C$4,$C$7,$C$8,$C$9,$C$10,$C$11,$E35,W$3)</f>
        <v>0.72084522728995837</v>
      </c>
      <c r="X35" s="24">
        <f>_xll.DupireSsviCalculateSigmaDup($C$3,$C$4,$C$7,$C$8,$C$9,$C$10,$C$11,$E35,X$3)</f>
        <v>0.75829069235603852</v>
      </c>
      <c r="AA35" s="17">
        <f t="shared" si="2"/>
        <v>102.75</v>
      </c>
      <c r="AB35" s="22">
        <f>_xll.DupireSsviCalculateSigmaDup($C$3,$C$4,$C$7,$C$8,$C$9,$C$10,$C$11,$AA35,AB$3)</f>
        <v>0.31066347230909275</v>
      </c>
      <c r="AC35" s="23">
        <f>_xll.DupireSsviCalculateSigmaDup($C$3,$C$4,$C$7,$C$8,$C$9,$C$10,$C$11,$AA35,AC$3)</f>
        <v>0.31771542717573648</v>
      </c>
      <c r="AD35" s="23">
        <f>_xll.DupireSsviCalculateSigmaDup($C$3,$C$4,$C$7,$C$8,$C$9,$C$10,$C$11,$AA35,AD$3)</f>
        <v>0.32523193740412026</v>
      </c>
      <c r="AE35" s="23">
        <f>_xll.DupireSsviCalculateSigmaDup($C$3,$C$4,$C$7,$C$8,$C$9,$C$10,$C$11,$AA35,AE$3)</f>
        <v>0.33310522800344039</v>
      </c>
      <c r="AF35" s="23">
        <f>_xll.DupireSsviCalculateSigmaDup($C$3,$C$4,$C$7,$C$8,$C$9,$C$10,$C$11,$AA35,AF$3)</f>
        <v>0.34128205476869294</v>
      </c>
      <c r="AG35" s="23">
        <f>_xll.DupireSsviCalculateSigmaDup($C$3,$C$4,$C$7,$C$8,$C$9,$C$10,$C$11,$AA35,AG$3)</f>
        <v>0.34973780335569971</v>
      </c>
      <c r="AH35" s="23">
        <f>_xll.DupireSsviCalculateSigmaDup($C$3,$C$4,$C$7,$C$8,$C$9,$C$10,$C$11,$AA35,AH$3)</f>
        <v>0.35845716465716942</v>
      </c>
      <c r="AI35" s="23">
        <f>_xll.DupireSsviCalculateSigmaDup($C$3,$C$4,$C$7,$C$8,$C$9,$C$10,$C$11,$AA35,AI$3)</f>
        <v>0.36743555096451552</v>
      </c>
      <c r="AJ35" s="23">
        <f>_xll.DupireSsviCalculateSigmaDup($C$3,$C$4,$C$7,$C$8,$C$9,$C$10,$C$11,$AA35,AJ$3)</f>
        <v>0.37666874942467438</v>
      </c>
      <c r="AK35" s="23">
        <f>_xll.DupireSsviCalculateSigmaDup($C$3,$C$4,$C$7,$C$8,$C$9,$C$10,$C$11,$AA35,AK$3)</f>
        <v>0.38615557713407439</v>
      </c>
      <c r="AL35" s="23">
        <f>_xll.DupireSsviCalculateSigmaDup($C$3,$C$4,$C$7,$C$8,$C$9,$C$10,$C$11,$AA35,AL$3)</f>
        <v>0.39590611642542217</v>
      </c>
      <c r="AM35" s="23">
        <f>_xll.DupireSsviCalculateSigmaDup($C$3,$C$4,$C$7,$C$8,$C$9,$C$10,$C$11,$AA35,AM$3)</f>
        <v>0.40591728382645298</v>
      </c>
      <c r="AN35" s="23">
        <f>_xll.DupireSsviCalculateSigmaDup($C$3,$C$4,$C$7,$C$8,$C$9,$C$10,$C$11,$AA35,AN$3)</f>
        <v>0.41619240212275616</v>
      </c>
      <c r="AO35" s="23">
        <f>_xll.DupireSsviCalculateSigmaDup($C$3,$C$4,$C$7,$C$8,$C$9,$C$10,$C$11,$AA35,AO$3)</f>
        <v>0.42674160379547738</v>
      </c>
      <c r="AP35" s="23">
        <f>_xll.DupireSsviCalculateSigmaDup($C$3,$C$4,$C$7,$C$8,$C$9,$C$10,$C$11,$AA35,AP$3)</f>
        <v>0.43756897547052614</v>
      </c>
      <c r="AQ35" s="23">
        <f>_xll.DupireSsviCalculateSigmaDup($C$3,$C$4,$C$7,$C$8,$C$9,$C$10,$C$11,$AA35,AQ$3)</f>
        <v>0.44867762980695519</v>
      </c>
      <c r="AR35" s="23">
        <f>_xll.DupireSsviCalculateSigmaDup($C$3,$C$4,$C$7,$C$8,$C$9,$C$10,$C$11,$AA35,AR$3)</f>
        <v>0.46007568368134244</v>
      </c>
      <c r="AS35" s="23">
        <f>_xll.DupireSsviCalculateSigmaDup($C$3,$C$4,$C$7,$C$8,$C$9,$C$10,$C$11,$AA35,AS$3)</f>
        <v>0.4717719601949672</v>
      </c>
      <c r="AT35" s="24">
        <f>_xll.DupireSsviCalculateSigmaDup($C$3,$C$4,$C$7,$C$8,$C$9,$C$10,$C$11,$AA35,AT$3)</f>
        <v>0.48376276373164595</v>
      </c>
    </row>
    <row r="36" spans="5:46" x14ac:dyDescent="0.25">
      <c r="E36" s="17">
        <f t="shared" si="3"/>
        <v>100</v>
      </c>
      <c r="F36" s="22">
        <f>_xll.DupireSsviCalculateSigmaDup($C$3,$C$4,$C$7,$C$8,$C$9,$C$10,$C$11,$E36,F$3)</f>
        <v>0.30287947452217029</v>
      </c>
      <c r="G36" s="23">
        <f>_xll.DupireSsviCalculateSigmaDup($C$3,$C$4,$C$7,$C$8,$C$9,$C$10,$C$11,$E36,G$3)</f>
        <v>0.31954412433514789</v>
      </c>
      <c r="H36" s="23">
        <f>_xll.DupireSsviCalculateSigmaDup($C$3,$C$4,$C$7,$C$8,$C$9,$C$10,$C$11,$E36,H$3)</f>
        <v>0.33670979860638278</v>
      </c>
      <c r="I36" s="23">
        <f>_xll.DupireSsviCalculateSigmaDup($C$3,$C$4,$C$7,$C$8,$C$9,$C$10,$C$11,$E36,I$3)</f>
        <v>0.35458743258043862</v>
      </c>
      <c r="J36" s="23">
        <f>_xll.DupireSsviCalculateSigmaDup($C$3,$C$4,$C$7,$C$8,$C$9,$C$10,$C$11,$E36,J$3)</f>
        <v>0.37328957216440478</v>
      </c>
      <c r="K36" s="23">
        <f>_xll.DupireSsviCalculateSigmaDup($C$3,$C$4,$C$7,$C$8,$C$9,$C$10,$C$11,$E36,K$3)</f>
        <v>0.39289368133525571</v>
      </c>
      <c r="L36" s="23">
        <f>_xll.DupireSsviCalculateSigmaDup($C$3,$C$4,$C$7,$C$8,$C$9,$C$10,$C$11,$E36,L$3)</f>
        <v>0.41346690739000985</v>
      </c>
      <c r="M36" s="23">
        <f>_xll.DupireSsviCalculateSigmaDup($C$3,$C$4,$C$7,$C$8,$C$9,$C$10,$C$11,$E36,M$3)</f>
        <v>0.43507543212996941</v>
      </c>
      <c r="N36" s="23">
        <f>_xll.DupireSsviCalculateSigmaDup($C$3,$C$4,$C$7,$C$8,$C$9,$C$10,$C$11,$E36,N$3)</f>
        <v>0.4577691449728456</v>
      </c>
      <c r="O36" s="23">
        <f>_xll.DupireSsviCalculateSigmaDup($C$3,$C$4,$C$7,$C$8,$C$9,$C$10,$C$11,$E36,O$3)</f>
        <v>0.48162267289211352</v>
      </c>
      <c r="P36" s="23">
        <f>_xll.DupireSsviCalculateSigmaDup($C$3,$C$4,$C$7,$C$8,$C$9,$C$10,$C$11,$E36,P$3)</f>
        <v>0.5066895011203385</v>
      </c>
      <c r="Q36" s="23">
        <f>_xll.DupireSsviCalculateSigmaDup($C$3,$C$4,$C$7,$C$8,$C$9,$C$10,$C$11,$E36,Q$3)</f>
        <v>0.53304188199294322</v>
      </c>
      <c r="R36" s="23">
        <f>_xll.DupireSsviCalculateSigmaDup($C$3,$C$4,$C$7,$C$8,$C$9,$C$10,$C$11,$E36,R$3)</f>
        <v>0.56073513971724354</v>
      </c>
      <c r="S36" s="23">
        <f>_xll.DupireSsviCalculateSigmaDup($C$3,$C$4,$C$7,$C$8,$C$9,$C$10,$C$11,$E36,S$3)</f>
        <v>0.58985825183030682</v>
      </c>
      <c r="T36" s="23">
        <f>_xll.DupireSsviCalculateSigmaDup($C$3,$C$4,$C$7,$C$8,$C$9,$C$10,$C$11,$E36,T$3)</f>
        <v>0.62047463379533885</v>
      </c>
      <c r="U36" s="23">
        <f>_xll.DupireSsviCalculateSigmaDup($C$3,$C$4,$C$7,$C$8,$C$9,$C$10,$C$11,$E36,U$3)</f>
        <v>0.65265846419510276</v>
      </c>
      <c r="V36" s="23">
        <f>_xll.DupireSsviCalculateSigmaDup($C$3,$C$4,$C$7,$C$8,$C$9,$C$10,$C$11,$E36,V$3)</f>
        <v>0.68647822434856709</v>
      </c>
      <c r="W36" s="23">
        <f>_xll.DupireSsviCalculateSigmaDup($C$3,$C$4,$C$7,$C$8,$C$9,$C$10,$C$11,$E36,W$3)</f>
        <v>0.72208320101228729</v>
      </c>
      <c r="X36" s="24">
        <f>_xll.DupireSsviCalculateSigmaDup($C$3,$C$4,$C$7,$C$8,$C$9,$C$10,$C$11,$E36,X$3)</f>
        <v>0.75946450672719346</v>
      </c>
      <c r="AA36" s="17">
        <f t="shared" si="2"/>
        <v>103</v>
      </c>
      <c r="AB36" s="22">
        <f>_xll.DupireSsviCalculateSigmaDup($C$3,$C$4,$C$7,$C$8,$C$9,$C$10,$C$11,$AA36,AB$3)</f>
        <v>0.31140500585836584</v>
      </c>
      <c r="AC36" s="23">
        <f>_xll.DupireSsviCalculateSigmaDup($C$3,$C$4,$C$7,$C$8,$C$9,$C$10,$C$11,$AA36,AC$3)</f>
        <v>0.31833458536226361</v>
      </c>
      <c r="AD36" s="23">
        <f>_xll.DupireSsviCalculateSigmaDup($C$3,$C$4,$C$7,$C$8,$C$9,$C$10,$C$11,$AA36,AD$3)</f>
        <v>0.32576798411894514</v>
      </c>
      <c r="AE36" s="23">
        <f>_xll.DupireSsviCalculateSigmaDup($C$3,$C$4,$C$7,$C$8,$C$9,$C$10,$C$11,$AA36,AE$3)</f>
        <v>0.33357936945931643</v>
      </c>
      <c r="AF36" s="23">
        <f>_xll.DupireSsviCalculateSigmaDup($C$3,$C$4,$C$7,$C$8,$C$9,$C$10,$C$11,$AA36,AF$3)</f>
        <v>0.34170878529050702</v>
      </c>
      <c r="AG36" s="23">
        <f>_xll.DupireSsviCalculateSigmaDup($C$3,$C$4,$C$7,$C$8,$C$9,$C$10,$C$11,$AA36,AG$3)</f>
        <v>0.35012657134198605</v>
      </c>
      <c r="AH36" s="23">
        <f>_xll.DupireSsviCalculateSigmaDup($C$3,$C$4,$C$7,$C$8,$C$9,$C$10,$C$11,$AA36,AH$3)</f>
        <v>0.3588146094334731</v>
      </c>
      <c r="AI36" s="23">
        <f>_xll.DupireSsviCalculateSigmaDup($C$3,$C$4,$C$7,$C$8,$C$9,$C$10,$C$11,$AA36,AI$3)</f>
        <v>0.36776627248143728</v>
      </c>
      <c r="AJ36" s="23">
        <f>_xll.DupireSsviCalculateSigmaDup($C$3,$C$4,$C$7,$C$8,$C$9,$C$10,$C$11,$AA36,AJ$3)</f>
        <v>0.37697893325112242</v>
      </c>
      <c r="AK36" s="23">
        <f>_xll.DupireSsviCalculateSigmaDup($C$3,$C$4,$C$7,$C$8,$C$9,$C$10,$C$11,$AA36,AK$3)</f>
        <v>0.38644894935201213</v>
      </c>
      <c r="AL36" s="23">
        <f>_xll.DupireSsviCalculateSigmaDup($C$3,$C$4,$C$7,$C$8,$C$9,$C$10,$C$11,$AA36,AL$3)</f>
        <v>0.3961832984564122</v>
      </c>
      <c r="AM36" s="23">
        <f>_xll.DupireSsviCalculateSigmaDup($C$3,$C$4,$C$7,$C$8,$C$9,$C$10,$C$11,$AA36,AM$3)</f>
        <v>0.40617839605944595</v>
      </c>
      <c r="AN36" s="23">
        <f>_xll.DupireSsviCalculateSigmaDup($C$3,$C$4,$C$7,$C$8,$C$9,$C$10,$C$11,$AA36,AN$3)</f>
        <v>0.4164442573180071</v>
      </c>
      <c r="AO36" s="23">
        <f>_xll.DupireSsviCalculateSigmaDup($C$3,$C$4,$C$7,$C$8,$C$9,$C$10,$C$11,$AA36,AO$3)</f>
        <v>0.42698249215736417</v>
      </c>
      <c r="AP36" s="23">
        <f>_xll.DupireSsviCalculateSigmaDup($C$3,$C$4,$C$7,$C$8,$C$9,$C$10,$C$11,$AA36,AP$3)</f>
        <v>0.43779678792947135</v>
      </c>
      <c r="AQ36" s="23">
        <f>_xll.DupireSsviCalculateSigmaDup($C$3,$C$4,$C$7,$C$8,$C$9,$C$10,$C$11,$AA36,AQ$3)</f>
        <v>0.44889447173453761</v>
      </c>
      <c r="AR36" s="23">
        <f>_xll.DupireSsviCalculateSigmaDup($C$3,$C$4,$C$7,$C$8,$C$9,$C$10,$C$11,$AA36,AR$3)</f>
        <v>0.46029150563754112</v>
      </c>
      <c r="AS36" s="23">
        <f>_xll.DupireSsviCalculateSigmaDup($C$3,$C$4,$C$7,$C$8,$C$9,$C$10,$C$11,$AA36,AS$3)</f>
        <v>0.4719651428988928</v>
      </c>
      <c r="AT36" s="24">
        <f>_xll.DupireSsviCalculateSigmaDup($C$3,$C$4,$C$7,$C$8,$C$9,$C$10,$C$11,$AA36,AT$3)</f>
        <v>0.48395611000269217</v>
      </c>
    </row>
    <row r="37" spans="5:46" x14ac:dyDescent="0.25">
      <c r="E37" s="17">
        <f t="shared" si="3"/>
        <v>102.5</v>
      </c>
      <c r="F37" s="22">
        <f>_xll.DupireSsviCalculateSigmaDup($C$3,$C$4,$C$7,$C$8,$C$9,$C$10,$C$11,$E37,F$3)</f>
        <v>0.30992617467135408</v>
      </c>
      <c r="G37" s="23">
        <f>_xll.DupireSsviCalculateSigmaDup($C$3,$C$4,$C$7,$C$8,$C$9,$C$10,$C$11,$E37,G$3)</f>
        <v>0.3247003438684225</v>
      </c>
      <c r="H37" s="23">
        <f>_xll.DupireSsviCalculateSigmaDup($C$3,$C$4,$C$7,$C$8,$C$9,$C$10,$C$11,$E37,H$3)</f>
        <v>0.34085758048986903</v>
      </c>
      <c r="I37" s="23">
        <f>_xll.DupireSsviCalculateSigmaDup($C$3,$C$4,$C$7,$C$8,$C$9,$C$10,$C$11,$E37,I$3)</f>
        <v>0.35809957228754552</v>
      </c>
      <c r="J37" s="23">
        <f>_xll.DupireSsviCalculateSigmaDup($C$3,$C$4,$C$7,$C$8,$C$9,$C$10,$C$11,$E37,J$3)</f>
        <v>0.37635543381375935</v>
      </c>
      <c r="K37" s="23">
        <f>_xll.DupireSsviCalculateSigmaDup($C$3,$C$4,$C$7,$C$8,$C$9,$C$10,$C$11,$E37,K$3)</f>
        <v>0.3956294081033333</v>
      </c>
      <c r="L37" s="23">
        <f>_xll.DupireSsviCalculateSigmaDup($C$3,$C$4,$C$7,$C$8,$C$9,$C$10,$C$11,$E37,L$3)</f>
        <v>0.41594651946895289</v>
      </c>
      <c r="M37" s="23">
        <f>_xll.DupireSsviCalculateSigmaDup($C$3,$C$4,$C$7,$C$8,$C$9,$C$10,$C$11,$E37,M$3)</f>
        <v>0.43733837587552199</v>
      </c>
      <c r="N37" s="23">
        <f>_xll.DupireSsviCalculateSigmaDup($C$3,$C$4,$C$7,$C$8,$C$9,$C$10,$C$11,$E37,N$3)</f>
        <v>0.45986311045277423</v>
      </c>
      <c r="O37" s="23">
        <f>_xll.DupireSsviCalculateSigmaDup($C$3,$C$4,$C$7,$C$8,$C$9,$C$10,$C$11,$E37,O$3)</f>
        <v>0.48356615678761772</v>
      </c>
      <c r="P37" s="23">
        <f>_xll.DupireSsviCalculateSigmaDup($C$3,$C$4,$C$7,$C$8,$C$9,$C$10,$C$11,$E37,P$3)</f>
        <v>0.50851424539533718</v>
      </c>
      <c r="Q37" s="23">
        <f>_xll.DupireSsviCalculateSigmaDup($C$3,$C$4,$C$7,$C$8,$C$9,$C$10,$C$11,$E37,Q$3)</f>
        <v>0.53474565539487362</v>
      </c>
      <c r="R37" s="23">
        <f>_xll.DupireSsviCalculateSigmaDup($C$3,$C$4,$C$7,$C$8,$C$9,$C$10,$C$11,$E37,R$3)</f>
        <v>0.56234127037160064</v>
      </c>
      <c r="S37" s="23">
        <f>_xll.DupireSsviCalculateSigmaDup($C$3,$C$4,$C$7,$C$8,$C$9,$C$10,$C$11,$E37,S$3)</f>
        <v>0.5913742668122357</v>
      </c>
      <c r="T37" s="23">
        <f>_xll.DupireSsviCalculateSigmaDup($C$3,$C$4,$C$7,$C$8,$C$9,$C$10,$C$11,$E37,T$3)</f>
        <v>0.62190213440293773</v>
      </c>
      <c r="U37" s="23">
        <f>_xll.DupireSsviCalculateSigmaDup($C$3,$C$4,$C$7,$C$8,$C$9,$C$10,$C$11,$E37,U$3)</f>
        <v>0.6540195077373977</v>
      </c>
      <c r="V37" s="23">
        <f>_xll.DupireSsviCalculateSigmaDup($C$3,$C$4,$C$7,$C$8,$C$9,$C$10,$C$11,$E37,V$3)</f>
        <v>0.68779660385443075</v>
      </c>
      <c r="W37" s="23">
        <f>_xll.DupireSsviCalculateSigmaDup($C$3,$C$4,$C$7,$C$8,$C$9,$C$10,$C$11,$E37,W$3)</f>
        <v>0.72327625071214219</v>
      </c>
      <c r="X37" s="24">
        <f>_xll.DupireSsviCalculateSigmaDup($C$3,$C$4,$C$7,$C$8,$C$9,$C$10,$C$11,$E37,X$3)</f>
        <v>0.76060161801537274</v>
      </c>
      <c r="AA37" s="17">
        <f t="shared" ref="AA37:AA56" si="4">AA36+$AC$1</f>
        <v>103.25</v>
      </c>
      <c r="AB37" s="22">
        <f>_xll.DupireSsviCalculateSigmaDup($C$3,$C$4,$C$7,$C$8,$C$9,$C$10,$C$11,$AA37,AB$3)</f>
        <v>0.31215167053786752</v>
      </c>
      <c r="AC37" s="23">
        <f>_xll.DupireSsviCalculateSigmaDup($C$3,$C$4,$C$7,$C$8,$C$9,$C$10,$C$11,$AA37,AC$3)</f>
        <v>0.31895793951603907</v>
      </c>
      <c r="AD37" s="23">
        <f>_xll.DupireSsviCalculateSigmaDup($C$3,$C$4,$C$7,$C$8,$C$9,$C$10,$C$11,$AA37,AD$3)</f>
        <v>0.32630647213667813</v>
      </c>
      <c r="AE37" s="23">
        <f>_xll.DupireSsviCalculateSigmaDup($C$3,$C$4,$C$7,$C$8,$C$9,$C$10,$C$11,$AA37,AE$3)</f>
        <v>0.33405330937899036</v>
      </c>
      <c r="AF37" s="23">
        <f>_xll.DupireSsviCalculateSigmaDup($C$3,$C$4,$C$7,$C$8,$C$9,$C$10,$C$11,$AA37,AF$3)</f>
        <v>0.34213598166984344</v>
      </c>
      <c r="AG37" s="23">
        <f>_xll.DupireSsviCalculateSigmaDup($C$3,$C$4,$C$7,$C$8,$C$9,$C$10,$C$11,$AA37,AG$3)</f>
        <v>0.35051604139455933</v>
      </c>
      <c r="AH37" s="23">
        <f>_xll.DupireSsviCalculateSigmaDup($C$3,$C$4,$C$7,$C$8,$C$9,$C$10,$C$11,$AA37,AH$3)</f>
        <v>0.35917493736311107</v>
      </c>
      <c r="AI37" s="23">
        <f>_xll.DupireSsviCalculateSigmaDup($C$3,$C$4,$C$7,$C$8,$C$9,$C$10,$C$11,$AA37,AI$3)</f>
        <v>0.36810160284617527</v>
      </c>
      <c r="AJ37" s="23">
        <f>_xll.DupireSsviCalculateSigmaDup($C$3,$C$4,$C$7,$C$8,$C$9,$C$10,$C$11,$AA37,AJ$3)</f>
        <v>0.37729109219583479</v>
      </c>
      <c r="AK37" s="23">
        <f>_xll.DupireSsviCalculateSigmaDup($C$3,$C$4,$C$7,$C$8,$C$9,$C$10,$C$11,$AA37,AK$3)</f>
        <v>0.38674288901957549</v>
      </c>
      <c r="AL37" s="23">
        <f>_xll.DupireSsviCalculateSigmaDup($C$3,$C$4,$C$7,$C$8,$C$9,$C$10,$C$11,$AA37,AL$3)</f>
        <v>0.39645959043002854</v>
      </c>
      <c r="AM37" s="23">
        <f>_xll.DupireSsviCalculateSigmaDup($C$3,$C$4,$C$7,$C$8,$C$9,$C$10,$C$11,$AA37,AM$3)</f>
        <v>0.40644403541857654</v>
      </c>
      <c r="AN37" s="23">
        <f>_xll.DupireSsviCalculateSigmaDup($C$3,$C$4,$C$7,$C$8,$C$9,$C$10,$C$11,$AA37,AN$3)</f>
        <v>0.41669357611521057</v>
      </c>
      <c r="AO37" s="23">
        <f>_xll.DupireSsviCalculateSigmaDup($C$3,$C$4,$C$7,$C$8,$C$9,$C$10,$C$11,$AA37,AO$3)</f>
        <v>0.42722071058732458</v>
      </c>
      <c r="AP37" s="23">
        <f>_xll.DupireSsviCalculateSigmaDup($C$3,$C$4,$C$7,$C$8,$C$9,$C$10,$C$11,$AA37,AP$3)</f>
        <v>0.43802478369155839</v>
      </c>
      <c r="AQ37" s="23">
        <f>_xll.DupireSsviCalculateSigmaDup($C$3,$C$4,$C$7,$C$8,$C$9,$C$10,$C$11,$AA37,AQ$3)</f>
        <v>0.44911144725363311</v>
      </c>
      <c r="AR37" s="23">
        <f>_xll.DupireSsviCalculateSigmaDup($C$3,$C$4,$C$7,$C$8,$C$9,$C$10,$C$11,$AA37,AR$3)</f>
        <v>0.46049801093168974</v>
      </c>
      <c r="AS37" s="23">
        <f>_xll.DupireSsviCalculateSigmaDup($C$3,$C$4,$C$7,$C$8,$C$9,$C$10,$C$11,$AA37,AS$3)</f>
        <v>0.47217126304132456</v>
      </c>
      <c r="AT37" s="24">
        <f>_xll.DupireSsviCalculateSigmaDup($C$3,$C$4,$C$7,$C$8,$C$9,$C$10,$C$11,$AA37,AT$3)</f>
        <v>0.48414948780351758</v>
      </c>
    </row>
    <row r="38" spans="5:46" x14ac:dyDescent="0.25">
      <c r="E38" s="17">
        <f t="shared" si="3"/>
        <v>105</v>
      </c>
      <c r="F38" s="22">
        <f>_xll.DupireSsviCalculateSigmaDup($C$3,$C$4,$C$7,$C$8,$C$9,$C$10,$C$11,$E38,F$3)</f>
        <v>0.31749215742352677</v>
      </c>
      <c r="G38" s="23">
        <f>_xll.DupireSsviCalculateSigmaDup($C$3,$C$4,$C$7,$C$8,$C$9,$C$10,$C$11,$E38,G$3)</f>
        <v>0.33013506077915328</v>
      </c>
      <c r="H38" s="23">
        <f>_xll.DupireSsviCalculateSigmaDup($C$3,$C$4,$C$7,$C$8,$C$9,$C$10,$C$11,$E38,H$3)</f>
        <v>0.34517340969703075</v>
      </c>
      <c r="I38" s="23">
        <f>_xll.DupireSsviCalculateSigmaDup($C$3,$C$4,$C$7,$C$8,$C$9,$C$10,$C$11,$E38,I$3)</f>
        <v>0.36171654731967523</v>
      </c>
      <c r="J38" s="23">
        <f>_xll.DupireSsviCalculateSigmaDup($C$3,$C$4,$C$7,$C$8,$C$9,$C$10,$C$11,$E38,J$3)</f>
        <v>0.37949295003435607</v>
      </c>
      <c r="K38" s="23">
        <f>_xll.DupireSsviCalculateSigmaDup($C$3,$C$4,$C$7,$C$8,$C$9,$C$10,$C$11,$E38,K$3)</f>
        <v>0.39840959972750167</v>
      </c>
      <c r="L38" s="23">
        <f>_xll.DupireSsviCalculateSigmaDup($C$3,$C$4,$C$7,$C$8,$C$9,$C$10,$C$11,$E38,L$3)</f>
        <v>0.41845220404094097</v>
      </c>
      <c r="M38" s="23">
        <f>_xll.DupireSsviCalculateSigmaDup($C$3,$C$4,$C$7,$C$8,$C$9,$C$10,$C$11,$E38,M$3)</f>
        <v>0.43962690952069927</v>
      </c>
      <c r="N38" s="23">
        <f>_xll.DupireSsviCalculateSigmaDup($C$3,$C$4,$C$7,$C$8,$C$9,$C$10,$C$11,$E38,N$3)</f>
        <v>0.4619647295794046</v>
      </c>
      <c r="O38" s="23">
        <f>_xll.DupireSsviCalculateSigmaDup($C$3,$C$4,$C$7,$C$8,$C$9,$C$10,$C$11,$E38,O$3)</f>
        <v>0.48551374704388023</v>
      </c>
      <c r="P38" s="23">
        <f>_xll.DupireSsviCalculateSigmaDup($C$3,$C$4,$C$7,$C$8,$C$9,$C$10,$C$11,$E38,P$3)</f>
        <v>0.51031719999378011</v>
      </c>
      <c r="Q38" s="23">
        <f>_xll.DupireSsviCalculateSigmaDup($C$3,$C$4,$C$7,$C$8,$C$9,$C$10,$C$11,$E38,Q$3)</f>
        <v>0.53644090523183696</v>
      </c>
      <c r="R38" s="23">
        <f>_xll.DupireSsviCalculateSigmaDup($C$3,$C$4,$C$7,$C$8,$C$9,$C$10,$C$11,$E38,R$3)</f>
        <v>0.56393958728397087</v>
      </c>
      <c r="S38" s="23">
        <f>_xll.DupireSsviCalculateSigmaDup($C$3,$C$4,$C$7,$C$8,$C$9,$C$10,$C$11,$E38,S$3)</f>
        <v>0.59287200623082859</v>
      </c>
      <c r="T38" s="23">
        <f>_xll.DupireSsviCalculateSigmaDup($C$3,$C$4,$C$7,$C$8,$C$9,$C$10,$C$11,$E38,T$3)</f>
        <v>0.62331763229021342</v>
      </c>
      <c r="U38" s="23">
        <f>_xll.DupireSsviCalculateSigmaDup($C$3,$C$4,$C$7,$C$8,$C$9,$C$10,$C$11,$E38,U$3)</f>
        <v>0.65534029621741108</v>
      </c>
      <c r="V38" s="23">
        <f>_xll.DupireSsviCalculateSigmaDup($C$3,$C$4,$C$7,$C$8,$C$9,$C$10,$C$11,$E38,V$3)</f>
        <v>0.68906311817278865</v>
      </c>
      <c r="W38" s="23">
        <f>_xll.DupireSsviCalculateSigmaDup($C$3,$C$4,$C$7,$C$8,$C$9,$C$10,$C$11,$E38,W$3)</f>
        <v>0.72448387618397636</v>
      </c>
      <c r="X38" s="24">
        <f>_xll.DupireSsviCalculateSigmaDup($C$3,$C$4,$C$7,$C$8,$C$9,$C$10,$C$11,$E38,X$3)</f>
        <v>0.76174394976363091</v>
      </c>
      <c r="AA38" s="17">
        <f t="shared" si="4"/>
        <v>103.5</v>
      </c>
      <c r="AB38" s="22">
        <f>_xll.DupireSsviCalculateSigmaDup($C$3,$C$4,$C$7,$C$8,$C$9,$C$10,$C$11,$AA38,AB$3)</f>
        <v>0.31290303311985979</v>
      </c>
      <c r="AC38" s="23">
        <f>_xll.DupireSsviCalculateSigmaDup($C$3,$C$4,$C$7,$C$8,$C$9,$C$10,$C$11,$AA38,AC$3)</f>
        <v>0.31958373757632169</v>
      </c>
      <c r="AD38" s="23">
        <f>_xll.DupireSsviCalculateSigmaDup($C$3,$C$4,$C$7,$C$8,$C$9,$C$10,$C$11,$AA38,AD$3)</f>
        <v>0.32684619999389786</v>
      </c>
      <c r="AE38" s="23">
        <f>_xll.DupireSsviCalculateSigmaDup($C$3,$C$4,$C$7,$C$8,$C$9,$C$10,$C$11,$AA38,AE$3)</f>
        <v>0.33453328475315453</v>
      </c>
      <c r="AF38" s="23">
        <f>_xll.DupireSsviCalculateSigmaDup($C$3,$C$4,$C$7,$C$8,$C$9,$C$10,$C$11,$AA38,AF$3)</f>
        <v>0.34256652681453065</v>
      </c>
      <c r="AG38" s="23">
        <f>_xll.DupireSsviCalculateSigmaDup($C$3,$C$4,$C$7,$C$8,$C$9,$C$10,$C$11,$AA38,AG$3)</f>
        <v>0.35090617668168933</v>
      </c>
      <c r="AH38" s="23">
        <f>_xll.DupireSsviCalculateSigmaDup($C$3,$C$4,$C$7,$C$8,$C$9,$C$10,$C$11,$AA38,AH$3)</f>
        <v>0.35953444927701883</v>
      </c>
      <c r="AI38" s="23">
        <f>_xll.DupireSsviCalculateSigmaDup($C$3,$C$4,$C$7,$C$8,$C$9,$C$10,$C$11,$AA38,AI$3)</f>
        <v>0.36843651191804949</v>
      </c>
      <c r="AJ38" s="23">
        <f>_xll.DupireSsviCalculateSigmaDup($C$3,$C$4,$C$7,$C$8,$C$9,$C$10,$C$11,$AA38,AJ$3)</f>
        <v>0.37760392806960796</v>
      </c>
      <c r="AK38" s="23">
        <f>_xll.DupireSsviCalculateSigmaDup($C$3,$C$4,$C$7,$C$8,$C$9,$C$10,$C$11,$AA38,AK$3)</f>
        <v>0.38703341705149197</v>
      </c>
      <c r="AL38" s="23">
        <f>_xll.DupireSsviCalculateSigmaDup($C$3,$C$4,$C$7,$C$8,$C$9,$C$10,$C$11,$AA38,AL$3)</f>
        <v>0.39673768286773192</v>
      </c>
      <c r="AM38" s="23">
        <f>_xll.DupireSsviCalculateSigmaDup($C$3,$C$4,$C$7,$C$8,$C$9,$C$10,$C$11,$AA38,AM$3)</f>
        <v>0.40670588190663615</v>
      </c>
      <c r="AN38" s="23">
        <f>_xll.DupireSsviCalculateSigmaDup($C$3,$C$4,$C$7,$C$8,$C$9,$C$10,$C$11,$AA38,AN$3)</f>
        <v>0.41694460740127831</v>
      </c>
      <c r="AO38" s="23">
        <f>_xll.DupireSsviCalculateSigmaDup($C$3,$C$4,$C$7,$C$8,$C$9,$C$10,$C$11,$AA38,AO$3)</f>
        <v>0.42746061754019088</v>
      </c>
      <c r="AP38" s="23">
        <f>_xll.DupireSsviCalculateSigmaDup($C$3,$C$4,$C$7,$C$8,$C$9,$C$10,$C$11,$AA38,AP$3)</f>
        <v>0.43825445321840617</v>
      </c>
      <c r="AQ38" s="23">
        <f>_xll.DupireSsviCalculateSigmaDup($C$3,$C$4,$C$7,$C$8,$C$9,$C$10,$C$11,$AA38,AQ$3)</f>
        <v>0.44933775730520831</v>
      </c>
      <c r="AR38" s="23">
        <f>_xll.DupireSsviCalculateSigmaDup($C$3,$C$4,$C$7,$C$8,$C$9,$C$10,$C$11,$AA38,AR$3)</f>
        <v>0.46070460201218039</v>
      </c>
      <c r="AS38" s="23">
        <f>_xll.DupireSsviCalculateSigmaDup($C$3,$C$4,$C$7,$C$8,$C$9,$C$10,$C$11,$AA38,AS$3)</f>
        <v>0.4723742259696585</v>
      </c>
      <c r="AT38" s="24">
        <f>_xll.DupireSsviCalculateSigmaDup($C$3,$C$4,$C$7,$C$8,$C$9,$C$10,$C$11,$AA38,AT$3)</f>
        <v>0.48434951259228415</v>
      </c>
    </row>
    <row r="39" spans="5:46" x14ac:dyDescent="0.25">
      <c r="E39" s="17">
        <f t="shared" si="3"/>
        <v>107.5</v>
      </c>
      <c r="F39" s="22">
        <f>_xll.DupireSsviCalculateSigmaDup($C$3,$C$4,$C$7,$C$8,$C$9,$C$10,$C$11,$E39,F$3)</f>
        <v>0.32536189575395258</v>
      </c>
      <c r="G39" s="23">
        <f>_xll.DupireSsviCalculateSigmaDup($C$3,$C$4,$C$7,$C$8,$C$9,$C$10,$C$11,$E39,G$3)</f>
        <v>0.33575615959363936</v>
      </c>
      <c r="H39" s="23">
        <f>_xll.DupireSsviCalculateSigmaDup($C$3,$C$4,$C$7,$C$8,$C$9,$C$10,$C$11,$E39,H$3)</f>
        <v>0.34960854796785007</v>
      </c>
      <c r="I39" s="23">
        <f>_xll.DupireSsviCalculateSigmaDup($C$3,$C$4,$C$7,$C$8,$C$9,$C$10,$C$11,$E39,I$3)</f>
        <v>0.36541240830753952</v>
      </c>
      <c r="J39" s="23">
        <f>_xll.DupireSsviCalculateSigmaDup($C$3,$C$4,$C$7,$C$8,$C$9,$C$10,$C$11,$E39,J$3)</f>
        <v>0.3826792969352461</v>
      </c>
      <c r="K39" s="23">
        <f>_xll.DupireSsviCalculateSigmaDup($C$3,$C$4,$C$7,$C$8,$C$9,$C$10,$C$11,$E39,K$3)</f>
        <v>0.40122710494528829</v>
      </c>
      <c r="L39" s="23">
        <f>_xll.DupireSsviCalculateSigmaDup($C$3,$C$4,$C$7,$C$8,$C$9,$C$10,$C$11,$E39,L$3)</f>
        <v>0.42097724757339705</v>
      </c>
      <c r="M39" s="23">
        <f>_xll.DupireSsviCalculateSigmaDup($C$3,$C$4,$C$7,$C$8,$C$9,$C$10,$C$11,$E39,M$3)</f>
        <v>0.44192179841334733</v>
      </c>
      <c r="N39" s="23">
        <f>_xll.DupireSsviCalculateSigmaDup($C$3,$C$4,$C$7,$C$8,$C$9,$C$10,$C$11,$E39,N$3)</f>
        <v>0.46407292757481744</v>
      </c>
      <c r="O39" s="23">
        <f>_xll.DupireSsviCalculateSigmaDup($C$3,$C$4,$C$7,$C$8,$C$9,$C$10,$C$11,$E39,O$3)</f>
        <v>0.48746576832929261</v>
      </c>
      <c r="P39" s="23">
        <f>_xll.DupireSsviCalculateSigmaDup($C$3,$C$4,$C$7,$C$8,$C$9,$C$10,$C$11,$E39,P$3)</f>
        <v>0.51212737411666365</v>
      </c>
      <c r="Q39" s="23">
        <f>_xll.DupireSsviCalculateSigmaDup($C$3,$C$4,$C$7,$C$8,$C$9,$C$10,$C$11,$E39,Q$3)</f>
        <v>0.53813710931107095</v>
      </c>
      <c r="R39" s="23">
        <f>_xll.DupireSsviCalculateSigmaDup($C$3,$C$4,$C$7,$C$8,$C$9,$C$10,$C$11,$E39,R$3)</f>
        <v>0.56551732636343821</v>
      </c>
      <c r="S39" s="23">
        <f>_xll.DupireSsviCalculateSigmaDup($C$3,$C$4,$C$7,$C$8,$C$9,$C$10,$C$11,$E39,S$3)</f>
        <v>0.59435880995254675</v>
      </c>
      <c r="T39" s="23">
        <f>_xll.DupireSsviCalculateSigmaDup($C$3,$C$4,$C$7,$C$8,$C$9,$C$10,$C$11,$E39,T$3)</f>
        <v>0.62471212911217255</v>
      </c>
      <c r="U39" s="23">
        <f>_xll.DupireSsviCalculateSigmaDup($C$3,$C$4,$C$7,$C$8,$C$9,$C$10,$C$11,$E39,U$3)</f>
        <v>0.65666548071819353</v>
      </c>
      <c r="V39" s="23">
        <f>_xll.DupireSsviCalculateSigmaDup($C$3,$C$4,$C$7,$C$8,$C$9,$C$10,$C$11,$E39,V$3)</f>
        <v>0.69029626662566512</v>
      </c>
      <c r="W39" s="23">
        <f>_xll.DupireSsviCalculateSigmaDup($C$3,$C$4,$C$7,$C$8,$C$9,$C$10,$C$11,$E39,W$3)</f>
        <v>0.72566664758191401</v>
      </c>
      <c r="X39" s="24">
        <f>_xll.DupireSsviCalculateSigmaDup($C$3,$C$4,$C$7,$C$8,$C$9,$C$10,$C$11,$E39,X$3)</f>
        <v>0.76287101583607364</v>
      </c>
      <c r="AA39" s="17">
        <f t="shared" si="4"/>
        <v>103.75</v>
      </c>
      <c r="AB39" s="22">
        <f>_xll.DupireSsviCalculateSigmaDup($C$3,$C$4,$C$7,$C$8,$C$9,$C$10,$C$11,$AA39,AB$3)</f>
        <v>0.31365865640723173</v>
      </c>
      <c r="AC39" s="23">
        <f>_xll.DupireSsviCalculateSigmaDup($C$3,$C$4,$C$7,$C$8,$C$9,$C$10,$C$11,$AA39,AC$3)</f>
        <v>0.32021324645007765</v>
      </c>
      <c r="AD39" s="23">
        <f>_xll.DupireSsviCalculateSigmaDup($C$3,$C$4,$C$7,$C$8,$C$9,$C$10,$C$11,$AA39,AD$3)</f>
        <v>0.32738848955761396</v>
      </c>
      <c r="AE39" s="23">
        <f>_xll.DupireSsviCalculateSigmaDup($C$3,$C$4,$C$7,$C$8,$C$9,$C$10,$C$11,$AA39,AE$3)</f>
        <v>0.33501121909852877</v>
      </c>
      <c r="AF39" s="23">
        <f>_xll.DupireSsviCalculateSigmaDup($C$3,$C$4,$C$7,$C$8,$C$9,$C$10,$C$11,$AA39,AF$3)</f>
        <v>0.34299804262049327</v>
      </c>
      <c r="AG39" s="23">
        <f>_xll.DupireSsviCalculateSigmaDup($C$3,$C$4,$C$7,$C$8,$C$9,$C$10,$C$11,$AA39,AG$3)</f>
        <v>0.35130055480260103</v>
      </c>
      <c r="AH39" s="23">
        <f>_xll.DupireSsviCalculateSigmaDup($C$3,$C$4,$C$7,$C$8,$C$9,$C$10,$C$11,$AA39,AH$3)</f>
        <v>0.35989557149891038</v>
      </c>
      <c r="AI39" s="23">
        <f>_xll.DupireSsviCalculateSigmaDup($C$3,$C$4,$C$7,$C$8,$C$9,$C$10,$C$11,$AA39,AI$3)</f>
        <v>0.36877033958804911</v>
      </c>
      <c r="AJ39" s="23">
        <f>_xll.DupireSsviCalculateSigmaDup($C$3,$C$4,$C$7,$C$8,$C$9,$C$10,$C$11,$AA39,AJ$3)</f>
        <v>0.37791613165019422</v>
      </c>
      <c r="AK39" s="23">
        <f>_xll.DupireSsviCalculateSigmaDup($C$3,$C$4,$C$7,$C$8,$C$9,$C$10,$C$11,$AA39,AK$3)</f>
        <v>0.38733109168761209</v>
      </c>
      <c r="AL39" s="23">
        <f>_xll.DupireSsviCalculateSigmaDup($C$3,$C$4,$C$7,$C$8,$C$9,$C$10,$C$11,$AA39,AL$3)</f>
        <v>0.39701350027794469</v>
      </c>
      <c r="AM39" s="23">
        <f>_xll.DupireSsviCalculateSigmaDup($C$3,$C$4,$C$7,$C$8,$C$9,$C$10,$C$11,$AA39,AM$3)</f>
        <v>0.40696668673003594</v>
      </c>
      <c r="AN39" s="23">
        <f>_xll.DupireSsviCalculateSigmaDup($C$3,$C$4,$C$7,$C$8,$C$9,$C$10,$C$11,$AA39,AN$3)</f>
        <v>0.41719307264607464</v>
      </c>
      <c r="AO39" s="23">
        <f>_xll.DupireSsviCalculateSigmaDup($C$3,$C$4,$C$7,$C$8,$C$9,$C$10,$C$11,$AA39,AO$3)</f>
        <v>0.42769928951399261</v>
      </c>
      <c r="AP39" s="23">
        <f>_xll.DupireSsviCalculateSigmaDup($C$3,$C$4,$C$7,$C$8,$C$9,$C$10,$C$11,$AA39,AP$3)</f>
        <v>0.43847980322014224</v>
      </c>
      <c r="AQ39" s="23">
        <f>_xll.DupireSsviCalculateSigmaDup($C$3,$C$4,$C$7,$C$8,$C$9,$C$10,$C$11,$AA39,AQ$3)</f>
        <v>0.44954885148401946</v>
      </c>
      <c r="AR39" s="23">
        <f>_xll.DupireSsviCalculateSigmaDup($C$3,$C$4,$C$7,$C$8,$C$9,$C$10,$C$11,$AA39,AR$3)</f>
        <v>0.46091442507265401</v>
      </c>
      <c r="AS39" s="23">
        <f>_xll.DupireSsviCalculateSigmaDup($C$3,$C$4,$C$7,$C$8,$C$9,$C$10,$C$11,$AA39,AS$3)</f>
        <v>0.47257724755265612</v>
      </c>
      <c r="AT39" s="24">
        <f>_xll.DupireSsviCalculateSigmaDup($C$3,$C$4,$C$7,$C$8,$C$9,$C$10,$C$11,$AA39,AT$3)</f>
        <v>0.48453963827388169</v>
      </c>
    </row>
    <row r="40" spans="5:46" x14ac:dyDescent="0.25">
      <c r="E40" s="17">
        <f t="shared" si="3"/>
        <v>110</v>
      </c>
      <c r="F40" s="22">
        <f>_xll.DupireSsviCalculateSigmaDup($C$3,$C$4,$C$7,$C$8,$C$9,$C$10,$C$11,$E40,F$3)</f>
        <v>0.33337165518217682</v>
      </c>
      <c r="G40" s="23">
        <f>_xll.DupireSsviCalculateSigmaDup($C$3,$C$4,$C$7,$C$8,$C$9,$C$10,$C$11,$E40,G$3)</f>
        <v>0.34148641567241356</v>
      </c>
      <c r="H40" s="23">
        <f>_xll.DupireSsviCalculateSigmaDup($C$3,$C$4,$C$7,$C$8,$C$9,$C$10,$C$11,$E40,H$3)</f>
        <v>0.35411975061894585</v>
      </c>
      <c r="I40" s="23">
        <f>_xll.DupireSsviCalculateSigmaDup($C$3,$C$4,$C$7,$C$8,$C$9,$C$10,$C$11,$E40,I$3)</f>
        <v>0.36916093417198997</v>
      </c>
      <c r="J40" s="23">
        <f>_xll.DupireSsviCalculateSigmaDup($C$3,$C$4,$C$7,$C$8,$C$9,$C$10,$C$11,$E40,J$3)</f>
        <v>0.38590264439211852</v>
      </c>
      <c r="K40" s="23">
        <f>_xll.DupireSsviCalculateSigmaDup($C$3,$C$4,$C$7,$C$8,$C$9,$C$10,$C$11,$E40,K$3)</f>
        <v>0.40406081027615803</v>
      </c>
      <c r="L40" s="23">
        <f>_xll.DupireSsviCalculateSigmaDup($C$3,$C$4,$C$7,$C$8,$C$9,$C$10,$C$11,$E40,L$3)</f>
        <v>0.42351598717766059</v>
      </c>
      <c r="M40" s="23">
        <f>_xll.DupireSsviCalculateSigmaDup($C$3,$C$4,$C$7,$C$8,$C$9,$C$10,$C$11,$E40,M$3)</f>
        <v>0.44422236295319378</v>
      </c>
      <c r="N40" s="23">
        <f>_xll.DupireSsviCalculateSigmaDup($C$3,$C$4,$C$7,$C$8,$C$9,$C$10,$C$11,$E40,N$3)</f>
        <v>0.46617755770389463</v>
      </c>
      <c r="O40" s="23">
        <f>_xll.DupireSsviCalculateSigmaDup($C$3,$C$4,$C$7,$C$8,$C$9,$C$10,$C$11,$E40,O$3)</f>
        <v>0.48939926055441257</v>
      </c>
      <c r="P40" s="23">
        <f>_xll.DupireSsviCalculateSigmaDup($C$3,$C$4,$C$7,$C$8,$C$9,$C$10,$C$11,$E40,P$3)</f>
        <v>0.51393601801045929</v>
      </c>
      <c r="Q40" s="23">
        <f>_xll.DupireSsviCalculateSigmaDup($C$3,$C$4,$C$7,$C$8,$C$9,$C$10,$C$11,$E40,Q$3)</f>
        <v>0.53981813903383014</v>
      </c>
      <c r="R40" s="23">
        <f>_xll.DupireSsviCalculateSigmaDup($C$3,$C$4,$C$7,$C$8,$C$9,$C$10,$C$11,$E40,R$3)</f>
        <v>0.56709687674785114</v>
      </c>
      <c r="S40" s="23">
        <f>_xll.DupireSsviCalculateSigmaDup($C$3,$C$4,$C$7,$C$8,$C$9,$C$10,$C$11,$E40,S$3)</f>
        <v>0.59585059708687615</v>
      </c>
      <c r="T40" s="23">
        <f>_xll.DupireSsviCalculateSigmaDup($C$3,$C$4,$C$7,$C$8,$C$9,$C$10,$C$11,$E40,T$3)</f>
        <v>0.62610248277061387</v>
      </c>
      <c r="U40" s="23">
        <f>_xll.DupireSsviCalculateSigmaDup($C$3,$C$4,$C$7,$C$8,$C$9,$C$10,$C$11,$E40,U$3)</f>
        <v>0.65799525457901398</v>
      </c>
      <c r="V40" s="23">
        <f>_xll.DupireSsviCalculateSigmaDup($C$3,$C$4,$C$7,$C$8,$C$9,$C$10,$C$11,$E40,V$3)</f>
        <v>0.6915245153192664</v>
      </c>
      <c r="W40" s="23">
        <f>_xll.DupireSsviCalculateSigmaDup($C$3,$C$4,$C$7,$C$8,$C$9,$C$10,$C$11,$E40,W$3)</f>
        <v>0.72684471662618422</v>
      </c>
      <c r="X40" s="24">
        <f>_xll.DupireSsviCalculateSigmaDup($C$3,$C$4,$C$7,$C$8,$C$9,$C$10,$C$11,$E40,X$3)</f>
        <v>0.76398311140834563</v>
      </c>
      <c r="AA40" s="17">
        <f t="shared" si="4"/>
        <v>104</v>
      </c>
      <c r="AB40" s="22">
        <f>_xll.DupireSsviCalculateSigmaDup($C$3,$C$4,$C$7,$C$8,$C$9,$C$10,$C$11,$AA40,AB$3)</f>
        <v>0.3144180991662997</v>
      </c>
      <c r="AC40" s="23">
        <f>_xll.DupireSsviCalculateSigmaDup($C$3,$C$4,$C$7,$C$8,$C$9,$C$10,$C$11,$AA40,AC$3)</f>
        <v>0.32084581144708918</v>
      </c>
      <c r="AD40" s="23">
        <f>_xll.DupireSsviCalculateSigmaDup($C$3,$C$4,$C$7,$C$8,$C$9,$C$10,$C$11,$AA40,AD$3)</f>
        <v>0.32793383753359251</v>
      </c>
      <c r="AE40" s="23">
        <f>_xll.DupireSsviCalculateSigmaDup($C$3,$C$4,$C$7,$C$8,$C$9,$C$10,$C$11,$AA40,AE$3)</f>
        <v>0.33549337936199847</v>
      </c>
      <c r="AF40" s="23">
        <f>_xll.DupireSsviCalculateSigmaDup($C$3,$C$4,$C$7,$C$8,$C$9,$C$10,$C$11,$AA40,AF$3)</f>
        <v>0.34343107486230268</v>
      </c>
      <c r="AG40" s="23">
        <f>_xll.DupireSsviCalculateSigmaDup($C$3,$C$4,$C$7,$C$8,$C$9,$C$10,$C$11,$AA40,AG$3)</f>
        <v>0.35169313064429014</v>
      </c>
      <c r="AH40" s="23">
        <f>_xll.DupireSsviCalculateSigmaDup($C$3,$C$4,$C$7,$C$8,$C$9,$C$10,$C$11,$AA40,AH$3)</f>
        <v>0.36025766645792201</v>
      </c>
      <c r="AI40" s="23">
        <f>_xll.DupireSsviCalculateSigmaDup($C$3,$C$4,$C$7,$C$8,$C$9,$C$10,$C$11,$AA40,AI$3)</f>
        <v>0.36910811363990059</v>
      </c>
      <c r="AJ40" s="23">
        <f>_xll.DupireSsviCalculateSigmaDup($C$3,$C$4,$C$7,$C$8,$C$9,$C$10,$C$11,$AA40,AJ$3)</f>
        <v>0.37822897396729122</v>
      </c>
      <c r="AK40" s="23">
        <f>_xll.DupireSsviCalculateSigmaDup($C$3,$C$4,$C$7,$C$8,$C$9,$C$10,$C$11,$AA40,AK$3)</f>
        <v>0.38762797670839771</v>
      </c>
      <c r="AL40" s="23">
        <f>_xll.DupireSsviCalculateSigmaDup($C$3,$C$4,$C$7,$C$8,$C$9,$C$10,$C$11,$AA40,AL$3)</f>
        <v>0.39729381500276739</v>
      </c>
      <c r="AM40" s="23">
        <f>_xll.DupireSsviCalculateSigmaDup($C$3,$C$4,$C$7,$C$8,$C$9,$C$10,$C$11,$AA40,AM$3)</f>
        <v>0.4072333998802754</v>
      </c>
      <c r="AN40" s="23">
        <f>_xll.DupireSsviCalculateSigmaDup($C$3,$C$4,$C$7,$C$8,$C$9,$C$10,$C$11,$AA40,AN$3)</f>
        <v>0.41744466237533412</v>
      </c>
      <c r="AO40" s="23">
        <f>_xll.DupireSsviCalculateSigmaDup($C$3,$C$4,$C$7,$C$8,$C$9,$C$10,$C$11,$AA40,AO$3)</f>
        <v>0.42793671338961631</v>
      </c>
      <c r="AP40" s="23">
        <f>_xll.DupireSsviCalculateSigmaDup($C$3,$C$4,$C$7,$C$8,$C$9,$C$10,$C$11,$AA40,AP$3)</f>
        <v>0.438709812219295</v>
      </c>
      <c r="AQ40" s="23">
        <f>_xll.DupireSsviCalculateSigmaDup($C$3,$C$4,$C$7,$C$8,$C$9,$C$10,$C$11,$AA40,AQ$3)</f>
        <v>0.44976620172736298</v>
      </c>
      <c r="AR40" s="23">
        <f>_xll.DupireSsviCalculateSigmaDup($C$3,$C$4,$C$7,$C$8,$C$9,$C$10,$C$11,$AA40,AR$3)</f>
        <v>0.46112433284824178</v>
      </c>
      <c r="AS40" s="23">
        <f>_xll.DupireSsviCalculateSigmaDup($C$3,$C$4,$C$7,$C$8,$C$9,$C$10,$C$11,$AA40,AS$3)</f>
        <v>0.47277709020364334</v>
      </c>
      <c r="AT40" s="24">
        <f>_xll.DupireSsviCalculateSigmaDup($C$3,$C$4,$C$7,$C$8,$C$9,$C$10,$C$11,$AA40,AT$3)</f>
        <v>0.48473972799349241</v>
      </c>
    </row>
    <row r="41" spans="5:46" x14ac:dyDescent="0.25">
      <c r="E41" s="17">
        <f t="shared" si="3"/>
        <v>112.5</v>
      </c>
      <c r="F41" s="22">
        <f>_xll.DupireSsviCalculateSigmaDup($C$3,$C$4,$C$7,$C$8,$C$9,$C$10,$C$11,$E41,F$3)</f>
        <v>0.34139829911884378</v>
      </c>
      <c r="G41" s="23">
        <f>_xll.DupireSsviCalculateSigmaDup($C$3,$C$4,$C$7,$C$8,$C$9,$C$10,$C$11,$E41,G$3)</f>
        <v>0.3472663119471075</v>
      </c>
      <c r="H41" s="23">
        <f>_xll.DupireSsviCalculateSigmaDup($C$3,$C$4,$C$7,$C$8,$C$9,$C$10,$C$11,$E41,H$3)</f>
        <v>0.35867371862277336</v>
      </c>
      <c r="I41" s="23">
        <f>_xll.DupireSsviCalculateSigmaDup($C$3,$C$4,$C$7,$C$8,$C$9,$C$10,$C$11,$E41,I$3)</f>
        <v>0.37294037790713314</v>
      </c>
      <c r="J41" s="23">
        <f>_xll.DupireSsviCalculateSigmaDup($C$3,$C$4,$C$7,$C$8,$C$9,$C$10,$C$11,$E41,J$3)</f>
        <v>0.38914627051865325</v>
      </c>
      <c r="K41" s="23">
        <f>_xll.DupireSsviCalculateSigmaDup($C$3,$C$4,$C$7,$C$8,$C$9,$C$10,$C$11,$E41,K$3)</f>
        <v>0.40690883460327648</v>
      </c>
      <c r="L41" s="23">
        <f>_xll.DupireSsviCalculateSigmaDup($C$3,$C$4,$C$7,$C$8,$C$9,$C$10,$C$11,$E41,L$3)</f>
        <v>0.42606523611711583</v>
      </c>
      <c r="M41" s="23">
        <f>_xll.DupireSsviCalculateSigmaDup($C$3,$C$4,$C$7,$C$8,$C$9,$C$10,$C$11,$E41,M$3)</f>
        <v>0.44652723256362264</v>
      </c>
      <c r="N41" s="23">
        <f>_xll.DupireSsviCalculateSigmaDup($C$3,$C$4,$C$7,$C$8,$C$9,$C$10,$C$11,$E41,N$3)</f>
        <v>0.46828176559408563</v>
      </c>
      <c r="O41" s="23">
        <f>_xll.DupireSsviCalculateSigmaDup($C$3,$C$4,$C$7,$C$8,$C$9,$C$10,$C$11,$E41,O$3)</f>
        <v>0.4913423091602182</v>
      </c>
      <c r="P41" s="23">
        <f>_xll.DupireSsviCalculateSigmaDup($C$3,$C$4,$C$7,$C$8,$C$9,$C$10,$C$11,$E41,P$3)</f>
        <v>0.51572357268190339</v>
      </c>
      <c r="Q41" s="23">
        <f>_xll.DupireSsviCalculateSigmaDup($C$3,$C$4,$C$7,$C$8,$C$9,$C$10,$C$11,$E41,Q$3)</f>
        <v>0.54147887641804748</v>
      </c>
      <c r="R41" s="23">
        <f>_xll.DupireSsviCalculateSigmaDup($C$3,$C$4,$C$7,$C$8,$C$9,$C$10,$C$11,$E41,R$3)</f>
        <v>0.56865794646774404</v>
      </c>
      <c r="S41" s="23">
        <f>_xll.DupireSsviCalculateSigmaDup($C$3,$C$4,$C$7,$C$8,$C$9,$C$10,$C$11,$E41,S$3)</f>
        <v>0.59731401911188065</v>
      </c>
      <c r="T41" s="23">
        <f>_xll.DupireSsviCalculateSigmaDup($C$3,$C$4,$C$7,$C$8,$C$9,$C$10,$C$11,$E41,T$3)</f>
        <v>0.62748861081683982</v>
      </c>
      <c r="U41" s="23">
        <f>_xll.DupireSsviCalculateSigmaDup($C$3,$C$4,$C$7,$C$8,$C$9,$C$10,$C$11,$E41,U$3)</f>
        <v>0.65930242001674155</v>
      </c>
      <c r="V41" s="23">
        <f>_xll.DupireSsviCalculateSigmaDup($C$3,$C$4,$C$7,$C$8,$C$9,$C$10,$C$11,$E41,V$3)</f>
        <v>0.69277690911019296</v>
      </c>
      <c r="W41" s="23">
        <f>_xll.DupireSsviCalculateSigmaDup($C$3,$C$4,$C$7,$C$8,$C$9,$C$10,$C$11,$E41,W$3)</f>
        <v>0.72799824684804493</v>
      </c>
      <c r="X41" s="24">
        <f>_xll.DupireSsviCalculateSigmaDup($C$3,$C$4,$C$7,$C$8,$C$9,$C$10,$C$11,$E41,X$3)</f>
        <v>0.76508053431996714</v>
      </c>
      <c r="AA41" s="17">
        <f t="shared" si="4"/>
        <v>104.25</v>
      </c>
      <c r="AB41" s="22">
        <f>_xll.DupireSsviCalculateSigmaDup($C$3,$C$4,$C$7,$C$8,$C$9,$C$10,$C$11,$AA41,AB$3)</f>
        <v>0.3151820248350804</v>
      </c>
      <c r="AC41" s="23">
        <f>_xll.DupireSsviCalculateSigmaDup($C$3,$C$4,$C$7,$C$8,$C$9,$C$10,$C$11,$AA41,AC$3)</f>
        <v>0.32147992657283209</v>
      </c>
      <c r="AD41" s="23">
        <f>_xll.DupireSsviCalculateSigmaDup($C$3,$C$4,$C$7,$C$8,$C$9,$C$10,$C$11,$AA41,AD$3)</f>
        <v>0.32848075696405826</v>
      </c>
      <c r="AE41" s="23">
        <f>_xll.DupireSsviCalculateSigmaDup($C$3,$C$4,$C$7,$C$8,$C$9,$C$10,$C$11,$AA41,AE$3)</f>
        <v>0.33597625597955955</v>
      </c>
      <c r="AF41" s="23">
        <f>_xll.DupireSsviCalculateSigmaDup($C$3,$C$4,$C$7,$C$8,$C$9,$C$10,$C$11,$AA41,AF$3)</f>
        <v>0.34386380600531247</v>
      </c>
      <c r="AG41" s="23">
        <f>_xll.DupireSsviCalculateSigmaDup($C$3,$C$4,$C$7,$C$8,$C$9,$C$10,$C$11,$AA41,AG$3)</f>
        <v>0.35208869452202657</v>
      </c>
      <c r="AH41" s="23">
        <f>_xll.DupireSsviCalculateSigmaDup($C$3,$C$4,$C$7,$C$8,$C$9,$C$10,$C$11,$AA41,AH$3)</f>
        <v>0.36062256930474418</v>
      </c>
      <c r="AI41" s="23">
        <f>_xll.DupireSsviCalculateSigmaDup($C$3,$C$4,$C$7,$C$8,$C$9,$C$10,$C$11,$AA41,AI$3)</f>
        <v>0.36944539828216705</v>
      </c>
      <c r="AJ41" s="23">
        <f>_xll.DupireSsviCalculateSigmaDup($C$3,$C$4,$C$7,$C$8,$C$9,$C$10,$C$11,$AA41,AJ$3)</f>
        <v>0.37854633457807885</v>
      </c>
      <c r="AK41" s="23">
        <f>_xll.DupireSsviCalculateSigmaDup($C$3,$C$4,$C$7,$C$8,$C$9,$C$10,$C$11,$AA41,AK$3)</f>
        <v>0.38792272113205251</v>
      </c>
      <c r="AL41" s="23">
        <f>_xll.DupireSsviCalculateSigmaDup($C$3,$C$4,$C$7,$C$8,$C$9,$C$10,$C$11,$AA41,AL$3)</f>
        <v>0.39756910312405191</v>
      </c>
      <c r="AM41" s="23">
        <f>_xll.DupireSsviCalculateSigmaDup($C$3,$C$4,$C$7,$C$8,$C$9,$C$10,$C$11,$AA41,AM$3)</f>
        <v>0.40749347942139202</v>
      </c>
      <c r="AN41" s="23">
        <f>_xll.DupireSsviCalculateSigmaDup($C$3,$C$4,$C$7,$C$8,$C$9,$C$10,$C$11,$AA41,AN$3)</f>
        <v>0.41769795201023452</v>
      </c>
      <c r="AO41" s="23">
        <f>_xll.DupireSsviCalculateSigmaDup($C$3,$C$4,$C$7,$C$8,$C$9,$C$10,$C$11,$AA41,AO$3)</f>
        <v>0.42817727352485446</v>
      </c>
      <c r="AP41" s="23">
        <f>_xll.DupireSsviCalculateSigmaDup($C$3,$C$4,$C$7,$C$8,$C$9,$C$10,$C$11,$AA41,AP$3)</f>
        <v>0.43893698050638158</v>
      </c>
      <c r="AQ41" s="23">
        <f>_xll.DupireSsviCalculateSigmaDup($C$3,$C$4,$C$7,$C$8,$C$9,$C$10,$C$11,$AA41,AQ$3)</f>
        <v>0.44998674613105299</v>
      </c>
      <c r="AR41" s="23">
        <f>_xll.DupireSsviCalculateSigmaDup($C$3,$C$4,$C$7,$C$8,$C$9,$C$10,$C$11,$AA41,AR$3)</f>
        <v>0.4613374793240117</v>
      </c>
      <c r="AS41" s="23">
        <f>_xll.DupireSsviCalculateSigmaDup($C$3,$C$4,$C$7,$C$8,$C$9,$C$10,$C$11,$AA41,AS$3)</f>
        <v>0.47298021491902059</v>
      </c>
      <c r="AT41" s="24">
        <f>_xll.DupireSsviCalculateSigmaDup($C$3,$C$4,$C$7,$C$8,$C$9,$C$10,$C$11,$AA41,AT$3)</f>
        <v>0.48492325214123738</v>
      </c>
    </row>
    <row r="42" spans="5:46" x14ac:dyDescent="0.25">
      <c r="E42" s="17">
        <f t="shared" si="3"/>
        <v>115</v>
      </c>
      <c r="F42" s="22">
        <f>_xll.DupireSsviCalculateSigmaDup($C$3,$C$4,$C$7,$C$8,$C$9,$C$10,$C$11,$E42,F$3)</f>
        <v>0.34935597604573282</v>
      </c>
      <c r="G42" s="23">
        <f>_xll.DupireSsviCalculateSigmaDup($C$3,$C$4,$C$7,$C$8,$C$9,$C$10,$C$11,$E42,G$3)</f>
        <v>0.35304746310840129</v>
      </c>
      <c r="H42" s="23">
        <f>_xll.DupireSsviCalculateSigmaDup($C$3,$C$4,$C$7,$C$8,$C$9,$C$10,$C$11,$E42,H$3)</f>
        <v>0.36324073258945527</v>
      </c>
      <c r="I42" s="23">
        <f>_xll.DupireSsviCalculateSigmaDup($C$3,$C$4,$C$7,$C$8,$C$9,$C$10,$C$11,$E42,I$3)</f>
        <v>0.37673066727497889</v>
      </c>
      <c r="J42" s="23">
        <f>_xll.DupireSsviCalculateSigmaDup($C$3,$C$4,$C$7,$C$8,$C$9,$C$10,$C$11,$E42,J$3)</f>
        <v>0.39239619150355326</v>
      </c>
      <c r="K42" s="23">
        <f>_xll.DupireSsviCalculateSigmaDup($C$3,$C$4,$C$7,$C$8,$C$9,$C$10,$C$11,$E42,K$3)</f>
        <v>0.40976210097794846</v>
      </c>
      <c r="L42" s="23">
        <f>_xll.DupireSsviCalculateSigmaDup($C$3,$C$4,$C$7,$C$8,$C$9,$C$10,$C$11,$E42,L$3)</f>
        <v>0.42860286432159478</v>
      </c>
      <c r="M42" s="23">
        <f>_xll.DupireSsviCalculateSigmaDup($C$3,$C$4,$C$7,$C$8,$C$9,$C$10,$C$11,$E42,M$3)</f>
        <v>0.4488246115844402</v>
      </c>
      <c r="N42" s="23">
        <f>_xll.DupireSsviCalculateSigmaDup($C$3,$C$4,$C$7,$C$8,$C$9,$C$10,$C$11,$E42,N$3)</f>
        <v>0.4703827721134286</v>
      </c>
      <c r="O42" s="23">
        <f>_xll.DupireSsviCalculateSigmaDup($C$3,$C$4,$C$7,$C$8,$C$9,$C$10,$C$11,$E42,O$3)</f>
        <v>0.49327596704959875</v>
      </c>
      <c r="P42" s="23">
        <f>_xll.DupireSsviCalculateSigmaDup($C$3,$C$4,$C$7,$C$8,$C$9,$C$10,$C$11,$E42,P$3)</f>
        <v>0.51751363964575847</v>
      </c>
      <c r="Q42" s="23">
        <f>_xll.DupireSsviCalculateSigmaDup($C$3,$C$4,$C$7,$C$8,$C$9,$C$10,$C$11,$E42,Q$3)</f>
        <v>0.54314467815221024</v>
      </c>
      <c r="R42" s="23">
        <f>_xll.DupireSsviCalculateSigmaDup($C$3,$C$4,$C$7,$C$8,$C$9,$C$10,$C$11,$E42,R$3)</f>
        <v>0.57019971043410023</v>
      </c>
      <c r="S42" s="23">
        <f>_xll.DupireSsviCalculateSigmaDup($C$3,$C$4,$C$7,$C$8,$C$9,$C$10,$C$11,$E42,S$3)</f>
        <v>0.59875671966231592</v>
      </c>
      <c r="T42" s="23">
        <f>_xll.DupireSsviCalculateSigmaDup($C$3,$C$4,$C$7,$C$8,$C$9,$C$10,$C$11,$E42,T$3)</f>
        <v>0.62884420328998303</v>
      </c>
      <c r="U42" s="23">
        <f>_xll.DupireSsviCalculateSigmaDup($C$3,$C$4,$C$7,$C$8,$C$9,$C$10,$C$11,$E42,U$3)</f>
        <v>0.66055004052640087</v>
      </c>
      <c r="V42" s="23">
        <f>_xll.DupireSsviCalculateSigmaDup($C$3,$C$4,$C$7,$C$8,$C$9,$C$10,$C$11,$E42,V$3)</f>
        <v>0.69394796473244846</v>
      </c>
      <c r="W42" s="23">
        <f>_xll.DupireSsviCalculateSigmaDup($C$3,$C$4,$C$7,$C$8,$C$9,$C$10,$C$11,$E42,W$3)</f>
        <v>0.72912732799248636</v>
      </c>
      <c r="X42" s="24">
        <f>_xll.DupireSsviCalculateSigmaDup($C$3,$C$4,$C$7,$C$8,$C$9,$C$10,$C$11,$E42,X$3)</f>
        <v>0.76618486039238287</v>
      </c>
      <c r="AA42" s="17">
        <f t="shared" si="4"/>
        <v>104.5</v>
      </c>
      <c r="AB42" s="22">
        <f>_xll.DupireSsviCalculateSigmaDup($C$3,$C$4,$C$7,$C$8,$C$9,$C$10,$C$11,$AA42,AB$3)</f>
        <v>0.31594888920603248</v>
      </c>
      <c r="AC42" s="23">
        <f>_xll.DupireSsviCalculateSigmaDup($C$3,$C$4,$C$7,$C$8,$C$9,$C$10,$C$11,$AA42,AC$3)</f>
        <v>0.32211800464668211</v>
      </c>
      <c r="AD42" s="23">
        <f>_xll.DupireSsviCalculateSigmaDup($C$3,$C$4,$C$7,$C$8,$C$9,$C$10,$C$11,$AA42,AD$3)</f>
        <v>0.32903088568237643</v>
      </c>
      <c r="AE42" s="23">
        <f>_xll.DupireSsviCalculateSigmaDup($C$3,$C$4,$C$7,$C$8,$C$9,$C$10,$C$11,$AA42,AE$3)</f>
        <v>0.33646095150305194</v>
      </c>
      <c r="AF42" s="23">
        <f>_xll.DupireSsviCalculateSigmaDup($C$3,$C$4,$C$7,$C$8,$C$9,$C$10,$C$11,$AA42,AF$3)</f>
        <v>0.34430034451864772</v>
      </c>
      <c r="AG42" s="23">
        <f>_xll.DupireSsviCalculateSigmaDup($C$3,$C$4,$C$7,$C$8,$C$9,$C$10,$C$11,$AA42,AG$3)</f>
        <v>0.35248540967092268</v>
      </c>
      <c r="AH42" s="23">
        <f>_xll.DupireSsviCalculateSigmaDup($C$3,$C$4,$C$7,$C$8,$C$9,$C$10,$C$11,$AA42,AH$3)</f>
        <v>0.36098592156936105</v>
      </c>
      <c r="AI42" s="23">
        <f>_xll.DupireSsviCalculateSigmaDup($C$3,$C$4,$C$7,$C$8,$C$9,$C$10,$C$11,$AA42,AI$3)</f>
        <v>0.36978025797761571</v>
      </c>
      <c r="AJ42" s="23">
        <f>_xll.DupireSsviCalculateSigmaDup($C$3,$C$4,$C$7,$C$8,$C$9,$C$10,$C$11,$AA42,AJ$3)</f>
        <v>0.37885911388699733</v>
      </c>
      <c r="AK42" s="23">
        <f>_xll.DupireSsviCalculateSigmaDup($C$3,$C$4,$C$7,$C$8,$C$9,$C$10,$C$11,$AA42,AK$3)</f>
        <v>0.38821529589513848</v>
      </c>
      <c r="AL42" s="23">
        <f>_xll.DupireSsviCalculateSigmaDup($C$3,$C$4,$C$7,$C$8,$C$9,$C$10,$C$11,$AA42,AL$3)</f>
        <v>0.39785297083545518</v>
      </c>
      <c r="AM42" s="23">
        <f>_xll.DupireSsviCalculateSigmaDup($C$3,$C$4,$C$7,$C$8,$C$9,$C$10,$C$11,$AA42,AM$3)</f>
        <v>0.40775806502768369</v>
      </c>
      <c r="AN42" s="23">
        <f>_xll.DupireSsviCalculateSigmaDup($C$3,$C$4,$C$7,$C$8,$C$9,$C$10,$C$11,$AA42,AN$3)</f>
        <v>0.41794721056755241</v>
      </c>
      <c r="AO42" s="23">
        <f>_xll.DupireSsviCalculateSigmaDup($C$3,$C$4,$C$7,$C$8,$C$9,$C$10,$C$11,$AA42,AO$3)</f>
        <v>0.42841510424491236</v>
      </c>
      <c r="AP42" s="23">
        <f>_xll.DupireSsviCalculateSigmaDup($C$3,$C$4,$C$7,$C$8,$C$9,$C$10,$C$11,$AA42,AP$3)</f>
        <v>0.43916730836569251</v>
      </c>
      <c r="AQ42" s="23">
        <f>_xll.DupireSsviCalculateSigmaDup($C$3,$C$4,$C$7,$C$8,$C$9,$C$10,$C$11,$AA42,AQ$3)</f>
        <v>0.45020432311437125</v>
      </c>
      <c r="AR42" s="23">
        <f>_xll.DupireSsviCalculateSigmaDup($C$3,$C$4,$C$7,$C$8,$C$9,$C$10,$C$11,$AA42,AR$3)</f>
        <v>0.46154438616849081</v>
      </c>
      <c r="AS42" s="23">
        <f>_xll.DupireSsviCalculateSigmaDup($C$3,$C$4,$C$7,$C$8,$C$9,$C$10,$C$11,$AA42,AS$3)</f>
        <v>0.4731801463855953</v>
      </c>
      <c r="AT42" s="24">
        <f>_xll.DupireSsviCalculateSigmaDup($C$3,$C$4,$C$7,$C$8,$C$9,$C$10,$C$11,$AA42,AT$3)</f>
        <v>0.48513003429884866</v>
      </c>
    </row>
    <row r="43" spans="5:46" x14ac:dyDescent="0.25">
      <c r="E43" s="17">
        <f t="shared" si="3"/>
        <v>117.5</v>
      </c>
      <c r="F43" s="22">
        <f>_xll.DupireSsviCalculateSigmaDup($C$3,$C$4,$C$7,$C$8,$C$9,$C$10,$C$11,$E43,F$3)</f>
        <v>0.35718861462321333</v>
      </c>
      <c r="G43" s="23">
        <f>_xll.DupireSsviCalculateSigmaDup($C$3,$C$4,$C$7,$C$8,$C$9,$C$10,$C$11,$E43,G$3)</f>
        <v>0.3587919556926018</v>
      </c>
      <c r="H43" s="23">
        <f>_xll.DupireSsviCalculateSigmaDup($C$3,$C$4,$C$7,$C$8,$C$9,$C$10,$C$11,$E43,H$3)</f>
        <v>0.36779470598130493</v>
      </c>
      <c r="I43" s="23">
        <f>_xll.DupireSsviCalculateSigmaDup($C$3,$C$4,$C$7,$C$8,$C$9,$C$10,$C$11,$E43,I$3)</f>
        <v>0.38051803521904448</v>
      </c>
      <c r="J43" s="23">
        <f>_xll.DupireSsviCalculateSigmaDup($C$3,$C$4,$C$7,$C$8,$C$9,$C$10,$C$11,$E43,J$3)</f>
        <v>0.3956425980289146</v>
      </c>
      <c r="K43" s="23">
        <f>_xll.DupireSsviCalculateSigmaDup($C$3,$C$4,$C$7,$C$8,$C$9,$C$10,$C$11,$E43,K$3)</f>
        <v>0.4126094218093716</v>
      </c>
      <c r="L43" s="23">
        <f>_xll.DupireSsviCalculateSigmaDup($C$3,$C$4,$C$7,$C$8,$C$9,$C$10,$C$11,$E43,L$3)</f>
        <v>0.43114529984133759</v>
      </c>
      <c r="M43" s="23">
        <f>_xll.DupireSsviCalculateSigmaDup($C$3,$C$4,$C$7,$C$8,$C$9,$C$10,$C$11,$E43,M$3)</f>
        <v>0.45111570344952545</v>
      </c>
      <c r="N43" s="23">
        <f>_xll.DupireSsviCalculateSigmaDup($C$3,$C$4,$C$7,$C$8,$C$9,$C$10,$C$11,$E43,N$3)</f>
        <v>0.47246469807906338</v>
      </c>
      <c r="O43" s="23">
        <f>_xll.DupireSsviCalculateSigmaDup($C$3,$C$4,$C$7,$C$8,$C$9,$C$10,$C$11,$E43,O$3)</f>
        <v>0.49518784939437105</v>
      </c>
      <c r="P43" s="23">
        <f>_xll.DupireSsviCalculateSigmaDup($C$3,$C$4,$C$7,$C$8,$C$9,$C$10,$C$11,$E43,P$3)</f>
        <v>0.51928695091686294</v>
      </c>
      <c r="Q43" s="23">
        <f>_xll.DupireSsviCalculateSigmaDup($C$3,$C$4,$C$7,$C$8,$C$9,$C$10,$C$11,$E43,Q$3)</f>
        <v>0.54477671987930398</v>
      </c>
      <c r="R43" s="23">
        <f>_xll.DupireSsviCalculateSigmaDup($C$3,$C$4,$C$7,$C$8,$C$9,$C$10,$C$11,$E43,R$3)</f>
        <v>0.57172948035806759</v>
      </c>
      <c r="S43" s="23">
        <f>_xll.DupireSsviCalculateSigmaDup($C$3,$C$4,$C$7,$C$8,$C$9,$C$10,$C$11,$E43,S$3)</f>
        <v>0.6001866384435125</v>
      </c>
      <c r="T43" s="23">
        <f>_xll.DupireSsviCalculateSigmaDup($C$3,$C$4,$C$7,$C$8,$C$9,$C$10,$C$11,$E43,T$3)</f>
        <v>0.63019527283440735</v>
      </c>
      <c r="U43" s="23">
        <f>_xll.DupireSsviCalculateSigmaDup($C$3,$C$4,$C$7,$C$8,$C$9,$C$10,$C$11,$E43,U$3)</f>
        <v>0.66182060054178993</v>
      </c>
      <c r="V43" s="23">
        <f>_xll.DupireSsviCalculateSigmaDup($C$3,$C$4,$C$7,$C$8,$C$9,$C$10,$C$11,$E43,V$3)</f>
        <v>0.69515320808800174</v>
      </c>
      <c r="W43" s="23">
        <f>_xll.DupireSsviCalculateSigmaDup($C$3,$C$4,$C$7,$C$8,$C$9,$C$10,$C$11,$E43,W$3)</f>
        <v>0.73025240680462988</v>
      </c>
      <c r="X43" s="24">
        <f>_xll.DupireSsviCalculateSigmaDup($C$3,$C$4,$C$7,$C$8,$C$9,$C$10,$C$11,$E43,X$3)</f>
        <v>0.76718984188102113</v>
      </c>
      <c r="AA43" s="17">
        <f t="shared" si="4"/>
        <v>104.75</v>
      </c>
      <c r="AB43" s="22">
        <f>_xll.DupireSsviCalculateSigmaDup($C$3,$C$4,$C$7,$C$8,$C$9,$C$10,$C$11,$AA43,AB$3)</f>
        <v>0.31671823797671173</v>
      </c>
      <c r="AC43" s="23">
        <f>_xll.DupireSsviCalculateSigmaDup($C$3,$C$4,$C$7,$C$8,$C$9,$C$10,$C$11,$AA43,AC$3)</f>
        <v>0.32275882953786705</v>
      </c>
      <c r="AD43" s="23">
        <f>_xll.DupireSsviCalculateSigmaDup($C$3,$C$4,$C$7,$C$8,$C$9,$C$10,$C$11,$AA43,AD$3)</f>
        <v>0.32958129215757848</v>
      </c>
      <c r="AE43" s="23">
        <f>_xll.DupireSsviCalculateSigmaDup($C$3,$C$4,$C$7,$C$8,$C$9,$C$10,$C$11,$AA43,AE$3)</f>
        <v>0.33694683114616542</v>
      </c>
      <c r="AF43" s="23">
        <f>_xll.DupireSsviCalculateSigmaDup($C$3,$C$4,$C$7,$C$8,$C$9,$C$10,$C$11,$AA43,AF$3)</f>
        <v>0.34473470726755662</v>
      </c>
      <c r="AG43" s="23">
        <f>_xll.DupireSsviCalculateSigmaDup($C$3,$C$4,$C$7,$C$8,$C$9,$C$10,$C$11,$AA43,AG$3)</f>
        <v>0.35288263719741131</v>
      </c>
      <c r="AH43" s="23">
        <f>_xll.DupireSsviCalculateSigmaDup($C$3,$C$4,$C$7,$C$8,$C$9,$C$10,$C$11,$AA43,AH$3)</f>
        <v>0.36135017212357951</v>
      </c>
      <c r="AI43" s="23">
        <f>_xll.DupireSsviCalculateSigmaDup($C$3,$C$4,$C$7,$C$8,$C$9,$C$10,$C$11,$AA43,AI$3)</f>
        <v>0.37011902328435392</v>
      </c>
      <c r="AJ43" s="23">
        <f>_xll.DupireSsviCalculateSigmaDup($C$3,$C$4,$C$7,$C$8,$C$9,$C$10,$C$11,$AA43,AJ$3)</f>
        <v>0.37917639169986173</v>
      </c>
      <c r="AK43" s="23">
        <f>_xll.DupireSsviCalculateSigmaDup($C$3,$C$4,$C$7,$C$8,$C$9,$C$10,$C$11,$AA43,AK$3)</f>
        <v>0.38851501820740059</v>
      </c>
      <c r="AL43" s="23">
        <f>_xll.DupireSsviCalculateSigmaDup($C$3,$C$4,$C$7,$C$8,$C$9,$C$10,$C$11,$AA43,AL$3)</f>
        <v>0.39812767844745756</v>
      </c>
      <c r="AM43" s="23">
        <f>_xll.DupireSsviCalculateSigmaDup($C$3,$C$4,$C$7,$C$8,$C$9,$C$10,$C$11,$AA43,AM$3)</f>
        <v>0.4080229677139961</v>
      </c>
      <c r="AN43" s="23">
        <f>_xll.DupireSsviCalculateSigmaDup($C$3,$C$4,$C$7,$C$8,$C$9,$C$10,$C$11,$AA43,AN$3)</f>
        <v>0.41819958390682627</v>
      </c>
      <c r="AO43" s="23">
        <f>_xll.DupireSsviCalculateSigmaDup($C$3,$C$4,$C$7,$C$8,$C$9,$C$10,$C$11,$AA43,AO$3)</f>
        <v>0.42865459671829237</v>
      </c>
      <c r="AP43" s="23">
        <f>_xll.DupireSsviCalculateSigmaDup($C$3,$C$4,$C$7,$C$8,$C$9,$C$10,$C$11,$AA43,AP$3)</f>
        <v>0.43940080275226695</v>
      </c>
      <c r="AQ43" s="23">
        <f>_xll.DupireSsviCalculateSigmaDup($C$3,$C$4,$C$7,$C$8,$C$9,$C$10,$C$11,$AA43,AQ$3)</f>
        <v>0.45042818097473669</v>
      </c>
      <c r="AR43" s="23">
        <f>_xll.DupireSsviCalculateSigmaDup($C$3,$C$4,$C$7,$C$8,$C$9,$C$10,$C$11,$AA43,AR$3)</f>
        <v>0.46175135801930162</v>
      </c>
      <c r="AS43" s="23">
        <f>_xll.DupireSsviCalculateSigmaDup($C$3,$C$4,$C$7,$C$8,$C$9,$C$10,$C$11,$AA43,AS$3)</f>
        <v>0.4733768703154011</v>
      </c>
      <c r="AT43" s="24">
        <f>_xll.DupireSsviCalculateSigmaDup($C$3,$C$4,$C$7,$C$8,$C$9,$C$10,$C$11,$AA43,AT$3)</f>
        <v>0.48531357028861727</v>
      </c>
    </row>
    <row r="44" spans="5:46" x14ac:dyDescent="0.25">
      <c r="E44" s="17">
        <f t="shared" si="3"/>
        <v>120</v>
      </c>
      <c r="F44" s="22">
        <f>_xll.DupireSsviCalculateSigmaDup($C$3,$C$4,$C$7,$C$8,$C$9,$C$10,$C$11,$E44,F$3)</f>
        <v>0.36485475962587788</v>
      </c>
      <c r="G44" s="23">
        <f>_xll.DupireSsviCalculateSigmaDup($C$3,$C$4,$C$7,$C$8,$C$9,$C$10,$C$11,$E44,G$3)</f>
        <v>0.364474366825917</v>
      </c>
      <c r="H44" s="23">
        <f>_xll.DupireSsviCalculateSigmaDup($C$3,$C$4,$C$7,$C$8,$C$9,$C$10,$C$11,$E44,H$3)</f>
        <v>0.37232442911739977</v>
      </c>
      <c r="I44" s="23">
        <f>_xll.DupireSsviCalculateSigmaDup($C$3,$C$4,$C$7,$C$8,$C$9,$C$10,$C$11,$E44,I$3)</f>
        <v>0.38429089840839104</v>
      </c>
      <c r="J44" s="23">
        <f>_xll.DupireSsviCalculateSigmaDup($C$3,$C$4,$C$7,$C$8,$C$9,$C$10,$C$11,$E44,J$3)</f>
        <v>0.3988830071773441</v>
      </c>
      <c r="K44" s="23">
        <f>_xll.DupireSsviCalculateSigmaDup($C$3,$C$4,$C$7,$C$8,$C$9,$C$10,$C$11,$E44,K$3)</f>
        <v>0.41545244618132493</v>
      </c>
      <c r="L44" s="23">
        <f>_xll.DupireSsviCalculateSigmaDup($C$3,$C$4,$C$7,$C$8,$C$9,$C$10,$C$11,$E44,L$3)</f>
        <v>0.43367300322150437</v>
      </c>
      <c r="M44" s="23">
        <f>_xll.DupireSsviCalculateSigmaDup($C$3,$C$4,$C$7,$C$8,$C$9,$C$10,$C$11,$E44,M$3)</f>
        <v>0.45339750731474465</v>
      </c>
      <c r="N44" s="23">
        <f>_xll.DupireSsviCalculateSigmaDup($C$3,$C$4,$C$7,$C$8,$C$9,$C$10,$C$11,$E44,N$3)</f>
        <v>0.47454201172258653</v>
      </c>
      <c r="O44" s="23">
        <f>_xll.DupireSsviCalculateSigmaDup($C$3,$C$4,$C$7,$C$8,$C$9,$C$10,$C$11,$E44,O$3)</f>
        <v>0.49709375745378975</v>
      </c>
      <c r="P44" s="23">
        <f>_xll.DupireSsviCalculateSigmaDup($C$3,$C$4,$C$7,$C$8,$C$9,$C$10,$C$11,$E44,P$3)</f>
        <v>0.52104965158525385</v>
      </c>
      <c r="Q44" s="23">
        <f>_xll.DupireSsviCalculateSigmaDup($C$3,$C$4,$C$7,$C$8,$C$9,$C$10,$C$11,$E44,Q$3)</f>
        <v>0.54641239326739066</v>
      </c>
      <c r="R44" s="23">
        <f>_xll.DupireSsviCalculateSigmaDup($C$3,$C$4,$C$7,$C$8,$C$9,$C$10,$C$11,$E44,R$3)</f>
        <v>0.57325489586731926</v>
      </c>
      <c r="S44" s="23">
        <f>_xll.DupireSsviCalculateSigmaDup($C$3,$C$4,$C$7,$C$8,$C$9,$C$10,$C$11,$E44,S$3)</f>
        <v>0.60161200072795351</v>
      </c>
      <c r="T44" s="23">
        <f>_xll.DupireSsviCalculateSigmaDup($C$3,$C$4,$C$7,$C$8,$C$9,$C$10,$C$11,$E44,T$3)</f>
        <v>0.63154189775588676</v>
      </c>
      <c r="U44" s="23">
        <f>_xll.DupireSsviCalculateSigmaDup($C$3,$C$4,$C$7,$C$8,$C$9,$C$10,$C$11,$E44,U$3)</f>
        <v>0.66306827891289832</v>
      </c>
      <c r="V44" s="23">
        <f>_xll.DupireSsviCalculateSigmaDup($C$3,$C$4,$C$7,$C$8,$C$9,$C$10,$C$11,$E44,V$3)</f>
        <v>0.69631555300116765</v>
      </c>
      <c r="W44" s="23">
        <f>_xll.DupireSsviCalculateSigmaDup($C$3,$C$4,$C$7,$C$8,$C$9,$C$10,$C$11,$E44,W$3)</f>
        <v>0.73137384580704556</v>
      </c>
      <c r="X44" s="24">
        <f>_xll.DupireSsviCalculateSigmaDup($C$3,$C$4,$C$7,$C$8,$C$9,$C$10,$C$11,$E44,X$3)</f>
        <v>0.76828774517265286</v>
      </c>
      <c r="AA44" s="17">
        <f t="shared" si="4"/>
        <v>105</v>
      </c>
      <c r="AB44" s="22">
        <f>_xll.DupireSsviCalculateSigmaDup($C$3,$C$4,$C$7,$C$8,$C$9,$C$10,$C$11,$AA44,AB$3)</f>
        <v>0.31749215742352677</v>
      </c>
      <c r="AC44" s="23">
        <f>_xll.DupireSsviCalculateSigmaDup($C$3,$C$4,$C$7,$C$8,$C$9,$C$10,$C$11,$AA44,AC$3)</f>
        <v>0.32340116269621672</v>
      </c>
      <c r="AD44" s="23">
        <f>_xll.DupireSsviCalculateSigmaDup($C$3,$C$4,$C$7,$C$8,$C$9,$C$10,$C$11,$AA44,AD$3)</f>
        <v>0.33013506077915328</v>
      </c>
      <c r="AE44" s="23">
        <f>_xll.DupireSsviCalculateSigmaDup($C$3,$C$4,$C$7,$C$8,$C$9,$C$10,$C$11,$AA44,AE$3)</f>
        <v>0.33743560237017162</v>
      </c>
      <c r="AF44" s="23">
        <f>_xll.DupireSsviCalculateSigmaDup($C$3,$C$4,$C$7,$C$8,$C$9,$C$10,$C$11,$AA44,AF$3)</f>
        <v>0.34517340968697574</v>
      </c>
      <c r="AG44" s="23">
        <f>_xll.DupireSsviCalculateSigmaDup($C$3,$C$4,$C$7,$C$8,$C$9,$C$10,$C$11,$AA44,AG$3)</f>
        <v>0.35328095410254695</v>
      </c>
      <c r="AH44" s="23">
        <f>_xll.DupireSsviCalculateSigmaDup($C$3,$C$4,$C$7,$C$8,$C$9,$C$10,$C$11,$AA44,AH$3)</f>
        <v>0.36171654732922504</v>
      </c>
      <c r="AI44" s="23">
        <f>_xll.DupireSsviCalculateSigmaDup($C$3,$C$4,$C$7,$C$8,$C$9,$C$10,$C$11,$AA44,AI$3)</f>
        <v>0.37046042112144928</v>
      </c>
      <c r="AJ44" s="23">
        <f>_xll.DupireSsviCalculateSigmaDup($C$3,$C$4,$C$7,$C$8,$C$9,$C$10,$C$11,$AA44,AJ$3)</f>
        <v>0.37949295003435607</v>
      </c>
      <c r="AK44" s="23">
        <f>_xll.DupireSsviCalculateSigmaDup($C$3,$C$4,$C$7,$C$8,$C$9,$C$10,$C$11,$AA44,AK$3)</f>
        <v>0.38881121280899578</v>
      </c>
      <c r="AL44" s="23">
        <f>_xll.DupireSsviCalculateSigmaDup($C$3,$C$4,$C$7,$C$8,$C$9,$C$10,$C$11,$AA44,AL$3)</f>
        <v>0.39840959977928064</v>
      </c>
      <c r="AM44" s="23">
        <f>_xll.DupireSsviCalculateSigmaDup($C$3,$C$4,$C$7,$C$8,$C$9,$C$10,$C$11,$AA44,AM$3)</f>
        <v>0.40828817861273542</v>
      </c>
      <c r="AN44" s="23">
        <f>_xll.DupireSsviCalculateSigmaDup($C$3,$C$4,$C$7,$C$8,$C$9,$C$10,$C$11,$AA44,AN$3)</f>
        <v>0.41845076694148242</v>
      </c>
      <c r="AO44" s="23">
        <f>_xll.DupireSsviCalculateSigmaDup($C$3,$C$4,$C$7,$C$8,$C$9,$C$10,$C$11,$AA44,AO$3)</f>
        <v>0.42889427850335399</v>
      </c>
      <c r="AP44" s="23">
        <f>_xll.DupireSsviCalculateSigmaDup($C$3,$C$4,$C$7,$C$8,$C$9,$C$10,$C$11,$AA44,AP$3)</f>
        <v>0.43962540078594348</v>
      </c>
      <c r="AQ44" s="23">
        <f>_xll.DupireSsviCalculateSigmaDup($C$3,$C$4,$C$7,$C$8,$C$9,$C$10,$C$11,$AA44,AQ$3)</f>
        <v>0.45065215449657225</v>
      </c>
      <c r="AR44" s="23">
        <f>_xll.DupireSsviCalculateSigmaDup($C$3,$C$4,$C$7,$C$8,$C$9,$C$10,$C$11,$AA44,AR$3)</f>
        <v>0.46196789902176616</v>
      </c>
      <c r="AS44" s="23">
        <f>_xll.DupireSsviCalculateSigmaDup($C$3,$C$4,$C$7,$C$8,$C$9,$C$10,$C$11,$AA44,AS$3)</f>
        <v>0.47358336682406088</v>
      </c>
      <c r="AT44" s="24">
        <f>_xll.DupireSsviCalculateSigmaDup($C$3,$C$4,$C$7,$C$8,$C$9,$C$10,$C$11,$AA44,AT$3)</f>
        <v>0.48551374704388017</v>
      </c>
    </row>
    <row r="45" spans="5:46" x14ac:dyDescent="0.25">
      <c r="E45" s="17">
        <f t="shared" si="3"/>
        <v>122.5</v>
      </c>
      <c r="F45" s="22">
        <f>_xll.DupireSsviCalculateSigmaDup($C$3,$C$4,$C$7,$C$8,$C$9,$C$10,$C$11,$E45,F$3)</f>
        <v>0.37233248130095203</v>
      </c>
      <c r="G45" s="23">
        <f>_xll.DupireSsviCalculateSigmaDup($C$3,$C$4,$C$7,$C$8,$C$9,$C$10,$C$11,$E45,G$3)</f>
        <v>0.37007587992376717</v>
      </c>
      <c r="H45" s="23">
        <f>_xll.DupireSsviCalculateSigmaDup($C$3,$C$4,$C$7,$C$8,$C$9,$C$10,$C$11,$E45,H$3)</f>
        <v>0.37680988255985914</v>
      </c>
      <c r="I45" s="23">
        <f>_xll.DupireSsviCalculateSigmaDup($C$3,$C$4,$C$7,$C$8,$C$9,$C$10,$C$11,$E45,I$3)</f>
        <v>0.38803580921654879</v>
      </c>
      <c r="J45" s="23">
        <f>_xll.DupireSsviCalculateSigmaDup($C$3,$C$4,$C$7,$C$8,$C$9,$C$10,$C$11,$E45,J$3)</f>
        <v>0.40210134775395207</v>
      </c>
      <c r="K45" s="23">
        <f>_xll.DupireSsviCalculateSigmaDup($C$3,$C$4,$C$7,$C$8,$C$9,$C$10,$C$11,$E45,K$3)</f>
        <v>0.41827230390497644</v>
      </c>
      <c r="L45" s="23">
        <f>_xll.DupireSsviCalculateSigmaDup($C$3,$C$4,$C$7,$C$8,$C$9,$C$10,$C$11,$E45,L$3)</f>
        <v>0.43618850352964117</v>
      </c>
      <c r="M45" s="23">
        <f>_xll.DupireSsviCalculateSigmaDup($C$3,$C$4,$C$7,$C$8,$C$9,$C$10,$C$11,$E45,M$3)</f>
        <v>0.45566908451245214</v>
      </c>
      <c r="N45" s="23">
        <f>_xll.DupireSsviCalculateSigmaDup($C$3,$C$4,$C$7,$C$8,$C$9,$C$10,$C$11,$E45,N$3)</f>
        <v>0.47660959299067129</v>
      </c>
      <c r="O45" s="23">
        <f>_xll.DupireSsviCalculateSigmaDup($C$3,$C$4,$C$7,$C$8,$C$9,$C$10,$C$11,$E45,O$3)</f>
        <v>0.49898534373433778</v>
      </c>
      <c r="P45" s="23">
        <f>_xll.DupireSsviCalculateSigmaDup($C$3,$C$4,$C$7,$C$8,$C$9,$C$10,$C$11,$E45,P$3)</f>
        <v>0.52278963443184512</v>
      </c>
      <c r="Q45" s="23">
        <f>_xll.DupireSsviCalculateSigmaDup($C$3,$C$4,$C$7,$C$8,$C$9,$C$10,$C$11,$E45,Q$3)</f>
        <v>0.54803198470333647</v>
      </c>
      <c r="R45" s="23">
        <f>_xll.DupireSsviCalculateSigmaDup($C$3,$C$4,$C$7,$C$8,$C$9,$C$10,$C$11,$E45,R$3)</f>
        <v>0.57476354914810268</v>
      </c>
      <c r="S45" s="23">
        <f>_xll.DupireSsviCalculateSigmaDup($C$3,$C$4,$C$7,$C$8,$C$9,$C$10,$C$11,$E45,S$3)</f>
        <v>0.60299871356865753</v>
      </c>
      <c r="T45" s="23">
        <f>_xll.DupireSsviCalculateSigmaDup($C$3,$C$4,$C$7,$C$8,$C$9,$C$10,$C$11,$E45,T$3)</f>
        <v>0.63283069686622606</v>
      </c>
      <c r="U45" s="23">
        <f>_xll.DupireSsviCalculateSigmaDup($C$3,$C$4,$C$7,$C$8,$C$9,$C$10,$C$11,$E45,U$3)</f>
        <v>0.66431168562665976</v>
      </c>
      <c r="V45" s="23">
        <f>_xll.DupireSsviCalculateSigmaDup($C$3,$C$4,$C$7,$C$8,$C$9,$C$10,$C$11,$E45,V$3)</f>
        <v>0.69748368605333877</v>
      </c>
      <c r="W45" s="23">
        <f>_xll.DupireSsviCalculateSigmaDup($C$3,$C$4,$C$7,$C$8,$C$9,$C$10,$C$11,$E45,W$3)</f>
        <v>0.73245097805508075</v>
      </c>
      <c r="X45" s="24">
        <f>_xll.DupireSsviCalculateSigmaDup($C$3,$C$4,$C$7,$C$8,$C$9,$C$10,$C$11,$E45,X$3)</f>
        <v>0.76930792886327859</v>
      </c>
      <c r="AA45" s="17">
        <f t="shared" si="4"/>
        <v>105.25</v>
      </c>
      <c r="AB45" s="22">
        <f>_xll.DupireSsviCalculateSigmaDup($C$3,$C$4,$C$7,$C$8,$C$9,$C$10,$C$11,$AA45,AB$3)</f>
        <v>0.31826852645532927</v>
      </c>
      <c r="AC45" s="23">
        <f>_xll.DupireSsviCalculateSigmaDup($C$3,$C$4,$C$7,$C$8,$C$9,$C$10,$C$11,$AA45,AC$3)</f>
        <v>0.32404632148890455</v>
      </c>
      <c r="AD45" s="23">
        <f>_xll.DupireSsviCalculateSigmaDup($C$3,$C$4,$C$7,$C$8,$C$9,$C$10,$C$11,$AA45,AD$3)</f>
        <v>0.33069098141185116</v>
      </c>
      <c r="AE45" s="23">
        <f>_xll.DupireSsviCalculateSigmaDup($C$3,$C$4,$C$7,$C$8,$C$9,$C$10,$C$11,$AA45,AE$3)</f>
        <v>0.33792546115862043</v>
      </c>
      <c r="AF45" s="23">
        <f>_xll.DupireSsviCalculateSigmaDup($C$3,$C$4,$C$7,$C$8,$C$9,$C$10,$C$11,$AA45,AF$3)</f>
        <v>0.34561283960656053</v>
      </c>
      <c r="AG45" s="23">
        <f>_xll.DupireSsviCalculateSigmaDup($C$3,$C$4,$C$7,$C$8,$C$9,$C$10,$C$11,$AA45,AG$3)</f>
        <v>0.35367971857788261</v>
      </c>
      <c r="AH45" s="23">
        <f>_xll.DupireSsviCalculateSigmaDup($C$3,$C$4,$C$7,$C$8,$C$9,$C$10,$C$11,$AA45,AH$3)</f>
        <v>0.36208378171119615</v>
      </c>
      <c r="AI45" s="23">
        <f>_xll.DupireSsviCalculateSigmaDup($C$3,$C$4,$C$7,$C$8,$C$9,$C$10,$C$11,$AA45,AI$3)</f>
        <v>0.37079868366147412</v>
      </c>
      <c r="AJ45" s="23">
        <f>_xll.DupireSsviCalculateSigmaDup($C$3,$C$4,$C$7,$C$8,$C$9,$C$10,$C$11,$AA45,AJ$3)</f>
        <v>0.3798074551381555</v>
      </c>
      <c r="AK45" s="23">
        <f>_xll.DupireSsviCalculateSigmaDup($C$3,$C$4,$C$7,$C$8,$C$9,$C$10,$C$11,$AA45,AK$3)</f>
        <v>0.38910786462613317</v>
      </c>
      <c r="AL45" s="23">
        <f>_xll.DupireSsviCalculateSigmaDup($C$3,$C$4,$C$7,$C$8,$C$9,$C$10,$C$11,$AA45,AL$3)</f>
        <v>0.39869052840807967</v>
      </c>
      <c r="AM45" s="23">
        <f>_xll.DupireSsviCalculateSigmaDup($C$3,$C$4,$C$7,$C$8,$C$9,$C$10,$C$11,$AA45,AM$3)</f>
        <v>0.40855368891957961</v>
      </c>
      <c r="AN45" s="23">
        <f>_xll.DupireSsviCalculateSigmaDup($C$3,$C$4,$C$7,$C$8,$C$9,$C$10,$C$11,$AA45,AN$3)</f>
        <v>0.41870218475723808</v>
      </c>
      <c r="AO45" s="23">
        <f>_xll.DupireSsviCalculateSigmaDup($C$3,$C$4,$C$7,$C$8,$C$9,$C$10,$C$11,$AA45,AO$3)</f>
        <v>0.42913414350242324</v>
      </c>
      <c r="AP45" s="23">
        <f>_xll.DupireSsviCalculateSigmaDup($C$3,$C$4,$C$7,$C$8,$C$9,$C$10,$C$11,$AA45,AP$3)</f>
        <v>0.43985314622028476</v>
      </c>
      <c r="AQ45" s="23">
        <f>_xll.DupireSsviCalculateSigmaDup($C$3,$C$4,$C$7,$C$8,$C$9,$C$10,$C$11,$AA45,AQ$3)</f>
        <v>0.45086075736290948</v>
      </c>
      <c r="AR45" s="23">
        <f>_xll.DupireSsviCalculateSigmaDup($C$3,$C$4,$C$7,$C$8,$C$9,$C$10,$C$11,$AA45,AR$3)</f>
        <v>0.46217817335714906</v>
      </c>
      <c r="AS45" s="23">
        <f>_xll.DupireSsviCalculateSigmaDup($C$3,$C$4,$C$7,$C$8,$C$9,$C$10,$C$11,$AA45,AS$3)</f>
        <v>0.47378665640964007</v>
      </c>
      <c r="AT45" s="24">
        <f>_xll.DupireSsviCalculateSigmaDup($C$3,$C$4,$C$7,$C$8,$C$9,$C$10,$C$11,$AA45,AT$3)</f>
        <v>0.48571061169486085</v>
      </c>
    </row>
    <row r="46" spans="5:46" x14ac:dyDescent="0.25">
      <c r="E46" s="17">
        <f t="shared" si="3"/>
        <v>125</v>
      </c>
      <c r="F46" s="22">
        <f>_xll.DupireSsviCalculateSigmaDup($C$3,$C$4,$C$7,$C$8,$C$9,$C$10,$C$11,$E46,F$3)</f>
        <v>0.37961000780552107</v>
      </c>
      <c r="G46" s="23">
        <f>_xll.DupireSsviCalculateSigmaDup($C$3,$C$4,$C$7,$C$8,$C$9,$C$10,$C$11,$E46,G$3)</f>
        <v>0.37557832482135856</v>
      </c>
      <c r="H46" s="23">
        <f>_xll.DupireSsviCalculateSigmaDup($C$3,$C$4,$C$7,$C$8,$C$9,$C$10,$C$11,$E46,H$3)</f>
        <v>0.38124092250859154</v>
      </c>
      <c r="I46" s="23">
        <f>_xll.DupireSsviCalculateSigmaDup($C$3,$C$4,$C$7,$C$8,$C$9,$C$10,$C$11,$E46,I$3)</f>
        <v>0.39174914546091355</v>
      </c>
      <c r="J46" s="23">
        <f>_xll.DupireSsviCalculateSigmaDup($C$3,$C$4,$C$7,$C$8,$C$9,$C$10,$C$11,$E46,J$3)</f>
        <v>0.40529586031198889</v>
      </c>
      <c r="K46" s="23">
        <f>_xll.DupireSsviCalculateSigmaDup($C$3,$C$4,$C$7,$C$8,$C$9,$C$10,$C$11,$E46,K$3)</f>
        <v>0.42107527111104109</v>
      </c>
      <c r="L46" s="23">
        <f>_xll.DupireSsviCalculateSigmaDup($C$3,$C$4,$C$7,$C$8,$C$9,$C$10,$C$11,$E46,L$3)</f>
        <v>0.43868542427349305</v>
      </c>
      <c r="M46" s="23">
        <f>_xll.DupireSsviCalculateSigmaDup($C$3,$C$4,$C$7,$C$8,$C$9,$C$10,$C$11,$E46,M$3)</f>
        <v>0.45791308713967338</v>
      </c>
      <c r="N46" s="23">
        <f>_xll.DupireSsviCalculateSigmaDup($C$3,$C$4,$C$7,$C$8,$C$9,$C$10,$C$11,$E46,N$3)</f>
        <v>0.47865892714297897</v>
      </c>
      <c r="O46" s="23">
        <f>_xll.DupireSsviCalculateSigmaDup($C$3,$C$4,$C$7,$C$8,$C$9,$C$10,$C$11,$E46,O$3)</f>
        <v>0.50086139924208373</v>
      </c>
      <c r="P46" s="23">
        <f>_xll.DupireSsviCalculateSigmaDup($C$3,$C$4,$C$7,$C$8,$C$9,$C$10,$C$11,$E46,P$3)</f>
        <v>0.52452091457682237</v>
      </c>
      <c r="Q46" s="23">
        <f>_xll.DupireSsviCalculateSigmaDup($C$3,$C$4,$C$7,$C$8,$C$9,$C$10,$C$11,$E46,Q$3)</f>
        <v>0.54963490289896955</v>
      </c>
      <c r="R46" s="23">
        <f>_xll.DupireSsviCalculateSigmaDup($C$3,$C$4,$C$7,$C$8,$C$9,$C$10,$C$11,$E46,R$3)</f>
        <v>0.57624685710009249</v>
      </c>
      <c r="S46" s="23">
        <f>_xll.DupireSsviCalculateSigmaDup($C$3,$C$4,$C$7,$C$8,$C$9,$C$10,$C$11,$E46,S$3)</f>
        <v>0.60438902507739845</v>
      </c>
      <c r="T46" s="23">
        <f>_xll.DupireSsviCalculateSigmaDup($C$3,$C$4,$C$7,$C$8,$C$9,$C$10,$C$11,$E46,T$3)</f>
        <v>0.63415057583425072</v>
      </c>
      <c r="U46" s="23">
        <f>_xll.DupireSsviCalculateSigmaDup($C$3,$C$4,$C$7,$C$8,$C$9,$C$10,$C$11,$E46,U$3)</f>
        <v>0.66553229345851284</v>
      </c>
      <c r="V46" s="23">
        <f>_xll.DupireSsviCalculateSigmaDup($C$3,$C$4,$C$7,$C$8,$C$9,$C$10,$C$11,$E46,V$3)</f>
        <v>0.69865805617542942</v>
      </c>
      <c r="W46" s="23">
        <f>_xll.DupireSsviCalculateSigmaDup($C$3,$C$4,$C$7,$C$8,$C$9,$C$10,$C$11,$E46,W$3)</f>
        <v>0.7335557666036403</v>
      </c>
      <c r="X46" s="24">
        <f>_xll.DupireSsviCalculateSigmaDup($C$3,$C$4,$C$7,$C$8,$C$9,$C$10,$C$11,$E46,X$3)</f>
        <v>0.77033635173062098</v>
      </c>
      <c r="AA46" s="17">
        <f t="shared" si="4"/>
        <v>105.5</v>
      </c>
      <c r="AB46" s="22">
        <f>_xll.DupireSsviCalculateSigmaDup($C$3,$C$4,$C$7,$C$8,$C$9,$C$10,$C$11,$AA46,AB$3)</f>
        <v>0.31904775355690684</v>
      </c>
      <c r="AC46" s="23">
        <f>_xll.DupireSsviCalculateSigmaDup($C$3,$C$4,$C$7,$C$8,$C$9,$C$10,$C$11,$AA46,AC$3)</f>
        <v>0.32469363920142968</v>
      </c>
      <c r="AD46" s="23">
        <f>_xll.DupireSsviCalculateSigmaDup($C$3,$C$4,$C$7,$C$8,$C$9,$C$10,$C$11,$AA46,AD$3)</f>
        <v>0.3312466580085911</v>
      </c>
      <c r="AE46" s="23">
        <f>_xll.DupireSsviCalculateSigmaDup($C$3,$C$4,$C$7,$C$8,$C$9,$C$10,$C$11,$AA46,AE$3)</f>
        <v>0.33841516895748996</v>
      </c>
      <c r="AF46" s="23">
        <f>_xll.DupireSsviCalculateSigmaDup($C$3,$C$4,$C$7,$C$8,$C$9,$C$10,$C$11,$AA46,AF$3)</f>
        <v>0.34605174872805544</v>
      </c>
      <c r="AG46" s="23">
        <f>_xll.DupireSsviCalculateSigmaDup($C$3,$C$4,$C$7,$C$8,$C$9,$C$10,$C$11,$AA46,AG$3)</f>
        <v>0.35407951214697442</v>
      </c>
      <c r="AH46" s="23">
        <f>_xll.DupireSsviCalculateSigmaDup($C$3,$C$4,$C$7,$C$8,$C$9,$C$10,$C$11,$AA46,AH$3)</f>
        <v>0.36245059660485979</v>
      </c>
      <c r="AI46" s="23">
        <f>_xll.DupireSsviCalculateSigmaDup($C$3,$C$4,$C$7,$C$8,$C$9,$C$10,$C$11,$AA46,AI$3)</f>
        <v>0.37113761634748049</v>
      </c>
      <c r="AJ46" s="23">
        <f>_xll.DupireSsviCalculateSigmaDup($C$3,$C$4,$C$7,$C$8,$C$9,$C$10,$C$11,$AA46,AJ$3)</f>
        <v>0.38012643931944767</v>
      </c>
      <c r="AK46" s="23">
        <f>_xll.DupireSsviCalculateSigmaDup($C$3,$C$4,$C$7,$C$8,$C$9,$C$10,$C$11,$AA46,AK$3)</f>
        <v>0.38940496129408259</v>
      </c>
      <c r="AL46" s="23">
        <f>_xll.DupireSsviCalculateSigmaDup($C$3,$C$4,$C$7,$C$8,$C$9,$C$10,$C$11,$AA46,AL$3)</f>
        <v>0.39897044632598161</v>
      </c>
      <c r="AM46" s="23">
        <f>_xll.DupireSsviCalculateSigmaDup($C$3,$C$4,$C$7,$C$8,$C$9,$C$10,$C$11,$AA46,AM$3)</f>
        <v>0.4088223054012724</v>
      </c>
      <c r="AN46" s="23">
        <f>_xll.DupireSsviCalculateSigmaDup($C$3,$C$4,$C$7,$C$8,$C$9,$C$10,$C$11,$AA46,AN$3)</f>
        <v>0.4189567133084281</v>
      </c>
      <c r="AO46" s="23">
        <f>_xll.DupireSsviCalculateSigmaDup($C$3,$C$4,$C$7,$C$8,$C$9,$C$10,$C$11,$AA46,AO$3)</f>
        <v>0.4293756620030218</v>
      </c>
      <c r="AP46" s="23">
        <f>_xll.DupireSsviCalculateSigmaDup($C$3,$C$4,$C$7,$C$8,$C$9,$C$10,$C$11,$AA46,AP$3)</f>
        <v>0.44008253322805574</v>
      </c>
      <c r="AQ46" s="23">
        <f>_xll.DupireSsviCalculateSigmaDup($C$3,$C$4,$C$7,$C$8,$C$9,$C$10,$C$11,$AA46,AQ$3)</f>
        <v>0.45108182789332057</v>
      </c>
      <c r="AR46" s="23">
        <f>_xll.DupireSsviCalculateSigmaDup($C$3,$C$4,$C$7,$C$8,$C$9,$C$10,$C$11,$AA46,AR$3)</f>
        <v>0.46238215441938424</v>
      </c>
      <c r="AS46" s="23">
        <f>_xll.DupireSsviCalculateSigmaDup($C$3,$C$4,$C$7,$C$8,$C$9,$C$10,$C$11,$AA46,AS$3)</f>
        <v>0.47398672456406626</v>
      </c>
      <c r="AT46" s="24">
        <f>_xll.DupireSsviCalculateSigmaDup($C$3,$C$4,$C$7,$C$8,$C$9,$C$10,$C$11,$AA46,AT$3)</f>
        <v>0.48590415066248438</v>
      </c>
    </row>
    <row r="47" spans="5:46" x14ac:dyDescent="0.25">
      <c r="E47" s="17">
        <f t="shared" si="3"/>
        <v>127.5</v>
      </c>
      <c r="F47" s="22">
        <f>_xll.DupireSsviCalculateSigmaDup($C$3,$C$4,$C$7,$C$8,$C$9,$C$10,$C$11,$E47,F$3)</f>
        <v>0.3866784457388267</v>
      </c>
      <c r="G47" s="23">
        <f>_xll.DupireSsviCalculateSigmaDup($C$3,$C$4,$C$7,$C$8,$C$9,$C$10,$C$11,$E47,G$3)</f>
        <v>0.38097516451953667</v>
      </c>
      <c r="H47" s="23">
        <f>_xll.DupireSsviCalculateSigmaDup($C$3,$C$4,$C$7,$C$8,$C$9,$C$10,$C$11,$E47,H$3)</f>
        <v>0.38560836295573236</v>
      </c>
      <c r="I47" s="23">
        <f>_xll.DupireSsviCalculateSigmaDup($C$3,$C$4,$C$7,$C$8,$C$9,$C$10,$C$11,$E47,I$3)</f>
        <v>0.39541486284839555</v>
      </c>
      <c r="J47" s="23">
        <f>_xll.DupireSsviCalculateSigmaDup($C$3,$C$4,$C$7,$C$8,$C$9,$C$10,$C$11,$E47,J$3)</f>
        <v>0.40846129900033246</v>
      </c>
      <c r="K47" s="23">
        <f>_xll.DupireSsviCalculateSigmaDup($C$3,$C$4,$C$7,$C$8,$C$9,$C$10,$C$11,$E47,K$3)</f>
        <v>0.42385770229593356</v>
      </c>
      <c r="L47" s="23">
        <f>_xll.DupireSsviCalculateSigmaDup($C$3,$C$4,$C$7,$C$8,$C$9,$C$10,$C$11,$E47,L$3)</f>
        <v>0.44116425946627047</v>
      </c>
      <c r="M47" s="23">
        <f>_xll.DupireSsviCalculateSigmaDup($C$3,$C$4,$C$7,$C$8,$C$9,$C$10,$C$11,$E47,M$3)</f>
        <v>0.46014753226844857</v>
      </c>
      <c r="N47" s="23">
        <f>_xll.DupireSsviCalculateSigmaDup($C$3,$C$4,$C$7,$C$8,$C$9,$C$10,$C$11,$E47,N$3)</f>
        <v>0.48068492979334193</v>
      </c>
      <c r="O47" s="23">
        <f>_xll.DupireSsviCalculateSigmaDup($C$3,$C$4,$C$7,$C$8,$C$9,$C$10,$C$11,$E47,O$3)</f>
        <v>0.50271722171146871</v>
      </c>
      <c r="P47" s="23">
        <f>_xll.DupireSsviCalculateSigmaDup($C$3,$C$4,$C$7,$C$8,$C$9,$C$10,$C$11,$E47,P$3)</f>
        <v>0.52623154387807558</v>
      </c>
      <c r="Q47" s="23">
        <f>_xll.DupireSsviCalculateSigmaDup($C$3,$C$4,$C$7,$C$8,$C$9,$C$10,$C$11,$E47,Q$3)</f>
        <v>0.5512246077127948</v>
      </c>
      <c r="R47" s="23">
        <f>_xll.DupireSsviCalculateSigmaDup($C$3,$C$4,$C$7,$C$8,$C$9,$C$10,$C$11,$E47,R$3)</f>
        <v>0.57772085611951562</v>
      </c>
      <c r="S47" s="23">
        <f>_xll.DupireSsviCalculateSigmaDup($C$3,$C$4,$C$7,$C$8,$C$9,$C$10,$C$11,$E47,S$3)</f>
        <v>0.60578317613587696</v>
      </c>
      <c r="T47" s="23">
        <f>_xll.DupireSsviCalculateSigmaDup($C$3,$C$4,$C$7,$C$8,$C$9,$C$10,$C$11,$E47,T$3)</f>
        <v>0.63541215258579076</v>
      </c>
      <c r="U47" s="23">
        <f>_xll.DupireSsviCalculateSigmaDup($C$3,$C$4,$C$7,$C$8,$C$9,$C$10,$C$11,$E47,U$3)</f>
        <v>0.66673951023155775</v>
      </c>
      <c r="V47" s="23">
        <f>_xll.DupireSsviCalculateSigmaDup($C$3,$C$4,$C$7,$C$8,$C$9,$C$10,$C$11,$E47,V$3)</f>
        <v>0.69978974781278713</v>
      </c>
      <c r="W47" s="23">
        <f>_xll.DupireSsviCalculateSigmaDup($C$3,$C$4,$C$7,$C$8,$C$9,$C$10,$C$11,$E47,W$3)</f>
        <v>0.73460622265963771</v>
      </c>
      <c r="X47" s="24">
        <f>_xll.DupireSsviCalculateSigmaDup($C$3,$C$4,$C$7,$C$8,$C$9,$C$10,$C$11,$E47,X$3)</f>
        <v>0.77130851151300694</v>
      </c>
      <c r="AA47" s="17">
        <f t="shared" si="4"/>
        <v>105.75</v>
      </c>
      <c r="AB47" s="22">
        <f>_xll.DupireSsviCalculateSigmaDup($C$3,$C$4,$C$7,$C$8,$C$9,$C$10,$C$11,$AA47,AB$3)</f>
        <v>0.31982968833552849</v>
      </c>
      <c r="AC47" s="23">
        <f>_xll.DupireSsviCalculateSigmaDup($C$3,$C$4,$C$7,$C$8,$C$9,$C$10,$C$11,$AA47,AC$3)</f>
        <v>0.32534330743766393</v>
      </c>
      <c r="AD47" s="23">
        <f>_xll.DupireSsviCalculateSigmaDup($C$3,$C$4,$C$7,$C$8,$C$9,$C$10,$C$11,$AA47,AD$3)</f>
        <v>0.33180580314716052</v>
      </c>
      <c r="AE47" s="23">
        <f>_xll.DupireSsviCalculateSigmaDup($C$3,$C$4,$C$7,$C$8,$C$9,$C$10,$C$11,$AA47,AE$3)</f>
        <v>0.33890763156451281</v>
      </c>
      <c r="AF47" s="23">
        <f>_xll.DupireSsviCalculateSigmaDup($C$3,$C$4,$C$7,$C$8,$C$9,$C$10,$C$11,$AA47,AF$3)</f>
        <v>0.34649310896484325</v>
      </c>
      <c r="AG47" s="23">
        <f>_xll.DupireSsviCalculateSigmaDup($C$3,$C$4,$C$7,$C$8,$C$9,$C$10,$C$11,$AA47,AG$3)</f>
        <v>0.35447969006082153</v>
      </c>
      <c r="AH47" s="23">
        <f>_xll.DupireSsviCalculateSigmaDup($C$3,$C$4,$C$7,$C$8,$C$9,$C$10,$C$11,$AA47,AH$3)</f>
        <v>0.36281884924060653</v>
      </c>
      <c r="AI47" s="23">
        <f>_xll.DupireSsviCalculateSigmaDup($C$3,$C$4,$C$7,$C$8,$C$9,$C$10,$C$11,$AA47,AI$3)</f>
        <v>0.37147720119174948</v>
      </c>
      <c r="AJ47" s="23">
        <f>_xll.DupireSsviCalculateSigmaDup($C$3,$C$4,$C$7,$C$8,$C$9,$C$10,$C$11,$AA47,AJ$3)</f>
        <v>0.38044465072031891</v>
      </c>
      <c r="AK47" s="23">
        <f>_xll.DupireSsviCalculateSigmaDup($C$3,$C$4,$C$7,$C$8,$C$9,$C$10,$C$11,$AA47,AK$3)</f>
        <v>0.38970518270094268</v>
      </c>
      <c r="AL47" s="23">
        <f>_xll.DupireSsviCalculateSigmaDup($C$3,$C$4,$C$7,$C$8,$C$9,$C$10,$C$11,$AA47,AL$3)</f>
        <v>0.39925209068900397</v>
      </c>
      <c r="AM47" s="23">
        <f>_xll.DupireSsviCalculateSigmaDup($C$3,$C$4,$C$7,$C$8,$C$9,$C$10,$C$11,$AA47,AM$3)</f>
        <v>0.40908557308982502</v>
      </c>
      <c r="AN47" s="23">
        <f>_xll.DupireSsviCalculateSigmaDup($C$3,$C$4,$C$7,$C$8,$C$9,$C$10,$C$11,$AA47,AN$3)</f>
        <v>0.41920569534246049</v>
      </c>
      <c r="AO47" s="23">
        <f>_xll.DupireSsviCalculateSigmaDup($C$3,$C$4,$C$7,$C$8,$C$9,$C$10,$C$11,$AA47,AO$3)</f>
        <v>0.42961291890432091</v>
      </c>
      <c r="AP47" s="23">
        <f>_xll.DupireSsviCalculateSigmaDup($C$3,$C$4,$C$7,$C$8,$C$9,$C$10,$C$11,$AA47,AP$3)</f>
        <v>0.44031356284783846</v>
      </c>
      <c r="AQ47" s="23">
        <f>_xll.DupireSsviCalculateSigmaDup($C$3,$C$4,$C$7,$C$8,$C$9,$C$10,$C$11,$AA47,AQ$3)</f>
        <v>0.45131230540996697</v>
      </c>
      <c r="AR47" s="23">
        <f>_xll.DupireSsviCalculateSigmaDup($C$3,$C$4,$C$7,$C$8,$C$9,$C$10,$C$11,$AA47,AR$3)</f>
        <v>0.46259571961054902</v>
      </c>
      <c r="AS47" s="23">
        <f>_xll.DupireSsviCalculateSigmaDup($C$3,$C$4,$C$7,$C$8,$C$9,$C$10,$C$11,$AA47,AS$3)</f>
        <v>0.47419659603734826</v>
      </c>
      <c r="AT47" s="24">
        <f>_xll.DupireSsviCalculateSigmaDup($C$3,$C$4,$C$7,$C$8,$C$9,$C$10,$C$11,$AA47,AT$3)</f>
        <v>0.48609769159132915</v>
      </c>
    </row>
    <row r="48" spans="5:46" x14ac:dyDescent="0.25">
      <c r="E48" s="17">
        <f t="shared" si="3"/>
        <v>130</v>
      </c>
      <c r="F48" s="22">
        <f>_xll.DupireSsviCalculateSigmaDup($C$3,$C$4,$C$7,$C$8,$C$9,$C$10,$C$11,$E48,F$3)</f>
        <v>0.3935379636646818</v>
      </c>
      <c r="G48" s="23">
        <f>_xll.DupireSsviCalculateSigmaDup($C$3,$C$4,$C$7,$C$8,$C$9,$C$10,$C$11,$E48,G$3)</f>
        <v>0.38625889026555821</v>
      </c>
      <c r="H48" s="23">
        <f>_xll.DupireSsviCalculateSigmaDup($C$3,$C$4,$C$7,$C$8,$C$9,$C$10,$C$11,$E48,H$3)</f>
        <v>0.38990922754739171</v>
      </c>
      <c r="I48" s="23">
        <f>_xll.DupireSsviCalculateSigmaDup($C$3,$C$4,$C$7,$C$8,$C$9,$C$10,$C$11,$E48,I$3)</f>
        <v>0.39904256111537634</v>
      </c>
      <c r="J48" s="23">
        <f>_xll.DupireSsviCalculateSigmaDup($C$3,$C$4,$C$7,$C$8,$C$9,$C$10,$C$11,$E48,J$3)</f>
        <v>0.41159157026553078</v>
      </c>
      <c r="K48" s="23">
        <f>_xll.DupireSsviCalculateSigmaDup($C$3,$C$4,$C$7,$C$8,$C$9,$C$10,$C$11,$E48,K$3)</f>
        <v>0.4266098882160157</v>
      </c>
      <c r="L48" s="23">
        <f>_xll.DupireSsviCalculateSigmaDup($C$3,$C$4,$C$7,$C$8,$C$9,$C$10,$C$11,$E48,L$3)</f>
        <v>0.44361934975602157</v>
      </c>
      <c r="M48" s="23">
        <f>_xll.DupireSsviCalculateSigmaDup($C$3,$C$4,$C$7,$C$8,$C$9,$C$10,$C$11,$E48,M$3)</f>
        <v>0.46236411192630178</v>
      </c>
      <c r="N48" s="23">
        <f>_xll.DupireSsviCalculateSigmaDup($C$3,$C$4,$C$7,$C$8,$C$9,$C$10,$C$11,$E48,N$3)</f>
        <v>0.48270041393806074</v>
      </c>
      <c r="O48" s="23">
        <f>_xll.DupireSsviCalculateSigmaDup($C$3,$C$4,$C$7,$C$8,$C$9,$C$10,$C$11,$E48,O$3)</f>
        <v>0.50456289947458999</v>
      </c>
      <c r="P48" s="23">
        <f>_xll.DupireSsviCalculateSigmaDup($C$3,$C$4,$C$7,$C$8,$C$9,$C$10,$C$11,$E48,P$3)</f>
        <v>0.52792846694522799</v>
      </c>
      <c r="Q48" s="23">
        <f>_xll.DupireSsviCalculateSigmaDup($C$3,$C$4,$C$7,$C$8,$C$9,$C$10,$C$11,$E48,Q$3)</f>
        <v>0.55279677787723325</v>
      </c>
      <c r="R48" s="23">
        <f>_xll.DupireSsviCalculateSigmaDup($C$3,$C$4,$C$7,$C$8,$C$9,$C$10,$C$11,$E48,R$3)</f>
        <v>0.57918962331202717</v>
      </c>
      <c r="S48" s="23">
        <f>_xll.DupireSsviCalculateSigmaDup($C$3,$C$4,$C$7,$C$8,$C$9,$C$10,$C$11,$E48,S$3)</f>
        <v>0.60714672190171193</v>
      </c>
      <c r="T48" s="23">
        <f>_xll.DupireSsviCalculateSigmaDup($C$3,$C$4,$C$7,$C$8,$C$9,$C$10,$C$11,$E48,T$3)</f>
        <v>0.63670539624245215</v>
      </c>
      <c r="U48" s="23">
        <f>_xll.DupireSsviCalculateSigmaDup($C$3,$C$4,$C$7,$C$8,$C$9,$C$10,$C$11,$E48,U$3)</f>
        <v>0.66792399044337847</v>
      </c>
      <c r="V48" s="23">
        <f>_xll.DupireSsviCalculateSigmaDup($C$3,$C$4,$C$7,$C$8,$C$9,$C$10,$C$11,$E48,V$3)</f>
        <v>0.70088847638079022</v>
      </c>
      <c r="W48" s="23">
        <f>_xll.DupireSsviCalculateSigmaDup($C$3,$C$4,$C$7,$C$8,$C$9,$C$10,$C$11,$E48,W$3)</f>
        <v>0.73566438959715108</v>
      </c>
      <c r="X48" s="24">
        <f>_xll.DupireSsviCalculateSigmaDup($C$3,$C$4,$C$7,$C$8,$C$9,$C$10,$C$11,$E48,X$3)</f>
        <v>0.77233298132380324</v>
      </c>
      <c r="AA48" s="17">
        <f t="shared" si="4"/>
        <v>106</v>
      </c>
      <c r="AB48" s="22">
        <f>_xll.DupireSsviCalculateSigmaDup($C$3,$C$4,$C$7,$C$8,$C$9,$C$10,$C$11,$AA48,AB$3)</f>
        <v>0.32061418339707631</v>
      </c>
      <c r="AC48" s="23">
        <f>_xll.DupireSsviCalculateSigmaDup($C$3,$C$4,$C$7,$C$8,$C$9,$C$10,$C$11,$AA48,AC$3)</f>
        <v>0.32599406953446719</v>
      </c>
      <c r="AD48" s="23">
        <f>_xll.DupireSsviCalculateSigmaDup($C$3,$C$4,$C$7,$C$8,$C$9,$C$10,$C$11,$AA48,AD$3)</f>
        <v>0.33236543320200679</v>
      </c>
      <c r="AE48" s="23">
        <f>_xll.DupireSsviCalculateSigmaDup($C$3,$C$4,$C$7,$C$8,$C$9,$C$10,$C$11,$AA48,AE$3)</f>
        <v>0.3394004295716701</v>
      </c>
      <c r="AF48" s="23">
        <f>_xll.DupireSsviCalculateSigmaDup($C$3,$C$4,$C$7,$C$8,$C$9,$C$10,$C$11,$AA48,AF$3)</f>
        <v>0.34693507615310232</v>
      </c>
      <c r="AG48" s="23">
        <f>_xll.DupireSsviCalculateSigmaDup($C$3,$C$4,$C$7,$C$8,$C$9,$C$10,$C$11,$AA48,AG$3)</f>
        <v>0.3548820760479392</v>
      </c>
      <c r="AH48" s="23">
        <f>_xll.DupireSsviCalculateSigmaDup($C$3,$C$4,$C$7,$C$8,$C$9,$C$10,$C$11,$AA48,AH$3)</f>
        <v>0.36318789139191748</v>
      </c>
      <c r="AI48" s="23">
        <f>_xll.DupireSsviCalculateSigmaDup($C$3,$C$4,$C$7,$C$8,$C$9,$C$10,$C$11,$AA48,AI$3)</f>
        <v>0.37181935580191944</v>
      </c>
      <c r="AJ48" s="23">
        <f>_xll.DupireSsviCalculateSigmaDup($C$3,$C$4,$C$7,$C$8,$C$9,$C$10,$C$11,$AA48,AJ$3)</f>
        <v>0.38076206600393581</v>
      </c>
      <c r="AK48" s="23">
        <f>_xll.DupireSsviCalculateSigmaDup($C$3,$C$4,$C$7,$C$8,$C$9,$C$10,$C$11,$AA48,AK$3)</f>
        <v>0.39000313804098574</v>
      </c>
      <c r="AL48" s="23">
        <f>_xll.DupireSsviCalculateSigmaDup($C$3,$C$4,$C$7,$C$8,$C$9,$C$10,$C$11,$AA48,AL$3)</f>
        <v>0.3995340790700958</v>
      </c>
      <c r="AM48" s="23">
        <f>_xll.DupireSsviCalculateSigmaDup($C$3,$C$4,$C$7,$C$8,$C$9,$C$10,$C$11,$AA48,AM$3)</f>
        <v>0.40935475513702829</v>
      </c>
      <c r="AN48" s="23">
        <f>_xll.DupireSsviCalculateSigmaDup($C$3,$C$4,$C$7,$C$8,$C$9,$C$10,$C$11,$AA48,AN$3)</f>
        <v>0.41945777366520703</v>
      </c>
      <c r="AO48" s="23">
        <f>_xll.DupireSsviCalculateSigmaDup($C$3,$C$4,$C$7,$C$8,$C$9,$C$10,$C$11,$AA48,AO$3)</f>
        <v>0.4298547748820758</v>
      </c>
      <c r="AP48" s="23">
        <f>_xll.DupireSsviCalculateSigmaDup($C$3,$C$4,$C$7,$C$8,$C$9,$C$10,$C$11,$AA48,AP$3)</f>
        <v>0.44053865093103217</v>
      </c>
      <c r="AQ48" s="23">
        <f>_xll.DupireSsviCalculateSigmaDup($C$3,$C$4,$C$7,$C$8,$C$9,$C$10,$C$11,$AA48,AQ$3)</f>
        <v>0.45153046324216423</v>
      </c>
      <c r="AR48" s="23">
        <f>_xll.DupireSsviCalculateSigmaDup($C$3,$C$4,$C$7,$C$8,$C$9,$C$10,$C$11,$AA48,AR$3)</f>
        <v>0.46280934567028292</v>
      </c>
      <c r="AS48" s="23">
        <f>_xll.DupireSsviCalculateSigmaDup($C$3,$C$4,$C$7,$C$8,$C$9,$C$10,$C$11,$AA48,AS$3)</f>
        <v>0.47439345657451332</v>
      </c>
      <c r="AT48" s="24">
        <f>_xll.DupireSsviCalculateSigmaDup($C$3,$C$4,$C$7,$C$8,$C$9,$C$10,$C$11,$AA48,AT$3)</f>
        <v>0.48629792067703559</v>
      </c>
    </row>
    <row r="49" spans="5:46" x14ac:dyDescent="0.25">
      <c r="E49" s="17">
        <f t="shared" si="3"/>
        <v>132.5</v>
      </c>
      <c r="F49" s="22">
        <f>_xll.DupireSsviCalculateSigmaDup($C$3,$C$4,$C$7,$C$8,$C$9,$C$10,$C$11,$E49,F$3)</f>
        <v>0.40019323306113075</v>
      </c>
      <c r="G49" s="23">
        <f>_xll.DupireSsviCalculateSigmaDup($C$3,$C$4,$C$7,$C$8,$C$9,$C$10,$C$11,$E49,G$3)</f>
        <v>0.3914258835192681</v>
      </c>
      <c r="H49" s="23">
        <f>_xll.DupireSsviCalculateSigmaDup($C$3,$C$4,$C$7,$C$8,$C$9,$C$10,$C$11,$E49,H$3)</f>
        <v>0.39413930372469996</v>
      </c>
      <c r="I49" s="23">
        <f>_xll.DupireSsviCalculateSigmaDup($C$3,$C$4,$C$7,$C$8,$C$9,$C$10,$C$11,$E49,I$3)</f>
        <v>0.40261763281530466</v>
      </c>
      <c r="J49" s="23">
        <f>_xll.DupireSsviCalculateSigmaDup($C$3,$C$4,$C$7,$C$8,$C$9,$C$10,$C$11,$E49,J$3)</f>
        <v>0.41468779293315666</v>
      </c>
      <c r="K49" s="23">
        <f>_xll.DupireSsviCalculateSigmaDup($C$3,$C$4,$C$7,$C$8,$C$9,$C$10,$C$11,$E49,K$3)</f>
        <v>0.42933221027827084</v>
      </c>
      <c r="L49" s="23">
        <f>_xll.DupireSsviCalculateSigmaDup($C$3,$C$4,$C$7,$C$8,$C$9,$C$10,$C$11,$E49,L$3)</f>
        <v>0.44605030192963541</v>
      </c>
      <c r="M49" s="23">
        <f>_xll.DupireSsviCalculateSigmaDup($C$3,$C$4,$C$7,$C$8,$C$9,$C$10,$C$11,$E49,M$3)</f>
        <v>0.46455439617144939</v>
      </c>
      <c r="N49" s="23">
        <f>_xll.DupireSsviCalculateSigmaDup($C$3,$C$4,$C$7,$C$8,$C$9,$C$10,$C$11,$E49,N$3)</f>
        <v>0.48469012328758881</v>
      </c>
      <c r="O49" s="23">
        <f>_xll.DupireSsviCalculateSigmaDup($C$3,$C$4,$C$7,$C$8,$C$9,$C$10,$C$11,$E49,O$3)</f>
        <v>0.50639789428521731</v>
      </c>
      <c r="P49" s="23">
        <f>_xll.DupireSsviCalculateSigmaDup($C$3,$C$4,$C$7,$C$8,$C$9,$C$10,$C$11,$E49,P$3)</f>
        <v>0.5296151244109264</v>
      </c>
      <c r="Q49" s="23">
        <f>_xll.DupireSsviCalculateSigmaDup($C$3,$C$4,$C$7,$C$8,$C$9,$C$10,$C$11,$E49,Q$3)</f>
        <v>0.55435106058120953</v>
      </c>
      <c r="R49" s="23">
        <f>_xll.DupireSsviCalculateSigmaDup($C$3,$C$4,$C$7,$C$8,$C$9,$C$10,$C$11,$E49,R$3)</f>
        <v>0.58062807693584562</v>
      </c>
      <c r="S49" s="23">
        <f>_xll.DupireSsviCalculateSigmaDup($C$3,$C$4,$C$7,$C$8,$C$9,$C$10,$C$11,$E49,S$3)</f>
        <v>0.60848806266920274</v>
      </c>
      <c r="T49" s="23">
        <f>_xll.DupireSsviCalculateSigmaDup($C$3,$C$4,$C$7,$C$8,$C$9,$C$10,$C$11,$E49,T$3)</f>
        <v>0.63794908406628936</v>
      </c>
      <c r="U49" s="23">
        <f>_xll.DupireSsviCalculateSigmaDup($C$3,$C$4,$C$7,$C$8,$C$9,$C$10,$C$11,$E49,U$3)</f>
        <v>0.66912384218961507</v>
      </c>
      <c r="V49" s="23">
        <f>_xll.DupireSsviCalculateSigmaDup($C$3,$C$4,$C$7,$C$8,$C$9,$C$10,$C$11,$E49,V$3)</f>
        <v>0.70200398595035862</v>
      </c>
      <c r="W49" s="23">
        <f>_xll.DupireSsviCalculateSigmaDup($C$3,$C$4,$C$7,$C$8,$C$9,$C$10,$C$11,$E49,W$3)</f>
        <v>0.73669948630715831</v>
      </c>
      <c r="X49" s="24">
        <f>_xll.DupireSsviCalculateSigmaDup($C$3,$C$4,$C$7,$C$8,$C$9,$C$10,$C$11,$E49,X$3)</f>
        <v>0.77332341907231228</v>
      </c>
      <c r="AA49" s="17">
        <f t="shared" si="4"/>
        <v>106.25</v>
      </c>
      <c r="AB49" s="22">
        <f>_xll.DupireSsviCalculateSigmaDup($C$3,$C$4,$C$7,$C$8,$C$9,$C$10,$C$11,$AA49,AB$3)</f>
        <v>0.32140050938732856</v>
      </c>
      <c r="AC49" s="23">
        <f>_xll.DupireSsviCalculateSigmaDup($C$3,$C$4,$C$7,$C$8,$C$9,$C$10,$C$11,$AA49,AC$3)</f>
        <v>0.32664815934891728</v>
      </c>
      <c r="AD49" s="23">
        <f>_xll.DupireSsviCalculateSigmaDup($C$3,$C$4,$C$7,$C$8,$C$9,$C$10,$C$11,$AA49,AD$3)</f>
        <v>0.33292753639540307</v>
      </c>
      <c r="AE49" s="23">
        <f>_xll.DupireSsviCalculateSigmaDup($C$3,$C$4,$C$7,$C$8,$C$9,$C$10,$C$11,$AA49,AE$3)</f>
        <v>0.33989470268040817</v>
      </c>
      <c r="AF49" s="23">
        <f>_xll.DupireSsviCalculateSigmaDup($C$3,$C$4,$C$7,$C$8,$C$9,$C$10,$C$11,$AA49,AF$3)</f>
        <v>0.34737821909096445</v>
      </c>
      <c r="AG49" s="23">
        <f>_xll.DupireSsviCalculateSigmaDup($C$3,$C$4,$C$7,$C$8,$C$9,$C$10,$C$11,$AA49,AG$3)</f>
        <v>0.35528479226139792</v>
      </c>
      <c r="AH49" s="23">
        <f>_xll.DupireSsviCalculateSigmaDup($C$3,$C$4,$C$7,$C$8,$C$9,$C$10,$C$11,$AA49,AH$3)</f>
        <v>0.36355833490204642</v>
      </c>
      <c r="AI49" s="23">
        <f>_xll.DupireSsviCalculateSigmaDup($C$3,$C$4,$C$7,$C$8,$C$9,$C$10,$C$11,$AA49,AI$3)</f>
        <v>0.37216278366420036</v>
      </c>
      <c r="AJ49" s="23">
        <f>_xll.DupireSsviCalculateSigmaDup($C$3,$C$4,$C$7,$C$8,$C$9,$C$10,$C$11,$AA49,AJ$3)</f>
        <v>0.38107998386371184</v>
      </c>
      <c r="AK49" s="23">
        <f>_xll.DupireSsviCalculateSigmaDup($C$3,$C$4,$C$7,$C$8,$C$9,$C$10,$C$11,$AA49,AK$3)</f>
        <v>0.39029879899052305</v>
      </c>
      <c r="AL49" s="23">
        <f>_xll.DupireSsviCalculateSigmaDup($C$3,$C$4,$C$7,$C$8,$C$9,$C$10,$C$11,$AA49,AL$3)</f>
        <v>0.39981363614805271</v>
      </c>
      <c r="AM49" s="23">
        <f>_xll.DupireSsviCalculateSigmaDup($C$3,$C$4,$C$7,$C$8,$C$9,$C$10,$C$11,$AA49,AM$3)</f>
        <v>0.40961713709587361</v>
      </c>
      <c r="AN49" s="23">
        <f>_xll.DupireSsviCalculateSigmaDup($C$3,$C$4,$C$7,$C$8,$C$9,$C$10,$C$11,$AA49,AN$3)</f>
        <v>0.41971295509458206</v>
      </c>
      <c r="AO49" s="23">
        <f>_xll.DupireSsviCalculateSigmaDup($C$3,$C$4,$C$7,$C$8,$C$9,$C$10,$C$11,$AA49,AO$3)</f>
        <v>0.43009679391224087</v>
      </c>
      <c r="AP49" s="23">
        <f>_xll.DupireSsviCalculateSigmaDup($C$3,$C$4,$C$7,$C$8,$C$9,$C$10,$C$11,$AA49,AP$3)</f>
        <v>0.44077295867225469</v>
      </c>
      <c r="AQ49" s="23">
        <f>_xll.DupireSsviCalculateSigmaDup($C$3,$C$4,$C$7,$C$8,$C$9,$C$10,$C$11,$AA49,AQ$3)</f>
        <v>0.45175181066928816</v>
      </c>
      <c r="AR49" s="23">
        <f>_xll.DupireSsviCalculateSigmaDup($C$3,$C$4,$C$7,$C$8,$C$9,$C$10,$C$11,$AA49,AR$3)</f>
        <v>0.46301665167466738</v>
      </c>
      <c r="AS49" s="23">
        <f>_xll.DupireSsviCalculateSigmaDup($C$3,$C$4,$C$7,$C$8,$C$9,$C$10,$C$11,$AA49,AS$3)</f>
        <v>0.47460012885716224</v>
      </c>
      <c r="AT49" s="24">
        <f>_xll.DupireSsviCalculateSigmaDup($C$3,$C$4,$C$7,$C$8,$C$9,$C$10,$C$11,$AA49,AT$3)</f>
        <v>0.48649146425152184</v>
      </c>
    </row>
    <row r="50" spans="5:46" x14ac:dyDescent="0.25">
      <c r="E50" s="17">
        <f t="shared" si="3"/>
        <v>135</v>
      </c>
      <c r="F50" s="22">
        <f>_xll.DupireSsviCalculateSigmaDup($C$3,$C$4,$C$7,$C$8,$C$9,$C$10,$C$11,$E50,F$3)</f>
        <v>0.40664656721250897</v>
      </c>
      <c r="G50" s="23">
        <f>_xll.DupireSsviCalculateSigmaDup($C$3,$C$4,$C$7,$C$8,$C$9,$C$10,$C$11,$E50,G$3)</f>
        <v>0.39647417218859071</v>
      </c>
      <c r="H50" s="23">
        <f>_xll.DupireSsviCalculateSigmaDup($C$3,$C$4,$C$7,$C$8,$C$9,$C$10,$C$11,$E50,H$3)</f>
        <v>0.3982897098423242</v>
      </c>
      <c r="I50" s="23">
        <f>_xll.DupireSsviCalculateSigmaDup($C$3,$C$4,$C$7,$C$8,$C$9,$C$10,$C$11,$E50,I$3)</f>
        <v>0.40614166057219703</v>
      </c>
      <c r="J50" s="23">
        <f>_xll.DupireSsviCalculateSigmaDup($C$3,$C$4,$C$7,$C$8,$C$9,$C$10,$C$11,$E50,J$3)</f>
        <v>0.41774016906159345</v>
      </c>
      <c r="K50" s="23">
        <f>_xll.DupireSsviCalculateSigmaDup($C$3,$C$4,$C$7,$C$8,$C$9,$C$10,$C$11,$E50,K$3)</f>
        <v>0.43203254250543571</v>
      </c>
      <c r="L50" s="23">
        <f>_xll.DupireSsviCalculateSigmaDup($C$3,$C$4,$C$7,$C$8,$C$9,$C$10,$C$11,$E50,L$3)</f>
        <v>0.44846233472359437</v>
      </c>
      <c r="M50" s="23">
        <f>_xll.DupireSsviCalculateSigmaDup($C$3,$C$4,$C$7,$C$8,$C$9,$C$10,$C$11,$E50,M$3)</f>
        <v>0.46672757462608588</v>
      </c>
      <c r="N50" s="23">
        <f>_xll.DupireSsviCalculateSigmaDup($C$3,$C$4,$C$7,$C$8,$C$9,$C$10,$C$11,$E50,N$3)</f>
        <v>0.48666388190388926</v>
      </c>
      <c r="O50" s="23">
        <f>_xll.DupireSsviCalculateSigmaDup($C$3,$C$4,$C$7,$C$8,$C$9,$C$10,$C$11,$E50,O$3)</f>
        <v>0.50820669165910559</v>
      </c>
      <c r="P50" s="23">
        <f>_xll.DupireSsviCalculateSigmaDup($C$3,$C$4,$C$7,$C$8,$C$9,$C$10,$C$11,$E50,P$3)</f>
        <v>0.53127173679432871</v>
      </c>
      <c r="Q50" s="23">
        <f>_xll.DupireSsviCalculateSigmaDup($C$3,$C$4,$C$7,$C$8,$C$9,$C$10,$C$11,$E50,Q$3)</f>
        <v>0.55589527543564521</v>
      </c>
      <c r="R50" s="23">
        <f>_xll.DupireSsviCalculateSigmaDup($C$3,$C$4,$C$7,$C$8,$C$9,$C$10,$C$11,$E50,R$3)</f>
        <v>0.58206953674346895</v>
      </c>
      <c r="S50" s="23">
        <f>_xll.DupireSsviCalculateSigmaDup($C$3,$C$4,$C$7,$C$8,$C$9,$C$10,$C$11,$E50,S$3)</f>
        <v>0.60983342105956262</v>
      </c>
      <c r="T50" s="23">
        <f>_xll.DupireSsviCalculateSigmaDup($C$3,$C$4,$C$7,$C$8,$C$9,$C$10,$C$11,$E50,T$3)</f>
        <v>0.63918854577509043</v>
      </c>
      <c r="U50" s="23">
        <f>_xll.DupireSsviCalculateSigmaDup($C$3,$C$4,$C$7,$C$8,$C$9,$C$10,$C$11,$E50,U$3)</f>
        <v>0.67026306430428639</v>
      </c>
      <c r="V50" s="23">
        <f>_xll.DupireSsviCalculateSigmaDup($C$3,$C$4,$C$7,$C$8,$C$9,$C$10,$C$11,$E50,V$3)</f>
        <v>0.70310685992645117</v>
      </c>
      <c r="W50" s="23">
        <f>_xll.DupireSsviCalculateSigmaDup($C$3,$C$4,$C$7,$C$8,$C$9,$C$10,$C$11,$E50,W$3)</f>
        <v>0.73770116970085819</v>
      </c>
      <c r="X50" s="24">
        <f>_xll.DupireSsviCalculateSigmaDup($C$3,$C$4,$C$7,$C$8,$C$9,$C$10,$C$11,$E50,X$3)</f>
        <v>0.77423605095208703</v>
      </c>
      <c r="AA50" s="17">
        <f t="shared" si="4"/>
        <v>106.5</v>
      </c>
      <c r="AB50" s="22">
        <f>_xll.DupireSsviCalculateSigmaDup($C$3,$C$4,$C$7,$C$8,$C$9,$C$10,$C$11,$AA50,AB$3)</f>
        <v>0.32218910187003391</v>
      </c>
      <c r="AC50" s="23">
        <f>_xll.DupireSsviCalculateSigmaDup($C$3,$C$4,$C$7,$C$8,$C$9,$C$10,$C$11,$AA50,AC$3)</f>
        <v>0.32730285774550261</v>
      </c>
      <c r="AD50" s="23">
        <f>_xll.DupireSsviCalculateSigmaDup($C$3,$C$4,$C$7,$C$8,$C$9,$C$10,$C$11,$AA50,AD$3)</f>
        <v>0.33349027991982366</v>
      </c>
      <c r="AE50" s="23">
        <f>_xll.DupireSsviCalculateSigmaDup($C$3,$C$4,$C$7,$C$8,$C$9,$C$10,$C$11,$AA50,AE$3)</f>
        <v>0.34039100844571057</v>
      </c>
      <c r="AF50" s="23">
        <f>_xll.DupireSsviCalculateSigmaDup($C$3,$C$4,$C$7,$C$8,$C$9,$C$10,$C$11,$AA50,AF$3)</f>
        <v>0.34782311549444883</v>
      </c>
      <c r="AG50" s="23">
        <f>_xll.DupireSsviCalculateSigmaDup($C$3,$C$4,$C$7,$C$8,$C$9,$C$10,$C$11,$AA50,AG$3)</f>
        <v>0.35568842924226785</v>
      </c>
      <c r="AH50" s="23">
        <f>_xll.DupireSsviCalculateSigmaDup($C$3,$C$4,$C$7,$C$8,$C$9,$C$10,$C$11,$AA50,AH$3)</f>
        <v>0.36392762372096937</v>
      </c>
      <c r="AI50" s="23">
        <f>_xll.DupireSsviCalculateSigmaDup($C$3,$C$4,$C$7,$C$8,$C$9,$C$10,$C$11,$AA50,AI$3)</f>
        <v>0.37250487924079517</v>
      </c>
      <c r="AJ50" s="23">
        <f>_xll.DupireSsviCalculateSigmaDup($C$3,$C$4,$C$7,$C$8,$C$9,$C$10,$C$11,$AA50,AJ$3)</f>
        <v>0.38139971483686846</v>
      </c>
      <c r="AK50" s="23">
        <f>_xll.DupireSsviCalculateSigmaDup($C$3,$C$4,$C$7,$C$8,$C$9,$C$10,$C$11,$AA50,AK$3)</f>
        <v>0.39060161762376394</v>
      </c>
      <c r="AL50" s="23">
        <f>_xll.DupireSsviCalculateSigmaDup($C$3,$C$4,$C$7,$C$8,$C$9,$C$10,$C$11,$AA50,AL$3)</f>
        <v>0.40009904838681143</v>
      </c>
      <c r="AM50" s="23">
        <f>_xll.DupireSsviCalculateSigmaDup($C$3,$C$4,$C$7,$C$8,$C$9,$C$10,$C$11,$AA50,AM$3)</f>
        <v>0.40988401394708562</v>
      </c>
      <c r="AN50" s="23">
        <f>_xll.DupireSsviCalculateSigmaDup($C$3,$C$4,$C$7,$C$8,$C$9,$C$10,$C$11,$AA50,AN$3)</f>
        <v>0.41996399206603618</v>
      </c>
      <c r="AO50" s="23">
        <f>_xll.DupireSsviCalculateSigmaDup($C$3,$C$4,$C$7,$C$8,$C$9,$C$10,$C$11,$AA50,AO$3)</f>
        <v>0.4303374845341722</v>
      </c>
      <c r="AP50" s="23">
        <f>_xll.DupireSsviCalculateSigmaDup($C$3,$C$4,$C$7,$C$8,$C$9,$C$10,$C$11,$AA50,AP$3)</f>
        <v>0.44100130633511131</v>
      </c>
      <c r="AQ50" s="23">
        <f>_xll.DupireSsviCalculateSigmaDup($C$3,$C$4,$C$7,$C$8,$C$9,$C$10,$C$11,$AA50,AQ$3)</f>
        <v>0.45197012260788605</v>
      </c>
      <c r="AR50" s="23">
        <f>_xll.DupireSsviCalculateSigmaDup($C$3,$C$4,$C$7,$C$8,$C$9,$C$10,$C$11,$AA50,AR$3)</f>
        <v>0.46323357308103258</v>
      </c>
      <c r="AS50" s="23">
        <f>_xll.DupireSsviCalculateSigmaDup($C$3,$C$4,$C$7,$C$8,$C$9,$C$10,$C$11,$AA50,AS$3)</f>
        <v>0.47480355957502457</v>
      </c>
      <c r="AT50" s="24">
        <f>_xll.DupireSsviCalculateSigmaDup($C$3,$C$4,$C$7,$C$8,$C$9,$C$10,$C$11,$AA50,AT$3)</f>
        <v>0.486685001592636</v>
      </c>
    </row>
    <row r="51" spans="5:46" x14ac:dyDescent="0.25">
      <c r="E51" s="17">
        <f t="shared" si="3"/>
        <v>137.5</v>
      </c>
      <c r="F51" s="22">
        <f>_xll.DupireSsviCalculateSigmaDup($C$3,$C$4,$C$7,$C$8,$C$9,$C$10,$C$11,$E51,F$3)</f>
        <v>0.41290433912276903</v>
      </c>
      <c r="G51" s="23">
        <f>_xll.DupireSsviCalculateSigmaDup($C$3,$C$4,$C$7,$C$8,$C$9,$C$10,$C$11,$E51,G$3)</f>
        <v>0.40140680729152728</v>
      </c>
      <c r="H51" s="23">
        <f>_xll.DupireSsviCalculateSigmaDup($C$3,$C$4,$C$7,$C$8,$C$9,$C$10,$C$11,$E51,H$3)</f>
        <v>0.4023631367319786</v>
      </c>
      <c r="I51" s="23">
        <f>_xll.DupireSsviCalculateSigmaDup($C$3,$C$4,$C$7,$C$8,$C$9,$C$10,$C$11,$E51,I$3)</f>
        <v>0.409607837584961</v>
      </c>
      <c r="J51" s="23">
        <f>_xll.DupireSsviCalculateSigmaDup($C$3,$C$4,$C$7,$C$8,$C$9,$C$10,$C$11,$E51,J$3)</f>
        <v>0.42075969025824728</v>
      </c>
      <c r="K51" s="23">
        <f>_xll.DupireSsviCalculateSigmaDup($C$3,$C$4,$C$7,$C$8,$C$9,$C$10,$C$11,$E51,K$3)</f>
        <v>0.43469545948040927</v>
      </c>
      <c r="L51" s="23">
        <f>_xll.DupireSsviCalculateSigmaDup($C$3,$C$4,$C$7,$C$8,$C$9,$C$10,$C$11,$E51,L$3)</f>
        <v>0.4508331261570489</v>
      </c>
      <c r="M51" s="23">
        <f>_xll.DupireSsviCalculateSigmaDup($C$3,$C$4,$C$7,$C$8,$C$9,$C$10,$C$11,$E51,M$3)</f>
        <v>0.46887557604268826</v>
      </c>
      <c r="N51" s="23">
        <f>_xll.DupireSsviCalculateSigmaDup($C$3,$C$4,$C$7,$C$8,$C$9,$C$10,$C$11,$E51,N$3)</f>
        <v>0.48862105998880273</v>
      </c>
      <c r="O51" s="23">
        <f>_xll.DupireSsviCalculateSigmaDup($C$3,$C$4,$C$7,$C$8,$C$9,$C$10,$C$11,$E51,O$3)</f>
        <v>0.50998471332566009</v>
      </c>
      <c r="P51" s="23">
        <f>_xll.DupireSsviCalculateSigmaDup($C$3,$C$4,$C$7,$C$8,$C$9,$C$10,$C$11,$E51,P$3)</f>
        <v>0.53292520849971736</v>
      </c>
      <c r="Q51" s="23">
        <f>_xll.DupireSsviCalculateSigmaDup($C$3,$C$4,$C$7,$C$8,$C$9,$C$10,$C$11,$E51,Q$3)</f>
        <v>0.5574130260907415</v>
      </c>
      <c r="R51" s="23">
        <f>_xll.DupireSsviCalculateSigmaDup($C$3,$C$4,$C$7,$C$8,$C$9,$C$10,$C$11,$E51,R$3)</f>
        <v>0.58346334913292186</v>
      </c>
      <c r="S51" s="23">
        <f>_xll.DupireSsviCalculateSigmaDup($C$3,$C$4,$C$7,$C$8,$C$9,$C$10,$C$11,$E51,S$3)</f>
        <v>0.61112127312128994</v>
      </c>
      <c r="T51" s="23">
        <f>_xll.DupireSsviCalculateSigmaDup($C$3,$C$4,$C$7,$C$8,$C$9,$C$10,$C$11,$E51,T$3)</f>
        <v>0.64043325710412002</v>
      </c>
      <c r="U51" s="23">
        <f>_xll.DupireSsviCalculateSigmaDup($C$3,$C$4,$C$7,$C$8,$C$9,$C$10,$C$11,$E51,U$3)</f>
        <v>0.6714276899180518</v>
      </c>
      <c r="V51" s="23">
        <f>_xll.DupireSsviCalculateSigmaDup($C$3,$C$4,$C$7,$C$8,$C$9,$C$10,$C$11,$E51,V$3)</f>
        <v>0.70416716182373806</v>
      </c>
      <c r="W51" s="23">
        <f>_xll.DupireSsviCalculateSigmaDup($C$3,$C$4,$C$7,$C$8,$C$9,$C$10,$C$11,$E51,W$3)</f>
        <v>0.73873246040801421</v>
      </c>
      <c r="X51" s="24">
        <f>_xll.DupireSsviCalculateSigmaDup($C$3,$C$4,$C$7,$C$8,$C$9,$C$10,$C$11,$E51,X$3)</f>
        <v>0.77522432465512403</v>
      </c>
      <c r="AA51" s="17">
        <f t="shared" si="4"/>
        <v>106.75</v>
      </c>
      <c r="AB51" s="22">
        <f>_xll.DupireSsviCalculateSigmaDup($C$3,$C$4,$C$7,$C$8,$C$9,$C$10,$C$11,$AA51,AB$3)</f>
        <v>0.32297952580914691</v>
      </c>
      <c r="AC51" s="23">
        <f>_xll.DupireSsviCalculateSigmaDup($C$3,$C$4,$C$7,$C$8,$C$9,$C$10,$C$11,$AA51,AC$3)</f>
        <v>0.32795953452776316</v>
      </c>
      <c r="AD51" s="23">
        <f>_xll.DupireSsviCalculateSigmaDup($C$3,$C$4,$C$7,$C$8,$C$9,$C$10,$C$11,$AA51,AD$3)</f>
        <v>0.33405448404957466</v>
      </c>
      <c r="AE51" s="23">
        <f>_xll.DupireSsviCalculateSigmaDup($C$3,$C$4,$C$7,$C$8,$C$9,$C$10,$C$11,$AA51,AE$3)</f>
        <v>0.3408874985248122</v>
      </c>
      <c r="AF51" s="23">
        <f>_xll.DupireSsviCalculateSigmaDup($C$3,$C$4,$C$7,$C$8,$C$9,$C$10,$C$11,$AA51,AF$3)</f>
        <v>0.34826851133099496</v>
      </c>
      <c r="AG51" s="23">
        <f>_xll.DupireSsviCalculateSigmaDup($C$3,$C$4,$C$7,$C$8,$C$9,$C$10,$C$11,$AA51,AG$3)</f>
        <v>0.35609046255904653</v>
      </c>
      <c r="AH51" s="23">
        <f>_xll.DupireSsviCalculateSigmaDup($C$3,$C$4,$C$7,$C$8,$C$9,$C$10,$C$11,$AA51,AH$3)</f>
        <v>0.36429890521599217</v>
      </c>
      <c r="AI51" s="23">
        <f>_xll.DupireSsviCalculateSigmaDup($C$3,$C$4,$C$7,$C$8,$C$9,$C$10,$C$11,$AA51,AI$3)</f>
        <v>0.37284951060759303</v>
      </c>
      <c r="AJ51" s="23">
        <f>_xll.DupireSsviCalculateSigmaDup($C$3,$C$4,$C$7,$C$8,$C$9,$C$10,$C$11,$AA51,AJ$3)</f>
        <v>0.38172125397994827</v>
      </c>
      <c r="AK51" s="23">
        <f>_xll.DupireSsviCalculateSigmaDup($C$3,$C$4,$C$7,$C$8,$C$9,$C$10,$C$11,$AA51,AK$3)</f>
        <v>0.39089805273976719</v>
      </c>
      <c r="AL51" s="23">
        <f>_xll.DupireSsviCalculateSigmaDup($C$3,$C$4,$C$7,$C$8,$C$9,$C$10,$C$11,$AA51,AL$3)</f>
        <v>0.40037784613632993</v>
      </c>
      <c r="AM51" s="23">
        <f>_xll.DupireSsviCalculateSigmaDup($C$3,$C$4,$C$7,$C$8,$C$9,$C$10,$C$11,$AA51,AM$3)</f>
        <v>0.41014829987720053</v>
      </c>
      <c r="AN51" s="23">
        <f>_xll.DupireSsviCalculateSigmaDup($C$3,$C$4,$C$7,$C$8,$C$9,$C$10,$C$11,$AA51,AN$3)</f>
        <v>0.42021812286149002</v>
      </c>
      <c r="AO51" s="23">
        <f>_xll.DupireSsviCalculateSigmaDup($C$3,$C$4,$C$7,$C$8,$C$9,$C$10,$C$11,$AA51,AO$3)</f>
        <v>0.43057385889667388</v>
      </c>
      <c r="AP51" s="23">
        <f>_xll.DupireSsviCalculateSigmaDup($C$3,$C$4,$C$7,$C$8,$C$9,$C$10,$C$11,$AA51,AP$3)</f>
        <v>0.44123128049302418</v>
      </c>
      <c r="AQ51" s="23">
        <f>_xll.DupireSsviCalculateSigmaDup($C$3,$C$4,$C$7,$C$8,$C$9,$C$10,$C$11,$AA51,AQ$3)</f>
        <v>0.45217914221572808</v>
      </c>
      <c r="AR51" s="23">
        <f>_xll.DupireSsviCalculateSigmaDup($C$3,$C$4,$C$7,$C$8,$C$9,$C$10,$C$11,$AA51,AR$3)</f>
        <v>0.46343457051814474</v>
      </c>
      <c r="AS51" s="23">
        <f>_xll.DupireSsviCalculateSigmaDup($C$3,$C$4,$C$7,$C$8,$C$9,$C$10,$C$11,$AA51,AS$3)</f>
        <v>0.4749971854184733</v>
      </c>
      <c r="AT51" s="24">
        <f>_xll.DupireSsviCalculateSigmaDup($C$3,$C$4,$C$7,$C$8,$C$9,$C$10,$C$11,$AA51,AT$3)</f>
        <v>0.4868751749191999</v>
      </c>
    </row>
    <row r="52" spans="5:46" x14ac:dyDescent="0.25">
      <c r="E52" s="17">
        <f t="shared" si="3"/>
        <v>140</v>
      </c>
      <c r="F52" s="22">
        <f>_xll.DupireSsviCalculateSigmaDup($C$3,$C$4,$C$7,$C$8,$C$9,$C$10,$C$11,$E52,F$3)</f>
        <v>0.41897486756609253</v>
      </c>
      <c r="G52" s="23">
        <f>_xll.DupireSsviCalculateSigmaDup($C$3,$C$4,$C$7,$C$8,$C$9,$C$10,$C$11,$E52,G$3)</f>
        <v>0.40621675123756568</v>
      </c>
      <c r="H52" s="23">
        <f>_xll.DupireSsviCalculateSigmaDup($C$3,$C$4,$C$7,$C$8,$C$9,$C$10,$C$11,$E52,H$3)</f>
        <v>0.40636015620131327</v>
      </c>
      <c r="I52" s="23">
        <f>_xll.DupireSsviCalculateSigmaDup($C$3,$C$4,$C$7,$C$8,$C$9,$C$10,$C$11,$E52,I$3)</f>
        <v>0.41301863015030266</v>
      </c>
      <c r="J52" s="23">
        <f>_xll.DupireSsviCalculateSigmaDup($C$3,$C$4,$C$7,$C$8,$C$9,$C$10,$C$11,$E52,J$3)</f>
        <v>0.42373054689317563</v>
      </c>
      <c r="K52" s="23">
        <f>_xll.DupireSsviCalculateSigmaDup($C$3,$C$4,$C$7,$C$8,$C$9,$C$10,$C$11,$E52,K$3)</f>
        <v>0.43731729252244639</v>
      </c>
      <c r="L52" s="23">
        <f>_xll.DupireSsviCalculateSigmaDup($C$3,$C$4,$C$7,$C$8,$C$9,$C$10,$C$11,$E52,L$3)</f>
        <v>0.45319480539986978</v>
      </c>
      <c r="M52" s="23">
        <f>_xll.DupireSsviCalculateSigmaDup($C$3,$C$4,$C$7,$C$8,$C$9,$C$10,$C$11,$E52,M$3)</f>
        <v>0.47099742067322292</v>
      </c>
      <c r="N52" s="23">
        <f>_xll.DupireSsviCalculateSigmaDup($C$3,$C$4,$C$7,$C$8,$C$9,$C$10,$C$11,$E52,N$3)</f>
        <v>0.49056115014435747</v>
      </c>
      <c r="O52" s="23">
        <f>_xll.DupireSsviCalculateSigmaDup($C$3,$C$4,$C$7,$C$8,$C$9,$C$10,$C$11,$E52,O$3)</f>
        <v>0.51175810052293769</v>
      </c>
      <c r="P52" s="23">
        <f>_xll.DupireSsviCalculateSigmaDup($C$3,$C$4,$C$7,$C$8,$C$9,$C$10,$C$11,$E52,P$3)</f>
        <v>0.53455576487884637</v>
      </c>
      <c r="Q52" s="23">
        <f>_xll.DupireSsviCalculateSigmaDup($C$3,$C$4,$C$7,$C$8,$C$9,$C$10,$C$11,$E52,Q$3)</f>
        <v>0.55892452449165375</v>
      </c>
      <c r="R52" s="23">
        <f>_xll.DupireSsviCalculateSigmaDup($C$3,$C$4,$C$7,$C$8,$C$9,$C$10,$C$11,$E52,R$3)</f>
        <v>0.58487722277311738</v>
      </c>
      <c r="S52" s="23">
        <f>_xll.DupireSsviCalculateSigmaDup($C$3,$C$4,$C$7,$C$8,$C$9,$C$10,$C$11,$E52,S$3)</f>
        <v>0.61243093553450978</v>
      </c>
      <c r="T52" s="23">
        <f>_xll.DupireSsviCalculateSigmaDup($C$3,$C$4,$C$7,$C$8,$C$9,$C$10,$C$11,$E52,T$3)</f>
        <v>0.64165584510077156</v>
      </c>
      <c r="U52" s="23">
        <f>_xll.DupireSsviCalculateSigmaDup($C$3,$C$4,$C$7,$C$8,$C$9,$C$10,$C$11,$E52,U$3)</f>
        <v>0.67257978907476101</v>
      </c>
      <c r="V52" s="23">
        <f>_xll.DupireSsviCalculateSigmaDup($C$3,$C$4,$C$7,$C$8,$C$9,$C$10,$C$11,$E52,V$3)</f>
        <v>0.70523516559739907</v>
      </c>
      <c r="W52" s="23">
        <f>_xll.DupireSsviCalculateSigmaDup($C$3,$C$4,$C$7,$C$8,$C$9,$C$10,$C$11,$E52,W$3)</f>
        <v>0.73976244928452595</v>
      </c>
      <c r="X52" s="24">
        <f>_xll.DupireSsviCalculateSigmaDup($C$3,$C$4,$C$7,$C$8,$C$9,$C$10,$C$11,$E52,X$3)</f>
        <v>0.77617912863015226</v>
      </c>
      <c r="AA52" s="17">
        <f t="shared" si="4"/>
        <v>107</v>
      </c>
      <c r="AB52" s="22">
        <f>_xll.DupireSsviCalculateSigmaDup($C$3,$C$4,$C$7,$C$8,$C$9,$C$10,$C$11,$AA52,AB$3)</f>
        <v>0.32377223634516822</v>
      </c>
      <c r="AC52" s="23">
        <f>_xll.DupireSsviCalculateSigmaDup($C$3,$C$4,$C$7,$C$8,$C$9,$C$10,$C$11,$AA52,AC$3)</f>
        <v>0.32861780720713707</v>
      </c>
      <c r="AD52" s="23">
        <f>_xll.DupireSsviCalculateSigmaDup($C$3,$C$4,$C$7,$C$8,$C$9,$C$10,$C$11,$AA52,AD$3)</f>
        <v>0.33462008744107574</v>
      </c>
      <c r="AE52" s="23">
        <f>_xll.DupireSsviCalculateSigmaDup($C$3,$C$4,$C$7,$C$8,$C$9,$C$10,$C$11,$AA52,AE$3)</f>
        <v>0.34138532894250317</v>
      </c>
      <c r="AF52" s="23">
        <f>_xll.DupireSsviCalculateSigmaDup($C$3,$C$4,$C$7,$C$8,$C$9,$C$10,$C$11,$AA52,AF$3)</f>
        <v>0.34871313620871419</v>
      </c>
      <c r="AG52" s="23">
        <f>_xll.DupireSsviCalculateSigmaDup($C$3,$C$4,$C$7,$C$8,$C$9,$C$10,$C$11,$AA52,AG$3)</f>
        <v>0.35649710863876344</v>
      </c>
      <c r="AH52" s="23">
        <f>_xll.DupireSsviCalculateSigmaDup($C$3,$C$4,$C$7,$C$8,$C$9,$C$10,$C$11,$AA52,AH$3)</f>
        <v>0.36466769971267243</v>
      </c>
      <c r="AI52" s="23">
        <f>_xll.DupireSsviCalculateSigmaDup($C$3,$C$4,$C$7,$C$8,$C$9,$C$10,$C$11,$AA52,AI$3)</f>
        <v>0.37319341802802136</v>
      </c>
      <c r="AJ52" s="23">
        <f>_xll.DupireSsviCalculateSigmaDup($C$3,$C$4,$C$7,$C$8,$C$9,$C$10,$C$11,$AA52,AJ$3)</f>
        <v>0.38203927369206059</v>
      </c>
      <c r="AK52" s="23">
        <f>_xll.DupireSsviCalculateSigmaDup($C$3,$C$4,$C$7,$C$8,$C$9,$C$10,$C$11,$AA52,AK$3)</f>
        <v>0.3911975706327307</v>
      </c>
      <c r="AL52" s="23">
        <f>_xll.DupireSsviCalculateSigmaDup($C$3,$C$4,$C$7,$C$8,$C$9,$C$10,$C$11,$AA52,AL$3)</f>
        <v>0.40065832397567785</v>
      </c>
      <c r="AM52" s="23">
        <f>_xll.DupireSsviCalculateSigmaDup($C$3,$C$4,$C$7,$C$8,$C$9,$C$10,$C$11,$AA52,AM$3)</f>
        <v>0.41041566175825078</v>
      </c>
      <c r="AN52" s="23">
        <f>_xll.DupireSsviCalculateSigmaDup($C$3,$C$4,$C$7,$C$8,$C$9,$C$10,$C$11,$AA52,AN$3)</f>
        <v>0.42047244366784248</v>
      </c>
      <c r="AO52" s="23">
        <f>_xll.DupireSsviCalculateSigmaDup($C$3,$C$4,$C$7,$C$8,$C$9,$C$10,$C$11,$AA52,AO$3)</f>
        <v>0.43081781063293501</v>
      </c>
      <c r="AP52" s="23">
        <f>_xll.DupireSsviCalculateSigmaDup($C$3,$C$4,$C$7,$C$8,$C$9,$C$10,$C$11,$AA52,AP$3)</f>
        <v>0.44145983167480457</v>
      </c>
      <c r="AQ52" s="23">
        <f>_xll.DupireSsviCalculateSigmaDup($C$3,$C$4,$C$7,$C$8,$C$9,$C$10,$C$11,$AA52,AQ$3)</f>
        <v>0.4524038239442098</v>
      </c>
      <c r="AR52" s="23">
        <f>_xll.DupireSsviCalculateSigmaDup($C$3,$C$4,$C$7,$C$8,$C$9,$C$10,$C$11,$AA52,AR$3)</f>
        <v>0.46365158401041684</v>
      </c>
      <c r="AS52" s="23">
        <f>_xll.DupireSsviCalculateSigmaDup($C$3,$C$4,$C$7,$C$8,$C$9,$C$10,$C$11,$AA52,AS$3)</f>
        <v>0.47521047443530451</v>
      </c>
      <c r="AT52" s="24">
        <f>_xll.DupireSsviCalculateSigmaDup($C$3,$C$4,$C$7,$C$8,$C$9,$C$10,$C$11,$AA52,AT$3)</f>
        <v>0.48707876469090805</v>
      </c>
    </row>
    <row r="53" spans="5:46" x14ac:dyDescent="0.25">
      <c r="E53" s="17">
        <f t="shared" si="3"/>
        <v>142.5</v>
      </c>
      <c r="F53" s="22">
        <f>_xll.DupireSsviCalculateSigmaDup($C$3,$C$4,$C$7,$C$8,$C$9,$C$10,$C$11,$E53,F$3)</f>
        <v>0.42486480845631752</v>
      </c>
      <c r="G53" s="23">
        <f>_xll.DupireSsviCalculateSigmaDup($C$3,$C$4,$C$7,$C$8,$C$9,$C$10,$C$11,$E53,G$3)</f>
        <v>0.41091513713762384</v>
      </c>
      <c r="H53" s="23">
        <f>_xll.DupireSsviCalculateSigmaDup($C$3,$C$4,$C$7,$C$8,$C$9,$C$10,$C$11,$E53,H$3)</f>
        <v>0.41027663740916748</v>
      </c>
      <c r="I53" s="23">
        <f>_xll.DupireSsviCalculateSigmaDup($C$3,$C$4,$C$7,$C$8,$C$9,$C$10,$C$11,$E53,I$3)</f>
        <v>0.41637749478221475</v>
      </c>
      <c r="J53" s="23">
        <f>_xll.DupireSsviCalculateSigmaDup($C$3,$C$4,$C$7,$C$8,$C$9,$C$10,$C$11,$E53,J$3)</f>
        <v>0.42665966320213167</v>
      </c>
      <c r="K53" s="23">
        <f>_xll.DupireSsviCalculateSigmaDup($C$3,$C$4,$C$7,$C$8,$C$9,$C$10,$C$11,$E53,K$3)</f>
        <v>0.43991251937507198</v>
      </c>
      <c r="L53" s="23">
        <f>_xll.DupireSsviCalculateSigmaDup($C$3,$C$4,$C$7,$C$8,$C$9,$C$10,$C$11,$E53,L$3)</f>
        <v>0.45551450780192515</v>
      </c>
      <c r="M53" s="23">
        <f>_xll.DupireSsviCalculateSigmaDup($C$3,$C$4,$C$7,$C$8,$C$9,$C$10,$C$11,$E53,M$3)</f>
        <v>0.47309965833868517</v>
      </c>
      <c r="N53" s="23">
        <f>_xll.DupireSsviCalculateSigmaDup($C$3,$C$4,$C$7,$C$8,$C$9,$C$10,$C$11,$E53,N$3)</f>
        <v>0.49246864124744533</v>
      </c>
      <c r="O53" s="23">
        <f>_xll.DupireSsviCalculateSigmaDup($C$3,$C$4,$C$7,$C$8,$C$9,$C$10,$C$11,$E53,O$3)</f>
        <v>0.51351138706553245</v>
      </c>
      <c r="P53" s="23">
        <f>_xll.DupireSsviCalculateSigmaDup($C$3,$C$4,$C$7,$C$8,$C$9,$C$10,$C$11,$E53,P$3)</f>
        <v>0.53616305373827222</v>
      </c>
      <c r="Q53" s="23">
        <f>_xll.DupireSsviCalculateSigmaDup($C$3,$C$4,$C$7,$C$8,$C$9,$C$10,$C$11,$E53,Q$3)</f>
        <v>0.5604216048142201</v>
      </c>
      <c r="R53" s="23">
        <f>_xll.DupireSsviCalculateSigmaDup($C$3,$C$4,$C$7,$C$8,$C$9,$C$10,$C$11,$E53,R$3)</f>
        <v>0.586243009533714</v>
      </c>
      <c r="S53" s="23">
        <f>_xll.DupireSsviCalculateSigmaDup($C$3,$C$4,$C$7,$C$8,$C$9,$C$10,$C$11,$E53,S$3)</f>
        <v>0.61374523627220134</v>
      </c>
      <c r="T53" s="23">
        <f>_xll.DupireSsviCalculateSigmaDup($C$3,$C$4,$C$7,$C$8,$C$9,$C$10,$C$11,$E53,T$3)</f>
        <v>0.64288424096262009</v>
      </c>
      <c r="U53" s="23">
        <f>_xll.DupireSsviCalculateSigmaDup($C$3,$C$4,$C$7,$C$8,$C$9,$C$10,$C$11,$E53,U$3)</f>
        <v>0.67369040910768874</v>
      </c>
      <c r="V53" s="23">
        <f>_xll.DupireSsviCalculateSigmaDup($C$3,$C$4,$C$7,$C$8,$C$9,$C$10,$C$11,$E53,V$3)</f>
        <v>0.70629107197693242</v>
      </c>
      <c r="W53" s="23">
        <f>_xll.DupireSsviCalculateSigmaDup($C$3,$C$4,$C$7,$C$8,$C$9,$C$10,$C$11,$E53,W$3)</f>
        <v>0.74074914932420688</v>
      </c>
      <c r="X53" s="24">
        <f>_xll.DupireSsviCalculateSigmaDup($C$3,$C$4,$C$7,$C$8,$C$9,$C$10,$C$11,$E53,X$3)</f>
        <v>0.77707835676152881</v>
      </c>
      <c r="AA53" s="17">
        <f t="shared" si="4"/>
        <v>107.25</v>
      </c>
      <c r="AB53" s="22">
        <f>_xll.DupireSsviCalculateSigmaDup($C$3,$C$4,$C$7,$C$8,$C$9,$C$10,$C$11,$AA53,AB$3)</f>
        <v>0.32456710671737754</v>
      </c>
      <c r="AC53" s="23">
        <f>_xll.DupireSsviCalculateSigmaDup($C$3,$C$4,$C$7,$C$8,$C$9,$C$10,$C$11,$AA53,AC$3)</f>
        <v>0.32927788721697043</v>
      </c>
      <c r="AD53" s="23">
        <f>_xll.DupireSsviCalculateSigmaDup($C$3,$C$4,$C$7,$C$8,$C$9,$C$10,$C$11,$AA53,AD$3)</f>
        <v>0.33518763201500451</v>
      </c>
      <c r="AE53" s="23">
        <f>_xll.DupireSsviCalculateSigmaDup($C$3,$C$4,$C$7,$C$8,$C$9,$C$10,$C$11,$AA53,AE$3)</f>
        <v>0.34188445786322674</v>
      </c>
      <c r="AF53" s="23">
        <f>_xll.DupireSsviCalculateSigmaDup($C$3,$C$4,$C$7,$C$8,$C$9,$C$10,$C$11,$AA53,AF$3)</f>
        <v>0.34916002799899903</v>
      </c>
      <c r="AG53" s="23">
        <f>_xll.DupireSsviCalculateSigmaDup($C$3,$C$4,$C$7,$C$8,$C$9,$C$10,$C$11,$AA53,AG$3)</f>
        <v>0.35690146401546741</v>
      </c>
      <c r="AH53" s="23">
        <f>_xll.DupireSsviCalculateSigmaDup($C$3,$C$4,$C$7,$C$8,$C$9,$C$10,$C$11,$AA53,AH$3)</f>
        <v>0.36504100358993397</v>
      </c>
      <c r="AI53" s="23">
        <f>_xll.DupireSsviCalculateSigmaDup($C$3,$C$4,$C$7,$C$8,$C$9,$C$10,$C$11,$AA53,AI$3)</f>
        <v>0.37353526913080587</v>
      </c>
      <c r="AJ53" s="23">
        <f>_xll.DupireSsviCalculateSigmaDup($C$3,$C$4,$C$7,$C$8,$C$9,$C$10,$C$11,$AA53,AJ$3)</f>
        <v>0.38235906839039208</v>
      </c>
      <c r="AK53" s="23">
        <f>_xll.DupireSsviCalculateSigmaDup($C$3,$C$4,$C$7,$C$8,$C$9,$C$10,$C$11,$AA53,AK$3)</f>
        <v>0.39150017677580123</v>
      </c>
      <c r="AL53" s="23">
        <f>_xll.DupireSsviCalculateSigmaDup($C$3,$C$4,$C$7,$C$8,$C$9,$C$10,$C$11,$AA53,AL$3)</f>
        <v>0.4009446596191325</v>
      </c>
      <c r="AM53" s="23">
        <f>_xll.DupireSsviCalculateSigmaDup($C$3,$C$4,$C$7,$C$8,$C$9,$C$10,$C$11,$AA53,AM$3)</f>
        <v>0.4106861064545092</v>
      </c>
      <c r="AN53" s="23">
        <f>_xll.DupireSsviCalculateSigmaDup($C$3,$C$4,$C$7,$C$8,$C$9,$C$10,$C$11,$AA53,AN$3)</f>
        <v>0.42072111603620344</v>
      </c>
      <c r="AO53" s="23">
        <f>_xll.DupireSsviCalculateSigmaDup($C$3,$C$4,$C$7,$C$8,$C$9,$C$10,$C$11,$AA53,AO$3)</f>
        <v>0.43106041459709826</v>
      </c>
      <c r="AP53" s="23">
        <f>_xll.DupireSsviCalculateSigmaDup($C$3,$C$4,$C$7,$C$8,$C$9,$C$10,$C$11,$AA53,AP$3)</f>
        <v>0.44169153135711914</v>
      </c>
      <c r="AQ53" s="23">
        <f>_xll.DupireSsviCalculateSigmaDup($C$3,$C$4,$C$7,$C$8,$C$9,$C$10,$C$11,$AA53,AQ$3)</f>
        <v>0.45262232536486424</v>
      </c>
      <c r="AR53" s="23">
        <f>_xll.DupireSsviCalculateSigmaDup($C$3,$C$4,$C$7,$C$8,$C$9,$C$10,$C$11,$AA53,AR$3)</f>
        <v>0.46385903598187911</v>
      </c>
      <c r="AS53" s="23">
        <f>_xll.DupireSsviCalculateSigmaDup($C$3,$C$4,$C$7,$C$8,$C$9,$C$10,$C$11,$AA53,AS$3)</f>
        <v>0.47541067039687862</v>
      </c>
      <c r="AT53" s="24">
        <f>_xll.DupireSsviCalculateSigmaDup($C$3,$C$4,$C$7,$C$8,$C$9,$C$10,$C$11,$AA53,AT$3)</f>
        <v>0.48727227478030699</v>
      </c>
    </row>
    <row r="54" spans="5:46" x14ac:dyDescent="0.25">
      <c r="E54" s="17">
        <f t="shared" si="3"/>
        <v>145</v>
      </c>
      <c r="F54" s="22">
        <f>_xll.DupireSsviCalculateSigmaDup($C$3,$C$4,$C$7,$C$8,$C$9,$C$10,$C$11,$E54,F$3)</f>
        <v>0.43058076428424596</v>
      </c>
      <c r="G54" s="23">
        <f>_xll.DupireSsviCalculateSigmaDup($C$3,$C$4,$C$7,$C$8,$C$9,$C$10,$C$11,$E54,G$3)</f>
        <v>0.41550024948115261</v>
      </c>
      <c r="H54" s="23">
        <f>_xll.DupireSsviCalculateSigmaDup($C$3,$C$4,$C$7,$C$8,$C$9,$C$10,$C$11,$E54,H$3)</f>
        <v>0.41411077115864398</v>
      </c>
      <c r="I54" s="23">
        <f>_xll.DupireSsviCalculateSigmaDup($C$3,$C$4,$C$7,$C$8,$C$9,$C$10,$C$11,$E54,I$3)</f>
        <v>0.41966998637121283</v>
      </c>
      <c r="J54" s="23">
        <f>_xll.DupireSsviCalculateSigmaDup($C$3,$C$4,$C$7,$C$8,$C$9,$C$10,$C$11,$E54,J$3)</f>
        <v>0.42954025050065048</v>
      </c>
      <c r="K54" s="23">
        <f>_xll.DupireSsviCalculateSigmaDup($C$3,$C$4,$C$7,$C$8,$C$9,$C$10,$C$11,$E54,K$3)</f>
        <v>0.44247130626427966</v>
      </c>
      <c r="L54" s="23">
        <f>_xll.DupireSsviCalculateSigmaDup($C$3,$C$4,$C$7,$C$8,$C$9,$C$10,$C$11,$E54,L$3)</f>
        <v>0.45780554324074324</v>
      </c>
      <c r="M54" s="23">
        <f>_xll.DupireSsviCalculateSigmaDup($C$3,$C$4,$C$7,$C$8,$C$9,$C$10,$C$11,$E54,M$3)</f>
        <v>0.47517438320514055</v>
      </c>
      <c r="N54" s="23">
        <f>_xll.DupireSsviCalculateSigmaDup($C$3,$C$4,$C$7,$C$8,$C$9,$C$10,$C$11,$E54,N$3)</f>
        <v>0.49436564820493822</v>
      </c>
      <c r="O54" s="23">
        <f>_xll.DupireSsviCalculateSigmaDup($C$3,$C$4,$C$7,$C$8,$C$9,$C$10,$C$11,$E54,O$3)</f>
        <v>0.51524426811682045</v>
      </c>
      <c r="P54" s="23">
        <f>_xll.DupireSsviCalculateSigmaDup($C$3,$C$4,$C$7,$C$8,$C$9,$C$10,$C$11,$E54,P$3)</f>
        <v>0.53775485853343619</v>
      </c>
      <c r="Q54" s="23">
        <f>_xll.DupireSsviCalculateSigmaDup($C$3,$C$4,$C$7,$C$8,$C$9,$C$10,$C$11,$E54,Q$3)</f>
        <v>0.56188753153519544</v>
      </c>
      <c r="R54" s="23">
        <f>_xll.DupireSsviCalculateSigmaDup($C$3,$C$4,$C$7,$C$8,$C$9,$C$10,$C$11,$E54,R$3)</f>
        <v>0.58763804753640292</v>
      </c>
      <c r="S54" s="23">
        <f>_xll.DupireSsviCalculateSigmaDup($C$3,$C$4,$C$7,$C$8,$C$9,$C$10,$C$11,$E54,S$3)</f>
        <v>0.61500159834042922</v>
      </c>
      <c r="T54" s="23">
        <f>_xll.DupireSsviCalculateSigmaDup($C$3,$C$4,$C$7,$C$8,$C$9,$C$10,$C$11,$E54,T$3)</f>
        <v>0.64404397824883464</v>
      </c>
      <c r="U54" s="23">
        <f>_xll.DupireSsviCalculateSigmaDup($C$3,$C$4,$C$7,$C$8,$C$9,$C$10,$C$11,$E54,U$3)</f>
        <v>0.67480809616993298</v>
      </c>
      <c r="V54" s="23">
        <f>_xll.DupireSsviCalculateSigmaDup($C$3,$C$4,$C$7,$C$8,$C$9,$C$10,$C$11,$E54,V$3)</f>
        <v>0.70732491629231775</v>
      </c>
      <c r="W54" s="23">
        <f>_xll.DupireSsviCalculateSigmaDup($C$3,$C$4,$C$7,$C$8,$C$9,$C$10,$C$11,$E54,W$3)</f>
        <v>0.74172430593223893</v>
      </c>
      <c r="X54" s="24">
        <f>_xll.DupireSsviCalculateSigmaDup($C$3,$C$4,$C$7,$C$8,$C$9,$C$10,$C$11,$E54,X$3)</f>
        <v>0.77803283522438793</v>
      </c>
      <c r="AA54" s="17">
        <f t="shared" si="4"/>
        <v>107.5</v>
      </c>
      <c r="AB54" s="22">
        <f>_xll.DupireSsviCalculateSigmaDup($C$3,$C$4,$C$7,$C$8,$C$9,$C$10,$C$11,$AA54,AB$3)</f>
        <v>0.32536189575395258</v>
      </c>
      <c r="AC54" s="23">
        <f>_xll.DupireSsviCalculateSigmaDup($C$3,$C$4,$C$7,$C$8,$C$9,$C$10,$C$11,$AA54,AC$3)</f>
        <v>0.32993879014295241</v>
      </c>
      <c r="AD54" s="23">
        <f>_xll.DupireSsviCalculateSigmaDup($C$3,$C$4,$C$7,$C$8,$C$9,$C$10,$C$11,$AA54,AD$3)</f>
        <v>0.33575615959363936</v>
      </c>
      <c r="AE54" s="23">
        <f>_xll.DupireSsviCalculateSigmaDup($C$3,$C$4,$C$7,$C$8,$C$9,$C$10,$C$11,$AA54,AE$3)</f>
        <v>0.34238606685168121</v>
      </c>
      <c r="AF54" s="23">
        <f>_xll.DupireSsviCalculateSigmaDup($C$3,$C$4,$C$7,$C$8,$C$9,$C$10,$C$11,$AA54,AF$3)</f>
        <v>0.34960854794755969</v>
      </c>
      <c r="AG54" s="23">
        <f>_xll.DupireSsviCalculateSigmaDup($C$3,$C$4,$C$7,$C$8,$C$9,$C$10,$C$11,$AA54,AG$3)</f>
        <v>0.35730725717018685</v>
      </c>
      <c r="AH54" s="23">
        <f>_xll.DupireSsviCalculateSigmaDup($C$3,$C$4,$C$7,$C$8,$C$9,$C$10,$C$11,$AA54,AH$3)</f>
        <v>0.36541369237063093</v>
      </c>
      <c r="AI54" s="23">
        <f>_xll.DupireSsviCalculateSigmaDup($C$3,$C$4,$C$7,$C$8,$C$9,$C$10,$C$11,$AA54,AI$3)</f>
        <v>0.37387830204297973</v>
      </c>
      <c r="AJ54" s="23">
        <f>_xll.DupireSsviCalculateSigmaDup($C$3,$C$4,$C$7,$C$8,$C$9,$C$10,$C$11,$AA54,AJ$3)</f>
        <v>0.3826792969352461</v>
      </c>
      <c r="AK54" s="23">
        <f>_xll.DupireSsviCalculateSigmaDup($C$3,$C$4,$C$7,$C$8,$C$9,$C$10,$C$11,$AA54,AK$3)</f>
        <v>0.3917990493723103</v>
      </c>
      <c r="AL54" s="23">
        <f>_xll.DupireSsviCalculateSigmaDup($C$3,$C$4,$C$7,$C$8,$C$9,$C$10,$C$11,$AA54,AL$3)</f>
        <v>0.40122710499731051</v>
      </c>
      <c r="AM54" s="23">
        <f>_xll.DupireSsviCalculateSigmaDup($C$3,$C$4,$C$7,$C$8,$C$9,$C$10,$C$11,$AA54,AM$3)</f>
        <v>0.41095393160510546</v>
      </c>
      <c r="AN54" s="23">
        <f>_xll.DupireSsviCalculateSigmaDup($C$3,$C$4,$C$7,$C$8,$C$9,$C$10,$C$11,$AA54,AN$3)</f>
        <v>0.42097432708377075</v>
      </c>
      <c r="AO54" s="23">
        <f>_xll.DupireSsviCalculateSigmaDup($C$3,$C$4,$C$7,$C$8,$C$9,$C$10,$C$11,$AA54,AO$3)</f>
        <v>0.43130315280703885</v>
      </c>
      <c r="AP54" s="23">
        <f>_xll.DupireSsviCalculateSigmaDup($C$3,$C$4,$C$7,$C$8,$C$9,$C$10,$C$11,$AA54,AP$3)</f>
        <v>0.4419187389806673</v>
      </c>
      <c r="AQ54" s="23">
        <f>_xll.DupireSsviCalculateSigmaDup($C$3,$C$4,$C$7,$C$8,$C$9,$C$10,$C$11,$AA54,AQ$3)</f>
        <v>0.45284401552014947</v>
      </c>
      <c r="AR54" s="23">
        <f>_xll.DupireSsviCalculateSigmaDup($C$3,$C$4,$C$7,$C$8,$C$9,$C$10,$C$11,$AA54,AR$3)</f>
        <v>0.46406651185095105</v>
      </c>
      <c r="AS54" s="23">
        <f>_xll.DupireSsviCalculateSigmaDup($C$3,$C$4,$C$7,$C$8,$C$9,$C$10,$C$11,$AA54,AS$3)</f>
        <v>0.47561415457987682</v>
      </c>
      <c r="AT54" s="24">
        <f>_xll.DupireSsviCalculateSigmaDup($C$3,$C$4,$C$7,$C$8,$C$9,$C$10,$C$11,$AA54,AT$3)</f>
        <v>0.48745903656477746</v>
      </c>
    </row>
    <row r="55" spans="5:46" x14ac:dyDescent="0.25">
      <c r="E55" s="17">
        <f t="shared" si="3"/>
        <v>147.5</v>
      </c>
      <c r="F55" s="22">
        <f>_xll.DupireSsviCalculateSigmaDup($C$3,$C$4,$C$7,$C$8,$C$9,$C$10,$C$11,$E55,F$3)</f>
        <v>0.43612951722253546</v>
      </c>
      <c r="G55" s="23">
        <f>_xll.DupireSsviCalculateSigmaDup($C$3,$C$4,$C$7,$C$8,$C$9,$C$10,$C$11,$E55,G$3)</f>
        <v>0.41997516640280264</v>
      </c>
      <c r="H55" s="23">
        <f>_xll.DupireSsviCalculateSigmaDup($C$3,$C$4,$C$7,$C$8,$C$9,$C$10,$C$11,$E55,H$3)</f>
        <v>0.41786927568397292</v>
      </c>
      <c r="I55" s="23">
        <f>_xll.DupireSsviCalculateSigmaDup($C$3,$C$4,$C$7,$C$8,$C$9,$C$10,$C$11,$E55,I$3)</f>
        <v>0.42290968994436229</v>
      </c>
      <c r="J55" s="23">
        <f>_xll.DupireSsviCalculateSigmaDup($C$3,$C$4,$C$7,$C$8,$C$9,$C$10,$C$11,$E55,J$3)</f>
        <v>0.43237848636915721</v>
      </c>
      <c r="K55" s="23">
        <f>_xll.DupireSsviCalculateSigmaDup($C$3,$C$4,$C$7,$C$8,$C$9,$C$10,$C$11,$E55,K$3)</f>
        <v>0.44499086490414969</v>
      </c>
      <c r="L55" s="23">
        <f>_xll.DupireSsviCalculateSigmaDup($C$3,$C$4,$C$7,$C$8,$C$9,$C$10,$C$11,$E55,L$3)</f>
        <v>0.46008032705292434</v>
      </c>
      <c r="M55" s="23">
        <f>_xll.DupireSsviCalculateSigmaDup($C$3,$C$4,$C$7,$C$8,$C$9,$C$10,$C$11,$E55,M$3)</f>
        <v>0.47723234939112064</v>
      </c>
      <c r="N55" s="23">
        <f>_xll.DupireSsviCalculateSigmaDup($C$3,$C$4,$C$7,$C$8,$C$9,$C$10,$C$11,$E55,N$3)</f>
        <v>0.49622517883055878</v>
      </c>
      <c r="O55" s="23">
        <f>_xll.DupireSsviCalculateSigmaDup($C$3,$C$4,$C$7,$C$8,$C$9,$C$10,$C$11,$E55,O$3)</f>
        <v>0.51695650026831763</v>
      </c>
      <c r="P55" s="23">
        <f>_xll.DupireSsviCalculateSigmaDup($C$3,$C$4,$C$7,$C$8,$C$9,$C$10,$C$11,$E55,P$3)</f>
        <v>0.53934335105519327</v>
      </c>
      <c r="Q55" s="23">
        <f>_xll.DupireSsviCalculateSigmaDup($C$3,$C$4,$C$7,$C$8,$C$9,$C$10,$C$11,$E55,Q$3)</f>
        <v>0.56334299914130093</v>
      </c>
      <c r="R55" s="23">
        <f>_xll.DupireSsviCalculateSigmaDup($C$3,$C$4,$C$7,$C$8,$C$9,$C$10,$C$11,$E55,R$3)</f>
        <v>0.58896733562502679</v>
      </c>
      <c r="S55" s="23">
        <f>_xll.DupireSsviCalculateSigmaDup($C$3,$C$4,$C$7,$C$8,$C$9,$C$10,$C$11,$E55,S$3)</f>
        <v>0.61627176268209616</v>
      </c>
      <c r="T55" s="23">
        <f>_xll.DupireSsviCalculateSigmaDup($C$3,$C$4,$C$7,$C$8,$C$9,$C$10,$C$11,$E55,T$3)</f>
        <v>0.6451908114025372</v>
      </c>
      <c r="U55" s="23">
        <f>_xll.DupireSsviCalculateSigmaDup($C$3,$C$4,$C$7,$C$8,$C$9,$C$10,$C$11,$E55,U$3)</f>
        <v>0.67589410942492867</v>
      </c>
      <c r="V55" s="23">
        <f>_xll.DupireSsviCalculateSigmaDup($C$3,$C$4,$C$7,$C$8,$C$9,$C$10,$C$11,$E55,V$3)</f>
        <v>0.70835721365624682</v>
      </c>
      <c r="W55" s="23">
        <f>_xll.DupireSsviCalculateSigmaDup($C$3,$C$4,$C$7,$C$8,$C$9,$C$10,$C$11,$E55,W$3)</f>
        <v>0.74267748420519164</v>
      </c>
      <c r="X55" s="24">
        <f>_xll.DupireSsviCalculateSigmaDup($C$3,$C$4,$C$7,$C$8,$C$9,$C$10,$C$11,$E55,X$3)</f>
        <v>0.77893207753649152</v>
      </c>
      <c r="AA55" s="17">
        <f t="shared" si="4"/>
        <v>107.75</v>
      </c>
      <c r="AB55" s="22">
        <f>_xll.DupireSsviCalculateSigmaDup($C$3,$C$4,$C$7,$C$8,$C$9,$C$10,$C$11,$AA55,AB$3)</f>
        <v>0.32615887580130032</v>
      </c>
      <c r="AC55" s="23">
        <f>_xll.DupireSsviCalculateSigmaDup($C$3,$C$4,$C$7,$C$8,$C$9,$C$10,$C$11,$AA55,AC$3)</f>
        <v>0.33060132942602233</v>
      </c>
      <c r="AD55" s="23">
        <f>_xll.DupireSsviCalculateSigmaDup($C$3,$C$4,$C$7,$C$8,$C$9,$C$10,$C$11,$AA55,AD$3)</f>
        <v>0.33632469633710521</v>
      </c>
      <c r="AE55" s="23">
        <f>_xll.DupireSsviCalculateSigmaDup($C$3,$C$4,$C$7,$C$8,$C$9,$C$10,$C$11,$AA55,AE$3)</f>
        <v>0.34288522016861961</v>
      </c>
      <c r="AF55" s="23">
        <f>_xll.DupireSsviCalculateSigmaDup($C$3,$C$4,$C$7,$C$8,$C$9,$C$10,$C$11,$AA55,AF$3)</f>
        <v>0.35005618283548279</v>
      </c>
      <c r="AG55" s="23">
        <f>_xll.DupireSsviCalculateSigmaDup($C$3,$C$4,$C$7,$C$8,$C$9,$C$10,$C$11,$AA55,AG$3)</f>
        <v>0.35771446930638923</v>
      </c>
      <c r="AH55" s="23">
        <f>_xll.DupireSsviCalculateSigmaDup($C$3,$C$4,$C$7,$C$8,$C$9,$C$10,$C$11,$AA55,AH$3)</f>
        <v>0.36578573580867607</v>
      </c>
      <c r="AI55" s="23">
        <f>_xll.DupireSsviCalculateSigmaDup($C$3,$C$4,$C$7,$C$8,$C$9,$C$10,$C$11,$AA55,AI$3)</f>
        <v>0.37422447469529152</v>
      </c>
      <c r="AJ55" s="23">
        <f>_xll.DupireSsviCalculateSigmaDup($C$3,$C$4,$C$7,$C$8,$C$9,$C$10,$C$11,$AA55,AJ$3)</f>
        <v>0.38299994624366401</v>
      </c>
      <c r="AK55" s="23">
        <f>_xll.DupireSsviCalculateSigmaDup($C$3,$C$4,$C$7,$C$8,$C$9,$C$10,$C$11,$AA55,AK$3)</f>
        <v>0.39210099383585167</v>
      </c>
      <c r="AL55" s="23">
        <f>_xll.DupireSsviCalculateSigmaDup($C$3,$C$4,$C$7,$C$8,$C$9,$C$10,$C$11,$AA55,AL$3)</f>
        <v>0.40151261940047156</v>
      </c>
      <c r="AM55" s="23">
        <f>_xll.DupireSsviCalculateSigmaDup($C$3,$C$4,$C$7,$C$8,$C$9,$C$10,$C$11,$AA55,AM$3)</f>
        <v>0.4112176847207194</v>
      </c>
      <c r="AN55" s="23">
        <f>_xll.DupireSsviCalculateSigmaDup($C$3,$C$4,$C$7,$C$8,$C$9,$C$10,$C$11,$AA55,AN$3)</f>
        <v>0.42123209137102968</v>
      </c>
      <c r="AO55" s="23">
        <f>_xll.DupireSsviCalculateSigmaDup($C$3,$C$4,$C$7,$C$8,$C$9,$C$10,$C$11,$AA55,AO$3)</f>
        <v>0.43153853658723745</v>
      </c>
      <c r="AP55" s="23">
        <f>_xll.DupireSsviCalculateSigmaDup($C$3,$C$4,$C$7,$C$8,$C$9,$C$10,$C$11,$AA55,AP$3)</f>
        <v>0.44215215354585197</v>
      </c>
      <c r="AQ55" s="23">
        <f>_xll.DupireSsviCalculateSigmaDup($C$3,$C$4,$C$7,$C$8,$C$9,$C$10,$C$11,$AA55,AQ$3)</f>
        <v>0.4530689025694995</v>
      </c>
      <c r="AR55" s="23">
        <f>_xll.DupireSsviCalculateSigmaDup($C$3,$C$4,$C$7,$C$8,$C$9,$C$10,$C$11,$AA55,AR$3)</f>
        <v>0.46428364321580268</v>
      </c>
      <c r="AS55" s="23">
        <f>_xll.DupireSsviCalculateSigmaDup($C$3,$C$4,$C$7,$C$8,$C$9,$C$10,$C$11,$AA55,AS$3)</f>
        <v>0.47581435606027822</v>
      </c>
      <c r="AT55" s="24">
        <f>_xll.DupireSsviCalculateSigmaDup($C$3,$C$4,$C$7,$C$8,$C$9,$C$10,$C$11,$AA55,AT$3)</f>
        <v>0.48765924284296736</v>
      </c>
    </row>
    <row r="56" spans="5:46" x14ac:dyDescent="0.25">
      <c r="E56" s="12">
        <f t="shared" si="3"/>
        <v>150</v>
      </c>
      <c r="F56" s="25">
        <f>_xll.DupireSsviCalculateSigmaDup($C$3,$C$4,$C$7,$C$8,$C$9,$C$10,$C$11,$E56,F$3)</f>
        <v>0.44152319545437557</v>
      </c>
      <c r="G56" s="26">
        <f>_xll.DupireSsviCalculateSigmaDup($C$3,$C$4,$C$7,$C$8,$C$9,$C$10,$C$11,$E56,G$3)</f>
        <v>0.42434026349071052</v>
      </c>
      <c r="H56" s="26">
        <f>_xll.DupireSsviCalculateSigmaDup($C$3,$C$4,$C$7,$C$8,$C$9,$C$10,$C$11,$E56,H$3)</f>
        <v>0.42155274824157174</v>
      </c>
      <c r="I56" s="26">
        <f>_xll.DupireSsviCalculateSigmaDup($C$3,$C$4,$C$7,$C$8,$C$9,$C$10,$C$11,$E56,I$3)</f>
        <v>0.42609411680020975</v>
      </c>
      <c r="J56" s="26">
        <f>_xll.DupireSsviCalculateSigmaDup($C$3,$C$4,$C$7,$C$8,$C$9,$C$10,$C$11,$E56,J$3)</f>
        <v>0.43517559607765288</v>
      </c>
      <c r="K56" s="26">
        <f>_xll.DupireSsviCalculateSigmaDup($C$3,$C$4,$C$7,$C$8,$C$9,$C$10,$C$11,$E56,K$3)</f>
        <v>0.44748355695033076</v>
      </c>
      <c r="L56" s="26">
        <f>_xll.DupireSsviCalculateSigmaDup($C$3,$C$4,$C$7,$C$8,$C$9,$C$10,$C$11,$E56,L$3)</f>
        <v>0.46231239545501951</v>
      </c>
      <c r="M56" s="26">
        <f>_xll.DupireSsviCalculateSigmaDup($C$3,$C$4,$C$7,$C$8,$C$9,$C$10,$C$11,$E56,M$3)</f>
        <v>0.47925050361779586</v>
      </c>
      <c r="N56" s="26">
        <f>_xll.DupireSsviCalculateSigmaDup($C$3,$C$4,$C$7,$C$8,$C$9,$C$10,$C$11,$E56,N$3)</f>
        <v>0.49807767125359881</v>
      </c>
      <c r="O56" s="26">
        <f>_xll.DupireSsviCalculateSigmaDup($C$3,$C$4,$C$7,$C$8,$C$9,$C$10,$C$11,$E56,O$3)</f>
        <v>0.51864390054725029</v>
      </c>
      <c r="P56" s="26">
        <f>_xll.DupireSsviCalculateSigmaDup($C$3,$C$4,$C$7,$C$8,$C$9,$C$10,$C$11,$E56,P$3)</f>
        <v>0.54090005742754343</v>
      </c>
      <c r="Q56" s="26">
        <f>_xll.DupireSsviCalculateSigmaDup($C$3,$C$4,$C$7,$C$8,$C$9,$C$10,$C$11,$E56,Q$3)</f>
        <v>0.56479662064240932</v>
      </c>
      <c r="R56" s="26">
        <f>_xll.DupireSsviCalculateSigmaDup($C$3,$C$4,$C$7,$C$8,$C$9,$C$10,$C$11,$E56,R$3)</f>
        <v>0.59031770910407211</v>
      </c>
      <c r="S56" s="26">
        <f>_xll.DupireSsviCalculateSigmaDup($C$3,$C$4,$C$7,$C$8,$C$9,$C$10,$C$11,$E56,S$3)</f>
        <v>0.61751081179664569</v>
      </c>
      <c r="T56" s="26">
        <f>_xll.DupireSsviCalculateSigmaDup($C$3,$C$4,$C$7,$C$8,$C$9,$C$10,$C$11,$E56,T$3)</f>
        <v>0.64637218770317484</v>
      </c>
      <c r="U56" s="26">
        <f>_xll.DupireSsviCalculateSigmaDup($C$3,$C$4,$C$7,$C$8,$C$9,$C$10,$C$11,$E56,U$3)</f>
        <v>0.67699758518124897</v>
      </c>
      <c r="V56" s="26">
        <f>_xll.DupireSsviCalculateSigmaDup($C$3,$C$4,$C$7,$C$8,$C$9,$C$10,$C$11,$E56,V$3)</f>
        <v>0.70938829748742105</v>
      </c>
      <c r="W56" s="26">
        <f>_xll.DupireSsviCalculateSigmaDup($C$3,$C$4,$C$7,$C$8,$C$9,$C$10,$C$11,$E56,W$3)</f>
        <v>0.74364089637056574</v>
      </c>
      <c r="X56" s="27">
        <f>_xll.DupireSsviCalculateSigmaDup($C$3,$C$4,$C$7,$C$8,$C$9,$C$10,$C$11,$E56,X$3)</f>
        <v>0.7797982327009747</v>
      </c>
      <c r="AA56" s="12">
        <f t="shared" si="4"/>
        <v>108</v>
      </c>
      <c r="AB56" s="25">
        <f>_xll.DupireSsviCalculateSigmaDup($C$3,$C$4,$C$7,$C$8,$C$9,$C$10,$C$11,$AA56,AB$3)</f>
        <v>0.32695701497757124</v>
      </c>
      <c r="AC56" s="26">
        <f>_xll.DupireSsviCalculateSigmaDup($C$3,$C$4,$C$7,$C$8,$C$9,$C$10,$C$11,$AA56,AC$3)</f>
        <v>0.33126512266727037</v>
      </c>
      <c r="AD56" s="26">
        <f>_xll.DupireSsviCalculateSigmaDup($C$3,$C$4,$C$7,$C$8,$C$9,$C$10,$C$11,$AA56,AD$3)</f>
        <v>0.33689561050195455</v>
      </c>
      <c r="AE56" s="26">
        <f>_xll.DupireSsviCalculateSigmaDup($C$3,$C$4,$C$7,$C$8,$C$9,$C$10,$C$11,$AA56,AE$3)</f>
        <v>0.34338738008123243</v>
      </c>
      <c r="AF56" s="26">
        <f>_xll.DupireSsviCalculateSigmaDup($C$3,$C$4,$C$7,$C$8,$C$9,$C$10,$C$11,$AA56,AF$3)</f>
        <v>0.35050475559919209</v>
      </c>
      <c r="AG56" s="26">
        <f>_xll.DupireSsviCalculateSigmaDup($C$3,$C$4,$C$7,$C$8,$C$9,$C$10,$C$11,$AA56,AG$3)</f>
        <v>0.35812117946032562</v>
      </c>
      <c r="AH56" s="26">
        <f>_xll.DupireSsviCalculateSigmaDup($C$3,$C$4,$C$7,$C$8,$C$9,$C$10,$C$11,$AA56,AH$3)</f>
        <v>0.36615774953702152</v>
      </c>
      <c r="AI56" s="26">
        <f>_xll.DupireSsviCalculateSigmaDup($C$3,$C$4,$C$7,$C$8,$C$9,$C$10,$C$11,$AA56,AI$3)</f>
        <v>0.37457050093209993</v>
      </c>
      <c r="AJ56" s="26">
        <f>_xll.DupireSsviCalculateSigmaDup($C$3,$C$4,$C$7,$C$8,$C$9,$C$10,$C$11,$AA56,AJ$3)</f>
        <v>0.38332503158193171</v>
      </c>
      <c r="AK56" s="26">
        <f>_xll.DupireSsviCalculateSigmaDup($C$3,$C$4,$C$7,$C$8,$C$9,$C$10,$C$11,$AA56,AK$3)</f>
        <v>0.39240327403982433</v>
      </c>
      <c r="AL56" s="26">
        <f>_xll.DupireSsviCalculateSigmaDup($C$3,$C$4,$C$7,$C$8,$C$9,$C$10,$C$11,$AA56,AL$3)</f>
        <v>0.40178859994805244</v>
      </c>
      <c r="AM56" s="26">
        <f>_xll.DupireSsviCalculateSigmaDup($C$3,$C$4,$C$7,$C$8,$C$9,$C$10,$C$11,$AA56,AM$3)</f>
        <v>0.41148879465543298</v>
      </c>
      <c r="AN56" s="26">
        <f>_xll.DupireSsviCalculateSigmaDup($C$3,$C$4,$C$7,$C$8,$C$9,$C$10,$C$11,$AA56,AN$3)</f>
        <v>0.42148270397839949</v>
      </c>
      <c r="AO56" s="26">
        <f>_xll.DupireSsviCalculateSigmaDup($C$3,$C$4,$C$7,$C$8,$C$9,$C$10,$C$11,$AA56,AO$3)</f>
        <v>0.43178151553907784</v>
      </c>
      <c r="AP56" s="26">
        <f>_xll.DupireSsviCalculateSigmaDup($C$3,$C$4,$C$7,$C$8,$C$9,$C$10,$C$11,$AA56,AP$3)</f>
        <v>0.44238259214093345</v>
      </c>
      <c r="AQ56" s="26">
        <f>_xll.DupireSsviCalculateSigmaDup($C$3,$C$4,$C$7,$C$8,$C$9,$C$10,$C$11,$AA56,AQ$3)</f>
        <v>0.45328443213915354</v>
      </c>
      <c r="AR56" s="26">
        <f>_xll.DupireSsviCalculateSigmaDup($C$3,$C$4,$C$7,$C$8,$C$9,$C$10,$C$11,$AA56,AR$3)</f>
        <v>0.46449759930141621</v>
      </c>
      <c r="AS56" s="26">
        <f>_xll.DupireSsviCalculateSigmaDup($C$3,$C$4,$C$7,$C$8,$C$9,$C$10,$C$11,$AA56,AS$3)</f>
        <v>0.47601455407523802</v>
      </c>
      <c r="AT56" s="27">
        <f>_xll.DupireSsviCalculateSigmaDup($C$3,$C$4,$C$7,$C$8,$C$9,$C$10,$C$11,$AA56,AT$3)</f>
        <v>0.4878560689383844</v>
      </c>
    </row>
    <row r="60" spans="5:46" x14ac:dyDescent="0.25">
      <c r="E60" s="3" t="s">
        <v>32</v>
      </c>
      <c r="F60" s="3">
        <v>1</v>
      </c>
      <c r="G60" s="3" t="s">
        <v>33</v>
      </c>
      <c r="H60" s="3">
        <v>0.04</v>
      </c>
    </row>
    <row r="61" spans="5:46" x14ac:dyDescent="0.25">
      <c r="E61" s="3" t="s">
        <v>35</v>
      </c>
      <c r="F61" s="3" t="s">
        <v>31</v>
      </c>
      <c r="G61" s="3" t="s">
        <v>34</v>
      </c>
    </row>
    <row r="62" spans="5:46" x14ac:dyDescent="0.25">
      <c r="E62" s="3">
        <f t="shared" ref="E62:E93" si="5">LN(F62/$C$3)-$C$4*$F$60</f>
        <v>-5.1973727038202716E-3</v>
      </c>
      <c r="F62" s="3">
        <v>102</v>
      </c>
      <c r="G62" s="3">
        <f>_xll.DupireSsviCalculateSigmaDup($C$3,$C$4,$C$7,$C$8,$C$9,$C$10,$C$11,$F62,$F$60)</f>
        <v>0.45944143389577202</v>
      </c>
    </row>
    <row r="63" spans="5:46" x14ac:dyDescent="0.25">
      <c r="E63" s="3">
        <f t="shared" si="5"/>
        <v>-4.8052927144807481E-3</v>
      </c>
      <c r="F63" s="3">
        <f>F62+$H$60</f>
        <v>102.04</v>
      </c>
      <c r="G63" s="3">
        <f>_xll.DupireSsviCalculateSigmaDup($C$3,$C$4,$C$7,$C$8,$C$9,$C$10,$C$11,$F63,$F$60)</f>
        <v>0.45947602591180287</v>
      </c>
    </row>
    <row r="64" spans="5:46" x14ac:dyDescent="0.25">
      <c r="E64" s="3">
        <f t="shared" si="5"/>
        <v>-4.4133663916114708E-3</v>
      </c>
      <c r="F64" s="3">
        <f t="shared" ref="F64:F127" si="6">F63+$H$60</f>
        <v>102.08000000000001</v>
      </c>
      <c r="G64" s="3">
        <f>_xll.DupireSsviCalculateSigmaDup($C$3,$C$4,$C$7,$C$8,$C$9,$C$10,$C$11,$F64,$F$60)</f>
        <v>0.45951374675093409</v>
      </c>
    </row>
    <row r="65" spans="5:7" x14ac:dyDescent="0.25">
      <c r="E65" s="3">
        <f t="shared" si="5"/>
        <v>-4.0215936148081874E-3</v>
      </c>
      <c r="F65" s="3">
        <f t="shared" si="6"/>
        <v>102.12000000000002</v>
      </c>
      <c r="G65" s="3">
        <f>_xll.DupireSsviCalculateSigmaDup($C$3,$C$4,$C$7,$C$8,$C$9,$C$10,$C$11,$F65,$F$60)</f>
        <v>0.45954834610647499</v>
      </c>
    </row>
    <row r="66" spans="5:7" x14ac:dyDescent="0.25">
      <c r="E66" s="3">
        <f t="shared" si="5"/>
        <v>-3.6299742638072376E-3</v>
      </c>
      <c r="F66" s="3">
        <f t="shared" si="6"/>
        <v>102.16000000000003</v>
      </c>
      <c r="G66" s="3">
        <f>_xll.DupireSsviCalculateSigmaDup($C$3,$C$4,$C$7,$C$8,$C$9,$C$10,$C$11,$F66,$F$60)</f>
        <v>0.45957669554048247</v>
      </c>
    </row>
    <row r="67" spans="5:7" x14ac:dyDescent="0.25">
      <c r="E67" s="3">
        <f t="shared" si="5"/>
        <v>-3.2385082184870732E-3</v>
      </c>
      <c r="F67" s="3">
        <f t="shared" si="6"/>
        <v>102.20000000000003</v>
      </c>
      <c r="G67" s="3">
        <f>_xll.DupireSsviCalculateSigmaDup($C$3,$C$4,$C$7,$C$8,$C$9,$C$10,$C$11,$F67,$F$60)</f>
        <v>0.45961130028517561</v>
      </c>
    </row>
    <row r="68" spans="5:7" x14ac:dyDescent="0.25">
      <c r="E68" s="3">
        <f t="shared" si="5"/>
        <v>-2.8471953588662842E-3</v>
      </c>
      <c r="F68" s="3">
        <f t="shared" si="6"/>
        <v>102.24000000000004</v>
      </c>
      <c r="G68" s="3">
        <f>_xll.DupireSsviCalculateSigmaDup($C$3,$C$4,$C$7,$C$8,$C$9,$C$10,$C$11,$F68,$F$60)</f>
        <v>0.45965216412773657</v>
      </c>
    </row>
    <row r="69" spans="5:7" x14ac:dyDescent="0.25">
      <c r="E69" s="3">
        <f t="shared" si="5"/>
        <v>-2.4560355651051316E-3</v>
      </c>
      <c r="F69" s="3">
        <f t="shared" si="6"/>
        <v>102.28000000000004</v>
      </c>
      <c r="G69" s="3">
        <f>_xll.DupireSsviCalculateSigmaDup($C$3,$C$4,$C$7,$C$8,$C$9,$C$10,$C$11,$F69,$F$60)</f>
        <v>0.45967739131779778</v>
      </c>
    </row>
    <row r="70" spans="5:7" x14ac:dyDescent="0.25">
      <c r="E70" s="3">
        <f t="shared" si="5"/>
        <v>-2.0650287175035774E-3</v>
      </c>
      <c r="F70" s="3">
        <f t="shared" si="6"/>
        <v>102.32000000000005</v>
      </c>
      <c r="G70" s="3">
        <f>_xll.DupireSsviCalculateSigmaDup($C$3,$C$4,$C$7,$C$8,$C$9,$C$10,$C$11,$F70,$F$60)</f>
        <v>0.45971200526759831</v>
      </c>
    </row>
    <row r="71" spans="5:7" x14ac:dyDescent="0.25">
      <c r="E71" s="3">
        <f t="shared" si="5"/>
        <v>-1.6741746965028108E-3</v>
      </c>
      <c r="F71" s="3">
        <f t="shared" si="6"/>
        <v>102.36000000000006</v>
      </c>
      <c r="G71" s="3">
        <f>_xll.DupireSsviCalculateSigmaDup($C$3,$C$4,$C$7,$C$8,$C$9,$C$10,$C$11,$F71,$F$60)</f>
        <v>0.45974662251611437</v>
      </c>
    </row>
    <row r="72" spans="5:7" x14ac:dyDescent="0.25">
      <c r="E72" s="3">
        <f t="shared" si="5"/>
        <v>-1.2834733826832881E-3</v>
      </c>
      <c r="F72" s="3">
        <f t="shared" si="6"/>
        <v>102.40000000000006</v>
      </c>
      <c r="G72" s="3">
        <f>_xll.DupireSsviCalculateSigmaDup($C$3,$C$4,$C$7,$C$8,$C$9,$C$10,$C$11,$F72,$F$60)</f>
        <v>0.45977811274858682</v>
      </c>
    </row>
    <row r="73" spans="5:7" x14ac:dyDescent="0.25">
      <c r="E73" s="3">
        <f t="shared" si="5"/>
        <v>-8.9292465676624883E-4</v>
      </c>
      <c r="F73" s="3">
        <f t="shared" si="6"/>
        <v>102.44000000000007</v>
      </c>
      <c r="G73" s="3">
        <f>_xll.DupireSsviCalculateSigmaDup($C$3,$C$4,$C$7,$C$8,$C$9,$C$10,$C$11,$F73,$F$60)</f>
        <v>0.45980960501305884</v>
      </c>
    </row>
    <row r="74" spans="5:7" x14ac:dyDescent="0.25">
      <c r="E74" s="3">
        <f t="shared" si="5"/>
        <v>-5.0252839961176243E-4</v>
      </c>
      <c r="F74" s="3">
        <f t="shared" si="6"/>
        <v>102.48000000000008</v>
      </c>
      <c r="G74" s="3">
        <f>_xll.DupireSsviCalculateSigmaDup($C$3,$C$4,$C$7,$C$8,$C$9,$C$10,$C$11,$F74,$F$60)</f>
        <v>0.45985049343476425</v>
      </c>
    </row>
    <row r="75" spans="5:7" x14ac:dyDescent="0.25">
      <c r="E75" s="3">
        <f t="shared" si="5"/>
        <v>-1.1228449222025136E-4</v>
      </c>
      <c r="F75" s="3">
        <f t="shared" si="6"/>
        <v>102.52000000000008</v>
      </c>
      <c r="G75" s="3">
        <f>_xll.DupireSsviCalculateSigmaDup($C$3,$C$4,$C$7,$C$8,$C$9,$C$10,$C$11,$F75,$F$60)</f>
        <v>0.4598851234377041</v>
      </c>
    </row>
    <row r="76" spans="5:7" x14ac:dyDescent="0.25">
      <c r="E76" s="3">
        <f t="shared" si="5"/>
        <v>2.7780718426947265E-4</v>
      </c>
      <c r="F76" s="3">
        <f t="shared" si="6"/>
        <v>102.56000000000009</v>
      </c>
      <c r="G76" s="3">
        <f>_xll.DupireSsviCalculateSigmaDup($C$3,$C$4,$C$7,$C$8,$C$9,$C$10,$C$11,$F76,$F$60)</f>
        <v>0.45991662391031252</v>
      </c>
    </row>
    <row r="77" spans="5:7" x14ac:dyDescent="0.25">
      <c r="E77" s="3">
        <f t="shared" si="5"/>
        <v>6.6774674857867852E-4</v>
      </c>
      <c r="F77" s="3">
        <f t="shared" si="6"/>
        <v>102.60000000000009</v>
      </c>
      <c r="G77" s="3">
        <f>_xll.DupireSsviCalculateSigmaDup($C$3,$C$4,$C$7,$C$8,$C$9,$C$10,$C$11,$F77,$F$60)</f>
        <v>0.45995125953840937</v>
      </c>
    </row>
    <row r="78" spans="5:7" x14ac:dyDescent="0.25">
      <c r="E78" s="3">
        <f t="shared" si="5"/>
        <v>1.0575343192906796E-3</v>
      </c>
      <c r="F78" s="3">
        <f t="shared" si="6"/>
        <v>102.6400000000001</v>
      </c>
      <c r="G78" s="3">
        <f>_xll.DupireSsviCalculateSigmaDup($C$3,$C$4,$C$7,$C$8,$C$9,$C$10,$C$11,$F78,$F$60)</f>
        <v>0.45997963070735554</v>
      </c>
    </row>
    <row r="79" spans="5:7" x14ac:dyDescent="0.25">
      <c r="E79" s="3">
        <f t="shared" si="5"/>
        <v>1.4471700148493069E-3</v>
      </c>
      <c r="F79" s="3">
        <f t="shared" si="6"/>
        <v>102.68000000000011</v>
      </c>
      <c r="G79" s="3">
        <f>_xll.DupireSsviCalculateSigmaDup($C$3,$C$4,$C$7,$C$8,$C$9,$C$10,$C$11,$F79,$F$60)</f>
        <v>0.46001427133132089</v>
      </c>
    </row>
    <row r="80" spans="5:7" x14ac:dyDescent="0.25">
      <c r="E80" s="3">
        <f t="shared" si="5"/>
        <v>1.8366539535608663E-3</v>
      </c>
      <c r="F80" s="3">
        <f t="shared" si="6"/>
        <v>102.72000000000011</v>
      </c>
      <c r="G80" s="3">
        <f>_xll.DupireSsviCalculateSigmaDup($C$3,$C$4,$C$7,$C$8,$C$9,$C$10,$C$11,$F80,$F$60)</f>
        <v>0.46004578006973551</v>
      </c>
    </row>
    <row r="81" spans="5:7" x14ac:dyDescent="0.25">
      <c r="E81" s="3">
        <f t="shared" si="5"/>
        <v>2.2259862535926045E-3</v>
      </c>
      <c r="F81" s="3">
        <f t="shared" si="6"/>
        <v>102.76000000000012</v>
      </c>
      <c r="G81" s="3">
        <f>_xll.DupireSsviCalculateSigmaDup($C$3,$C$4,$C$7,$C$8,$C$9,$C$10,$C$11,$F81,$F$60)</f>
        <v>0.46008042618157569</v>
      </c>
    </row>
    <row r="82" spans="5:7" x14ac:dyDescent="0.25">
      <c r="E82" s="3">
        <f t="shared" si="5"/>
        <v>2.6151670329746836E-3</v>
      </c>
      <c r="F82" s="3">
        <f t="shared" si="6"/>
        <v>102.80000000000013</v>
      </c>
      <c r="G82" s="3">
        <f>_xll.DupireSsviCalculateSigmaDup($C$3,$C$4,$C$7,$C$8,$C$9,$C$10,$C$11,$F82,$F$60)</f>
        <v>0.46011821158474142</v>
      </c>
    </row>
    <row r="83" spans="5:7" x14ac:dyDescent="0.25">
      <c r="E83" s="3">
        <f t="shared" si="5"/>
        <v>3.0041964095986404E-3</v>
      </c>
      <c r="F83" s="3">
        <f t="shared" si="6"/>
        <v>102.84000000000013</v>
      </c>
      <c r="G83" s="3">
        <f>_xll.DupireSsviCalculateSigmaDup($C$3,$C$4,$C$7,$C$8,$C$9,$C$10,$C$11,$F83,$F$60)</f>
        <v>0.46015286441667069</v>
      </c>
    </row>
    <row r="84" spans="5:7" x14ac:dyDescent="0.25">
      <c r="E84" s="3">
        <f t="shared" si="5"/>
        <v>3.3930745012191212E-3</v>
      </c>
      <c r="F84" s="3">
        <f t="shared" si="6"/>
        <v>102.88000000000014</v>
      </c>
      <c r="G84" s="3">
        <f>_xll.DupireSsviCalculateSigmaDup($C$3,$C$4,$C$7,$C$8,$C$9,$C$10,$C$11,$F84,$F$60)</f>
        <v>0.4601812454097593</v>
      </c>
    </row>
    <row r="85" spans="5:7" x14ac:dyDescent="0.25">
      <c r="E85" s="3">
        <f t="shared" si="5"/>
        <v>3.781801425453455E-3</v>
      </c>
      <c r="F85" s="3">
        <f t="shared" si="6"/>
        <v>102.92000000000014</v>
      </c>
      <c r="G85" s="3">
        <f>_xll.DupireSsviCalculateSigmaDup($C$3,$C$4,$C$7,$C$8,$C$9,$C$10,$C$11,$F85,$F$60)</f>
        <v>0.46021276510228576</v>
      </c>
    </row>
    <row r="86" spans="5:7" x14ac:dyDescent="0.25">
      <c r="E86" s="3">
        <f t="shared" si="5"/>
        <v>4.1703772997812166E-3</v>
      </c>
      <c r="F86" s="3">
        <f t="shared" si="6"/>
        <v>102.96000000000015</v>
      </c>
      <c r="G86" s="3">
        <f>_xll.DupireSsviCalculateSigmaDup($C$3,$C$4,$C$7,$C$8,$C$9,$C$10,$C$11,$F86,$F$60)</f>
        <v>0.4602474250134862</v>
      </c>
    </row>
    <row r="87" spans="5:7" x14ac:dyDescent="0.25">
      <c r="E87" s="3">
        <f t="shared" si="5"/>
        <v>4.5588022415459367E-3</v>
      </c>
      <c r="F87" s="3">
        <f t="shared" si="6"/>
        <v>103.00000000000016</v>
      </c>
      <c r="G87" s="3">
        <f>_xll.DupireSsviCalculateSigmaDup($C$3,$C$4,$C$7,$C$8,$C$9,$C$10,$C$11,$F87,$F$60)</f>
        <v>0.46028522706710134</v>
      </c>
    </row>
    <row r="88" spans="5:7" x14ac:dyDescent="0.25">
      <c r="E88" s="3">
        <f t="shared" si="5"/>
        <v>4.9470763679536067E-3</v>
      </c>
      <c r="F88" s="3">
        <f t="shared" si="6"/>
        <v>103.04000000000016</v>
      </c>
      <c r="G88" s="3">
        <f>_xll.DupireSsviCalculateSigmaDup($C$3,$C$4,$C$7,$C$8,$C$9,$C$10,$C$11,$F88,$F$60)</f>
        <v>0.46031675370876746</v>
      </c>
    </row>
    <row r="89" spans="5:7" x14ac:dyDescent="0.25">
      <c r="E89" s="3">
        <f t="shared" si="5"/>
        <v>5.3351997960746078E-3</v>
      </c>
      <c r="F89" s="3">
        <f t="shared" si="6"/>
        <v>103.08000000000017</v>
      </c>
      <c r="G89" s="3">
        <f>_xll.DupireSsviCalculateSigmaDup($C$3,$C$4,$C$7,$C$8,$C$9,$C$10,$C$11,$F89,$F$60)</f>
        <v>0.46035142245808947</v>
      </c>
    </row>
    <row r="90" spans="5:7" x14ac:dyDescent="0.25">
      <c r="E90" s="3">
        <f t="shared" si="5"/>
        <v>5.7231726428421982E-3</v>
      </c>
      <c r="F90" s="3">
        <f t="shared" si="6"/>
        <v>103.12000000000018</v>
      </c>
      <c r="G90" s="3">
        <f>_xll.DupireSsviCalculateSigmaDup($C$3,$C$4,$C$7,$C$8,$C$9,$C$10,$C$11,$F90,$F$60)</f>
        <v>0.46037981213375861</v>
      </c>
    </row>
    <row r="91" spans="5:7" x14ac:dyDescent="0.25">
      <c r="E91" s="3">
        <f t="shared" si="5"/>
        <v>6.1109950250544526E-3</v>
      </c>
      <c r="F91" s="3">
        <f t="shared" si="6"/>
        <v>103.16000000000018</v>
      </c>
      <c r="G91" s="3">
        <f>_xll.DupireSsviCalculateSigmaDup($C$3,$C$4,$C$7,$C$8,$C$9,$C$10,$C$11,$F91,$F$60)</f>
        <v>0.46042076857810132</v>
      </c>
    </row>
    <row r="92" spans="5:7" x14ac:dyDescent="0.25">
      <c r="E92" s="3">
        <f t="shared" si="5"/>
        <v>6.4986670593727355E-3</v>
      </c>
      <c r="F92" s="3">
        <f t="shared" si="6"/>
        <v>103.20000000000019</v>
      </c>
      <c r="G92" s="3">
        <f>_xll.DupireSsviCalculateSigmaDup($C$3,$C$4,$C$7,$C$8,$C$9,$C$10,$C$11,$F92,$F$60)</f>
        <v>0.46045544597588428</v>
      </c>
    </row>
    <row r="93" spans="5:7" x14ac:dyDescent="0.25">
      <c r="E93" s="3">
        <f t="shared" si="5"/>
        <v>6.8861888623236653E-3</v>
      </c>
      <c r="F93" s="3">
        <f t="shared" si="6"/>
        <v>103.24000000000019</v>
      </c>
      <c r="G93" s="3">
        <f>_xll.DupireSsviCalculateSigmaDup($C$3,$C$4,$C$7,$C$8,$C$9,$C$10,$C$11,$F93,$F$60)</f>
        <v>0.46048698333850219</v>
      </c>
    </row>
    <row r="94" spans="5:7" x14ac:dyDescent="0.25">
      <c r="E94" s="3">
        <f t="shared" ref="E94:E125" si="7">LN(F94/$C$3)-$C$4*$F$60</f>
        <v>7.2735605502975698E-3</v>
      </c>
      <c r="F94" s="3">
        <f t="shared" si="6"/>
        <v>103.2800000000002</v>
      </c>
      <c r="G94" s="3">
        <f>_xll.DupireSsviCalculateSigmaDup($C$3,$C$4,$C$7,$C$8,$C$9,$C$10,$C$11,$F94,$F$60)</f>
        <v>0.46051537901808859</v>
      </c>
    </row>
    <row r="95" spans="5:7" x14ac:dyDescent="0.25">
      <c r="E95" s="3">
        <f t="shared" si="7"/>
        <v>7.6607822395504191E-3</v>
      </c>
      <c r="F95" s="3">
        <f t="shared" si="6"/>
        <v>103.32000000000021</v>
      </c>
      <c r="G95" s="3">
        <f>_xll.DupireSsviCalculateSigmaDup($C$3,$C$4,$C$7,$C$8,$C$9,$C$10,$C$11,$F95,$F$60)</f>
        <v>0.46055006303295348</v>
      </c>
    </row>
    <row r="96" spans="5:7" x14ac:dyDescent="0.25">
      <c r="E96" s="3">
        <f t="shared" si="7"/>
        <v>8.0478540462023546E-3</v>
      </c>
      <c r="F96" s="3">
        <f t="shared" si="6"/>
        <v>103.36000000000021</v>
      </c>
      <c r="G96" s="3">
        <f>_xll.DupireSsviCalculateSigmaDup($C$3,$C$4,$C$7,$C$8,$C$9,$C$10,$C$11,$F96,$F$60)</f>
        <v>0.46058789441157577</v>
      </c>
    </row>
    <row r="97" spans="5:7" x14ac:dyDescent="0.25">
      <c r="E97" s="3">
        <f t="shared" si="7"/>
        <v>8.4347760862395621E-3</v>
      </c>
      <c r="F97" s="3">
        <f t="shared" si="6"/>
        <v>103.40000000000022</v>
      </c>
      <c r="G97" s="3">
        <f>_xll.DupireSsviCalculateSigmaDup($C$3,$C$4,$C$7,$C$8,$C$9,$C$10,$C$11,$F97,$F$60)</f>
        <v>0.46061629427477407</v>
      </c>
    </row>
    <row r="98" spans="5:7" x14ac:dyDescent="0.25">
      <c r="E98" s="3">
        <f t="shared" si="7"/>
        <v>8.8215484755128012E-3</v>
      </c>
      <c r="F98" s="3">
        <f t="shared" si="6"/>
        <v>103.44000000000023</v>
      </c>
      <c r="G98" s="3">
        <f>_xll.DupireSsviCalculateSigmaDup($C$3,$C$4,$C$7,$C$8,$C$9,$C$10,$C$11,$F98,$F$60)</f>
        <v>0.46065413176320924</v>
      </c>
    </row>
    <row r="99" spans="5:7" x14ac:dyDescent="0.25">
      <c r="E99" s="3">
        <f t="shared" si="7"/>
        <v>9.2081713297393203E-3</v>
      </c>
      <c r="F99" s="3">
        <f t="shared" si="6"/>
        <v>103.48000000000023</v>
      </c>
      <c r="G99" s="3">
        <f>_xll.DupireSsviCalculateSigmaDup($C$3,$C$4,$C$7,$C$8,$C$9,$C$10,$C$11,$F99,$F$60)</f>
        <v>0.46069197327833017</v>
      </c>
    </row>
    <row r="100" spans="5:7" x14ac:dyDescent="0.25">
      <c r="E100" s="3">
        <f t="shared" si="7"/>
        <v>9.5946447645013228E-3</v>
      </c>
      <c r="F100" s="3">
        <f t="shared" si="6"/>
        <v>103.52000000000024</v>
      </c>
      <c r="G100" s="3">
        <f>_xll.DupireSsviCalculateSigmaDup($C$3,$C$4,$C$7,$C$8,$C$9,$C$10,$C$11,$F100,$F$60)</f>
        <v>0.46071723064335601</v>
      </c>
    </row>
    <row r="101" spans="5:7" x14ac:dyDescent="0.25">
      <c r="E101" s="3">
        <f t="shared" si="7"/>
        <v>9.9809688952479519E-3</v>
      </c>
      <c r="F101" s="3">
        <f t="shared" si="6"/>
        <v>103.56000000000024</v>
      </c>
      <c r="G101" s="3">
        <f>_xll.DupireSsviCalculateSigmaDup($C$3,$C$4,$C$7,$C$8,$C$9,$C$10,$C$11,$F101,$F$60)</f>
        <v>0.46075192990611596</v>
      </c>
    </row>
    <row r="102" spans="5:7" x14ac:dyDescent="0.25">
      <c r="E102" s="3">
        <f t="shared" si="7"/>
        <v>1.0367143837293702E-2</v>
      </c>
      <c r="F102" s="3">
        <f t="shared" si="6"/>
        <v>103.60000000000025</v>
      </c>
      <c r="G102" s="3">
        <f>_xll.DupireSsviCalculateSigmaDup($C$3,$C$4,$C$7,$C$8,$C$9,$C$10,$C$11,$F102,$F$60)</f>
        <v>0.46079292835573127</v>
      </c>
    </row>
    <row r="103" spans="5:7" x14ac:dyDescent="0.25">
      <c r="E103" s="3">
        <f t="shared" si="7"/>
        <v>1.0753169705820416E-2</v>
      </c>
      <c r="F103" s="3">
        <f t="shared" si="6"/>
        <v>103.64000000000026</v>
      </c>
      <c r="G103" s="3">
        <f>_xll.DupireSsviCalculateSigmaDup($C$3,$C$4,$C$7,$C$8,$C$9,$C$10,$C$11,$F103,$F$60)</f>
        <v>0.46082133650579415</v>
      </c>
    </row>
    <row r="104" spans="5:7" x14ac:dyDescent="0.25">
      <c r="E104" s="3">
        <f t="shared" si="7"/>
        <v>1.1139046615875711E-2</v>
      </c>
      <c r="F104" s="3">
        <f t="shared" si="6"/>
        <v>103.68000000000026</v>
      </c>
      <c r="G104" s="3">
        <f>_xll.DupireSsviCalculateSigmaDup($C$3,$C$4,$C$7,$C$8,$C$9,$C$10,$C$11,$F104,$F$60)</f>
        <v>0.46085289442227295</v>
      </c>
    </row>
    <row r="105" spans="5:7" x14ac:dyDescent="0.25">
      <c r="E105" s="3">
        <f t="shared" si="7"/>
        <v>1.152477468237495E-2</v>
      </c>
      <c r="F105" s="3">
        <f t="shared" si="6"/>
        <v>103.72000000000027</v>
      </c>
      <c r="G105" s="3">
        <f>_xll.DupireSsviCalculateSigmaDup($C$3,$C$4,$C$7,$C$8,$C$9,$C$10,$C$11,$F105,$F$60)</f>
        <v>0.46088760372292098</v>
      </c>
    </row>
    <row r="106" spans="5:7" x14ac:dyDescent="0.25">
      <c r="E106" s="3">
        <f t="shared" si="7"/>
        <v>1.1910354020099718E-2</v>
      </c>
      <c r="F106" s="3">
        <f t="shared" si="6"/>
        <v>103.76000000000028</v>
      </c>
      <c r="G106" s="3">
        <f>_xll.DupireSsviCalculateSigmaDup($C$3,$C$4,$C$7,$C$8,$C$9,$C$10,$C$11,$F106,$F$60)</f>
        <v>0.46092231567501113</v>
      </c>
    </row>
    <row r="107" spans="5:7" x14ac:dyDescent="0.25">
      <c r="E107" s="3">
        <f t="shared" si="7"/>
        <v>1.229578474369971E-2</v>
      </c>
      <c r="F107" s="3">
        <f t="shared" si="6"/>
        <v>103.80000000000028</v>
      </c>
      <c r="G107" s="3">
        <f>_xll.DupireSsviCalculateSigmaDup($C$3,$C$4,$C$7,$C$8,$C$9,$C$10,$C$11,$F107,$F$60)</f>
        <v>0.46095387901086793</v>
      </c>
    </row>
    <row r="108" spans="5:7" x14ac:dyDescent="0.25">
      <c r="E108" s="3">
        <f t="shared" si="7"/>
        <v>1.2681066967691265E-2</v>
      </c>
      <c r="F108" s="3">
        <f t="shared" si="6"/>
        <v>103.84000000000029</v>
      </c>
      <c r="G108" s="3">
        <f>_xll.DupireSsviCalculateSigmaDup($C$3,$C$4,$C$7,$C$8,$C$9,$C$10,$C$11,$F108,$F$60)</f>
        <v>0.46098859548510457</v>
      </c>
    </row>
    <row r="109" spans="5:7" x14ac:dyDescent="0.25">
      <c r="E109" s="3">
        <f t="shared" si="7"/>
        <v>1.3066200806459052E-2</v>
      </c>
      <c r="F109" s="3">
        <f t="shared" si="6"/>
        <v>103.88000000000029</v>
      </c>
      <c r="G109" s="3">
        <f>_xll.DupireSsviCalculateSigmaDup($C$3,$C$4,$C$7,$C$8,$C$9,$C$10,$C$11,$F109,$F$60)</f>
        <v>0.46102646703690892</v>
      </c>
    </row>
    <row r="110" spans="5:7" x14ac:dyDescent="0.25">
      <c r="E110" s="3">
        <f t="shared" si="7"/>
        <v>1.3451186374255623E-2</v>
      </c>
      <c r="F110" s="3">
        <f t="shared" si="6"/>
        <v>103.9200000000003</v>
      </c>
      <c r="G110" s="3">
        <f>_xll.DupireSsviCalculateSigmaDup($C$3,$C$4,$C$7,$C$8,$C$9,$C$10,$C$11,$F110,$F$60)</f>
        <v>0.46105803623191222</v>
      </c>
    </row>
    <row r="111" spans="5:7" x14ac:dyDescent="0.25">
      <c r="E111" s="3">
        <f t="shared" si="7"/>
        <v>1.3836023785200997E-2</v>
      </c>
      <c r="F111" s="3">
        <f t="shared" si="6"/>
        <v>103.96000000000031</v>
      </c>
      <c r="G111" s="3">
        <f>_xll.DupireSsviCalculateSigmaDup($C$3,$C$4,$C$7,$C$8,$C$9,$C$10,$C$11,$F111,$F$60)</f>
        <v>0.46108960676533617</v>
      </c>
    </row>
    <row r="112" spans="5:7" x14ac:dyDescent="0.25">
      <c r="E112" s="3">
        <f t="shared" si="7"/>
        <v>1.4220713153284319E-2</v>
      </c>
      <c r="F112" s="3">
        <f t="shared" si="6"/>
        <v>104.00000000000031</v>
      </c>
      <c r="G112" s="3">
        <f>_xll.DupireSsviCalculateSigmaDup($C$3,$C$4,$C$7,$C$8,$C$9,$C$10,$C$11,$F112,$F$60)</f>
        <v>0.461130641433243</v>
      </c>
    </row>
    <row r="113" spans="5:7" x14ac:dyDescent="0.25">
      <c r="E113" s="3">
        <f t="shared" si="7"/>
        <v>1.4605254592362407E-2</v>
      </c>
      <c r="F113" s="3">
        <f t="shared" si="6"/>
        <v>104.04000000000032</v>
      </c>
      <c r="G113" s="3">
        <f>_xll.DupireSsviCalculateSigmaDup($C$3,$C$4,$C$7,$C$8,$C$9,$C$10,$C$11,$F113,$F$60)</f>
        <v>0.46115906140078683</v>
      </c>
    </row>
    <row r="114" spans="5:7" x14ac:dyDescent="0.25">
      <c r="E114" s="3">
        <f t="shared" si="7"/>
        <v>1.4989648216161618E-2</v>
      </c>
      <c r="F114" s="3">
        <f t="shared" si="6"/>
        <v>104.08000000000033</v>
      </c>
      <c r="G114" s="3">
        <f>_xll.DupireSsviCalculateSigmaDup($C$3,$C$4,$C$7,$C$8,$C$9,$C$10,$C$11,$F114,$F$60)</f>
        <v>0.46119063701682983</v>
      </c>
    </row>
    <row r="115" spans="5:7" x14ac:dyDescent="0.25">
      <c r="E115" s="3">
        <f t="shared" si="7"/>
        <v>1.5373894138276362E-2</v>
      </c>
      <c r="F115" s="3">
        <f t="shared" si="6"/>
        <v>104.12000000000033</v>
      </c>
      <c r="G115" s="3">
        <f>_xll.DupireSsviCalculateSigmaDup($C$3,$C$4,$C$7,$C$8,$C$9,$C$10,$C$11,$F115,$F$60)</f>
        <v>0.46122221390992768</v>
      </c>
    </row>
    <row r="116" spans="5:7" x14ac:dyDescent="0.25">
      <c r="E116" s="3">
        <f t="shared" si="7"/>
        <v>1.5757992472171016E-2</v>
      </c>
      <c r="F116" s="3">
        <f t="shared" si="6"/>
        <v>104.16000000000034</v>
      </c>
      <c r="G116" s="3">
        <f>_xll.DupireSsviCalculateSigmaDup($C$3,$C$4,$C$7,$C$8,$C$9,$C$10,$C$11,$F116,$F$60)</f>
        <v>0.46125694867337913</v>
      </c>
    </row>
    <row r="117" spans="5:7" x14ac:dyDescent="0.25">
      <c r="E117" s="3">
        <f t="shared" si="7"/>
        <v>1.6141943331178403E-2</v>
      </c>
      <c r="F117" s="3">
        <f t="shared" si="6"/>
        <v>104.20000000000034</v>
      </c>
      <c r="G117" s="3">
        <f>_xll.DupireSsviCalculateSigmaDup($C$3,$C$4,$C$7,$C$8,$C$9,$C$10,$C$11,$F117,$F$60)</f>
        <v>0.46128537143974124</v>
      </c>
    </row>
    <row r="118" spans="5:7" x14ac:dyDescent="0.25">
      <c r="E118" s="3">
        <f t="shared" si="7"/>
        <v>1.6525746828501713E-2</v>
      </c>
      <c r="F118" s="3">
        <f t="shared" si="6"/>
        <v>104.24000000000035</v>
      </c>
      <c r="G118" s="3">
        <f>_xll.DupireSsviCalculateSigmaDup($C$3,$C$4,$C$7,$C$8,$C$9,$C$10,$C$11,$F118,$F$60)</f>
        <v>0.46132958337244967</v>
      </c>
    </row>
    <row r="119" spans="5:7" x14ac:dyDescent="0.25">
      <c r="E119" s="3">
        <f t="shared" si="7"/>
        <v>1.6909403077212969E-2</v>
      </c>
      <c r="F119" s="3">
        <f t="shared" si="6"/>
        <v>104.28000000000036</v>
      </c>
      <c r="G119" s="3">
        <f>_xll.DupireSsviCalculateSigmaDup($C$3,$C$4,$C$7,$C$8,$C$9,$C$10,$C$11,$F119,$F$60)</f>
        <v>0.46136432605240307</v>
      </c>
    </row>
    <row r="120" spans="5:7" x14ac:dyDescent="0.25">
      <c r="E120" s="3">
        <f t="shared" si="7"/>
        <v>1.7292912190254979E-2</v>
      </c>
      <c r="F120" s="3">
        <f t="shared" si="6"/>
        <v>104.32000000000036</v>
      </c>
      <c r="G120" s="3">
        <f>_xll.DupireSsviCalculateSigmaDup($C$3,$C$4,$C$7,$C$8,$C$9,$C$10,$C$11,$F120,$F$60)</f>
        <v>0.46139907105426409</v>
      </c>
    </row>
    <row r="121" spans="5:7" x14ac:dyDescent="0.25">
      <c r="E121" s="3">
        <f t="shared" si="7"/>
        <v>1.7676274280439795E-2</v>
      </c>
      <c r="F121" s="3">
        <f t="shared" si="6"/>
        <v>104.36000000000037</v>
      </c>
      <c r="G121" s="3">
        <f>_xll.DupireSsviCalculateSigmaDup($C$3,$C$4,$C$7,$C$8,$C$9,$C$10,$C$11,$F121,$F$60)</f>
        <v>0.46143065869595373</v>
      </c>
    </row>
    <row r="122" spans="5:7" x14ac:dyDescent="0.25">
      <c r="E122" s="3">
        <f t="shared" si="7"/>
        <v>1.8059489460450627E-2</v>
      </c>
      <c r="F122" s="3">
        <f t="shared" si="6"/>
        <v>104.40000000000038</v>
      </c>
      <c r="G122" s="3">
        <f>_xll.DupireSsviCalculateSigmaDup($C$3,$C$4,$C$7,$C$8,$C$9,$C$10,$C$11,$F122,$F$60)</f>
        <v>0.46146224746472991</v>
      </c>
    </row>
    <row r="123" spans="5:7" x14ac:dyDescent="0.25">
      <c r="E123" s="3">
        <f t="shared" si="7"/>
        <v>1.8442557842840338E-2</v>
      </c>
      <c r="F123" s="3">
        <f t="shared" si="6"/>
        <v>104.44000000000038</v>
      </c>
      <c r="G123" s="3">
        <f>_xll.DupireSsviCalculateSigmaDup($C$3,$C$4,$C$7,$C$8,$C$9,$C$10,$C$11,$F123,$F$60)</f>
        <v>0.46149699832263119</v>
      </c>
    </row>
    <row r="124" spans="5:7" x14ac:dyDescent="0.25">
      <c r="E124" s="3">
        <f t="shared" si="7"/>
        <v>1.8825479540033344E-2</v>
      </c>
      <c r="F124" s="3">
        <f t="shared" si="6"/>
        <v>104.48000000000039</v>
      </c>
      <c r="G124" s="3">
        <f>_xll.DupireSsviCalculateSigmaDup($C$3,$C$4,$C$7,$C$8,$C$9,$C$10,$C$11,$F124,$F$60)</f>
        <v>0.46153491315864936</v>
      </c>
    </row>
    <row r="125" spans="5:7" x14ac:dyDescent="0.25">
      <c r="E125" s="3">
        <f t="shared" si="7"/>
        <v>1.9208254664324104E-2</v>
      </c>
      <c r="F125" s="3">
        <f t="shared" si="6"/>
        <v>104.52000000000039</v>
      </c>
      <c r="G125" s="3">
        <f>_xll.DupireSsviCalculateSigmaDup($C$3,$C$4,$C$7,$C$8,$C$9,$C$10,$C$11,$F125,$F$60)</f>
        <v>0.46156018265979731</v>
      </c>
    </row>
    <row r="126" spans="5:7" x14ac:dyDescent="0.25">
      <c r="E126" s="3">
        <f t="shared" ref="E126:E157" si="8">LN(F126/$C$3)-$C$4*$F$60</f>
        <v>1.959088332787904E-2</v>
      </c>
      <c r="F126" s="3">
        <f t="shared" si="6"/>
        <v>104.5600000000004</v>
      </c>
      <c r="G126" s="3">
        <f>_xll.DupireSsviCalculateSigmaDup($C$3,$C$4,$C$7,$C$8,$C$9,$C$10,$C$11,$F126,$F$60)</f>
        <v>0.46159810195327949</v>
      </c>
    </row>
    <row r="127" spans="5:7" x14ac:dyDescent="0.25">
      <c r="E127" s="3">
        <f t="shared" si="8"/>
        <v>1.9973365642735018E-2</v>
      </c>
      <c r="F127" s="3">
        <f t="shared" si="6"/>
        <v>104.60000000000041</v>
      </c>
      <c r="G127" s="3">
        <f>_xll.DupireSsviCalculateSigmaDup($C$3,$C$4,$C$7,$C$8,$C$9,$C$10,$C$11,$F127,$F$60)</f>
        <v>0.46162969799992642</v>
      </c>
    </row>
    <row r="128" spans="5:7" x14ac:dyDescent="0.25">
      <c r="E128" s="3">
        <f t="shared" si="8"/>
        <v>2.0355701720801228E-2</v>
      </c>
      <c r="F128" s="3">
        <f t="shared" ref="F128:F187" si="9">F127+$H$60</f>
        <v>104.64000000000041</v>
      </c>
      <c r="G128" s="3">
        <f>_xll.DupireSsviCalculateSigmaDup($C$3,$C$4,$C$7,$C$8,$C$9,$C$10,$C$11,$F128,$F$60)</f>
        <v>0.46165813122734306</v>
      </c>
    </row>
    <row r="129" spans="5:7" x14ac:dyDescent="0.25">
      <c r="E129" s="3">
        <f t="shared" si="8"/>
        <v>2.0737891673857721E-2</v>
      </c>
      <c r="F129" s="3">
        <f t="shared" si="9"/>
        <v>104.68000000000042</v>
      </c>
      <c r="G129" s="3">
        <f>_xll.DupireSsviCalculateSigmaDup($C$3,$C$4,$C$7,$C$8,$C$9,$C$10,$C$11,$F129,$F$60)</f>
        <v>0.46169289326821006</v>
      </c>
    </row>
    <row r="130" spans="5:7" x14ac:dyDescent="0.25">
      <c r="E130" s="3">
        <f t="shared" si="8"/>
        <v>2.1119935613557274E-2</v>
      </c>
      <c r="F130" s="3">
        <f t="shared" si="9"/>
        <v>104.72000000000043</v>
      </c>
      <c r="G130" s="3">
        <f>_xll.DupireSsviCalculateSigmaDup($C$3,$C$4,$C$7,$C$8,$C$9,$C$10,$C$11,$F130,$F$60)</f>
        <v>0.46173398791214754</v>
      </c>
    </row>
    <row r="131" spans="5:7" x14ac:dyDescent="0.25">
      <c r="E131" s="3">
        <f t="shared" si="8"/>
        <v>2.1501833651423885E-2</v>
      </c>
      <c r="F131" s="3">
        <f t="shared" si="9"/>
        <v>104.76000000000043</v>
      </c>
      <c r="G131" s="3">
        <f>_xll.DupireSsviCalculateSigmaDup($C$3,$C$4,$C$7,$C$8,$C$9,$C$10,$C$11,$F131,$F$60)</f>
        <v>0.46176558981732024</v>
      </c>
    </row>
    <row r="132" spans="5:7" x14ac:dyDescent="0.25">
      <c r="E132" s="3">
        <f t="shared" si="8"/>
        <v>2.1883585898854696E-2</v>
      </c>
      <c r="F132" s="3">
        <f t="shared" si="9"/>
        <v>104.80000000000044</v>
      </c>
      <c r="G132" s="3">
        <f>_xll.DupireSsviCalculateSigmaDup($C$3,$C$4,$C$7,$C$8,$C$9,$C$10,$C$11,$F132,$F$60)</f>
        <v>0.46179402632479172</v>
      </c>
    </row>
    <row r="133" spans="5:7" x14ac:dyDescent="0.25">
      <c r="E133" s="3">
        <f t="shared" si="8"/>
        <v>2.2265192467118458E-2</v>
      </c>
      <c r="F133" s="3">
        <f t="shared" si="9"/>
        <v>104.84000000000044</v>
      </c>
      <c r="G133" s="3">
        <f>_xll.DupireSsviCalculateSigmaDup($C$3,$C$4,$C$7,$C$8,$C$9,$C$10,$C$11,$F133,$F$60)</f>
        <v>0.46183196358000167</v>
      </c>
    </row>
    <row r="134" spans="5:7" x14ac:dyDescent="0.25">
      <c r="E134" s="3">
        <f t="shared" si="8"/>
        <v>2.2646653467357225E-2</v>
      </c>
      <c r="F134" s="3">
        <f t="shared" si="9"/>
        <v>104.88000000000045</v>
      </c>
      <c r="G134" s="3">
        <f>_xll.DupireSsviCalculateSigmaDup($C$3,$C$4,$C$7,$C$8,$C$9,$C$10,$C$11,$F134,$F$60)</f>
        <v>0.4618635689679283</v>
      </c>
    </row>
    <row r="135" spans="5:7" x14ac:dyDescent="0.25">
      <c r="E135" s="3">
        <f t="shared" si="8"/>
        <v>2.3027969010585909E-2</v>
      </c>
      <c r="F135" s="3">
        <f t="shared" si="9"/>
        <v>104.92000000000046</v>
      </c>
      <c r="G135" s="3">
        <f>_xll.DupireSsviCalculateSigmaDup($C$3,$C$4,$C$7,$C$8,$C$9,$C$10,$C$11,$F135,$F$60)</f>
        <v>0.46189517533920105</v>
      </c>
    </row>
    <row r="136" spans="5:7" x14ac:dyDescent="0.25">
      <c r="E136" s="3">
        <f t="shared" si="8"/>
        <v>2.3409139207691859E-2</v>
      </c>
      <c r="F136" s="3">
        <f t="shared" si="9"/>
        <v>104.96000000000046</v>
      </c>
      <c r="G136" s="3">
        <f>_xll.DupireSsviCalculateSigmaDup($C$3,$C$4,$C$7,$C$8,$C$9,$C$10,$C$11,$F136,$F$60)</f>
        <v>0.46193628909898449</v>
      </c>
    </row>
    <row r="137" spans="5:7" x14ac:dyDescent="0.25">
      <c r="E137" s="3">
        <f t="shared" si="8"/>
        <v>2.3790164169436488E-2</v>
      </c>
      <c r="F137" s="3">
        <f t="shared" si="9"/>
        <v>105.00000000000047</v>
      </c>
      <c r="G137" s="3">
        <f>_xll.DupireSsviCalculateSigmaDup($C$3,$C$4,$C$7,$C$8,$C$9,$C$10,$C$11,$F137,$F$60)</f>
        <v>0.46197106853136044</v>
      </c>
    </row>
    <row r="138" spans="5:7" x14ac:dyDescent="0.25">
      <c r="E138" s="3">
        <f t="shared" si="8"/>
        <v>2.4171044006453819E-2</v>
      </c>
      <c r="F138" s="3">
        <f t="shared" si="9"/>
        <v>105.04000000000048</v>
      </c>
      <c r="G138" s="3">
        <f>_xll.DupireSsviCalculateSigmaDup($C$3,$C$4,$C$7,$C$8,$C$9,$C$10,$C$11,$F138,$F$60)</f>
        <v>0.4620026799200016</v>
      </c>
    </row>
    <row r="139" spans="5:7" x14ac:dyDescent="0.25">
      <c r="E139" s="3">
        <f t="shared" si="8"/>
        <v>2.4551778829252358E-2</v>
      </c>
      <c r="F139" s="3">
        <f t="shared" si="9"/>
        <v>105.08000000000048</v>
      </c>
      <c r="G139" s="3">
        <f>_xll.DupireSsviCalculateSigmaDup($C$3,$C$4,$C$7,$C$8,$C$9,$C$10,$C$11,$F139,$F$60)</f>
        <v>0.46203429217525338</v>
      </c>
    </row>
    <row r="140" spans="5:7" x14ac:dyDescent="0.25">
      <c r="E140" s="3">
        <f t="shared" si="8"/>
        <v>2.4932368748213578E-2</v>
      </c>
      <c r="F140" s="3">
        <f t="shared" si="9"/>
        <v>105.12000000000049</v>
      </c>
      <c r="G140" s="3">
        <f>_xll.DupireSsviCalculateSigmaDup($C$3,$C$4,$C$7,$C$8,$C$9,$C$10,$C$11,$F140,$F$60)</f>
        <v>0.46206590530114439</v>
      </c>
    </row>
    <row r="141" spans="5:7" x14ac:dyDescent="0.25">
      <c r="E141" s="3">
        <f t="shared" si="8"/>
        <v>2.5312813873593826E-2</v>
      </c>
      <c r="F141" s="3">
        <f t="shared" si="9"/>
        <v>105.16000000000049</v>
      </c>
      <c r="G141" s="3">
        <f>_xll.DupireSsviCalculateSigmaDup($C$3,$C$4,$C$7,$C$8,$C$9,$C$10,$C$11,$F141,$F$60)</f>
        <v>0.46210069117188729</v>
      </c>
    </row>
    <row r="142" spans="5:7" x14ac:dyDescent="0.25">
      <c r="E142" s="3">
        <f t="shared" si="8"/>
        <v>2.5693114315522805E-2</v>
      </c>
      <c r="F142" s="3">
        <f t="shared" si="9"/>
        <v>105.2000000000005</v>
      </c>
      <c r="G142" s="3">
        <f>_xll.DupireSsviCalculateSigmaDup($C$3,$C$4,$C$7,$C$8,$C$9,$C$10,$C$11,$F142,$F$60)</f>
        <v>0.46213547899659491</v>
      </c>
    </row>
    <row r="143" spans="5:7" x14ac:dyDescent="0.25">
      <c r="E143" s="3">
        <f t="shared" si="8"/>
        <v>2.6073270184005466E-2</v>
      </c>
      <c r="F143" s="3">
        <f t="shared" si="9"/>
        <v>105.24000000000051</v>
      </c>
      <c r="G143" s="3">
        <f>_xll.DupireSsviCalculateSigmaDup($C$3,$C$4,$C$7,$C$8,$C$9,$C$10,$C$11,$F143,$F$60)</f>
        <v>0.4621670958125132</v>
      </c>
    </row>
    <row r="144" spans="5:7" x14ac:dyDescent="0.25">
      <c r="E144" s="3">
        <f t="shared" si="8"/>
        <v>2.6453281588920512E-2</v>
      </c>
      <c r="F144" s="3">
        <f t="shared" si="9"/>
        <v>105.28000000000051</v>
      </c>
      <c r="G144" s="3">
        <f>_xll.DupireSsviCalculateSigmaDup($C$3,$C$4,$C$7,$C$8,$C$9,$C$10,$C$11,$F144,$F$60)</f>
        <v>0.46220188709353366</v>
      </c>
    </row>
    <row r="145" spans="5:7" x14ac:dyDescent="0.25">
      <c r="E145" s="3">
        <f t="shared" si="8"/>
        <v>2.6833148640022259E-2</v>
      </c>
      <c r="F145" s="3">
        <f t="shared" si="9"/>
        <v>105.32000000000052</v>
      </c>
      <c r="G145" s="3">
        <f>_xll.DupireSsviCalculateSigmaDup($C$3,$C$4,$C$7,$C$8,$C$9,$C$10,$C$11,$F145,$F$60)</f>
        <v>0.46223350601764102</v>
      </c>
    </row>
    <row r="146" spans="5:7" x14ac:dyDescent="0.25">
      <c r="E146" s="3">
        <f t="shared" si="8"/>
        <v>2.7212871446939166E-2</v>
      </c>
      <c r="F146" s="3">
        <f t="shared" si="9"/>
        <v>105.36000000000053</v>
      </c>
      <c r="G146" s="3">
        <f>_xll.DupireSsviCalculateSigmaDup($C$3,$C$4,$C$7,$C$8,$C$9,$C$10,$C$11,$F146,$F$60)</f>
        <v>0.46226512572678691</v>
      </c>
    </row>
    <row r="147" spans="5:7" x14ac:dyDescent="0.25">
      <c r="E147" s="3">
        <f t="shared" si="8"/>
        <v>2.7592450119175681E-2</v>
      </c>
      <c r="F147" s="3">
        <f t="shared" si="9"/>
        <v>105.40000000000053</v>
      </c>
      <c r="G147" s="3">
        <f>_xll.DupireSsviCalculateSigmaDup($C$3,$C$4,$C$7,$C$8,$C$9,$C$10,$C$11,$F147,$F$60)</f>
        <v>0.46230309717012519</v>
      </c>
    </row>
    <row r="148" spans="5:7" x14ac:dyDescent="0.25">
      <c r="E148" s="3">
        <f t="shared" si="8"/>
        <v>2.7971884766110774E-2</v>
      </c>
      <c r="F148" s="3">
        <f t="shared" si="9"/>
        <v>105.44000000000054</v>
      </c>
      <c r="G148" s="3">
        <f>_xll.DupireSsviCalculateSigmaDup($C$3,$C$4,$C$7,$C$8,$C$9,$C$10,$C$11,$F148,$F$60)</f>
        <v>0.46233471953627209</v>
      </c>
    </row>
    <row r="149" spans="5:7" x14ac:dyDescent="0.25">
      <c r="E149" s="3">
        <f t="shared" si="8"/>
        <v>2.8351175496999795E-2</v>
      </c>
      <c r="F149" s="3">
        <f t="shared" si="9"/>
        <v>105.48000000000054</v>
      </c>
      <c r="G149" s="3">
        <f>_xll.DupireSsviCalculateSigmaDup($C$3,$C$4,$C$7,$C$8,$C$9,$C$10,$C$11,$F149,$F$60)</f>
        <v>0.46236951929764136</v>
      </c>
    </row>
    <row r="150" spans="5:7" x14ac:dyDescent="0.25">
      <c r="E150" s="3">
        <f t="shared" si="8"/>
        <v>2.8730322420972967E-2</v>
      </c>
      <c r="F150" s="3">
        <f t="shared" si="9"/>
        <v>105.52000000000055</v>
      </c>
      <c r="G150" s="3">
        <f>_xll.DupireSsviCalculateSigmaDup($C$3,$C$4,$C$7,$C$8,$C$9,$C$10,$C$11,$F150,$F$60)</f>
        <v>0.46240114366934576</v>
      </c>
    </row>
    <row r="151" spans="5:7" x14ac:dyDescent="0.25">
      <c r="E151" s="3">
        <f t="shared" si="8"/>
        <v>2.9109325647037297E-2</v>
      </c>
      <c r="F151" s="3">
        <f t="shared" si="9"/>
        <v>105.56000000000056</v>
      </c>
      <c r="G151" s="3">
        <f>_xll.DupireSsviCalculateSigmaDup($C$3,$C$4,$C$7,$C$8,$C$9,$C$10,$C$11,$F151,$F$60)</f>
        <v>0.46243276871416483</v>
      </c>
    </row>
    <row r="152" spans="5:7" x14ac:dyDescent="0.25">
      <c r="E152" s="3">
        <f t="shared" si="8"/>
        <v>2.9488185284075034E-2</v>
      </c>
      <c r="F152" s="3">
        <f t="shared" si="9"/>
        <v>105.60000000000056</v>
      </c>
      <c r="G152" s="3">
        <f>_xll.DupireSsviCalculateSigmaDup($C$3,$C$4,$C$7,$C$8,$C$9,$C$10,$C$11,$F152,$F$60)</f>
        <v>0.46247075150005557</v>
      </c>
    </row>
    <row r="153" spans="5:7" x14ac:dyDescent="0.25">
      <c r="E153" s="3">
        <f t="shared" si="8"/>
        <v>2.986690144084557E-2</v>
      </c>
      <c r="F153" s="3">
        <f t="shared" si="9"/>
        <v>105.64000000000057</v>
      </c>
      <c r="G153" s="3">
        <f>_xll.DupireSsviCalculateSigmaDup($C$3,$C$4,$C$7,$C$8,$C$9,$C$10,$C$11,$F153,$F$60)</f>
        <v>0.46250555824262285</v>
      </c>
    </row>
    <row r="154" spans="5:7" x14ac:dyDescent="0.25">
      <c r="E154" s="3">
        <f t="shared" si="8"/>
        <v>3.0245474225983934E-2</v>
      </c>
      <c r="F154" s="3">
        <f t="shared" si="9"/>
        <v>105.68000000000058</v>
      </c>
      <c r="G154" s="3">
        <f>_xll.DupireSsviCalculateSigmaDup($C$3,$C$4,$C$7,$C$8,$C$9,$C$10,$C$11,$F154,$F$60)</f>
        <v>0.4625403668098898</v>
      </c>
    </row>
    <row r="155" spans="5:7" x14ac:dyDescent="0.25">
      <c r="E155" s="3">
        <f t="shared" si="8"/>
        <v>3.0623903748002675E-2</v>
      </c>
      <c r="F155" s="3">
        <f t="shared" si="9"/>
        <v>105.72000000000058</v>
      </c>
      <c r="G155" s="3">
        <f>_xll.DupireSsviCalculateSigmaDup($C$3,$C$4,$C$7,$C$8,$C$9,$C$10,$C$11,$F155,$F$60)</f>
        <v>0.46256881632592572</v>
      </c>
    </row>
    <row r="156" spans="5:7" x14ac:dyDescent="0.25">
      <c r="E156" s="3">
        <f t="shared" si="8"/>
        <v>3.1002190115290332E-2</v>
      </c>
      <c r="F156" s="3">
        <f t="shared" si="9"/>
        <v>105.76000000000059</v>
      </c>
      <c r="G156" s="3">
        <f>_xll.DupireSsviCalculateSigmaDup($C$3,$C$4,$C$7,$C$8,$C$9,$C$10,$C$11,$F156,$F$60)</f>
        <v>0.46260044630245845</v>
      </c>
    </row>
    <row r="157" spans="5:7" x14ac:dyDescent="0.25">
      <c r="E157" s="3">
        <f t="shared" si="8"/>
        <v>3.138033343611335E-2</v>
      </c>
      <c r="F157" s="3">
        <f t="shared" si="9"/>
        <v>105.80000000000059</v>
      </c>
      <c r="G157" s="3">
        <f>_xll.DupireSsviCalculateSigmaDup($C$3,$C$4,$C$7,$C$8,$C$9,$C$10,$C$11,$F157,$F$60)</f>
        <v>0.46263844006975768</v>
      </c>
    </row>
    <row r="158" spans="5:7" x14ac:dyDescent="0.25">
      <c r="E158" s="3">
        <f t="shared" ref="E158:E187" si="10">LN(F158/$C$3)-$C$4*$F$60</f>
        <v>3.1758333818614544E-2</v>
      </c>
      <c r="F158" s="3">
        <f t="shared" si="9"/>
        <v>105.8400000000006</v>
      </c>
      <c r="G158" s="3">
        <f>_xll.DupireSsviCalculateSigmaDup($C$3,$C$4,$C$7,$C$8,$C$9,$C$10,$C$11,$F158,$F$60)</f>
        <v>0.46267325463640491</v>
      </c>
    </row>
    <row r="159" spans="5:7" x14ac:dyDescent="0.25">
      <c r="E159" s="3">
        <f t="shared" si="10"/>
        <v>3.2136191370814776E-2</v>
      </c>
      <c r="F159" s="3">
        <f t="shared" si="9"/>
        <v>105.88000000000061</v>
      </c>
      <c r="G159" s="3">
        <f>_xll.DupireSsviCalculateSigmaDup($C$3,$C$4,$C$7,$C$8,$C$9,$C$10,$C$11,$F159,$F$60)</f>
        <v>0.46271125390607959</v>
      </c>
    </row>
    <row r="160" spans="5:7" x14ac:dyDescent="0.25">
      <c r="E160" s="3">
        <f t="shared" si="10"/>
        <v>3.2513906200612501E-2</v>
      </c>
      <c r="F160" s="3">
        <f t="shared" si="9"/>
        <v>105.92000000000061</v>
      </c>
      <c r="G160" s="3">
        <f>_xll.DupireSsviCalculateSigmaDup($C$3,$C$4,$C$7,$C$8,$C$9,$C$10,$C$11,$F160,$F$60)</f>
        <v>0.46273970554914762</v>
      </c>
    </row>
    <row r="161" spans="5:7" x14ac:dyDescent="0.25">
      <c r="E161" s="3">
        <f t="shared" si="10"/>
        <v>3.2891478415783333E-2</v>
      </c>
      <c r="F161" s="3">
        <f t="shared" si="9"/>
        <v>105.96000000000062</v>
      </c>
      <c r="G161" s="3">
        <f>_xll.DupireSsviCalculateSigmaDup($C$3,$C$4,$C$7,$C$8,$C$9,$C$10,$C$11,$F161,$F$60)</f>
        <v>0.4627681565703588</v>
      </c>
    </row>
    <row r="162" spans="5:7" x14ac:dyDescent="0.25">
      <c r="E162" s="3">
        <f t="shared" si="10"/>
        <v>3.3268908123981693E-2</v>
      </c>
      <c r="F162" s="3">
        <f t="shared" si="9"/>
        <v>106.00000000000063</v>
      </c>
      <c r="G162" s="3">
        <f>_xll.DupireSsviCalculateSigmaDup($C$3,$C$4,$C$7,$C$8,$C$9,$C$10,$C$11,$F162,$F$60)</f>
        <v>0.46280616096480703</v>
      </c>
    </row>
    <row r="163" spans="5:7" x14ac:dyDescent="0.25">
      <c r="E163" s="3">
        <f t="shared" si="10"/>
        <v>3.3646195432739293E-2</v>
      </c>
      <c r="F163" s="3">
        <f t="shared" si="9"/>
        <v>106.04000000000063</v>
      </c>
      <c r="G163" s="3">
        <f>_xll.DupireSsviCalculateSigmaDup($C$3,$C$4,$C$7,$C$8,$C$9,$C$10,$C$11,$F163,$F$60)</f>
        <v>0.46284416830903324</v>
      </c>
    </row>
    <row r="164" spans="5:7" x14ac:dyDescent="0.25">
      <c r="E164" s="3">
        <f t="shared" si="10"/>
        <v>3.4023340449467046E-2</v>
      </c>
      <c r="F164" s="3">
        <f t="shared" si="9"/>
        <v>106.08000000000064</v>
      </c>
      <c r="G164" s="3">
        <f>_xll.DupireSsviCalculateSigmaDup($C$3,$C$4,$C$7,$C$8,$C$9,$C$10,$C$11,$F164,$F$60)</f>
        <v>0.46286943481110887</v>
      </c>
    </row>
    <row r="165" spans="5:7" x14ac:dyDescent="0.25">
      <c r="E165" s="3">
        <f t="shared" si="10"/>
        <v>3.4400343281453527E-2</v>
      </c>
      <c r="F165" s="3">
        <f t="shared" si="9"/>
        <v>106.12000000000064</v>
      </c>
      <c r="G165" s="3">
        <f>_xll.DupireSsviCalculateSigmaDup($C$3,$C$4,$C$7,$C$8,$C$9,$C$10,$C$11,$F165,$F$60)</f>
        <v>0.46290744546116103</v>
      </c>
    </row>
    <row r="166" spans="5:7" x14ac:dyDescent="0.25">
      <c r="E166" s="3">
        <f t="shared" si="10"/>
        <v>3.4777204035866857E-2</v>
      </c>
      <c r="F166" s="3">
        <f t="shared" si="9"/>
        <v>106.16000000000065</v>
      </c>
      <c r="G166" s="3">
        <f>_xll.DupireSsviCalculateSigmaDup($C$3,$C$4,$C$7,$C$8,$C$9,$C$10,$C$11,$F166,$F$60)</f>
        <v>0.4629486464518896</v>
      </c>
    </row>
    <row r="167" spans="5:7" x14ac:dyDescent="0.25">
      <c r="E167" s="3">
        <f t="shared" si="10"/>
        <v>3.5153922819753207E-2</v>
      </c>
      <c r="F167" s="3">
        <f t="shared" si="9"/>
        <v>106.20000000000066</v>
      </c>
      <c r="G167" s="3">
        <f>_xll.DupireSsviCalculateSigmaDup($C$3,$C$4,$C$7,$C$8,$C$9,$C$10,$C$11,$F167,$F$60)</f>
        <v>0.46297709997806835</v>
      </c>
    </row>
    <row r="168" spans="5:7" x14ac:dyDescent="0.25">
      <c r="E168" s="3">
        <f t="shared" si="10"/>
        <v>3.5530499740038635E-2</v>
      </c>
      <c r="F168" s="3">
        <f t="shared" si="9"/>
        <v>106.24000000000066</v>
      </c>
      <c r="G168" s="3">
        <f>_xll.DupireSsviCalculateSigmaDup($C$3,$C$4,$C$7,$C$8,$C$9,$C$10,$C$11,$F168,$F$60)</f>
        <v>0.4630055529264121</v>
      </c>
    </row>
    <row r="169" spans="5:7" x14ac:dyDescent="0.25">
      <c r="E169" s="3">
        <f t="shared" si="10"/>
        <v>3.5906934903527622E-2</v>
      </c>
      <c r="F169" s="3">
        <f t="shared" si="9"/>
        <v>106.28000000000067</v>
      </c>
      <c r="G169" s="3">
        <f>_xll.DupireSsviCalculateSigmaDup($C$3,$C$4,$C$7,$C$8,$C$9,$C$10,$C$11,$F169,$F$60)</f>
        <v>0.46304676108029336</v>
      </c>
    </row>
    <row r="170" spans="5:7" x14ac:dyDescent="0.25">
      <c r="E170" s="3">
        <f t="shared" si="10"/>
        <v>3.6283228416904921E-2</v>
      </c>
      <c r="F170" s="3">
        <f t="shared" si="9"/>
        <v>106.32000000000068</v>
      </c>
      <c r="G170" s="3">
        <f>_xll.DupireSsviCalculateSigmaDup($C$3,$C$4,$C$7,$C$8,$C$9,$C$10,$C$11,$F170,$F$60)</f>
        <v>0.46307521466759638</v>
      </c>
    </row>
    <row r="171" spans="5:7" x14ac:dyDescent="0.25">
      <c r="E171" s="3">
        <f t="shared" si="10"/>
        <v>3.6659380386734053E-2</v>
      </c>
      <c r="F171" s="3">
        <f t="shared" si="9"/>
        <v>106.36000000000068</v>
      </c>
      <c r="G171" s="3">
        <f>_xll.DupireSsviCalculateSigmaDup($C$3,$C$4,$C$7,$C$8,$C$9,$C$10,$C$11,$F171,$F$60)</f>
        <v>0.46311004794292526</v>
      </c>
    </row>
    <row r="172" spans="5:7" x14ac:dyDescent="0.25">
      <c r="E172" s="3">
        <f t="shared" si="10"/>
        <v>3.7035390919459163E-2</v>
      </c>
      <c r="F172" s="3">
        <f t="shared" si="9"/>
        <v>106.40000000000069</v>
      </c>
      <c r="G172" s="3">
        <f>_xll.DupireSsviCalculateSigmaDup($C$3,$C$4,$C$7,$C$8,$C$9,$C$10,$C$11,$F172,$F$60)</f>
        <v>0.46315126477226509</v>
      </c>
    </row>
    <row r="173" spans="5:7" x14ac:dyDescent="0.25">
      <c r="E173" s="3">
        <f t="shared" si="10"/>
        <v>3.7411260121403542E-2</v>
      </c>
      <c r="F173" s="3">
        <f t="shared" si="9"/>
        <v>106.44000000000069</v>
      </c>
      <c r="G173" s="3">
        <f>_xll.DupireSsviCalculateSigmaDup($C$3,$C$4,$C$7,$C$8,$C$9,$C$10,$C$11,$F173,$F$60)</f>
        <v>0.46317652775472568</v>
      </c>
    </row>
    <row r="174" spans="5:7" x14ac:dyDescent="0.25">
      <c r="E174" s="3">
        <f t="shared" si="10"/>
        <v>3.7786988098771464E-2</v>
      </c>
      <c r="F174" s="3">
        <f t="shared" si="9"/>
        <v>106.4800000000007</v>
      </c>
      <c r="G174" s="3">
        <f>_xll.DupireSsviCalculateSigmaDup($C$3,$C$4,$C$7,$C$8,$C$9,$C$10,$C$11,$F174,$F$60)</f>
        <v>0.46321455723693938</v>
      </c>
    </row>
    <row r="175" spans="5:7" x14ac:dyDescent="0.25">
      <c r="E175" s="3">
        <f t="shared" si="10"/>
        <v>3.816257495764671E-2</v>
      </c>
      <c r="F175" s="3">
        <f t="shared" si="9"/>
        <v>106.52000000000071</v>
      </c>
      <c r="G175" s="3">
        <f>_xll.DupireSsviCalculateSigmaDup($C$3,$C$4,$C$7,$C$8,$C$9,$C$10,$C$11,$F175,$F$60)</f>
        <v>0.4632462039978108</v>
      </c>
    </row>
    <row r="176" spans="5:7" x14ac:dyDescent="0.25">
      <c r="E176" s="3">
        <f t="shared" si="10"/>
        <v>3.8538020803994398E-2</v>
      </c>
      <c r="F176" s="3">
        <f t="shared" si="9"/>
        <v>106.56000000000071</v>
      </c>
      <c r="G176" s="3">
        <f>_xll.DupireSsviCalculateSigmaDup($C$3,$C$4,$C$7,$C$8,$C$9,$C$10,$C$11,$F176,$F$60)</f>
        <v>0.46328104442744977</v>
      </c>
    </row>
    <row r="177" spans="5:7" x14ac:dyDescent="0.25">
      <c r="E177" s="3">
        <f t="shared" si="10"/>
        <v>3.8913325743659515E-2</v>
      </c>
      <c r="F177" s="3">
        <f t="shared" si="9"/>
        <v>106.60000000000072</v>
      </c>
      <c r="G177" s="3">
        <f>_xll.DupireSsviCalculateSigmaDup($C$3,$C$4,$C$7,$C$8,$C$9,$C$10,$C$11,$F177,$F$60)</f>
        <v>0.4633158862996577</v>
      </c>
    </row>
    <row r="178" spans="5:7" x14ac:dyDescent="0.25">
      <c r="E178" s="3">
        <f t="shared" si="10"/>
        <v>3.928848988236875E-2</v>
      </c>
      <c r="F178" s="3">
        <f t="shared" si="9"/>
        <v>106.64000000000073</v>
      </c>
      <c r="G178" s="3">
        <f>_xll.DupireSsviCalculateSigmaDup($C$3,$C$4,$C$7,$C$8,$C$9,$C$10,$C$11,$F178,$F$60)</f>
        <v>0.46334434053422774</v>
      </c>
    </row>
    <row r="179" spans="5:7" x14ac:dyDescent="0.25">
      <c r="E179" s="3">
        <f t="shared" si="10"/>
        <v>3.966351332572899E-2</v>
      </c>
      <c r="F179" s="3">
        <f t="shared" si="9"/>
        <v>106.68000000000073</v>
      </c>
      <c r="G179" s="3">
        <f>_xll.DupireSsviCalculateSigmaDup($C$3,$C$4,$C$7,$C$8,$C$9,$C$10,$C$11,$F179,$F$60)</f>
        <v>0.46338237932414689</v>
      </c>
    </row>
    <row r="180" spans="5:7" x14ac:dyDescent="0.25">
      <c r="E180" s="3">
        <f t="shared" si="10"/>
        <v>4.0038396179229226E-2</v>
      </c>
      <c r="F180" s="3">
        <f t="shared" si="9"/>
        <v>106.72000000000074</v>
      </c>
      <c r="G180" s="3">
        <f>_xll.DupireSsviCalculateSigmaDup($C$3,$C$4,$C$7,$C$8,$C$9,$C$10,$C$11,$F180,$F$60)</f>
        <v>0.46341722502694427</v>
      </c>
    </row>
    <row r="181" spans="5:7" x14ac:dyDescent="0.25">
      <c r="E181" s="3">
        <f t="shared" si="10"/>
        <v>4.0413138548238976E-2</v>
      </c>
      <c r="F181" s="3">
        <f t="shared" si="9"/>
        <v>106.76000000000074</v>
      </c>
      <c r="G181" s="3">
        <f>_xll.DupireSsviCalculateSigmaDup($C$3,$C$4,$C$7,$C$8,$C$9,$C$10,$C$11,$F181,$F$60)</f>
        <v>0.4634456792979133</v>
      </c>
    </row>
    <row r="182" spans="5:7" x14ac:dyDescent="0.25">
      <c r="E182" s="3">
        <f t="shared" si="10"/>
        <v>4.0787740538010216E-2</v>
      </c>
      <c r="F182" s="3">
        <f t="shared" si="9"/>
        <v>106.80000000000075</v>
      </c>
      <c r="G182" s="3">
        <f>_xll.DupireSsviCalculateSigmaDup($C$3,$C$4,$C$7,$C$8,$C$9,$C$10,$C$11,$F182,$F$60)</f>
        <v>0.46348372367599028</v>
      </c>
    </row>
    <row r="183" spans="5:7" x14ac:dyDescent="0.25">
      <c r="E183" s="3">
        <f t="shared" si="10"/>
        <v>4.1162202253675832E-2</v>
      </c>
      <c r="F183" s="3">
        <f t="shared" si="9"/>
        <v>106.84000000000076</v>
      </c>
      <c r="G183" s="3">
        <f>_xll.DupireSsviCalculateSigmaDup($C$3,$C$4,$C$7,$C$8,$C$9,$C$10,$C$11,$F183,$F$60)</f>
        <v>0.463515375323513</v>
      </c>
    </row>
    <row r="184" spans="5:7" x14ac:dyDescent="0.25">
      <c r="E184" s="3">
        <f t="shared" si="10"/>
        <v>4.1536523800251267E-2</v>
      </c>
      <c r="F184" s="3">
        <f t="shared" si="9"/>
        <v>106.88000000000076</v>
      </c>
      <c r="G184" s="3">
        <f>_xll.DupireSsviCalculateSigmaDup($C$3,$C$4,$C$7,$C$8,$C$9,$C$10,$C$11,$F184,$F$60)</f>
        <v>0.46355022544699598</v>
      </c>
    </row>
    <row r="185" spans="5:7" x14ac:dyDescent="0.25">
      <c r="E185" s="3">
        <f t="shared" si="10"/>
        <v>4.1910705282634082E-2</v>
      </c>
      <c r="F185" s="3">
        <f t="shared" si="9"/>
        <v>106.92000000000077</v>
      </c>
      <c r="G185" s="3">
        <f>_xll.DupireSsviCalculateSigmaDup($C$3,$C$4,$C$7,$C$8,$C$9,$C$10,$C$11,$F185,$F$60)</f>
        <v>0.46358507701372148</v>
      </c>
    </row>
    <row r="186" spans="5:7" x14ac:dyDescent="0.25">
      <c r="E186" s="3">
        <f t="shared" si="10"/>
        <v>4.2284746805603519E-2</v>
      </c>
      <c r="F186" s="3">
        <f t="shared" si="9"/>
        <v>106.96000000000078</v>
      </c>
      <c r="G186" s="3">
        <f>_xll.DupireSsviCalculateSigmaDup($C$3,$C$4,$C$7,$C$8,$C$9,$C$10,$C$11,$F186,$F$60)</f>
        <v>0.46362312957600865</v>
      </c>
    </row>
    <row r="187" spans="5:7" x14ac:dyDescent="0.25">
      <c r="E187" s="3">
        <f t="shared" si="10"/>
        <v>4.2658648473822121E-2</v>
      </c>
      <c r="F187" s="3">
        <f t="shared" si="9"/>
        <v>107.00000000000078</v>
      </c>
      <c r="G187" s="3">
        <f>_xll.DupireSsviCalculateSigmaDup($C$3,$C$4,$C$7,$C$8,$C$9,$C$10,$C$11,$F187,$F$60)</f>
        <v>0.46365158401041728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4</vt:i4>
      </vt:variant>
    </vt:vector>
  </HeadingPairs>
  <TitlesOfParts>
    <vt:vector size="11" baseType="lpstr">
      <vt:lpstr>Calibration</vt:lpstr>
      <vt:lpstr>EuropanWithMC</vt:lpstr>
      <vt:lpstr>AsianAndLookbackMC</vt:lpstr>
      <vt:lpstr>BarrierMC</vt:lpstr>
      <vt:lpstr>Sheet1</vt:lpstr>
      <vt:lpstr>ImpVolSurface</vt:lpstr>
      <vt:lpstr>SigmaDup</vt:lpstr>
      <vt:lpstr>Chart1</vt:lpstr>
      <vt:lpstr>ImpVolSurfaceC</vt:lpstr>
      <vt:lpstr>LocalVolSurfaceC</vt:lpstr>
      <vt:lpstr>VolSmile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SISKA David</dc:creator>
  <cp:lastModifiedBy>Conor Forgie</cp:lastModifiedBy>
  <cp:lastPrinted>2017-01-19T21:17:16Z</cp:lastPrinted>
  <dcterms:created xsi:type="dcterms:W3CDTF">2016-11-15T09:26:31Z</dcterms:created>
  <dcterms:modified xsi:type="dcterms:W3CDTF">2017-02-10T16:35:11Z</dcterms:modified>
</cp:coreProperties>
</file>