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asfdfg\load-testing\Документация\"/>
    </mc:Choice>
  </mc:AlternateContent>
  <xr:revisionPtr revIDLastSave="0" documentId="13_ncr:1_{65A73914-1E36-41B9-B3F4-E509FC025C3C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9" i="2" l="1"/>
  <c r="E29" i="2"/>
  <c r="G29" i="2" s="1"/>
  <c r="G28" i="2"/>
  <c r="F28" i="2"/>
  <c r="E28" i="2"/>
  <c r="F27" i="2"/>
  <c r="G27" i="2" s="1"/>
  <c r="E27" i="2"/>
  <c r="F26" i="2"/>
  <c r="E26" i="2"/>
  <c r="G26" i="2" s="1"/>
  <c r="F25" i="2"/>
  <c r="E25" i="2"/>
  <c r="G25" i="2" s="1"/>
  <c r="G24" i="2"/>
  <c r="F24" i="2"/>
  <c r="E24" i="2"/>
  <c r="F23" i="2"/>
  <c r="G23" i="2" s="1"/>
  <c r="E23" i="2"/>
  <c r="F22" i="2"/>
  <c r="E22" i="2"/>
  <c r="G22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</calcChain>
</file>

<file path=xl/sharedStrings.xml><?xml version="1.0" encoding="utf-8"?>
<sst xmlns="http://schemas.openxmlformats.org/spreadsheetml/2006/main" count="173" uniqueCount="64">
  <si>
    <t>Покупка билета</t>
  </si>
  <si>
    <t>Duration + Thin_time</t>
  </si>
  <si>
    <t>Duration</t>
  </si>
  <si>
    <t>Pacing</t>
  </si>
  <si>
    <t>VU</t>
  </si>
  <si>
    <t>Script name</t>
  </si>
  <si>
    <t>transaction rq</t>
  </si>
  <si>
    <t>count</t>
  </si>
  <si>
    <t>pacing</t>
  </si>
  <si>
    <t>Длительность ступени</t>
  </si>
  <si>
    <t>Итого</t>
  </si>
  <si>
    <t>Названия строк</t>
  </si>
  <si>
    <t>Сумма по полю Итого</t>
  </si>
  <si>
    <t>Операция (бизнес процесс)</t>
  </si>
  <si>
    <t>Think_time</t>
  </si>
  <si>
    <t>Количетсво запросов одним пользователем в минуту</t>
  </si>
  <si>
    <t>Длительность ступени в минутах</t>
  </si>
  <si>
    <t>Интенсивность операций</t>
  </si>
  <si>
    <t>% Распределения пользователей</t>
  </si>
  <si>
    <t>Вход в систему</t>
  </si>
  <si>
    <t xml:space="preserve">Заполнение полей для поиска билета </t>
  </si>
  <si>
    <t xml:space="preserve">Выбор рейса из найденных </t>
  </si>
  <si>
    <t>Выход из системы</t>
  </si>
  <si>
    <t>Оплата билета</t>
  </si>
  <si>
    <t>Просмотр квитанций</t>
  </si>
  <si>
    <t xml:space="preserve">Отмена бронирования </t>
  </si>
  <si>
    <t xml:space="preserve">Удаление бронирования </t>
  </si>
  <si>
    <t>Регестрация нового аккаунта</t>
  </si>
  <si>
    <t>Общий итог</t>
  </si>
  <si>
    <t>Создание нового аккаунта</t>
  </si>
  <si>
    <t>Поиск билета без оплаты</t>
  </si>
  <si>
    <t>Покупка билета (без просмотра квитанции)</t>
  </si>
  <si>
    <t>Ознакомление с путевым листом</t>
  </si>
  <si>
    <t>Статистика</t>
  </si>
  <si>
    <t>Запросов в час</t>
  </si>
  <si>
    <t>Отклонение</t>
  </si>
  <si>
    <t>Всего пользователей на ступени</t>
  </si>
  <si>
    <t>Соотвествие профилю</t>
  </si>
  <si>
    <t>Одним пользователем в минуту</t>
  </si>
  <si>
    <t>Поиск билета без выбора</t>
  </si>
  <si>
    <t>Покупка билета 01_TicketPayment</t>
  </si>
  <si>
    <t>Создание нового аккаунта 02_CreatingNewAccount</t>
  </si>
  <si>
    <t>Поиск билета (без оплаты) 03_SearchTicketNoPayment</t>
  </si>
  <si>
    <t>Удаление бронирования  04_CancelTicketBooking</t>
  </si>
  <si>
    <t>Покупка билета (без просмотра квитанции) 05_TicketPaymentNoView</t>
  </si>
  <si>
    <t>Ознакомление с путевым листом 06_IntroductionToItinerary</t>
  </si>
  <si>
    <t>Поиск билета (без выбора) 07_SearchTicketNoSelect</t>
  </si>
  <si>
    <t>Профиль для 12 VU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</si>
  <si>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</si>
  <si>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</si>
  <si>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</si>
  <si>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</si>
  <si>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</si>
  <si>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</si>
  <si>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search_flights</t>
  </si>
  <si>
    <t>select_ticket</t>
  </si>
  <si>
    <t>pay_ticket</t>
  </si>
  <si>
    <t>viewing_receipt</t>
  </si>
  <si>
    <t>cancel_booking</t>
  </si>
  <si>
    <t>logout</t>
  </si>
  <si>
    <t>createNewAcc</t>
  </si>
  <si>
    <t>Поиск максимума 3 ступень</t>
  </si>
  <si>
    <t>Подтверждение максимума</t>
  </si>
  <si>
    <t>debag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</si>
</sst>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1"/>
      <color theme="0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color rgb="FF00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FF0000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</cellStyleXfs>
  <cellXfs count="124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0" fillId="2" borderId="1" xfId="0" applyFill="1" applyBorder="1"/>
    <xf numFmtId="0" fontId="0" fillId="2" borderId="4" xfId="0" applyFill="1" applyBorder="1"/>
    <xf numFmtId="0" fontId="0" fillId="0" borderId="5" xfId="0" applyBorder="1"/>
    <xf numFmtId="2" fontId="0" fillId="0" borderId="2" xfId="0" applyNumberFormat="1" applyBorder="1"/>
    <xf numFmtId="0" fontId="0" fillId="3" borderId="6" xfId="0" applyFill="1" applyBorder="1"/>
    <xf numFmtId="164" fontId="0" fillId="0" borderId="0" xfId="0" applyNumberFormat="1"/>
    <xf numFmtId="1" fontId="4" fillId="0" borderId="0" xfId="0" applyNumberFormat="1" applyFont="1"/>
    <xf numFmtId="9" fontId="4" fillId="0" borderId="0" xfId="0" applyNumberFormat="1" applyFont="1"/>
    <xf numFmtId="0" fontId="0" fillId="2" borderId="7" xfId="0" applyFill="1" applyBorder="1"/>
    <xf numFmtId="0" fontId="0" fillId="2" borderId="6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13" xfId="0" applyBorder="1"/>
    <xf numFmtId="2" fontId="0" fillId="0" borderId="13" xfId="0" applyNumberFormat="1" applyBorder="1"/>
    <xf numFmtId="0" fontId="0" fillId="3" borderId="7" xfId="0" applyFill="1" applyBorder="1"/>
    <xf numFmtId="0" fontId="0" fillId="3" borderId="14" xfId="0" applyFill="1" applyBorder="1"/>
    <xf numFmtId="0" fontId="0" fillId="3" borderId="15" xfId="0" applyFill="1" applyBorder="1"/>
    <xf numFmtId="0" fontId="0" fillId="4" borderId="1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6" xfId="0" applyFill="1" applyBorder="1"/>
    <xf numFmtId="0" fontId="0" fillId="4" borderId="9" xfId="0" applyFill="1" applyBorder="1"/>
    <xf numFmtId="0" fontId="0" fillId="4" borderId="10" xfId="0" applyFill="1" applyBorder="1"/>
    <xf numFmtId="0" fontId="0" fillId="5" borderId="1" xfId="0" applyFill="1" applyBorder="1"/>
    <xf numFmtId="0" fontId="0" fillId="5" borderId="4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7" xfId="0" applyFill="1" applyBorder="1"/>
    <xf numFmtId="0" fontId="0" fillId="6" borderId="14" xfId="0" applyFill="1" applyBorder="1"/>
    <xf numFmtId="0" fontId="0" fillId="6" borderId="6" xfId="0" applyFill="1" applyBorder="1"/>
    <xf numFmtId="0" fontId="0" fillId="6" borderId="15" xfId="0" applyFill="1" applyBorder="1"/>
    <xf numFmtId="0" fontId="0" fillId="7" borderId="1" xfId="0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6" xfId="0" applyFill="1" applyBorder="1"/>
    <xf numFmtId="0" fontId="0" fillId="7" borderId="9" xfId="0" applyFill="1" applyBorder="1"/>
    <xf numFmtId="0" fontId="0" fillId="7" borderId="10" xfId="0" applyFill="1" applyBorder="1"/>
    <xf numFmtId="0" fontId="0" fillId="0" borderId="0" xfId="0" applyBorder="1"/>
    <xf numFmtId="2" fontId="0" fillId="0" borderId="0" xfId="0" applyNumberFormat="1"/>
    <xf numFmtId="0" fontId="0" fillId="3" borderId="21" xfId="0" applyFill="1" applyBorder="1"/>
    <xf numFmtId="0" fontId="0" fillId="3" borderId="10" xfId="0" applyFill="1" applyBorder="1"/>
    <xf numFmtId="0" fontId="0" fillId="3" borderId="23" xfId="0" applyFill="1" applyBorder="1"/>
    <xf numFmtId="0" fontId="0" fillId="0" borderId="17" xfId="0" applyBorder="1"/>
    <xf numFmtId="0" fontId="0" fillId="0" borderId="2" xfId="0" applyBorder="1" applyAlignment="1">
      <alignment wrapText="1"/>
    </xf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pivotButton="1"/>
    <xf numFmtId="0" fontId="0" fillId="0" borderId="6" xfId="0" applyBorder="1"/>
    <xf numFmtId="0" fontId="3" fillId="0" borderId="6" xfId="0" applyFont="1" applyBorder="1"/>
    <xf numFmtId="164" fontId="0" fillId="0" borderId="21" xfId="0" applyNumberFormat="1" applyBorder="1"/>
    <xf numFmtId="0" fontId="3" fillId="0" borderId="10" xfId="0" applyFont="1" applyBorder="1"/>
    <xf numFmtId="0" fontId="0" fillId="0" borderId="10" xfId="0" applyBorder="1"/>
    <xf numFmtId="164" fontId="0" fillId="0" borderId="23" xfId="0" applyNumberFormat="1" applyBorder="1"/>
    <xf numFmtId="1" fontId="9" fillId="0" borderId="5" xfId="0" applyNumberFormat="1" applyFont="1" applyBorder="1"/>
    <xf numFmtId="1" fontId="9" fillId="0" borderId="8" xfId="0" applyNumberFormat="1" applyFont="1" applyBorder="1"/>
    <xf numFmtId="1" fontId="9" fillId="0" borderId="11" xfId="0" applyNumberFormat="1" applyFont="1" applyBorder="1"/>
    <xf numFmtId="0" fontId="0" fillId="3" borderId="18" xfId="0" applyFill="1" applyBorder="1"/>
    <xf numFmtId="0" fontId="0" fillId="3" borderId="19" xfId="0" applyFill="1" applyBorder="1"/>
    <xf numFmtId="0" fontId="0" fillId="3" borderId="20" xfId="0" applyFill="1" applyBorder="1"/>
    <xf numFmtId="0" fontId="0" fillId="3" borderId="22" xfId="0" applyFill="1" applyBorder="1"/>
    <xf numFmtId="165" fontId="0" fillId="0" borderId="0" xfId="0" applyNumberFormat="1"/>
    <xf numFmtId="0" fontId="3" fillId="0" borderId="14" xfId="0" applyFont="1" applyBorder="1"/>
    <xf numFmtId="0" fontId="0" fillId="0" borderId="14" xfId="0" applyBorder="1"/>
    <xf numFmtId="164" fontId="0" fillId="0" borderId="26" xfId="0" applyNumberFormat="1" applyBorder="1"/>
    <xf numFmtId="0" fontId="3" fillId="0" borderId="30" xfId="0" applyFont="1" applyBorder="1"/>
    <xf numFmtId="0" fontId="3" fillId="0" borderId="25" xfId="0" applyFont="1" applyBorder="1"/>
    <xf numFmtId="0" fontId="3" fillId="0" borderId="31" xfId="0" applyFont="1" applyBorder="1"/>
    <xf numFmtId="0" fontId="0" fillId="8" borderId="32" xfId="0" applyFill="1" applyBorder="1"/>
    <xf numFmtId="0" fontId="0" fillId="8" borderId="33" xfId="0" applyFill="1" applyBorder="1"/>
    <xf numFmtId="0" fontId="0" fillId="8" borderId="34" xfId="0" applyFill="1" applyBorder="1"/>
    <xf numFmtId="0" fontId="10" fillId="9" borderId="17" xfId="0" applyFont="1" applyFill="1" applyBorder="1"/>
    <xf numFmtId="0" fontId="10" fillId="9" borderId="29" xfId="0" applyFont="1" applyFill="1" applyBorder="1"/>
    <xf numFmtId="0" fontId="10" fillId="9" borderId="27" xfId="0" applyFont="1" applyFill="1" applyBorder="1"/>
    <xf numFmtId="0" fontId="10" fillId="9" borderId="28" xfId="0" applyFont="1" applyFill="1" applyBorder="1"/>
    <xf numFmtId="0" fontId="11" fillId="0" borderId="0" xfId="0" applyFont="1"/>
    <xf numFmtId="1" fontId="11" fillId="0" borderId="0" xfId="0" applyNumberFormat="1" applyFont="1"/>
    <xf numFmtId="9" fontId="11" fillId="0" borderId="0" xfId="0" applyNumberFormat="1" applyFont="1"/>
    <xf numFmtId="0" fontId="11" fillId="0" borderId="0" xfId="0" applyFont="1" applyAlignment="1">
      <alignment wrapText="1"/>
    </xf>
    <xf numFmtId="0" fontId="14" fillId="11" borderId="6" xfId="0" applyFont="1" applyFill="1" applyBorder="1" applyAlignment="1">
      <alignment horizontal="center" vertical="top" wrapText="1"/>
    </xf>
    <xf numFmtId="0" fontId="15" fillId="0" borderId="6" xfId="0" applyFont="1" applyBorder="1" applyAlignment="1">
      <alignment horizontal="left" vertical="center" wrapText="1"/>
    </xf>
    <xf numFmtId="0" fontId="14" fillId="0" borderId="6" xfId="2" applyFont="1" applyBorder="1" applyAlignment="1">
      <alignment horizontal="center" vertical="center"/>
    </xf>
    <xf numFmtId="1" fontId="14" fillId="0" borderId="6" xfId="0" applyNumberFormat="1" applyFont="1" applyBorder="1" applyAlignment="1">
      <alignment horizontal="center" vertical="center"/>
    </xf>
    <xf numFmtId="10" fontId="16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7" fillId="0" borderId="6" xfId="0" applyFont="1" applyBorder="1" applyAlignment="1">
      <alignment wrapText="1"/>
    </xf>
    <xf numFmtId="0" fontId="14" fillId="11" borderId="6" xfId="0" applyFont="1" applyFill="1" applyBorder="1" applyAlignment="1">
      <alignment horizontal="center" vertical="center"/>
    </xf>
    <xf numFmtId="0" fontId="14" fillId="11" borderId="6" xfId="0" applyFont="1" applyFill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/>
    </xf>
    <xf numFmtId="0" fontId="14" fillId="11" borderId="6" xfId="0" applyFont="1" applyFill="1" applyBorder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10" borderId="0" xfId="0" applyFill="1" applyAlignment="1">
      <alignment horizontal="center"/>
    </xf>
    <xf numFmtId="0" fontId="5" fillId="12" borderId="16" xfId="0" applyFont="1" applyFill="1" applyBorder="1" applyAlignment="1">
      <alignment horizontal="center"/>
    </xf>
    <xf numFmtId="0" fontId="5" fillId="12" borderId="3" xfId="0" applyFont="1" applyFill="1" applyBorder="1" applyAlignment="1">
      <alignment horizontal="center"/>
    </xf>
    <xf numFmtId="0" fontId="5" fillId="12" borderId="17" xfId="0" applyFont="1" applyFill="1" applyBorder="1"/>
    <xf numFmtId="0" fontId="8" fillId="12" borderId="12" xfId="0" applyFont="1" applyFill="1" applyBorder="1" applyAlignment="1">
      <alignment horizontal="left" vertical="center" wrapText="1"/>
    </xf>
    <xf numFmtId="0" fontId="6" fillId="12" borderId="13" xfId="0" applyFont="1" applyFill="1" applyBorder="1" applyAlignment="1">
      <alignment horizontal="center" vertical="center" wrapText="1"/>
    </xf>
    <xf numFmtId="1" fontId="6" fillId="12" borderId="22" xfId="0" applyNumberFormat="1" applyFont="1" applyFill="1" applyBorder="1" applyAlignment="1">
      <alignment horizontal="right" vertical="center" wrapText="1"/>
    </xf>
    <xf numFmtId="9" fontId="13" fillId="12" borderId="23" xfId="1" applyFont="1" applyFill="1" applyBorder="1"/>
    <xf numFmtId="0" fontId="5" fillId="12" borderId="24" xfId="0" applyFont="1" applyFill="1" applyBorder="1" applyAlignment="1">
      <alignment horizontal="center"/>
    </xf>
    <xf numFmtId="0" fontId="5" fillId="12" borderId="25" xfId="0" applyFont="1" applyFill="1" applyBorder="1" applyAlignment="1">
      <alignment horizontal="center"/>
    </xf>
    <xf numFmtId="0" fontId="5" fillId="12" borderId="6" xfId="0" applyFont="1" applyFill="1" applyBorder="1" applyAlignment="1">
      <alignment horizontal="center" vertical="center"/>
    </xf>
    <xf numFmtId="2" fontId="5" fillId="12" borderId="6" xfId="0" applyNumberFormat="1" applyFont="1" applyFill="1" applyBorder="1"/>
    <xf numFmtId="0" fontId="5" fillId="12" borderId="6" xfId="0" applyFont="1" applyFill="1" applyBorder="1"/>
    <xf numFmtId="9" fontId="12" fillId="12" borderId="6" xfId="1" applyFont="1" applyFill="1" applyBorder="1"/>
    <xf numFmtId="2" fontId="5" fillId="13" borderId="6" xfId="0" applyNumberFormat="1" applyFont="1" applyFill="1" applyBorder="1"/>
    <xf numFmtId="0" fontId="5" fillId="13" borderId="6" xfId="0" applyFont="1" applyFill="1" applyBorder="1"/>
    <xf numFmtId="9" fontId="12" fillId="13" borderId="6" xfId="1" applyFont="1" applyFill="1" applyBorder="1"/>
    <xf numFmtId="1" fontId="5" fillId="13" borderId="6" xfId="0" applyNumberFormat="1" applyFont="1" applyFill="1" applyBorder="1"/>
    <xf numFmtId="0" fontId="6" fillId="13" borderId="12" xfId="0" applyFont="1" applyFill="1" applyBorder="1" applyAlignment="1">
      <alignment horizontal="left" vertical="center" wrapText="1"/>
    </xf>
    <xf numFmtId="0" fontId="6" fillId="13" borderId="13" xfId="0" applyFont="1" applyFill="1" applyBorder="1" applyAlignment="1">
      <alignment horizontal="center" vertical="center" wrapText="1"/>
    </xf>
    <xf numFmtId="1" fontId="7" fillId="13" borderId="18" xfId="0" applyNumberFormat="1" applyFont="1" applyFill="1" applyBorder="1"/>
    <xf numFmtId="9" fontId="13" fillId="13" borderId="19" xfId="1" applyFont="1" applyFill="1" applyBorder="1"/>
    <xf numFmtId="1" fontId="7" fillId="13" borderId="20" xfId="0" applyNumberFormat="1" applyFont="1" applyFill="1" applyBorder="1"/>
    <xf numFmtId="9" fontId="13" fillId="13" borderId="21" xfId="1" applyFont="1" applyFill="1" applyBorder="1"/>
    <xf numFmtId="0" fontId="7" fillId="13" borderId="17" xfId="0" applyFont="1" applyFill="1" applyBorder="1"/>
    <xf numFmtId="0" fontId="7" fillId="13" borderId="17" xfId="0" applyFont="1" applyFill="1" applyBorder="1" applyAlignment="1">
      <alignment horizontal="center"/>
    </xf>
    <xf numFmtId="1" fontId="7" fillId="13" borderId="7" xfId="0" applyNumberFormat="1" applyFont="1" applyFill="1" applyBorder="1"/>
  </cellXfs>
  <cellStyles count="4">
    <cellStyle name="Обычный" xfId="0" builtinId="0"/>
    <cellStyle name="Обычный 2" xfId="2" xr:uid="{1EF4CBDF-7BDB-4E87-A4C3-77F16B497FB1}"/>
    <cellStyle name="Обычный 3" xfId="3" xr:uid="{217317CD-797F-4A0E-9EFB-12F34EC3A739}"/>
    <cellStyle name="Процентный" xfId="1" builtinId="5"/>
  </cellStyles>
  <dxfs count="2"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4100.078241087962" createdVersion="6" refreshedVersion="6" minRefreshableVersion="3" recordCount="28" xr:uid="{C72313CC-959A-413B-B055-8FDD07D1FBD0}">
  <cacheSource type="worksheet">
    <worksheetSource ref="B3:I31" sheet="Sheet1"/>
  </cacheSource>
  <cacheFields count="8">
    <cacheField name="Script name" numFmtId="0">
      <sharedItems/>
    </cacheField>
    <cacheField name="transaction rq" numFmtId="0">
      <sharedItems count="8">
        <s v="Вход в систему"/>
        <s v="Заполнение полей для поиска билета "/>
        <s v="Выбор рейса из найденных "/>
        <s v="Оплата билета"/>
        <s v="Просмотр квитанций"/>
        <s v="Выход из системы"/>
        <s v="Отмена бронирования "/>
        <s v="Регестрация нового аккаунта"/>
      </sharedItems>
    </cacheField>
    <cacheField name="count" numFmtId="0">
      <sharedItems containsSemiMixedTypes="0" containsString="0" containsNumber="1" containsInteger="1" minValue="1" maxValue="1"/>
    </cacheField>
    <cacheField name="VU" numFmtId="0">
      <sharedItems containsSemiMixedTypes="0" containsString="0" containsNumber="1" containsInteger="1" minValue="1" maxValue="3"/>
    </cacheField>
    <cacheField name="pacing" numFmtId="0">
      <sharedItems containsSemiMixedTypes="0" containsString="0" containsNumber="1" containsInteger="1" minValue="85" maxValue="350"/>
    </cacheField>
    <cacheField name="Одним пользователем в минуту" numFmtId="2">
      <sharedItems containsSemiMixedTypes="0" containsString="0" containsNumber="1" minValue="0.17142857142857143" maxValue="0.7058823529411765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3.4285714285714288" maxValue="4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s v="Покупка билета"/>
    <x v="0"/>
    <n v="1"/>
    <n v="2"/>
    <n v="130"/>
    <n v="0.46153846153846156"/>
    <n v="20"/>
    <n v="18.461538461538463"/>
  </r>
  <r>
    <s v="Покупка билета"/>
    <x v="1"/>
    <n v="1"/>
    <n v="2"/>
    <n v="130"/>
    <n v="0.46153846153846156"/>
    <n v="20"/>
    <n v="18.461538461538463"/>
  </r>
  <r>
    <s v="Покупка билета"/>
    <x v="2"/>
    <n v="1"/>
    <n v="2"/>
    <n v="130"/>
    <n v="0.46153846153846156"/>
    <n v="20"/>
    <n v="18.461538461538463"/>
  </r>
  <r>
    <s v="Покупка билета"/>
    <x v="3"/>
    <n v="1"/>
    <n v="2"/>
    <n v="130"/>
    <n v="0.46153846153846156"/>
    <n v="20"/>
    <n v="18.461538461538463"/>
  </r>
  <r>
    <s v="Покупка билета"/>
    <x v="4"/>
    <n v="1"/>
    <n v="2"/>
    <n v="130"/>
    <n v="0.46153846153846156"/>
    <n v="20"/>
    <n v="18.461538461538463"/>
  </r>
  <r>
    <s v="Покупка билета"/>
    <x v="5"/>
    <n v="1"/>
    <n v="2"/>
    <n v="130"/>
    <n v="0.46153846153846156"/>
    <n v="20"/>
    <n v="18.461538461538463"/>
  </r>
  <r>
    <s v="Удаление бронирования "/>
    <x v="0"/>
    <n v="1"/>
    <n v="2"/>
    <n v="100"/>
    <n v="0.6"/>
    <n v="20"/>
    <n v="24"/>
  </r>
  <r>
    <s v="Удаление бронирования "/>
    <x v="4"/>
    <n v="1"/>
    <n v="2"/>
    <n v="100"/>
    <n v="0.6"/>
    <n v="20"/>
    <n v="24"/>
  </r>
  <r>
    <s v="Удаление бронирования "/>
    <x v="6"/>
    <n v="1"/>
    <n v="2"/>
    <n v="100"/>
    <n v="0.6"/>
    <n v="20"/>
    <n v="24"/>
  </r>
  <r>
    <s v="Удаление бронирования "/>
    <x v="5"/>
    <n v="1"/>
    <n v="2"/>
    <n v="100"/>
    <n v="0.6"/>
    <n v="20"/>
    <n v="24"/>
  </r>
  <r>
    <s v="Создание нового аккаунта"/>
    <x v="0"/>
    <n v="1"/>
    <n v="1"/>
    <n v="350"/>
    <n v="0.17142857142857143"/>
    <n v="20"/>
    <n v="3.4285714285714288"/>
  </r>
  <r>
    <s v="Создание нового аккаунта"/>
    <x v="7"/>
    <n v="1"/>
    <n v="1"/>
    <n v="350"/>
    <n v="0.17142857142857143"/>
    <n v="20"/>
    <n v="3.4285714285714288"/>
  </r>
  <r>
    <s v="Создание нового аккаунта"/>
    <x v="5"/>
    <n v="1"/>
    <n v="1"/>
    <n v="350"/>
    <n v="0.17142857142857143"/>
    <n v="20"/>
    <n v="3.4285714285714288"/>
  </r>
  <r>
    <s v="Поиск билета без оплаты"/>
    <x v="0"/>
    <n v="1"/>
    <n v="2"/>
    <n v="85"/>
    <n v="0.70588235294117652"/>
    <n v="20"/>
    <n v="28.235294117647062"/>
  </r>
  <r>
    <s v="Поиск билета без оплаты"/>
    <x v="1"/>
    <n v="1"/>
    <n v="2"/>
    <n v="85"/>
    <n v="0.70588235294117652"/>
    <n v="20"/>
    <n v="28.235294117647062"/>
  </r>
  <r>
    <s v="Поиск билета без оплаты"/>
    <x v="2"/>
    <n v="1"/>
    <n v="2"/>
    <n v="85"/>
    <n v="0.70588235294117652"/>
    <n v="20"/>
    <n v="28.235294117647062"/>
  </r>
  <r>
    <s v="Поиск билета без оплаты"/>
    <x v="5"/>
    <n v="1"/>
    <n v="2"/>
    <n v="85"/>
    <n v="0.70588235294117652"/>
    <n v="20"/>
    <n v="28.235294117647062"/>
  </r>
  <r>
    <s v="Покупка билета (без просмотра квитанции)"/>
    <x v="0"/>
    <n v="1"/>
    <n v="3"/>
    <n v="90"/>
    <n v="0.66666666666666663"/>
    <n v="20"/>
    <n v="40"/>
  </r>
  <r>
    <s v="Покупка билета (без просмотра квитанции)"/>
    <x v="1"/>
    <n v="1"/>
    <n v="3"/>
    <n v="90"/>
    <n v="0.66666666666666663"/>
    <n v="20"/>
    <n v="40"/>
  </r>
  <r>
    <s v="Покупка билета (без просмотра квитанции)"/>
    <x v="2"/>
    <n v="1"/>
    <n v="3"/>
    <n v="90"/>
    <n v="0.66666666666666663"/>
    <n v="20"/>
    <n v="40"/>
  </r>
  <r>
    <s v="Покупка билета (без просмотра квитанции)"/>
    <x v="3"/>
    <n v="1"/>
    <n v="3"/>
    <n v="90"/>
    <n v="0.66666666666666663"/>
    <n v="20"/>
    <n v="40"/>
  </r>
  <r>
    <s v="Покупка билета (без просмотра квитанции)"/>
    <x v="5"/>
    <n v="1"/>
    <n v="3"/>
    <n v="90"/>
    <n v="0.66666666666666663"/>
    <n v="20"/>
    <n v="40"/>
  </r>
  <r>
    <s v="Ознакомление с путевым листом"/>
    <x v="0"/>
    <n v="1"/>
    <n v="1"/>
    <n v="95"/>
    <n v="0.63157894736842102"/>
    <n v="20"/>
    <n v="12.631578947368421"/>
  </r>
  <r>
    <s v="Ознакомление с путевым листом"/>
    <x v="4"/>
    <n v="1"/>
    <n v="1"/>
    <n v="95"/>
    <n v="0.63157894736842102"/>
    <n v="20"/>
    <n v="12.631578947368421"/>
  </r>
  <r>
    <s v="Ознакомление с путевым листом"/>
    <x v="5"/>
    <n v="1"/>
    <n v="1"/>
    <n v="95"/>
    <n v="0.63157894736842102"/>
    <n v="20"/>
    <n v="12.631578947368421"/>
  </r>
  <r>
    <s v="Поиск билета без выбора"/>
    <x v="0"/>
    <n v="1"/>
    <n v="1"/>
    <n v="150"/>
    <n v="0.4"/>
    <n v="20"/>
    <n v="8"/>
  </r>
  <r>
    <s v="Поиск билета без выбора"/>
    <x v="1"/>
    <n v="1"/>
    <n v="1"/>
    <n v="150"/>
    <n v="0.4"/>
    <n v="20"/>
    <n v="8"/>
  </r>
  <r>
    <s v="Поиск билета без выбора"/>
    <x v="5"/>
    <n v="1"/>
    <n v="1"/>
    <n v="150"/>
    <n v="0.4"/>
    <n v="20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FFEB72-E2DD-4F51-83A6-04D3F7A6AA30}" name="Сводная таблица4" cacheId="3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3:K12" firstHeaderRow="1" firstDataRow="1" firstDataCol="1"/>
  <pivotFields count="8">
    <pivotField showAll="0"/>
    <pivotField axis="axisRow" showAll="0">
      <items count="9">
        <item x="0"/>
        <item x="2"/>
        <item x="5"/>
        <item x="1"/>
        <item x="3"/>
        <item x="6"/>
        <item x="4"/>
        <item x="7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Сумма по полю Итого" fld="7" baseField="0" baseItem="0" numFmtId="165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2"/>
  <sheetViews>
    <sheetView tabSelected="1" zoomScale="55" zoomScaleNormal="55" workbookViewId="0">
      <selection activeCell="K17" sqref="K17"/>
    </sheetView>
  </sheetViews>
  <sheetFormatPr defaultRowHeight="15" x14ac:dyDescent="0.25"/>
  <cols>
    <col min="2" max="2" width="37.5703125" customWidth="1"/>
    <col min="3" max="3" width="35.140625" customWidth="1"/>
    <col min="4" max="4" width="18.28515625" customWidth="1"/>
    <col min="5" max="5" width="14.7109375" customWidth="1"/>
    <col min="6" max="6" width="14.85546875" customWidth="1"/>
    <col min="7" max="7" width="20.85546875" customWidth="1"/>
    <col min="8" max="8" width="13.140625" customWidth="1"/>
    <col min="9" max="9" width="13.7109375" customWidth="1"/>
    <col min="10" max="10" width="25.85546875" customWidth="1"/>
    <col min="11" max="11" width="21.5703125" bestFit="1" customWidth="1"/>
    <col min="12" max="12" width="11.28515625" customWidth="1"/>
    <col min="14" max="14" width="60.140625" customWidth="1"/>
    <col min="15" max="15" width="9.7109375" customWidth="1"/>
    <col min="16" max="16" width="10.5703125" customWidth="1"/>
    <col min="17" max="17" width="19.140625" customWidth="1"/>
    <col min="20" max="20" width="20" customWidth="1"/>
    <col min="21" max="21" width="19.28515625" customWidth="1"/>
    <col min="22" max="22" width="14.85546875" customWidth="1"/>
    <col min="23" max="23" width="18.5703125" customWidth="1"/>
  </cols>
  <sheetData>
    <row r="2" spans="2:26" ht="15.75" thickBot="1" x14ac:dyDescent="0.3"/>
    <row r="3" spans="2:26" ht="28.5" customHeight="1" thickBot="1" x14ac:dyDescent="0.3">
      <c r="B3" s="2" t="s">
        <v>5</v>
      </c>
      <c r="C3" s="49" t="s">
        <v>6</v>
      </c>
      <c r="D3" s="49" t="s">
        <v>7</v>
      </c>
      <c r="E3" s="2" t="s">
        <v>4</v>
      </c>
      <c r="F3" s="7" t="s">
        <v>8</v>
      </c>
      <c r="G3" s="50" t="s">
        <v>38</v>
      </c>
      <c r="H3" s="50" t="s">
        <v>9</v>
      </c>
      <c r="I3" s="7" t="s">
        <v>10</v>
      </c>
      <c r="J3" s="53" t="s">
        <v>11</v>
      </c>
      <c r="K3" t="s">
        <v>12</v>
      </c>
      <c r="L3" s="53"/>
      <c r="N3" s="77" t="s">
        <v>13</v>
      </c>
      <c r="O3" s="78" t="s">
        <v>2</v>
      </c>
      <c r="P3" s="79" t="s">
        <v>14</v>
      </c>
      <c r="Q3" s="79" t="s">
        <v>1</v>
      </c>
      <c r="R3" s="79" t="s">
        <v>3</v>
      </c>
      <c r="S3" s="79" t="s">
        <v>4</v>
      </c>
      <c r="T3" s="80" t="s">
        <v>15</v>
      </c>
      <c r="U3" s="84" t="s">
        <v>16</v>
      </c>
      <c r="V3" s="84" t="s">
        <v>17</v>
      </c>
      <c r="W3" s="84" t="s">
        <v>18</v>
      </c>
      <c r="X3" s="96" t="s">
        <v>36</v>
      </c>
      <c r="Y3" s="96"/>
      <c r="Z3" s="96"/>
    </row>
    <row r="4" spans="2:26" ht="15.75" x14ac:dyDescent="0.25">
      <c r="B4" s="5" t="s">
        <v>0</v>
      </c>
      <c r="C4" s="6" t="s">
        <v>19</v>
      </c>
      <c r="D4" s="3">
        <v>1</v>
      </c>
      <c r="E4" s="63">
        <v>2</v>
      </c>
      <c r="F4" s="64">
        <v>130</v>
      </c>
      <c r="G4" s="8">
        <v>0.46153846153846156</v>
      </c>
      <c r="H4" s="3">
        <v>20</v>
      </c>
      <c r="I4" s="60">
        <v>18.461538461538463</v>
      </c>
      <c r="J4" s="51" t="s">
        <v>19</v>
      </c>
      <c r="K4" s="67">
        <v>134.75698295512538</v>
      </c>
      <c r="N4" s="74" t="s">
        <v>40</v>
      </c>
      <c r="O4" s="71">
        <v>10.027799999999999</v>
      </c>
      <c r="P4" s="68">
        <v>44.961500000000001</v>
      </c>
      <c r="Q4" s="69">
        <v>54.9893</v>
      </c>
      <c r="R4" s="20">
        <v>130</v>
      </c>
      <c r="S4" s="20">
        <v>2</v>
      </c>
      <c r="T4" s="70">
        <v>0.46153846153846156</v>
      </c>
      <c r="U4" s="81">
        <v>20</v>
      </c>
      <c r="V4" s="82">
        <v>18</v>
      </c>
      <c r="W4" s="83">
        <v>0.16666666666666666</v>
      </c>
      <c r="X4" s="81">
        <v>12</v>
      </c>
    </row>
    <row r="5" spans="2:26" ht="15.75" x14ac:dyDescent="0.25">
      <c r="B5" s="13" t="s">
        <v>0</v>
      </c>
      <c r="C5" s="14" t="s">
        <v>20</v>
      </c>
      <c r="D5">
        <v>1</v>
      </c>
      <c r="E5" s="65">
        <v>2</v>
      </c>
      <c r="F5" s="46">
        <v>130</v>
      </c>
      <c r="G5" s="45">
        <v>0.46153846153846156</v>
      </c>
      <c r="H5">
        <v>20</v>
      </c>
      <c r="I5" s="61">
        <v>18.461538461538463</v>
      </c>
      <c r="J5" s="51" t="s">
        <v>21</v>
      </c>
      <c r="K5" s="67">
        <v>86.696832579185525</v>
      </c>
      <c r="N5" s="75" t="s">
        <v>41</v>
      </c>
      <c r="O5" s="72">
        <v>9.0401000000000007</v>
      </c>
      <c r="P5" s="55">
        <v>21.619900000000001</v>
      </c>
      <c r="Q5" s="54">
        <v>30.660000000000004</v>
      </c>
      <c r="R5" s="9">
        <v>350</v>
      </c>
      <c r="S5" s="9">
        <v>1</v>
      </c>
      <c r="T5" s="56">
        <v>0.17142857142857143</v>
      </c>
      <c r="U5" s="81">
        <v>20</v>
      </c>
      <c r="V5" s="82">
        <v>3</v>
      </c>
      <c r="W5" s="83">
        <v>8.3333333333333329E-2</v>
      </c>
      <c r="X5" s="81"/>
    </row>
    <row r="6" spans="2:26" ht="15.75" x14ac:dyDescent="0.25">
      <c r="B6" s="13" t="s">
        <v>0</v>
      </c>
      <c r="C6" s="14" t="s">
        <v>21</v>
      </c>
      <c r="D6">
        <v>1</v>
      </c>
      <c r="E6" s="65">
        <v>2</v>
      </c>
      <c r="F6" s="46">
        <v>130</v>
      </c>
      <c r="G6" s="45">
        <v>0.46153846153846156</v>
      </c>
      <c r="H6">
        <v>20</v>
      </c>
      <c r="I6" s="61">
        <v>18.461538461538463</v>
      </c>
      <c r="J6" s="51" t="s">
        <v>22</v>
      </c>
      <c r="K6" s="67">
        <v>134.75698295512538</v>
      </c>
      <c r="N6" s="75" t="s">
        <v>42</v>
      </c>
      <c r="O6" s="72">
        <v>13.282500000000001</v>
      </c>
      <c r="P6" s="55">
        <v>32.189</v>
      </c>
      <c r="Q6" s="54">
        <v>45.471499999999999</v>
      </c>
      <c r="R6" s="9">
        <v>85</v>
      </c>
      <c r="S6" s="9">
        <v>2</v>
      </c>
      <c r="T6" s="56">
        <v>0.70588235294117652</v>
      </c>
      <c r="U6" s="81">
        <v>20</v>
      </c>
      <c r="V6" s="82">
        <v>28</v>
      </c>
      <c r="W6" s="83">
        <v>0.16666666666666666</v>
      </c>
      <c r="X6" s="81"/>
    </row>
    <row r="7" spans="2:26" ht="15.75" x14ac:dyDescent="0.25">
      <c r="B7" s="13" t="s">
        <v>0</v>
      </c>
      <c r="C7" s="14" t="s">
        <v>23</v>
      </c>
      <c r="D7">
        <v>1</v>
      </c>
      <c r="E7" s="65">
        <v>2</v>
      </c>
      <c r="F7" s="46">
        <v>130</v>
      </c>
      <c r="G7" s="45">
        <v>0.46153846153846156</v>
      </c>
      <c r="H7">
        <v>20</v>
      </c>
      <c r="I7" s="61">
        <v>18.461538461538463</v>
      </c>
      <c r="J7" s="51" t="s">
        <v>20</v>
      </c>
      <c r="K7" s="67">
        <v>94.696832579185525</v>
      </c>
      <c r="N7" s="75" t="s">
        <v>43</v>
      </c>
      <c r="O7" s="72">
        <v>13.821400000000001</v>
      </c>
      <c r="P7" s="55">
        <v>32.438800000000001</v>
      </c>
      <c r="Q7" s="54">
        <v>46.260199999999998</v>
      </c>
      <c r="R7" s="9">
        <v>100</v>
      </c>
      <c r="S7" s="9">
        <v>2</v>
      </c>
      <c r="T7" s="56">
        <v>0.6</v>
      </c>
      <c r="U7" s="81">
        <v>20</v>
      </c>
      <c r="V7" s="82">
        <v>24</v>
      </c>
      <c r="W7" s="83">
        <v>0.16666666666666666</v>
      </c>
      <c r="X7" s="81"/>
    </row>
    <row r="8" spans="2:26" ht="15.75" x14ac:dyDescent="0.25">
      <c r="B8" s="13" t="s">
        <v>0</v>
      </c>
      <c r="C8" s="14" t="s">
        <v>24</v>
      </c>
      <c r="D8">
        <v>1</v>
      </c>
      <c r="E8" s="65">
        <v>2</v>
      </c>
      <c r="F8" s="46">
        <v>130</v>
      </c>
      <c r="G8" s="45">
        <v>0.46153846153846156</v>
      </c>
      <c r="H8">
        <v>20</v>
      </c>
      <c r="I8" s="61">
        <v>18.461538461538463</v>
      </c>
      <c r="J8" s="51" t="s">
        <v>23</v>
      </c>
      <c r="K8" s="67">
        <v>58.461538461538467</v>
      </c>
      <c r="N8" s="75" t="s">
        <v>44</v>
      </c>
      <c r="O8" s="72">
        <v>16.680700000000002</v>
      </c>
      <c r="P8" s="55">
        <v>28.508800000000001</v>
      </c>
      <c r="Q8" s="54">
        <v>45.189500000000002</v>
      </c>
      <c r="R8" s="9">
        <v>90</v>
      </c>
      <c r="S8" s="9">
        <v>3</v>
      </c>
      <c r="T8" s="56">
        <v>0.66666666666666663</v>
      </c>
      <c r="U8" s="81">
        <v>20</v>
      </c>
      <c r="V8" s="82">
        <v>40</v>
      </c>
      <c r="W8" s="83">
        <v>0.25</v>
      </c>
      <c r="X8" s="81"/>
    </row>
    <row r="9" spans="2:26" ht="16.5" thickBot="1" x14ac:dyDescent="0.3">
      <c r="B9" s="15" t="s">
        <v>0</v>
      </c>
      <c r="C9" s="16" t="s">
        <v>22</v>
      </c>
      <c r="D9" s="17">
        <v>1</v>
      </c>
      <c r="E9" s="66">
        <v>2</v>
      </c>
      <c r="F9" s="48">
        <v>130</v>
      </c>
      <c r="G9" s="18">
        <v>0.46153846153846156</v>
      </c>
      <c r="H9" s="17">
        <v>20</v>
      </c>
      <c r="I9" s="62">
        <v>18.461538461538463</v>
      </c>
      <c r="J9" s="51" t="s">
        <v>25</v>
      </c>
      <c r="K9" s="67">
        <v>24</v>
      </c>
      <c r="N9" s="75" t="s">
        <v>45</v>
      </c>
      <c r="O9" s="72">
        <v>15.7179</v>
      </c>
      <c r="P9" s="55">
        <v>19.445099999999996</v>
      </c>
      <c r="Q9" s="54">
        <v>35.162999999999997</v>
      </c>
      <c r="R9" s="9">
        <v>95</v>
      </c>
      <c r="S9" s="9">
        <v>1</v>
      </c>
      <c r="T9" s="56">
        <v>0.63157894736842102</v>
      </c>
      <c r="U9" s="81">
        <v>20</v>
      </c>
      <c r="V9" s="82">
        <v>13</v>
      </c>
      <c r="W9" s="83">
        <v>8.3333333333333329E-2</v>
      </c>
      <c r="X9" s="81"/>
    </row>
    <row r="10" spans="2:26" ht="16.5" thickBot="1" x14ac:dyDescent="0.3">
      <c r="B10" s="19" t="s">
        <v>26</v>
      </c>
      <c r="C10" s="20" t="s">
        <v>19</v>
      </c>
      <c r="D10">
        <v>1</v>
      </c>
      <c r="E10" s="63">
        <v>2</v>
      </c>
      <c r="F10" s="64">
        <v>100</v>
      </c>
      <c r="G10" s="8">
        <v>0.6</v>
      </c>
      <c r="H10" s="3">
        <v>20</v>
      </c>
      <c r="I10" s="60">
        <v>24</v>
      </c>
      <c r="J10" s="51" t="s">
        <v>24</v>
      </c>
      <c r="K10" s="67">
        <v>55.093117408906892</v>
      </c>
      <c r="N10" s="76" t="s">
        <v>46</v>
      </c>
      <c r="O10" s="73">
        <v>13.282500000000001</v>
      </c>
      <c r="P10" s="57">
        <v>32.189</v>
      </c>
      <c r="Q10" s="58">
        <v>45.471499999999999</v>
      </c>
      <c r="R10" s="47">
        <v>150</v>
      </c>
      <c r="S10" s="47">
        <v>1</v>
      </c>
      <c r="T10" s="59">
        <v>0.4</v>
      </c>
      <c r="U10" s="81">
        <v>20</v>
      </c>
      <c r="V10" s="82">
        <v>8</v>
      </c>
      <c r="W10" s="83">
        <v>8.3333333333333329E-2</v>
      </c>
      <c r="X10" s="81"/>
    </row>
    <row r="11" spans="2:26" ht="15.75" x14ac:dyDescent="0.25">
      <c r="B11" s="19" t="s">
        <v>26</v>
      </c>
      <c r="C11" s="9" t="s">
        <v>24</v>
      </c>
      <c r="D11">
        <v>1</v>
      </c>
      <c r="E11" s="65">
        <v>2</v>
      </c>
      <c r="F11" s="46">
        <v>100</v>
      </c>
      <c r="G11" s="45">
        <v>0.6</v>
      </c>
      <c r="H11">
        <v>20</v>
      </c>
      <c r="I11" s="61">
        <v>24</v>
      </c>
      <c r="J11" s="51" t="s">
        <v>27</v>
      </c>
      <c r="K11" s="67">
        <v>3.4285714285714288</v>
      </c>
      <c r="O11" s="1"/>
      <c r="P11" s="1"/>
      <c r="T11" s="10"/>
      <c r="U11" s="81"/>
      <c r="V11" s="82">
        <v>134</v>
      </c>
      <c r="W11" s="83">
        <v>1</v>
      </c>
      <c r="X11" s="81"/>
    </row>
    <row r="12" spans="2:26" ht="15.75" x14ac:dyDescent="0.25">
      <c r="B12" s="19" t="s">
        <v>26</v>
      </c>
      <c r="C12" s="9" t="s">
        <v>25</v>
      </c>
      <c r="D12">
        <v>1</v>
      </c>
      <c r="E12" s="65">
        <v>2</v>
      </c>
      <c r="F12" s="46">
        <v>100</v>
      </c>
      <c r="G12" s="45">
        <v>0.6</v>
      </c>
      <c r="H12">
        <v>20</v>
      </c>
      <c r="I12" s="61">
        <v>24</v>
      </c>
      <c r="J12" s="51" t="s">
        <v>28</v>
      </c>
      <c r="K12" s="67">
        <v>591.89085836763854</v>
      </c>
      <c r="O12" s="1"/>
      <c r="P12" s="1"/>
      <c r="T12" s="10"/>
      <c r="U12" s="4"/>
      <c r="V12" s="11"/>
      <c r="W12" s="12"/>
    </row>
    <row r="13" spans="2:26" ht="16.5" thickBot="1" x14ac:dyDescent="0.3">
      <c r="B13" s="19" t="s">
        <v>26</v>
      </c>
      <c r="C13" s="21" t="s">
        <v>22</v>
      </c>
      <c r="D13">
        <v>1</v>
      </c>
      <c r="E13" s="66">
        <v>2</v>
      </c>
      <c r="F13" s="48">
        <v>100</v>
      </c>
      <c r="G13" s="18">
        <v>0.6</v>
      </c>
      <c r="H13" s="17">
        <v>20</v>
      </c>
      <c r="I13" s="62">
        <v>24</v>
      </c>
      <c r="O13" s="1"/>
      <c r="P13" s="1"/>
      <c r="T13" s="10"/>
      <c r="U13" s="4"/>
      <c r="V13" s="11"/>
      <c r="W13" s="12"/>
    </row>
    <row r="14" spans="2:26" ht="15.75" x14ac:dyDescent="0.25">
      <c r="B14" s="22" t="s">
        <v>29</v>
      </c>
      <c r="C14" s="23" t="s">
        <v>19</v>
      </c>
      <c r="D14" s="3">
        <v>1</v>
      </c>
      <c r="E14" s="63">
        <v>1</v>
      </c>
      <c r="F14" s="64">
        <v>350</v>
      </c>
      <c r="G14" s="8">
        <v>0.17142857142857143</v>
      </c>
      <c r="H14" s="3">
        <v>20</v>
      </c>
      <c r="I14" s="60">
        <v>3.4285714285714288</v>
      </c>
      <c r="J14" s="1"/>
      <c r="O14" s="1"/>
      <c r="P14" s="1"/>
      <c r="T14" s="12"/>
      <c r="U14" s="4"/>
      <c r="V14" s="11"/>
      <c r="W14" s="12"/>
    </row>
    <row r="15" spans="2:26" ht="15.75" x14ac:dyDescent="0.25">
      <c r="B15" s="24" t="s">
        <v>29</v>
      </c>
      <c r="C15" s="25" t="s">
        <v>27</v>
      </c>
      <c r="D15">
        <v>1</v>
      </c>
      <c r="E15" s="65">
        <v>1</v>
      </c>
      <c r="F15" s="46">
        <v>350</v>
      </c>
      <c r="G15" s="45">
        <v>0.17142857142857143</v>
      </c>
      <c r="H15">
        <v>20</v>
      </c>
      <c r="I15" s="61">
        <v>3.4285714285714288</v>
      </c>
      <c r="J15" s="1"/>
      <c r="O15" s="1"/>
      <c r="P15" s="1"/>
      <c r="T15" s="12"/>
      <c r="U15" s="4"/>
      <c r="V15" s="11"/>
    </row>
    <row r="16" spans="2:26" ht="16.5" thickBot="1" x14ac:dyDescent="0.3">
      <c r="B16" s="26" t="s">
        <v>29</v>
      </c>
      <c r="C16" s="27" t="s">
        <v>22</v>
      </c>
      <c r="D16" s="17">
        <v>1</v>
      </c>
      <c r="E16" s="66">
        <v>1</v>
      </c>
      <c r="F16" s="48">
        <v>350</v>
      </c>
      <c r="G16" s="18">
        <v>0.17142857142857143</v>
      </c>
      <c r="H16" s="17">
        <v>20</v>
      </c>
      <c r="I16" s="62">
        <v>3.4285714285714288</v>
      </c>
      <c r="J16" s="1"/>
      <c r="O16" s="1"/>
      <c r="P16" s="1"/>
      <c r="T16" s="12"/>
      <c r="U16" s="4"/>
      <c r="V16" s="11"/>
    </row>
    <row r="17" spans="2:22" ht="15.75" x14ac:dyDescent="0.25">
      <c r="B17" s="28" t="s">
        <v>30</v>
      </c>
      <c r="C17" s="29" t="s">
        <v>19</v>
      </c>
      <c r="D17" s="3">
        <v>1</v>
      </c>
      <c r="E17" s="63">
        <v>2</v>
      </c>
      <c r="F17" s="64">
        <v>85</v>
      </c>
      <c r="G17" s="8">
        <v>0.70588235294117652</v>
      </c>
      <c r="H17" s="3">
        <v>20</v>
      </c>
      <c r="I17" s="60">
        <v>28.235294117647062</v>
      </c>
      <c r="J17" s="1"/>
      <c r="V17" s="11"/>
    </row>
    <row r="18" spans="2:22" ht="15.75" x14ac:dyDescent="0.25">
      <c r="B18" s="30" t="s">
        <v>30</v>
      </c>
      <c r="C18" s="31" t="s">
        <v>20</v>
      </c>
      <c r="D18">
        <v>1</v>
      </c>
      <c r="E18" s="65">
        <v>2</v>
      </c>
      <c r="F18" s="46">
        <v>85</v>
      </c>
      <c r="G18" s="45">
        <v>0.70588235294117652</v>
      </c>
      <c r="H18">
        <v>20</v>
      </c>
      <c r="I18" s="61">
        <v>28.235294117647062</v>
      </c>
      <c r="J18" s="1"/>
    </row>
    <row r="19" spans="2:22" ht="15.75" x14ac:dyDescent="0.25">
      <c r="B19" s="30" t="s">
        <v>30</v>
      </c>
      <c r="C19" s="31" t="s">
        <v>21</v>
      </c>
      <c r="D19">
        <v>1</v>
      </c>
      <c r="E19" s="65">
        <v>2</v>
      </c>
      <c r="F19" s="46">
        <v>85</v>
      </c>
      <c r="G19" s="45">
        <v>0.70588235294117652</v>
      </c>
      <c r="H19">
        <v>20</v>
      </c>
      <c r="I19" s="61">
        <v>28.235294117647062</v>
      </c>
      <c r="J19" s="1"/>
    </row>
    <row r="20" spans="2:22" ht="15.75" thickBot="1" x14ac:dyDescent="0.3">
      <c r="B20" s="32" t="s">
        <v>30</v>
      </c>
      <c r="C20" s="33" t="s">
        <v>22</v>
      </c>
      <c r="D20" s="17">
        <v>1</v>
      </c>
      <c r="E20" s="66">
        <v>2</v>
      </c>
      <c r="F20" s="48">
        <v>85</v>
      </c>
      <c r="G20" s="18">
        <v>0.70588235294117652</v>
      </c>
      <c r="H20" s="17">
        <v>20</v>
      </c>
      <c r="I20" s="62">
        <v>28.235294117647062</v>
      </c>
    </row>
    <row r="21" spans="2:22" x14ac:dyDescent="0.25">
      <c r="B21" s="34" t="s">
        <v>31</v>
      </c>
      <c r="C21" s="35" t="s">
        <v>19</v>
      </c>
      <c r="D21">
        <v>1</v>
      </c>
      <c r="E21" s="63">
        <v>3</v>
      </c>
      <c r="F21" s="64">
        <v>90</v>
      </c>
      <c r="G21" s="8">
        <v>0.66666666666666663</v>
      </c>
      <c r="H21" s="3">
        <v>20</v>
      </c>
      <c r="I21" s="60">
        <v>40</v>
      </c>
    </row>
    <row r="22" spans="2:22" x14ac:dyDescent="0.25">
      <c r="B22" s="34" t="s">
        <v>31</v>
      </c>
      <c r="C22" s="36" t="s">
        <v>20</v>
      </c>
      <c r="D22">
        <v>1</v>
      </c>
      <c r="E22" s="65">
        <v>3</v>
      </c>
      <c r="F22" s="46">
        <v>90</v>
      </c>
      <c r="G22" s="45">
        <v>0.66666666666666663</v>
      </c>
      <c r="H22">
        <v>20</v>
      </c>
      <c r="I22" s="61">
        <v>40</v>
      </c>
    </row>
    <row r="23" spans="2:22" x14ac:dyDescent="0.25">
      <c r="B23" s="34" t="s">
        <v>31</v>
      </c>
      <c r="C23" s="36" t="s">
        <v>21</v>
      </c>
      <c r="D23">
        <v>1</v>
      </c>
      <c r="E23" s="65">
        <v>3</v>
      </c>
      <c r="F23" s="46">
        <v>90</v>
      </c>
      <c r="G23" s="45">
        <v>0.66666666666666663</v>
      </c>
      <c r="H23">
        <v>20</v>
      </c>
      <c r="I23" s="61">
        <v>40</v>
      </c>
    </row>
    <row r="24" spans="2:22" x14ac:dyDescent="0.25">
      <c r="B24" s="34" t="s">
        <v>31</v>
      </c>
      <c r="C24" s="36" t="s">
        <v>23</v>
      </c>
      <c r="D24">
        <v>1</v>
      </c>
      <c r="E24" s="65">
        <v>3</v>
      </c>
      <c r="F24" s="46">
        <v>90</v>
      </c>
      <c r="G24" s="45">
        <v>0.66666666666666663</v>
      </c>
      <c r="H24">
        <v>20</v>
      </c>
      <c r="I24" s="61">
        <v>40</v>
      </c>
    </row>
    <row r="25" spans="2:22" ht="15.75" thickBot="1" x14ac:dyDescent="0.3">
      <c r="B25" s="34" t="s">
        <v>31</v>
      </c>
      <c r="C25" s="37" t="s">
        <v>22</v>
      </c>
      <c r="D25">
        <v>1</v>
      </c>
      <c r="E25" s="66">
        <v>3</v>
      </c>
      <c r="F25" s="48">
        <v>90</v>
      </c>
      <c r="G25" s="18">
        <v>0.66666666666666663</v>
      </c>
      <c r="H25" s="17">
        <v>20</v>
      </c>
      <c r="I25" s="62">
        <v>40</v>
      </c>
    </row>
    <row r="26" spans="2:22" x14ac:dyDescent="0.25">
      <c r="B26" s="38" t="s">
        <v>32</v>
      </c>
      <c r="C26" s="39" t="s">
        <v>19</v>
      </c>
      <c r="D26" s="3">
        <v>1</v>
      </c>
      <c r="E26" s="63">
        <v>1</v>
      </c>
      <c r="F26" s="64">
        <v>95</v>
      </c>
      <c r="G26" s="8">
        <v>0.63157894736842102</v>
      </c>
      <c r="H26" s="3">
        <v>20</v>
      </c>
      <c r="I26" s="60">
        <v>12.631578947368421</v>
      </c>
    </row>
    <row r="27" spans="2:22" x14ac:dyDescent="0.25">
      <c r="B27" s="40" t="s">
        <v>32</v>
      </c>
      <c r="C27" s="41" t="s">
        <v>24</v>
      </c>
      <c r="D27">
        <v>1</v>
      </c>
      <c r="E27" s="65">
        <v>1</v>
      </c>
      <c r="F27" s="46">
        <v>95</v>
      </c>
      <c r="G27" s="45">
        <v>0.63157894736842102</v>
      </c>
      <c r="H27">
        <v>20</v>
      </c>
      <c r="I27" s="61">
        <v>12.631578947368421</v>
      </c>
    </row>
    <row r="28" spans="2:22" ht="15.75" thickBot="1" x14ac:dyDescent="0.3">
      <c r="B28" s="42" t="s">
        <v>32</v>
      </c>
      <c r="C28" s="43" t="s">
        <v>22</v>
      </c>
      <c r="D28" s="17">
        <v>1</v>
      </c>
      <c r="E28" s="66">
        <v>1</v>
      </c>
      <c r="F28" s="48">
        <v>95</v>
      </c>
      <c r="G28" s="18">
        <v>0.63157894736842102</v>
      </c>
      <c r="H28" s="17">
        <v>20</v>
      </c>
      <c r="I28" s="62">
        <v>12.631578947368421</v>
      </c>
    </row>
    <row r="29" spans="2:22" x14ac:dyDescent="0.25">
      <c r="B29" s="28" t="s">
        <v>39</v>
      </c>
      <c r="C29" s="29" t="s">
        <v>19</v>
      </c>
      <c r="D29" s="3">
        <v>1</v>
      </c>
      <c r="E29" s="63">
        <v>1</v>
      </c>
      <c r="F29" s="64">
        <v>150</v>
      </c>
      <c r="G29" s="8">
        <v>0.4</v>
      </c>
      <c r="H29" s="3">
        <v>20</v>
      </c>
      <c r="I29" s="60">
        <v>8</v>
      </c>
    </row>
    <row r="30" spans="2:22" x14ac:dyDescent="0.25">
      <c r="B30" s="30" t="s">
        <v>39</v>
      </c>
      <c r="C30" s="31" t="s">
        <v>20</v>
      </c>
      <c r="D30" s="44">
        <v>1</v>
      </c>
      <c r="E30" s="65">
        <v>1</v>
      </c>
      <c r="F30" s="46">
        <v>150</v>
      </c>
      <c r="G30" s="45">
        <v>0.4</v>
      </c>
      <c r="H30">
        <v>20</v>
      </c>
      <c r="I30" s="61">
        <v>8</v>
      </c>
    </row>
    <row r="31" spans="2:22" ht="15.75" thickBot="1" x14ac:dyDescent="0.3">
      <c r="B31" s="32" t="s">
        <v>39</v>
      </c>
      <c r="C31" s="33" t="s">
        <v>22</v>
      </c>
      <c r="D31" s="17">
        <v>1</v>
      </c>
      <c r="E31" s="66">
        <v>1</v>
      </c>
      <c r="F31" s="48">
        <v>150</v>
      </c>
      <c r="G31" s="18">
        <v>0.4</v>
      </c>
      <c r="H31" s="17">
        <v>20</v>
      </c>
      <c r="I31" s="62">
        <v>8</v>
      </c>
    </row>
    <row r="32" spans="2:22" ht="15.75" thickBot="1" x14ac:dyDescent="0.3"/>
    <row r="33" spans="2:12" ht="19.5" thickBot="1" x14ac:dyDescent="0.35">
      <c r="B33" s="98" t="s">
        <v>33</v>
      </c>
      <c r="C33" s="99"/>
      <c r="D33" s="100" t="s">
        <v>34</v>
      </c>
      <c r="E33" s="100" t="s">
        <v>35</v>
      </c>
      <c r="H33" s="105" t="s">
        <v>37</v>
      </c>
      <c r="I33" s="106"/>
      <c r="J33" s="107" t="s">
        <v>63</v>
      </c>
    </row>
    <row r="34" spans="2:12" ht="19.5" thickBot="1" x14ac:dyDescent="0.35">
      <c r="B34" s="115" t="s">
        <v>19</v>
      </c>
      <c r="C34" s="116">
        <v>422</v>
      </c>
      <c r="D34" s="117">
        <v>404.27094886537611</v>
      </c>
      <c r="E34" s="118">
        <v>-4.3854378318259446E-2</v>
      </c>
      <c r="H34" s="111">
        <v>140.66666666666666</v>
      </c>
      <c r="I34" s="112">
        <v>135</v>
      </c>
      <c r="J34" s="113">
        <v>-4.1975308641975184E-2</v>
      </c>
      <c r="L34" s="52"/>
    </row>
    <row r="35" spans="2:12" ht="38.25" thickBot="1" x14ac:dyDescent="0.35">
      <c r="B35" s="115" t="s">
        <v>20</v>
      </c>
      <c r="C35" s="116">
        <v>282</v>
      </c>
      <c r="D35" s="119">
        <v>284.09049773755657</v>
      </c>
      <c r="E35" s="120">
        <v>7.3585626911315538E-3</v>
      </c>
      <c r="H35" s="114">
        <v>94</v>
      </c>
      <c r="I35" s="112">
        <v>94</v>
      </c>
      <c r="J35" s="113">
        <v>0</v>
      </c>
      <c r="L35" s="52"/>
    </row>
    <row r="36" spans="2:12" ht="19.5" thickBot="1" x14ac:dyDescent="0.35">
      <c r="B36" s="115" t="s">
        <v>21</v>
      </c>
      <c r="C36" s="116">
        <v>251</v>
      </c>
      <c r="D36" s="119">
        <v>260.09049773755657</v>
      </c>
      <c r="E36" s="120">
        <v>3.4951287404314635E-2</v>
      </c>
      <c r="H36" s="111">
        <v>83.666666666666671</v>
      </c>
      <c r="I36" s="112">
        <v>86</v>
      </c>
      <c r="J36" s="113">
        <v>2.7131782945736371E-2</v>
      </c>
      <c r="L36" s="52"/>
    </row>
    <row r="37" spans="2:12" ht="19.5" thickBot="1" x14ac:dyDescent="0.35">
      <c r="B37" s="115" t="s">
        <v>23</v>
      </c>
      <c r="C37" s="116">
        <v>175</v>
      </c>
      <c r="D37" s="119">
        <v>175.38461538461542</v>
      </c>
      <c r="E37" s="120">
        <v>2.1929824561405242E-3</v>
      </c>
      <c r="H37" s="111">
        <v>58.333333333333336</v>
      </c>
      <c r="I37" s="112">
        <v>58</v>
      </c>
      <c r="J37" s="113">
        <v>-5.7471264367816577E-3</v>
      </c>
      <c r="L37" s="52"/>
    </row>
    <row r="38" spans="2:12" ht="19.5" thickBot="1" x14ac:dyDescent="0.35">
      <c r="B38" s="115" t="s">
        <v>24</v>
      </c>
      <c r="C38" s="116">
        <v>159</v>
      </c>
      <c r="D38" s="119">
        <v>165.27935222672068</v>
      </c>
      <c r="E38" s="120">
        <v>3.7992357436802071E-2</v>
      </c>
      <c r="H38" s="114">
        <v>53</v>
      </c>
      <c r="I38" s="112">
        <v>55</v>
      </c>
      <c r="J38" s="113">
        <v>3.6363636363636376E-2</v>
      </c>
      <c r="L38" s="52"/>
    </row>
    <row r="39" spans="2:12" ht="19.5" thickBot="1" x14ac:dyDescent="0.35">
      <c r="B39" s="115" t="s">
        <v>25</v>
      </c>
      <c r="C39" s="116">
        <v>73</v>
      </c>
      <c r="D39" s="119">
        <v>72</v>
      </c>
      <c r="E39" s="120">
        <v>-1.388888888888884E-2</v>
      </c>
      <c r="H39" s="111">
        <v>24.333333333333332</v>
      </c>
      <c r="I39" s="112">
        <v>24</v>
      </c>
      <c r="J39" s="113">
        <v>-1.388888888888884E-2</v>
      </c>
      <c r="L39" s="52"/>
    </row>
    <row r="40" spans="2:12" ht="19.5" thickBot="1" x14ac:dyDescent="0.35">
      <c r="B40" s="115" t="s">
        <v>22</v>
      </c>
      <c r="C40" s="116">
        <v>422</v>
      </c>
      <c r="D40" s="119">
        <v>404.27094886537611</v>
      </c>
      <c r="E40" s="120">
        <v>-4.3854378318259446E-2</v>
      </c>
      <c r="H40" s="111">
        <v>140.66666666666666</v>
      </c>
      <c r="I40" s="112">
        <v>135</v>
      </c>
      <c r="J40" s="113">
        <v>-4.1975308641975184E-2</v>
      </c>
      <c r="L40" s="52"/>
    </row>
    <row r="41" spans="2:12" ht="19.5" thickBot="1" x14ac:dyDescent="0.35">
      <c r="B41" s="121" t="s">
        <v>27</v>
      </c>
      <c r="C41" s="122">
        <v>10</v>
      </c>
      <c r="D41" s="123">
        <v>10.285714285714286</v>
      </c>
      <c r="E41" s="120">
        <v>2.7777777777777901E-2</v>
      </c>
      <c r="H41" s="111">
        <v>3.3333333333333335</v>
      </c>
      <c r="I41" s="112">
        <v>3</v>
      </c>
      <c r="J41" s="113">
        <v>-0.11111111111111116</v>
      </c>
      <c r="L41" s="52"/>
    </row>
    <row r="42" spans="2:12" ht="19.5" thickBot="1" x14ac:dyDescent="0.35">
      <c r="B42" s="101" t="s">
        <v>10</v>
      </c>
      <c r="C42" s="102">
        <v>1688</v>
      </c>
      <c r="D42" s="103">
        <v>1775.6725751029157</v>
      </c>
      <c r="E42" s="104">
        <v>4.9374291371163559E-2</v>
      </c>
      <c r="H42" s="108">
        <v>562.66666666666663</v>
      </c>
      <c r="I42" s="109">
        <v>590</v>
      </c>
      <c r="J42" s="110">
        <v>4.6327683615819293E-2</v>
      </c>
      <c r="L42" s="52"/>
    </row>
  </sheetData>
  <mergeCells count="3">
    <mergeCell ref="B33:C33"/>
    <mergeCell ref="H33:I33"/>
    <mergeCell ref="X3:Z3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7413-149B-44B2-A419-32844F8BB9D9}">
  <dimension ref="C5:G41"/>
  <sheetViews>
    <sheetView topLeftCell="A22" workbookViewId="0">
      <selection activeCell="M38" sqref="M38"/>
    </sheetView>
  </sheetViews>
  <sheetFormatPr defaultRowHeight="15" x14ac:dyDescent="0.25"/>
  <cols>
    <col min="3" max="3" width="24.28515625" customWidth="1"/>
    <col min="4" max="4" width="17.85546875" customWidth="1"/>
    <col min="5" max="5" width="15" customWidth="1"/>
    <col min="6" max="6" width="15.140625" customWidth="1"/>
    <col min="7" max="7" width="19.28515625" customWidth="1"/>
  </cols>
  <sheetData>
    <row r="5" spans="3:7" x14ac:dyDescent="0.25">
      <c r="C5" s="97" t="s">
        <v>47</v>
      </c>
      <c r="D5" s="97"/>
      <c r="E5" s="97"/>
      <c r="F5" s="97"/>
      <c r="G5" s="97"/>
    </row>
    <row r="7" spans="3:7" ht="28.5" x14ac:dyDescent="0.25">
      <c r="C7" s="85" t="s">
        <v>48</v>
      </c>
      <c r="D7" s="85" t="s">
        <v>49</v>
      </c>
      <c r="E7" s="85" t="s">
        <v>50</v>
      </c>
      <c r="F7" s="85" t="s">
        <v>51</v>
      </c>
      <c r="G7" s="85" t="s">
        <v>52</v>
      </c>
    </row>
    <row r="8" spans="3:7" ht="15.75" x14ac:dyDescent="0.25">
      <c r="C8" s="86" t="s">
        <v>19</v>
      </c>
      <c r="D8" s="87" t="s">
        <v>53</v>
      </c>
      <c r="E8" s="88">
        <v>404.27094886537611</v>
      </c>
      <c r="F8" s="87">
        <f>135*3</f>
        <v>405</v>
      </c>
      <c r="G8" s="89">
        <f>1-E8/F8</f>
        <v>1.8001262583305921E-3</v>
      </c>
    </row>
    <row r="9" spans="3:7" ht="36.75" customHeight="1" x14ac:dyDescent="0.25">
      <c r="C9" s="86" t="s">
        <v>20</v>
      </c>
      <c r="D9" s="87" t="s">
        <v>54</v>
      </c>
      <c r="E9" s="88">
        <v>284.09049773755657</v>
      </c>
      <c r="F9" s="87">
        <f>94*3</f>
        <v>282</v>
      </c>
      <c r="G9" s="89">
        <f t="shared" ref="G9:G15" si="0">1-E9/F9</f>
        <v>-7.413112544526923E-3</v>
      </c>
    </row>
    <row r="10" spans="3:7" ht="31.5" x14ac:dyDescent="0.25">
      <c r="C10" s="86" t="s">
        <v>21</v>
      </c>
      <c r="D10" s="87" t="s">
        <v>55</v>
      </c>
      <c r="E10" s="88">
        <v>260.09049773755657</v>
      </c>
      <c r="F10" s="87">
        <f>86*3</f>
        <v>258</v>
      </c>
      <c r="G10" s="89">
        <f t="shared" si="0"/>
        <v>-8.1027044091339651E-3</v>
      </c>
    </row>
    <row r="11" spans="3:7" ht="15.75" x14ac:dyDescent="0.25">
      <c r="C11" s="86" t="s">
        <v>23</v>
      </c>
      <c r="D11" s="87" t="s">
        <v>56</v>
      </c>
      <c r="E11" s="88">
        <v>175.38461538461542</v>
      </c>
      <c r="F11" s="87">
        <f>58*3</f>
        <v>174</v>
      </c>
      <c r="G11" s="89">
        <f t="shared" si="0"/>
        <v>-7.9575596816978678E-3</v>
      </c>
    </row>
    <row r="12" spans="3:7" ht="22.5" customHeight="1" x14ac:dyDescent="0.25">
      <c r="C12" s="86" t="s">
        <v>24</v>
      </c>
      <c r="D12" s="87" t="s">
        <v>57</v>
      </c>
      <c r="E12" s="88">
        <v>165.27935222672068</v>
      </c>
      <c r="F12" s="90">
        <f>55*3</f>
        <v>165</v>
      </c>
      <c r="G12" s="89">
        <f t="shared" si="0"/>
        <v>-1.6930437983071478E-3</v>
      </c>
    </row>
    <row r="13" spans="3:7" ht="21.75" customHeight="1" x14ac:dyDescent="0.25">
      <c r="C13" s="86" t="s">
        <v>25</v>
      </c>
      <c r="D13" s="87" t="s">
        <v>58</v>
      </c>
      <c r="E13" s="88">
        <v>72</v>
      </c>
      <c r="F13" s="87">
        <f>24*3</f>
        <v>72</v>
      </c>
      <c r="G13" s="89">
        <f t="shared" si="0"/>
        <v>0</v>
      </c>
    </row>
    <row r="14" spans="3:7" ht="18" customHeight="1" x14ac:dyDescent="0.25">
      <c r="C14" s="86" t="s">
        <v>22</v>
      </c>
      <c r="D14" s="87" t="s">
        <v>59</v>
      </c>
      <c r="E14" s="88">
        <v>404.27094886537611</v>
      </c>
      <c r="F14" s="87">
        <f>135*3</f>
        <v>405</v>
      </c>
      <c r="G14" s="89">
        <f t="shared" si="0"/>
        <v>1.8001262583305921E-3</v>
      </c>
    </row>
    <row r="15" spans="3:7" ht="30.75" customHeight="1" x14ac:dyDescent="0.25">
      <c r="C15" s="91" t="s">
        <v>27</v>
      </c>
      <c r="D15" s="90" t="s">
        <v>60</v>
      </c>
      <c r="E15" s="88">
        <v>10.285714285714286</v>
      </c>
      <c r="F15" s="87">
        <f>3*3</f>
        <v>9</v>
      </c>
      <c r="G15" s="89">
        <f t="shared" si="0"/>
        <v>-0.14285714285714302</v>
      </c>
    </row>
    <row r="19" spans="3:7" x14ac:dyDescent="0.25">
      <c r="C19" s="97" t="s">
        <v>61</v>
      </c>
      <c r="D19" s="97"/>
      <c r="E19" s="97"/>
      <c r="F19" s="97"/>
      <c r="G19" s="97"/>
    </row>
    <row r="21" spans="3:7" ht="28.5" x14ac:dyDescent="0.25">
      <c r="C21" s="92" t="s">
        <v>48</v>
      </c>
      <c r="D21" s="93" t="s">
        <v>49</v>
      </c>
      <c r="E21" s="92" t="s">
        <v>50</v>
      </c>
      <c r="F21" s="92" t="s">
        <v>51</v>
      </c>
      <c r="G21" s="92" t="s">
        <v>52</v>
      </c>
    </row>
    <row r="22" spans="3:7" ht="15.75" x14ac:dyDescent="0.25">
      <c r="C22" s="86" t="s">
        <v>19</v>
      </c>
      <c r="D22" s="87" t="s">
        <v>53</v>
      </c>
      <c r="E22" s="88">
        <f t="shared" ref="E22:E29" si="1">4*E8</f>
        <v>1617.0837954615045</v>
      </c>
      <c r="F22" s="94">
        <f>541*3</f>
        <v>1623</v>
      </c>
      <c r="G22" s="89">
        <f>1-E22/F22</f>
        <v>3.6452276885370338E-3</v>
      </c>
    </row>
    <row r="23" spans="3:7" ht="31.5" x14ac:dyDescent="0.25">
      <c r="C23" s="86" t="s">
        <v>20</v>
      </c>
      <c r="D23" s="87" t="s">
        <v>54</v>
      </c>
      <c r="E23" s="88">
        <f t="shared" si="1"/>
        <v>1136.3619909502263</v>
      </c>
      <c r="F23" s="94">
        <f>378*3</f>
        <v>1134</v>
      </c>
      <c r="G23" s="89">
        <f t="shared" ref="G23:G29" si="2">1-E23/F23</f>
        <v>-2.0828844358256049E-3</v>
      </c>
    </row>
    <row r="24" spans="3:7" ht="31.5" x14ac:dyDescent="0.25">
      <c r="C24" s="86" t="s">
        <v>21</v>
      </c>
      <c r="D24" s="87" t="s">
        <v>55</v>
      </c>
      <c r="E24" s="88">
        <f t="shared" si="1"/>
        <v>1040.3619909502263</v>
      </c>
      <c r="F24" s="94">
        <f>348*3</f>
        <v>1044</v>
      </c>
      <c r="G24" s="89">
        <f t="shared" si="2"/>
        <v>3.4846829978675276E-3</v>
      </c>
    </row>
    <row r="25" spans="3:7" ht="15.75" x14ac:dyDescent="0.25">
      <c r="C25" s="86" t="s">
        <v>23</v>
      </c>
      <c r="D25" s="87" t="s">
        <v>56</v>
      </c>
      <c r="E25" s="88">
        <f t="shared" si="1"/>
        <v>701.53846153846166</v>
      </c>
      <c r="F25" s="94">
        <f>232*3</f>
        <v>696</v>
      </c>
      <c r="G25" s="89">
        <f t="shared" si="2"/>
        <v>-7.9575596816978678E-3</v>
      </c>
    </row>
    <row r="26" spans="3:7" ht="24.75" customHeight="1" x14ac:dyDescent="0.25">
      <c r="C26" s="86" t="s">
        <v>24</v>
      </c>
      <c r="D26" s="87" t="s">
        <v>57</v>
      </c>
      <c r="E26" s="88">
        <f t="shared" si="1"/>
        <v>661.1174089068827</v>
      </c>
      <c r="F26" s="94">
        <f>222*3</f>
        <v>666</v>
      </c>
      <c r="G26" s="89">
        <f t="shared" si="2"/>
        <v>7.3312178575334341E-3</v>
      </c>
    </row>
    <row r="27" spans="3:7" ht="22.5" customHeight="1" x14ac:dyDescent="0.25">
      <c r="C27" s="86" t="s">
        <v>25</v>
      </c>
      <c r="D27" s="87" t="s">
        <v>58</v>
      </c>
      <c r="E27" s="88">
        <f t="shared" si="1"/>
        <v>288</v>
      </c>
      <c r="F27" s="94">
        <f>95*3</f>
        <v>285</v>
      </c>
      <c r="G27" s="89">
        <f t="shared" si="2"/>
        <v>-1.0526315789473717E-2</v>
      </c>
    </row>
    <row r="28" spans="3:7" ht="26.25" customHeight="1" x14ac:dyDescent="0.25">
      <c r="C28" s="86" t="s">
        <v>22</v>
      </c>
      <c r="D28" s="87" t="s">
        <v>59</v>
      </c>
      <c r="E28" s="88">
        <f t="shared" si="1"/>
        <v>1617.0837954615045</v>
      </c>
      <c r="F28" s="94">
        <f>542*3</f>
        <v>1626</v>
      </c>
      <c r="G28" s="89">
        <f t="shared" si="2"/>
        <v>5.4835206263810221E-3</v>
      </c>
    </row>
    <row r="29" spans="3:7" ht="30" customHeight="1" x14ac:dyDescent="0.25">
      <c r="C29" s="91" t="s">
        <v>27</v>
      </c>
      <c r="D29" s="90" t="s">
        <v>60</v>
      </c>
      <c r="E29" s="88">
        <f t="shared" si="1"/>
        <v>41.142857142857146</v>
      </c>
      <c r="F29" s="90">
        <f>14*3</f>
        <v>42</v>
      </c>
      <c r="G29" s="89">
        <f t="shared" si="2"/>
        <v>2.0408163265306034E-2</v>
      </c>
    </row>
    <row r="31" spans="3:7" x14ac:dyDescent="0.25">
      <c r="C31" s="97" t="s">
        <v>62</v>
      </c>
      <c r="D31" s="97"/>
      <c r="E31" s="97"/>
      <c r="F31" s="97"/>
      <c r="G31" s="97"/>
    </row>
    <row r="33" spans="3:7" x14ac:dyDescent="0.25">
      <c r="C33" s="95" t="s">
        <v>48</v>
      </c>
      <c r="D33" s="95" t="s">
        <v>49</v>
      </c>
      <c r="E33" s="95" t="s">
        <v>50</v>
      </c>
      <c r="F33" s="95" t="s">
        <v>51</v>
      </c>
      <c r="G33" s="95" t="s">
        <v>52</v>
      </c>
    </row>
    <row r="34" spans="3:7" ht="15.75" x14ac:dyDescent="0.25">
      <c r="C34" s="86" t="s">
        <v>19</v>
      </c>
      <c r="D34" s="87" t="s">
        <v>53</v>
      </c>
      <c r="E34" s="88">
        <v>1617</v>
      </c>
      <c r="F34" s="94">
        <v>1593</v>
      </c>
      <c r="G34" s="89">
        <v>-1.5100000000000001E-2</v>
      </c>
    </row>
    <row r="35" spans="3:7" ht="35.25" customHeight="1" x14ac:dyDescent="0.25">
      <c r="C35" s="86" t="s">
        <v>20</v>
      </c>
      <c r="D35" s="87" t="s">
        <v>54</v>
      </c>
      <c r="E35" s="88">
        <v>1136</v>
      </c>
      <c r="F35" s="94">
        <v>1109</v>
      </c>
      <c r="G35" s="89">
        <v>-2.47E-2</v>
      </c>
    </row>
    <row r="36" spans="3:7" ht="15.75" x14ac:dyDescent="0.25">
      <c r="C36" s="86" t="s">
        <v>21</v>
      </c>
      <c r="D36" s="87" t="s">
        <v>55</v>
      </c>
      <c r="E36" s="88">
        <v>1040</v>
      </c>
      <c r="F36" s="94">
        <v>1014</v>
      </c>
      <c r="G36" s="89">
        <v>-2.5999999999999999E-2</v>
      </c>
    </row>
    <row r="37" spans="3:7" ht="15.75" x14ac:dyDescent="0.25">
      <c r="C37" s="86" t="s">
        <v>23</v>
      </c>
      <c r="D37" s="87" t="s">
        <v>56</v>
      </c>
      <c r="E37" s="88">
        <v>702</v>
      </c>
      <c r="F37" s="94">
        <v>671</v>
      </c>
      <c r="G37" s="89">
        <v>-4.5499999999999999E-2</v>
      </c>
    </row>
    <row r="38" spans="3:7" ht="18.75" customHeight="1" x14ac:dyDescent="0.25">
      <c r="C38" s="86" t="s">
        <v>24</v>
      </c>
      <c r="D38" s="87" t="s">
        <v>57</v>
      </c>
      <c r="E38" s="88">
        <v>661</v>
      </c>
      <c r="F38" s="94">
        <v>632</v>
      </c>
      <c r="G38" s="89">
        <v>-4.6100000000000002E-2</v>
      </c>
    </row>
    <row r="39" spans="3:7" ht="18" customHeight="1" x14ac:dyDescent="0.25">
      <c r="C39" s="86" t="s">
        <v>25</v>
      </c>
      <c r="D39" s="87" t="s">
        <v>58</v>
      </c>
      <c r="E39" s="88">
        <v>288</v>
      </c>
      <c r="F39" s="94">
        <v>288</v>
      </c>
      <c r="G39" s="89">
        <v>0</v>
      </c>
    </row>
    <row r="40" spans="3:7" ht="18" customHeight="1" x14ac:dyDescent="0.25">
      <c r="C40" s="86" t="s">
        <v>22</v>
      </c>
      <c r="D40" s="87" t="s">
        <v>59</v>
      </c>
      <c r="E40" s="88">
        <v>1617</v>
      </c>
      <c r="F40" s="94">
        <v>1591</v>
      </c>
      <c r="G40" s="89">
        <v>-1.6400000000000001E-2</v>
      </c>
    </row>
    <row r="41" spans="3:7" ht="32.25" customHeight="1" x14ac:dyDescent="0.25">
      <c r="C41" s="91" t="s">
        <v>27</v>
      </c>
      <c r="D41" s="90" t="s">
        <v>60</v>
      </c>
      <c r="E41" s="88">
        <v>41</v>
      </c>
      <c r="F41" s="90">
        <v>41</v>
      </c>
      <c r="G41" s="89">
        <v>-3.5000000000000001E-3</v>
      </c>
    </row>
  </sheetData>
  <mergeCells count="3">
    <mergeCell ref="C5:G5"/>
    <mergeCell ref="C19:G19"/>
    <mergeCell ref="C31:G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Константин Брагин</dc:creator>
  <cp:lastModifiedBy>Пользователь</cp:lastModifiedBy>
  <dcterms:created xsi:type="dcterms:W3CDTF">2015-06-05T18:17:20Z</dcterms:created>
  <dcterms:modified xsi:type="dcterms:W3CDTF">2020-09-25T20:52:50Z</dcterms:modified>
</cp:coreProperties>
</file>