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xml"/>
  <Override PartName="/xl/comments2.xml" ContentType="application/vnd.openxmlformats-officedocument.spreadsheetml.comment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2.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NALISTA TI\Downloads\"/>
    </mc:Choice>
  </mc:AlternateContent>
  <xr:revisionPtr revIDLastSave="0" documentId="13_ncr:1_{945619AB-5895-4C21-A940-931FBDD9021A}" xr6:coauthVersionLast="47" xr6:coauthVersionMax="47" xr10:uidLastSave="{00000000-0000-0000-0000-000000000000}"/>
  <bookViews>
    <workbookView xWindow="-108" yWindow="-108" windowWidth="23256" windowHeight="12456" tabRatio="899" xr2:uid="{1714396C-ECAF-4E6C-A826-C202B9276629}"/>
  </bookViews>
  <sheets>
    <sheet name="CALIDAD" sheetId="22" r:id="rId1"/>
    <sheet name="SSMA" sheetId="24" r:id="rId2"/>
    <sheet name="SGI" sheetId="4" r:id="rId3"/>
    <sheet name="TI" sheetId="16" r:id="rId4"/>
    <sheet name="RH" sheetId="5" r:id="rId5"/>
    <sheet name="COMPRAS" sheetId="10" r:id="rId6"/>
    <sheet name="ALMACÉN" sheetId="23" r:id="rId7"/>
    <sheet name="PROYECTOS" sheetId="26" r:id="rId8"/>
    <sheet name="INGENIERÍA " sheetId="25" r:id="rId9"/>
    <sheet name="SOL Y COST" sheetId="7" r:id="rId10"/>
    <sheet name="MANTTO" sheetId="17" r:id="rId11"/>
    <sheet name="VEHÍCULOS" sheetId="20" r:id="rId12"/>
  </sheets>
  <definedNames>
    <definedName name="_xlnm.Print_Area" localSheetId="6">ALMACÉN!$A$1:$P$24</definedName>
    <definedName name="_xlnm.Print_Area" localSheetId="0">CALIDAD!$A$1:$P$24</definedName>
    <definedName name="_xlnm.Print_Area" localSheetId="5">COMPRAS!$A$1:$P$16</definedName>
    <definedName name="_xlnm.Print_Area" localSheetId="8">'INGENIERÍA '!$A$1:$M$18</definedName>
    <definedName name="_xlnm.Print_Area" localSheetId="10">MANTTO!$A$1:$P$105</definedName>
    <definedName name="_xlnm.Print_Area" localSheetId="7">PROYECTOS!$A$1:$J$31</definedName>
    <definedName name="_xlnm.Print_Area" localSheetId="4">RH!$A$1:$P$42</definedName>
    <definedName name="_xlnm.Print_Area" localSheetId="2">SGI!$A$1:$P$55</definedName>
    <definedName name="_xlnm.Print_Area" localSheetId="9">'SOL Y COST'!$A$1:$P$42</definedName>
    <definedName name="_xlnm.Print_Area" localSheetId="1">SSMA!$A$1:$P$102</definedName>
    <definedName name="_xlnm.Print_Area" localSheetId="3">TI!$A$1:$P$32</definedName>
    <definedName name="_xlnm.Print_Area" localSheetId="11">VEHÍCULOS!$A$1:$P$17</definedName>
    <definedName name="Print_Area" localSheetId="0">CALIDAD!$A$1:$P$13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 i="25" l="1"/>
  <c r="I31" i="4"/>
  <c r="O30" i="16"/>
  <c r="D23" i="26"/>
  <c r="J23" i="26"/>
  <c r="C24" i="26"/>
  <c r="D24" i="26"/>
  <c r="J24" i="26"/>
  <c r="B25" i="26"/>
  <c r="D25" i="26"/>
  <c r="J25" i="26"/>
  <c r="B26" i="26"/>
  <c r="C26" i="26"/>
  <c r="D26" i="26"/>
  <c r="J26" i="26"/>
  <c r="D27" i="26"/>
  <c r="J27" i="26"/>
  <c r="D28" i="26"/>
  <c r="J28" i="26"/>
  <c r="D29" i="26"/>
  <c r="J29" i="26"/>
  <c r="D30" i="26"/>
  <c r="J30" i="26"/>
  <c r="D31" i="26"/>
  <c r="J31" i="26"/>
  <c r="J17" i="22"/>
  <c r="J18" i="22"/>
  <c r="J19" i="22"/>
  <c r="J20" i="22"/>
  <c r="J21" i="22"/>
  <c r="J22" i="22"/>
  <c r="J23" i="22"/>
  <c r="J24" i="22"/>
  <c r="J16" i="22"/>
  <c r="N28" i="7" l="1"/>
  <c r="C31" i="4"/>
  <c r="O17" i="4" l="1"/>
  <c r="B31" i="4" l="1"/>
  <c r="K15" i="5"/>
  <c r="H64" i="24"/>
  <c r="F64" i="24"/>
  <c r="O32" i="24"/>
  <c r="O31" i="24"/>
  <c r="C15" i="20"/>
  <c r="O102" i="24"/>
  <c r="O101" i="24"/>
  <c r="N100" i="24"/>
  <c r="M100" i="24"/>
  <c r="L100" i="24"/>
  <c r="K100" i="24"/>
  <c r="J100" i="24"/>
  <c r="I100" i="24"/>
  <c r="H100" i="24"/>
  <c r="G100" i="24"/>
  <c r="F100" i="24"/>
  <c r="E100" i="24"/>
  <c r="D100" i="24"/>
  <c r="C100" i="24"/>
  <c r="O84" i="24"/>
  <c r="O83" i="24"/>
  <c r="N82" i="24"/>
  <c r="M82" i="24"/>
  <c r="L82" i="24"/>
  <c r="K82" i="24"/>
  <c r="J82" i="24"/>
  <c r="I82" i="24"/>
  <c r="H82" i="24"/>
  <c r="G82" i="24"/>
  <c r="F82" i="24"/>
  <c r="E82" i="24"/>
  <c r="D82" i="24"/>
  <c r="C82" i="24"/>
  <c r="N64" i="24"/>
  <c r="M52" i="24"/>
  <c r="O36" i="24"/>
  <c r="O35" i="24"/>
  <c r="O34" i="24"/>
  <c r="O33" i="24"/>
  <c r="N30" i="24"/>
  <c r="O66" i="24" s="1"/>
  <c r="M30" i="24"/>
  <c r="N66" i="24" s="1"/>
  <c r="L30" i="24"/>
  <c r="M66" i="24" s="1"/>
  <c r="K30" i="24"/>
  <c r="L66" i="24" s="1"/>
  <c r="J30" i="24"/>
  <c r="K66" i="24" s="1"/>
  <c r="I30" i="24"/>
  <c r="J66" i="24" s="1"/>
  <c r="H30" i="24"/>
  <c r="I66" i="24" s="1"/>
  <c r="G30" i="24"/>
  <c r="H66" i="24" s="1"/>
  <c r="F30" i="24"/>
  <c r="G66" i="24" s="1"/>
  <c r="E30" i="24"/>
  <c r="F66" i="24" s="1"/>
  <c r="D30" i="24"/>
  <c r="E66" i="24" s="1"/>
  <c r="C30" i="24"/>
  <c r="O82" i="24" l="1"/>
  <c r="O100" i="24"/>
  <c r="O30" i="24"/>
  <c r="D66" i="24"/>
  <c r="P66" i="24" s="1"/>
  <c r="J63" i="24" s="1"/>
  <c r="L64" i="24" l="1"/>
  <c r="J64" i="24"/>
  <c r="C62" i="17"/>
  <c r="D62" i="17"/>
  <c r="C29" i="16"/>
  <c r="E29" i="16"/>
  <c r="F29" i="16"/>
  <c r="O49" i="17"/>
  <c r="O48" i="17"/>
  <c r="D47" i="17"/>
  <c r="E47" i="17"/>
  <c r="F47" i="17"/>
  <c r="G47" i="17"/>
  <c r="H47" i="17"/>
  <c r="I47" i="17"/>
  <c r="J47" i="17"/>
  <c r="K47" i="17"/>
  <c r="L47" i="17"/>
  <c r="M47" i="17"/>
  <c r="N47" i="17"/>
  <c r="C47" i="17"/>
  <c r="K15" i="7" l="1"/>
  <c r="G62" i="17"/>
  <c r="E62" i="17"/>
  <c r="N47" i="4" l="1"/>
  <c r="N48" i="4"/>
  <c r="N49" i="4"/>
  <c r="N50" i="4"/>
  <c r="N51" i="4"/>
  <c r="N52" i="4"/>
  <c r="N53" i="4"/>
  <c r="N54" i="4"/>
  <c r="N55" i="4"/>
  <c r="N46" i="4"/>
  <c r="N34" i="4"/>
  <c r="N31" i="4" s="1"/>
  <c r="M24" i="23" l="1"/>
  <c r="H62" i="17" l="1"/>
  <c r="D29" i="16"/>
  <c r="N33" i="4"/>
  <c r="N32" i="4"/>
  <c r="D31" i="4"/>
  <c r="E31" i="4"/>
  <c r="F31" i="4"/>
  <c r="G31" i="4"/>
  <c r="H31" i="4"/>
  <c r="J31" i="4"/>
  <c r="K31" i="4"/>
  <c r="L31" i="4"/>
  <c r="M31" i="4"/>
  <c r="F15" i="10" l="1"/>
  <c r="P78" i="17" l="1"/>
  <c r="P33" i="17"/>
  <c r="P34" i="17" s="1"/>
  <c r="P35" i="17" s="1"/>
  <c r="N17" i="7"/>
  <c r="F42" i="7" s="1"/>
  <c r="N16" i="7"/>
  <c r="O17" i="20"/>
  <c r="O16" i="20"/>
  <c r="N15" i="20"/>
  <c r="M15" i="20"/>
  <c r="L15" i="20"/>
  <c r="K15" i="20"/>
  <c r="J15" i="20"/>
  <c r="I15" i="20"/>
  <c r="H15" i="20"/>
  <c r="G15" i="20"/>
  <c r="F15" i="20"/>
  <c r="E15" i="20"/>
  <c r="D15" i="20"/>
  <c r="O15" i="20" l="1"/>
  <c r="N15" i="10" l="1"/>
  <c r="J15" i="10"/>
  <c r="N36" i="17" l="1"/>
  <c r="H15" i="7"/>
  <c r="G29" i="16"/>
  <c r="H29" i="16"/>
  <c r="I29" i="16"/>
  <c r="J29" i="16"/>
  <c r="K29" i="16"/>
  <c r="L29" i="16"/>
  <c r="M29" i="16"/>
  <c r="N29" i="16"/>
  <c r="C15" i="7"/>
  <c r="D15" i="7"/>
  <c r="E15" i="7"/>
  <c r="F15" i="7"/>
  <c r="G15" i="7"/>
  <c r="I15" i="7"/>
  <c r="J15" i="7"/>
  <c r="L15" i="7"/>
  <c r="M15" i="7"/>
  <c r="N15" i="7"/>
  <c r="B15" i="7"/>
  <c r="D15" i="16"/>
  <c r="E15" i="16"/>
  <c r="F15" i="16"/>
  <c r="G15" i="16"/>
  <c r="H15" i="16"/>
  <c r="I15" i="16"/>
  <c r="J15" i="16"/>
  <c r="K15" i="16"/>
  <c r="L15" i="16"/>
  <c r="M15" i="16"/>
  <c r="N15" i="16"/>
  <c r="C15" i="16"/>
  <c r="F62" i="17"/>
  <c r="I62" i="17"/>
  <c r="J62" i="17"/>
  <c r="K62" i="17"/>
  <c r="L62" i="17"/>
  <c r="M62" i="17"/>
  <c r="N62" i="17"/>
  <c r="D17" i="17"/>
  <c r="E17" i="17"/>
  <c r="F17" i="17"/>
  <c r="G17" i="17"/>
  <c r="H17" i="17"/>
  <c r="I17" i="17"/>
  <c r="J17" i="17"/>
  <c r="K17" i="17"/>
  <c r="L17" i="17"/>
  <c r="M17" i="17"/>
  <c r="N17" i="17"/>
  <c r="C17" i="17"/>
  <c r="O50" i="17"/>
  <c r="O63" i="17"/>
  <c r="O64" i="17"/>
  <c r="N81" i="17"/>
  <c r="O78" i="17" s="1"/>
  <c r="O17" i="17" l="1"/>
  <c r="O47" i="17"/>
  <c r="O62" i="17"/>
  <c r="P79" i="17"/>
  <c r="O35" i="17"/>
  <c r="O34" i="17"/>
  <c r="O33" i="17"/>
  <c r="O79" i="17" l="1"/>
  <c r="P80" i="17"/>
  <c r="O80" i="17" s="1"/>
  <c r="O31" i="16" l="1"/>
  <c r="O17" i="16"/>
  <c r="O16" i="16"/>
  <c r="O15" i="16" l="1"/>
  <c r="O29" i="16"/>
  <c r="O40" i="7" l="1"/>
  <c r="F41" i="7"/>
  <c r="I4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CONSERFLOW</author>
  </authors>
  <commentList>
    <comment ref="K82" authorId="0" shapeId="0" xr:uid="{7440A67B-B1F7-48B8-892E-2F9F3DFA9E14}">
      <text>
        <r>
          <rPr>
            <b/>
            <sz val="9"/>
            <color indexed="81"/>
            <rFont val="Tahoma"/>
            <family val="2"/>
          </rPr>
          <t>CONSERFLOW:</t>
        </r>
        <r>
          <rPr>
            <sz val="9"/>
            <color indexed="81"/>
            <rFont val="Tahoma"/>
            <family val="2"/>
          </rPr>
          <t xml:space="preserve">
AC 141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CONSERFLOW</author>
  </authors>
  <commentList>
    <comment ref="N77" authorId="0" shapeId="0" xr:uid="{E0445C61-B5FF-4181-AD20-5E93F3D1A22F}">
      <text>
        <r>
          <rPr>
            <b/>
            <sz val="9"/>
            <color indexed="81"/>
            <rFont val="Tahoma"/>
            <family val="2"/>
          </rPr>
          <t>CONSERFLOW:</t>
        </r>
        <r>
          <rPr>
            <sz val="9"/>
            <color indexed="81"/>
            <rFont val="Tahoma"/>
            <family val="2"/>
          </rPr>
          <t xml:space="preserve">
Cantidad de veces que han sucedido
</t>
        </r>
      </text>
    </comment>
  </commentList>
</comments>
</file>

<file path=xl/sharedStrings.xml><?xml version="1.0" encoding="utf-8"?>
<sst xmlns="http://schemas.openxmlformats.org/spreadsheetml/2006/main" count="905" uniqueCount="352">
  <si>
    <t>INDICADOR</t>
  </si>
  <si>
    <t>ENE</t>
  </si>
  <si>
    <t>FEB</t>
  </si>
  <si>
    <t>MAR</t>
  </si>
  <si>
    <t>ABR</t>
  </si>
  <si>
    <t>MAY</t>
  </si>
  <si>
    <t>JUN</t>
  </si>
  <si>
    <t>JUL</t>
  </si>
  <si>
    <t>AGO</t>
  </si>
  <si>
    <t>SEP</t>
  </si>
  <si>
    <t>OCT</t>
  </si>
  <si>
    <t>NOV</t>
  </si>
  <si>
    <t>DIC</t>
  </si>
  <si>
    <t>CÓDIGO</t>
  </si>
  <si>
    <t>EMISIÓN</t>
  </si>
  <si>
    <t>MATRIZ DE INDICADORES</t>
  </si>
  <si>
    <t>CONSERFLOW S.A. DE C.V.</t>
  </si>
  <si>
    <t>ANUAL</t>
  </si>
  <si>
    <t>REVISIÓN</t>
  </si>
  <si>
    <t>PSGI-07/F-04</t>
  </si>
  <si>
    <t>META</t>
  </si>
  <si>
    <t>FÓRMULA</t>
  </si>
  <si>
    <t>Cumplimiento a los requisitos del cliente</t>
  </si>
  <si>
    <t>PROYECTO</t>
  </si>
  <si>
    <t>GRÁFICA DE TENDENCIAS</t>
  </si>
  <si>
    <t>01</t>
  </si>
  <si>
    <t>Atención a quejas del cliente</t>
  </si>
  <si>
    <t>Orientación de los procesos a la satisfacción del cliente y la calidad</t>
  </si>
  <si>
    <t>FRECUENCIA</t>
  </si>
  <si>
    <t>Mensual</t>
  </si>
  <si>
    <t>GRÁFICA COMPARATIVA</t>
  </si>
  <si>
    <t>Porcentaje de diferencia</t>
  </si>
  <si>
    <t>Anual</t>
  </si>
  <si>
    <t>Mejorar el entorno organizacional para el personal</t>
  </si>
  <si>
    <t>Porcentaje de capacidad de respuesta al cliente</t>
  </si>
  <si>
    <t>En cada proyecto solicitado</t>
  </si>
  <si>
    <t>PORCENTAJE</t>
  </si>
  <si>
    <t>NÚMERO DE DOCUMENTOS</t>
  </si>
  <si>
    <t>OBJETIVO DEL PROCESO</t>
  </si>
  <si>
    <t>Calidad en la cadena de suministros</t>
  </si>
  <si>
    <t>TOTAL DE PROVEEDORES</t>
  </si>
  <si>
    <t>Porcentaje de exactitud en el inventario</t>
  </si>
  <si>
    <t>Generación de inventarios exactos</t>
  </si>
  <si>
    <t>TOTAL DE PARTIDAS INVENTARIADAS</t>
  </si>
  <si>
    <t xml:space="preserve">CANTIDAD DE DISCREPANCIAS </t>
  </si>
  <si>
    <t>PORCENTAJE DE EXACTITUD</t>
  </si>
  <si>
    <t>FECHA DEL INVENTARIO</t>
  </si>
  <si>
    <t>En cada inspección establecida por proyecto</t>
  </si>
  <si>
    <t>N/A</t>
  </si>
  <si>
    <t>MES</t>
  </si>
  <si>
    <t>Cumplimiento en el programa de mantenimientos preventivos</t>
  </si>
  <si>
    <t>Porcentaje de cumplimiento al programa</t>
  </si>
  <si>
    <t>PROGRAMADO</t>
  </si>
  <si>
    <t>REAL</t>
  </si>
  <si>
    <t>TOTAL DE MANTENIMIENTO</t>
  </si>
  <si>
    <t>GRÁFICA DE PARETO [CAUSAS DE MANTENIMIENTOS CORRECTIVOS]</t>
  </si>
  <si>
    <t>Proporcionar al personal la infraestructura adecuada y en óptimas condiciones</t>
  </si>
  <si>
    <t>GRAFICA DE TENDENCIA</t>
  </si>
  <si>
    <t>GRÁFICO DE TENDENCIA</t>
  </si>
  <si>
    <t>CAUSA DE MANTENIMIENTOS CORRECTIVOS</t>
  </si>
  <si>
    <t>30.MAY.22</t>
  </si>
  <si>
    <t>Mantener en óptimas condiciones todos los equipos de cómputo</t>
  </si>
  <si>
    <t>Cada que suceda</t>
  </si>
  <si>
    <t>Respuesta a la solicitud de materiales almacenados</t>
  </si>
  <si>
    <t>[Tiempo promedio de respuesta (en días)]</t>
  </si>
  <si>
    <t>Respuesta en menos de 2 días</t>
  </si>
  <si>
    <t>Al cierre de cada proyecto</t>
  </si>
  <si>
    <t>Semestral</t>
  </si>
  <si>
    <t>PROVEEDORES APROBADOS</t>
  </si>
  <si>
    <t>Eficiencia de respuesta a la solicitud de materiales</t>
  </si>
  <si>
    <t xml:space="preserve"> Cumplimiento a los hallazgos de las inspecciones realizadas</t>
  </si>
  <si>
    <t>Porcentaje</t>
  </si>
  <si>
    <t>Oferta solicitada</t>
  </si>
  <si>
    <t>Oferta atendida</t>
  </si>
  <si>
    <t>Meses</t>
  </si>
  <si>
    <t>Proyecto</t>
  </si>
  <si>
    <t>No. de Queja del Cliente</t>
  </si>
  <si>
    <t>Fecha de recepción</t>
  </si>
  <si>
    <t>Fecha de cierre</t>
  </si>
  <si>
    <t>Días</t>
  </si>
  <si>
    <t>Porcentaje de atención a quejas</t>
  </si>
  <si>
    <t>Número de revisiones por documento</t>
  </si>
  <si>
    <t>Suma del número de revisiones por documento</t>
  </si>
  <si>
    <t>NÚMERO DE REVISIONES</t>
  </si>
  <si>
    <t>No.</t>
  </si>
  <si>
    <t>Total</t>
  </si>
  <si>
    <t>P.ACUMULADO</t>
  </si>
  <si>
    <t>HALLAZGOS</t>
  </si>
  <si>
    <t>MANTENIMIENTOS EFECTUADOS</t>
  </si>
  <si>
    <t xml:space="preserve"> TOTAL DE JUNTAS</t>
  </si>
  <si>
    <t>PORCENTAJE DE REPARACIONES</t>
  </si>
  <si>
    <t>Realizar las actividades con el menor número de reparaciones en cada proyecto</t>
  </si>
  <si>
    <t>C3</t>
  </si>
  <si>
    <t>C1</t>
  </si>
  <si>
    <t>C2</t>
  </si>
  <si>
    <t>NO.</t>
  </si>
  <si>
    <t>MES DE APLICACIÓN</t>
  </si>
  <si>
    <t xml:space="preserve">Medir el cumplimiento del programa anual de mantenimiento de equipos y herramientas </t>
  </si>
  <si>
    <t xml:space="preserve">Cumplimiento del Programa anual de mantenimiento de equipos y herramientas </t>
  </si>
  <si>
    <t xml:space="preserve">Mensual </t>
  </si>
  <si>
    <t xml:space="preserve">MANTENIMIENTOS PREVENTIVOS PROGRAMADOS </t>
  </si>
  <si>
    <t xml:space="preserve">MANTENIMIENTOS PREVENTIVOS REALIZADO </t>
  </si>
  <si>
    <t>Porcentaje de efectividad de los mantenimientos correctivos</t>
  </si>
  <si>
    <t xml:space="preserve">MANTENIMIENTOS CORRECTIVOS REALIZADOS </t>
  </si>
  <si>
    <t xml:space="preserve">DICTAMENES DE BAJA DE EQUIPOS </t>
  </si>
  <si>
    <t>Reducir el impacto ambiental negativo</t>
  </si>
  <si>
    <t>Reutilizar piezas, material de equipos dados de baja</t>
  </si>
  <si>
    <t xml:space="preserve"> Cantidad de piezas reutilizables de cada equipo dado de baja</t>
  </si>
  <si>
    <t>FECHA DE LA BAJA DEL EQUIPO</t>
  </si>
  <si>
    <t>DESGASTE NATURAL DEL EQUIPO</t>
  </si>
  <si>
    <t>MAL USO DEL EQUIPO</t>
  </si>
  <si>
    <t>TOTAL</t>
  </si>
  <si>
    <t>Controlar las Acciones Correctivas y de Mejora</t>
  </si>
  <si>
    <t>No. De Acciones Correctivas</t>
  </si>
  <si>
    <t>No. De Acciones de Mejora</t>
  </si>
  <si>
    <t>Auditoría interna</t>
  </si>
  <si>
    <t>Auditoría externa</t>
  </si>
  <si>
    <t>Revisión por la dirección</t>
  </si>
  <si>
    <t>Matriz de Indicadores</t>
  </si>
  <si>
    <t>Queja del cliente</t>
  </si>
  <si>
    <t>Gestión de Riesgos</t>
  </si>
  <si>
    <t>Salida No Conforme</t>
  </si>
  <si>
    <t>Incidentes</t>
  </si>
  <si>
    <t>Encuesta de Satisfacción</t>
  </si>
  <si>
    <t>Otra</t>
  </si>
  <si>
    <t>Porcentaje de cierre de Acciones</t>
  </si>
  <si>
    <t>Porcentaje de cierre de Acciones Correctivas</t>
  </si>
  <si>
    <t>GRÁFICA DE ANÁLISIS DE ORIGEN DE ACCIONES CORRECTIVAS Y DE MEJORA</t>
  </si>
  <si>
    <t>GRÁFICA DE PASTEL</t>
  </si>
  <si>
    <t xml:space="preserve"> [(Cantidad de quejas del cliente cerradas/ la cantidad de quejas totales)x100]</t>
  </si>
  <si>
    <t xml:space="preserve">Evaluación de competencias </t>
  </si>
  <si>
    <t xml:space="preserve">Cumplir con empleados competentes conforme a la Evaluación de competencias </t>
  </si>
  <si>
    <t>máximo 3</t>
  </si>
  <si>
    <t>Efectividad en la elaboración de los documentos</t>
  </si>
  <si>
    <t>Mantener la mayor parte de la cartera de proveedores cómo aprobado</t>
  </si>
  <si>
    <t>AÑO 2024</t>
  </si>
  <si>
    <t>Nivel de competancia del personal administrativo anual</t>
  </si>
  <si>
    <t>[(Número de empleados con puntaje mayor o igual a 80%/ Número de empleados evaluados)*100]</t>
  </si>
  <si>
    <t>[(Cantidad de proveedores con categoría aprobado / Total de proveedores)*100]</t>
  </si>
  <si>
    <t>[(Número de mantenimientos preventivos realizados / Número de mantenimientos programados)*100]</t>
  </si>
  <si>
    <t>[(Mantenimientos efectuados/ Total de hallazgos en las inspecciones)*100]</t>
  </si>
  <si>
    <t>[(Mantenimientos correctivos - Dictamenes de baja de equipos) / (Mantenimientos correctivos)]*100</t>
  </si>
  <si>
    <t>EQUIPO QUE SE DA DE BAJA</t>
  </si>
  <si>
    <t>NA</t>
  </si>
  <si>
    <t xml:space="preserve">Medir el cumplimiento del programa anual </t>
  </si>
  <si>
    <t>Cumplimiento del Programa</t>
  </si>
  <si>
    <t xml:space="preserve">PROGRAMADOS </t>
  </si>
  <si>
    <t xml:space="preserve">REALIZADO </t>
  </si>
  <si>
    <t xml:space="preserve"> [Número de reparaciones / número de Inspecciones generadas]*100</t>
  </si>
  <si>
    <t>Proyectos activados</t>
  </si>
  <si>
    <t>Número de proyectos activados al mes</t>
  </si>
  <si>
    <t>Proyectos que inician al mes</t>
  </si>
  <si>
    <t xml:space="preserve">Identificar los meses en los cuales se activa mayor y menor número de proyectos </t>
  </si>
  <si>
    <t>INDICADOR DE SEGUIMIENTO</t>
  </si>
  <si>
    <t>Ofertadas ganadas anualmente</t>
  </si>
  <si>
    <t>[(Cantidad de ofertas ganadas anualmente / Cantidad de ofertas atendidas anualmente)*100]</t>
  </si>
  <si>
    <t xml:space="preserve">INDICADOR DE SEGUIMIENTO </t>
  </si>
  <si>
    <t xml:space="preserve">Número de ofertas aceptadas anualmente </t>
  </si>
  <si>
    <t>Ofertas aceptadas</t>
  </si>
  <si>
    <t>Número de ofertas atendidas anualmente</t>
  </si>
  <si>
    <t xml:space="preserve">Porcentaje de eficiencia de las ofertas generadas </t>
  </si>
  <si>
    <t xml:space="preserve">Medir la eficacia de las ofertas elaboradas por Soluciones y costos anualmente </t>
  </si>
  <si>
    <t>La capacidad de respuesta a las solicitudes ofertas del cliente</t>
  </si>
  <si>
    <t>Atender el 50% de las solicitudes de ofertas del cliente</t>
  </si>
  <si>
    <t>[(Ofertas generadas / solicitud de ofertas por el cliente)*100]</t>
  </si>
  <si>
    <t xml:space="preserve">DESGASTE NATURAL </t>
  </si>
  <si>
    <t xml:space="preserve">DESGASTE POR MAL USO </t>
  </si>
  <si>
    <t xml:space="preserve">INSTALACIÓN DEFECTUOSA </t>
  </si>
  <si>
    <t>[Mantenimiento preventivos realizados/ (Mantenimientos programados-Número de equipos programados que se encuentran en sitio)]*100</t>
  </si>
  <si>
    <t xml:space="preserve">NÚMERO DE EQUIPOS PROGRAMADOS QUE SE ENCUENTRAN EN SITIO </t>
  </si>
  <si>
    <t>CONDICIONES AMBIENTALES INADECUADAS PARA EL EQUIPO</t>
  </si>
  <si>
    <t>GRÁFICA DE PARETO [CAUSAS DE MANTENIMIENTOS CORRECTIVOS DE INFRAESTRUCTURA]</t>
  </si>
  <si>
    <t>ACUMULADO</t>
  </si>
  <si>
    <t xml:space="preserve">Verificar la efectividad de los mantenimientos correctivos </t>
  </si>
  <si>
    <t>Medir la efectividad de los mantenimientos correctivos</t>
  </si>
  <si>
    <t>FOLIO DICTAMEN BAJA</t>
  </si>
  <si>
    <t xml:space="preserve">MOTIVO DE LA DICTAMINACIÓN DE BAJA </t>
  </si>
  <si>
    <t>GRÁFICA DE TENDENCIAS CUMPLIMIENTO AL PROGRAMA DE MANTENIMIENTO DE EQUIPOS Y HERRAMIENTAS</t>
  </si>
  <si>
    <t xml:space="preserve"> [(Cantidad de acciones correctivas y de mejora cerradas / la cantidad de acciones correctivas y de mejora totales)*100]</t>
  </si>
  <si>
    <t>[(Mantenimientos preventivos programados / Mantenimiento preventivos realizados)*100]</t>
  </si>
  <si>
    <t>Tiempo promedio de respuesta a solicitud de materiales</t>
  </si>
  <si>
    <t>No. De Acciones Correctivas y de Mejora abiertas</t>
  </si>
  <si>
    <t>[Cantidad de discrepancias / Total de partidas inventariadas]*100</t>
  </si>
  <si>
    <t>PROVEEDORES CONDICIONADOS</t>
  </si>
  <si>
    <t>PROVEEDORES NO APTOS</t>
  </si>
  <si>
    <t xml:space="preserve">Porcentaje de cumplimiento </t>
  </si>
  <si>
    <t>SISTEMA DE GESTIÓN INTEGRAL - 2024</t>
  </si>
  <si>
    <t>COMPRAS - 2024</t>
  </si>
  <si>
    <t>Recursos Humanos - 2024</t>
  </si>
  <si>
    <t>TECNOLOGÍAS DE LA INFORMACIÓN- 2024</t>
  </si>
  <si>
    <t>ALMACÉN - 2024</t>
  </si>
  <si>
    <t>CALIDAD - 2024</t>
  </si>
  <si>
    <t>VEHÍCULOS - 2024</t>
  </si>
  <si>
    <t>SOLUCIONES Y COSTOS - 2024</t>
  </si>
  <si>
    <t>MANTENIMIENTO - 2024</t>
  </si>
  <si>
    <t>PROYECTOS - 2024</t>
  </si>
  <si>
    <t>INGENIERÍA Y DISEÑO - 2024</t>
  </si>
  <si>
    <t xml:space="preserve">16/03/2024 AL 22/03/2024 CENAGAS ACTUADORES EMILIANO ZAPATA </t>
  </si>
  <si>
    <t>MINI PULIDORA DEWALT 396</t>
  </si>
  <si>
    <t>COMPRESOR DEWALT 224</t>
  </si>
  <si>
    <t>PULIDORA 7" MAKITA 050</t>
  </si>
  <si>
    <t>MINI PULIDORA DEWALT 110</t>
  </si>
  <si>
    <t>MINI PULIDORA DEWALT 432</t>
  </si>
  <si>
    <t>MINI PULIDORA DEWALT 447</t>
  </si>
  <si>
    <t>MINI PULIDORA DEWALT 395</t>
  </si>
  <si>
    <t>MINI PULIDORA MAKITA 065</t>
  </si>
  <si>
    <t>MINI PULIDORA DEWALT 420</t>
  </si>
  <si>
    <t>MINI PULIDORA DEWALT 383</t>
  </si>
  <si>
    <t xml:space="preserve">DAÑO IRREPARABLE </t>
  </si>
  <si>
    <t>MINI PULIDORA BOSCH 151</t>
  </si>
  <si>
    <t>04 de abril del 2024</t>
  </si>
  <si>
    <t>MINI PULIDORA BOSCH 516</t>
  </si>
  <si>
    <t>MINI PULIDORA BOSCH 510</t>
  </si>
  <si>
    <t>SSMA - 2024</t>
  </si>
  <si>
    <t>Mantener la seguridad en los procesos</t>
  </si>
  <si>
    <t>Eventos o accidentes dentro de la empresa</t>
  </si>
  <si>
    <t>Número de eventos presentados</t>
  </si>
  <si>
    <t>No exceder de 6 eventos al año</t>
  </si>
  <si>
    <t>FECHA DE ACCIDENTE</t>
  </si>
  <si>
    <t>ÁREA DONDE OCURRIÓ EL ACCIDENTE</t>
  </si>
  <si>
    <t>PERSONAS INVOLUCRADAS</t>
  </si>
  <si>
    <t>DESCRIPCIÓN DE LA GRAVEDAD DEL ACCIDENTE</t>
  </si>
  <si>
    <t>DÍAS SIN ACCIDENTES DESPUÉS DEL EVENTO</t>
  </si>
  <si>
    <t>Monitorear la generación de residuos que impactan al medio ambiente</t>
  </si>
  <si>
    <t>Generación de Residuo de Manejo Especial</t>
  </si>
  <si>
    <t>Cantidad en Kg de RME generado</t>
  </si>
  <si>
    <t>GRAFICO DE TENDENCIAS</t>
  </si>
  <si>
    <t>KILOGRAMOS DE RME GENERADO</t>
  </si>
  <si>
    <t>MADERA</t>
  </si>
  <si>
    <t>METAL FERROSO</t>
  </si>
  <si>
    <t>VIDRIO</t>
  </si>
  <si>
    <t>PLÁSTICO</t>
  </si>
  <si>
    <t>Monitorear la cantidad de residuos que impactan al medio ambiente</t>
  </si>
  <si>
    <t>Generación de Residuo Peligroso</t>
  </si>
  <si>
    <t>Cantidad en Kg de RP generado</t>
  </si>
  <si>
    <t>No rebasar 10 Ton.</t>
  </si>
  <si>
    <t>KILOGRAMOS DE RP GENERADO</t>
  </si>
  <si>
    <t>Reducir un 1 % Anual con respecto al año anterior</t>
  </si>
  <si>
    <t>[((Cantidad anual del año corriente/Cantidad anual del año anterior ) X 100)-100]</t>
  </si>
  <si>
    <t>AÑO</t>
  </si>
  <si>
    <t>KILGRAMOS DE RESIDOS GENERADOS</t>
  </si>
  <si>
    <t>PORCENTAJE DE DIFERENCIA</t>
  </si>
  <si>
    <t>MESES</t>
  </si>
  <si>
    <t>RESIDUOS SÓLIDOS URBANOS</t>
  </si>
  <si>
    <t xml:space="preserve">Monitorear el consumo de energía </t>
  </si>
  <si>
    <t>Consumo de energía eléctrica promedio por persona</t>
  </si>
  <si>
    <t>Cantidad en KWh de energía eléctrica generada / No. Promedio de personas laborando</t>
  </si>
  <si>
    <t>No exceder más de 30 KWh por persona</t>
  </si>
  <si>
    <t>CONSUMO DE ENERGIA POR PERSONA</t>
  </si>
  <si>
    <t>KWh DE ENERGÍA ELECTRICA</t>
  </si>
  <si>
    <t>NO. PROMEDIO DE PERSONAS LABORANDO</t>
  </si>
  <si>
    <t xml:space="preserve">Monitorear el consumo de agua </t>
  </si>
  <si>
    <t>Consumo de agua promedio por persona</t>
  </si>
  <si>
    <t>[Cantidad en litros de consumo de agua /No. Promedio de personas laborando]</t>
  </si>
  <si>
    <t>No exceder más de 2 mil litros por persona</t>
  </si>
  <si>
    <t>CANTIDAD DE LITROS CONSUMIDO</t>
  </si>
  <si>
    <t>CONSUMO DE AGUA POR PERSONA</t>
  </si>
  <si>
    <t>LITROS DE AGUA</t>
  </si>
  <si>
    <t xml:space="preserve">CARTÓN </t>
  </si>
  <si>
    <t xml:space="preserve">PAPEL </t>
  </si>
  <si>
    <t>RECTIFICADOR BOSCH 414</t>
  </si>
  <si>
    <t>18 de juno del 2024</t>
  </si>
  <si>
    <t>MINIPULIDORA MAKITA 358</t>
  </si>
  <si>
    <t>3 de mayo del 2024</t>
  </si>
  <si>
    <t xml:space="preserve">NIVEL DE RIESGO </t>
  </si>
  <si>
    <t xml:space="preserve">Carga de Trabajo </t>
  </si>
  <si>
    <t xml:space="preserve">Bajo </t>
  </si>
  <si>
    <t xml:space="preserve">Nulo </t>
  </si>
  <si>
    <t xml:space="preserve">Falta de Control Sobre el Trabajo </t>
  </si>
  <si>
    <t xml:space="preserve">Jornada de Trabajo </t>
  </si>
  <si>
    <t xml:space="preserve">Interferencia en la relación trabajo-familia </t>
  </si>
  <si>
    <t xml:space="preserve">Liderazgo </t>
  </si>
  <si>
    <t xml:space="preserve">Relaciones en el trabajo </t>
  </si>
  <si>
    <t xml:space="preserve">Violencia </t>
  </si>
  <si>
    <t xml:space="preserve">Reconocimiento del desempeño </t>
  </si>
  <si>
    <t xml:space="preserve">Insuficienciente sentido de pertenencia e inestabilidad </t>
  </si>
  <si>
    <t>Mantener un nivel de riesgo por debajo de medio en los resultados del analisis de factores de riesgo psicosociales y entorno organizacional en comparación del año pasado</t>
  </si>
  <si>
    <t>[Nivel de riesgo obtenido del cuestionario de Identificación de Factores de riesgo psicosocial y entorno organizacional]</t>
  </si>
  <si>
    <t xml:space="preserve">No sobrepasar el nivel de riesgo Medio </t>
  </si>
  <si>
    <t xml:space="preserve">CATEGORÍA </t>
  </si>
  <si>
    <t>Nivel de Riesgo de factores psicosociales y entorno organizacional</t>
  </si>
  <si>
    <t xml:space="preserve">Ambiente de Trabajo </t>
  </si>
  <si>
    <t xml:space="preserve">Factores propio de la actividad </t>
  </si>
  <si>
    <t xml:space="preserve">Organización del tiempo de Trabajo </t>
  </si>
  <si>
    <t xml:space="preserve">Liderazgo y Relaciones en el Trabajo </t>
  </si>
  <si>
    <t xml:space="preserve">Entorno Organizacional </t>
  </si>
  <si>
    <t xml:space="preserve">Condiciones en el Ambiente de Trabajo </t>
  </si>
  <si>
    <t>RESULTADO</t>
  </si>
  <si>
    <t xml:space="preserve">Medio </t>
  </si>
  <si>
    <t xml:space="preserve">CALIFICACIÓN FINAL DEL CUESTIONARIO </t>
  </si>
  <si>
    <t xml:space="preserve">El trabajador durante la realización de sus actividades realiza el cambio de disco del ñulido, golpeando la mano contra el bisel de la auditoria lo cual provoca que se realice una herida en la muñeca derecha. </t>
  </si>
  <si>
    <t xml:space="preserve">Camino al Trabajo </t>
  </si>
  <si>
    <t xml:space="preserve">Paciente masculino al ir en motocicleta de su casa hacia el trabajo, en el corredor del Parque Industrial, una camioneta que iba delante, gira bruscamente y no le permite frenar a tiempo, desestabilidando y cayendo sobre su costado izquierdo, con dolor toraxico y en miembro pelvico ipsilateral </t>
  </si>
  <si>
    <t xml:space="preserve">Masculino de 41 años se encontraba fabricando filtro de canasta y al colocar una placa de Aprox. 25 a 30 kg. sobre la mesa, cae accidentalmente sobre su pie izquierdo, ocasionando dolor y limitación para la deambulación </t>
  </si>
  <si>
    <t xml:space="preserve">Trabajador al iniciar su jornada laboral sufre caída de su propia altura al tropezar y golpear contra el pavimento, sufre de contusión en codo derecho y posterior presenta dolor a la movilización. </t>
  </si>
  <si>
    <t>Taller de Trabajo</t>
  </si>
  <si>
    <t xml:space="preserve">Masculino de 50 años de edad acude refiriendo que se encontraba cargando placas y vigas de manera espontanea presenta dolor y tirón en ingle derecha, al continuar con dolor se automedica al otro día nota retracción de ambos testiculos por lo cual acude a la clinica </t>
  </si>
  <si>
    <t>AGOSTO</t>
  </si>
  <si>
    <t xml:space="preserve">Monitorear los respaldos de informacion </t>
  </si>
  <si>
    <t xml:space="preserve">Cantidad de respaldos realizados </t>
  </si>
  <si>
    <t>[(Número de respaldos realizados / Total de respaldos programados)*100]</t>
  </si>
  <si>
    <t>PROGRAMADOS</t>
  </si>
  <si>
    <t>TECHINT</t>
  </si>
  <si>
    <t>KILOGRAMOS GENERADOS DE RESIDUOS (RP, RME, RSU)</t>
  </si>
  <si>
    <t>Junio</t>
  </si>
  <si>
    <t>COPE</t>
  </si>
  <si>
    <t>Julio</t>
  </si>
  <si>
    <t>Butano-Butileno</t>
  </si>
  <si>
    <t>22 de Julio del 2024</t>
  </si>
  <si>
    <t xml:space="preserve">RECTIFICADOR MAKITA 142 </t>
  </si>
  <si>
    <t xml:space="preserve">Hokchi </t>
  </si>
  <si>
    <t>MINIPULIDORA MAKITA 445</t>
  </si>
  <si>
    <t>DAÑO IRREPARABLE</t>
  </si>
  <si>
    <t>MINIPULIDORA BOSCH 524</t>
  </si>
  <si>
    <t>PULIDORA 7" BOSCH 252</t>
  </si>
  <si>
    <t>5 de agosto de 2024</t>
  </si>
  <si>
    <t>17 de agosto de 2024</t>
  </si>
  <si>
    <t>30 de agosto del 2024</t>
  </si>
  <si>
    <t>PC100</t>
  </si>
  <si>
    <t>PC200</t>
  </si>
  <si>
    <t xml:space="preserve"> Número de reportes de fabricación para Integración a Dossier del proyecto</t>
  </si>
  <si>
    <t>Número total de reportes requeridos / número de reportes pendientes de integración al Dossier</t>
  </si>
  <si>
    <r>
      <t xml:space="preserve">REPORTES FABRICACIÓN A </t>
    </r>
    <r>
      <rPr>
        <b/>
        <u/>
        <sz val="10"/>
        <rFont val="Arial"/>
        <family val="2"/>
      </rPr>
      <t>INTEGRAR</t>
    </r>
  </si>
  <si>
    <r>
      <t xml:space="preserve">REPORTES FABRICACIÓN </t>
    </r>
    <r>
      <rPr>
        <b/>
        <u/>
        <sz val="10"/>
        <rFont val="Arial"/>
        <family val="2"/>
      </rPr>
      <t>PENDIENTES</t>
    </r>
    <r>
      <rPr>
        <b/>
        <sz val="10"/>
        <rFont val="Arial"/>
        <family val="2"/>
      </rPr>
      <t xml:space="preserve"> DE INTEGRACIÓN</t>
    </r>
  </si>
  <si>
    <t>PORCENTAJE DE CUMPLIMIENTO</t>
  </si>
  <si>
    <t>ESTATUS DE DOSSIER</t>
  </si>
  <si>
    <t>BUTANO</t>
  </si>
  <si>
    <t>SM900 (2)</t>
  </si>
  <si>
    <t>COSOLEACAQUE</t>
  </si>
  <si>
    <t>SC400</t>
  </si>
  <si>
    <t xml:space="preserve">MULTIFASICOS </t>
  </si>
  <si>
    <t xml:space="preserve">ENTREGADO </t>
  </si>
  <si>
    <t xml:space="preserve">PROCESO DE INTEGRACIÓN </t>
  </si>
  <si>
    <t>SM900</t>
  </si>
  <si>
    <t>EST</t>
  </si>
  <si>
    <t>Octubre</t>
  </si>
  <si>
    <t>Noviembre</t>
  </si>
  <si>
    <t>Multifasicos</t>
  </si>
  <si>
    <t>Cosoleacaque</t>
  </si>
  <si>
    <t>Mayo</t>
  </si>
  <si>
    <t>PROYECTOS</t>
  </si>
  <si>
    <t>MULTIFASICOS</t>
  </si>
  <si>
    <t>TUB</t>
  </si>
  <si>
    <t>N° DE REPARACIONES</t>
  </si>
  <si>
    <t>N° DE INSPECCIÓNES REALIZADAS</t>
  </si>
  <si>
    <t>Indicador de Calidad de las Operaciónes</t>
  </si>
  <si>
    <t xml:space="preserve">INDICADOR </t>
  </si>
  <si>
    <t xml:space="preserve">11/04/2024 ACTUADORES CANGREJERAS </t>
  </si>
  <si>
    <t xml:space="preserve">LLENADERAS COSOLEA </t>
  </si>
  <si>
    <t xml:space="preserve">SIN MEDICION AUN </t>
  </si>
  <si>
    <t>3..4</t>
  </si>
  <si>
    <t>AÑO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</si>
</sst>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80A]d&quot; de &quot;mmmm&quot; de &quot;yyyy;@"/>
  </numFmts>
  <fonts count="33" x14ac:knownFonts="1">
    <font>
      <sz val="12"/>
      <color theme="1"/>
      <name val="Calibri"/>
      <family val="2"/>
      <scheme val="minor"/>
    </font>
    <font>
      <sz val="12"/>
      <color theme="1"/>
      <name val="Calibri"/>
      <family val="2"/>
      <scheme val="minor"/>
    </font>
    <font>
      <sz val="12"/>
      <color theme="1"/>
      <name val="Arial"/>
      <family val="2"/>
    </font>
    <font>
      <sz val="11"/>
      <color theme="1"/>
      <name val="Arial"/>
      <family val="2"/>
    </font>
    <font>
      <sz val="10"/>
      <color theme="1"/>
      <name val="Arial"/>
      <family val="2"/>
    </font>
    <font>
      <b/>
      <sz val="12"/>
      <color rgb="FF0070C0"/>
      <name val="Arial"/>
      <family val="2"/>
    </font>
    <font>
      <b/>
      <sz val="14"/>
      <color theme="1"/>
      <name val="Arial"/>
      <family val="2"/>
    </font>
    <font>
      <b/>
      <sz val="10"/>
      <color theme="1"/>
      <name val="Arial"/>
      <family val="2"/>
    </font>
    <font>
      <b/>
      <sz val="10"/>
      <name val="Arial"/>
      <family val="2"/>
    </font>
    <font>
      <b/>
      <sz val="12"/>
      <color theme="1"/>
      <name val="Arial"/>
      <family val="2"/>
    </font>
    <font>
      <b/>
      <sz val="10"/>
      <color theme="0"/>
      <name val="Arial"/>
      <family val="2"/>
    </font>
    <font>
      <b/>
      <sz val="16"/>
      <color rgb="FF0070C0"/>
      <name val="Arial"/>
      <family val="2"/>
    </font>
    <font>
      <b/>
      <sz val="11"/>
      <name val="Arial"/>
      <family val="2"/>
    </font>
    <font>
      <b/>
      <sz val="11"/>
      <color theme="1"/>
      <name val="Arial"/>
      <family val="2"/>
    </font>
    <font>
      <sz val="9"/>
      <color theme="1"/>
      <name val="Arial"/>
      <family val="2"/>
    </font>
    <font>
      <b/>
      <sz val="8"/>
      <color theme="1"/>
      <name val="Arial"/>
      <family val="2"/>
    </font>
    <font>
      <b/>
      <sz val="8"/>
      <name val="Arial"/>
      <family val="2"/>
    </font>
    <font>
      <sz val="8"/>
      <name val="Calibri"/>
      <family val="2"/>
      <scheme val="minor"/>
    </font>
    <font>
      <sz val="9"/>
      <color indexed="81"/>
      <name val="Tahoma"/>
      <family val="2"/>
    </font>
    <font>
      <b/>
      <sz val="9"/>
      <color indexed="81"/>
      <name val="Tahoma"/>
      <family val="2"/>
    </font>
    <font>
      <sz val="12"/>
      <color theme="0"/>
      <name val="Arial"/>
      <family val="2"/>
    </font>
    <font>
      <sz val="11"/>
      <name val="Arial"/>
      <family val="2"/>
    </font>
    <font>
      <sz val="12"/>
      <name val="Calibri"/>
      <family val="2"/>
      <scheme val="minor"/>
    </font>
    <font>
      <sz val="12"/>
      <name val="Arial"/>
      <family val="2"/>
    </font>
    <font>
      <sz val="11"/>
      <color theme="0"/>
      <name val="Arial"/>
      <family val="2"/>
    </font>
    <font>
      <sz val="12"/>
      <color theme="0"/>
      <name val="Calibri"/>
      <family val="2"/>
      <scheme val="minor"/>
    </font>
    <font>
      <sz val="11"/>
      <color theme="0" tint="-0.34998626667073579"/>
      <name val="Arial"/>
      <family val="2"/>
    </font>
    <font>
      <sz val="10"/>
      <color theme="0" tint="-0.34998626667073579"/>
      <name val="Arial"/>
      <family val="2"/>
    </font>
    <font>
      <sz val="10"/>
      <name val="Arial"/>
      <family val="2"/>
    </font>
    <font>
      <sz val="12"/>
      <name val="Calibri"/>
      <family val="2"/>
    </font>
    <font>
      <sz val="12"/>
      <color theme="1"/>
      <name val="Calibri"/>
      <family val="2"/>
    </font>
    <font>
      <b/>
      <u/>
      <sz val="10"/>
      <name val="Arial"/>
      <family val="2"/>
    </font>
    <font>
      <b/>
      <sz val="11"/>
      <color rgb="FF0070C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0070C0"/>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
      <patternFill patternType="solid">
        <fgColor rgb="FFBFBFBF"/>
        <bgColor rgb="FFBFBFBF"/>
      </patternFill>
    </fill>
    <fill>
      <patternFill patternType="solid">
        <fgColor theme="0" tint="-0.249977111117893"/>
        <bgColor rgb="FFBFBFBF"/>
      </patternFill>
    </fill>
  </fills>
  <borders count="65">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indexed="64"/>
      </top>
      <bottom style="thin">
        <color auto="1"/>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auto="1"/>
      </left>
      <right/>
      <top style="medium">
        <color indexed="64"/>
      </top>
      <bottom/>
      <diagonal/>
    </border>
    <border>
      <left style="thin">
        <color auto="1"/>
      </left>
      <right/>
      <top/>
      <bottom style="medium">
        <color indexed="64"/>
      </bottom>
      <diagonal/>
    </border>
    <border>
      <left style="medium">
        <color indexed="64"/>
      </left>
      <right style="thin">
        <color auto="1"/>
      </right>
      <top style="thin">
        <color auto="1"/>
      </top>
      <bottom style="thin">
        <color auto="1"/>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right style="medium">
        <color indexed="64"/>
      </right>
      <top style="thin">
        <color auto="1"/>
      </top>
      <bottom style="medium">
        <color indexed="64"/>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style="thin">
        <color auto="1"/>
      </left>
      <right style="medium">
        <color indexed="64"/>
      </right>
      <top style="medium">
        <color indexed="64"/>
      </top>
      <bottom/>
      <diagonal/>
    </border>
    <border>
      <left style="thin">
        <color auto="1"/>
      </left>
      <right style="medium">
        <color indexed="64"/>
      </right>
      <top/>
      <bottom/>
      <diagonal/>
    </border>
    <border>
      <left style="thin">
        <color auto="1"/>
      </left>
      <right style="medium">
        <color indexed="64"/>
      </right>
      <top/>
      <bottom style="medium">
        <color indexed="64"/>
      </bottom>
      <diagonal/>
    </border>
    <border>
      <left style="medium">
        <color indexed="64"/>
      </left>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medium">
        <color indexed="64"/>
      </right>
      <top style="medium">
        <color indexed="64"/>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medium">
        <color indexed="64"/>
      </right>
      <top style="thin">
        <color auto="1"/>
      </top>
      <bottom style="thin">
        <color auto="1"/>
      </bottom>
      <diagonal/>
    </border>
    <border>
      <left style="medium">
        <color indexed="64"/>
      </left>
      <right/>
      <top style="thin">
        <color auto="1"/>
      </top>
      <bottom/>
      <diagonal/>
    </border>
    <border>
      <left style="medium">
        <color indexed="64"/>
      </left>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auto="1"/>
      </right>
      <top style="medium">
        <color indexed="64"/>
      </top>
      <bottom/>
      <diagonal/>
    </border>
  </borders>
  <cellStyleXfs count="2">
    <xf numFmtId="0" fontId="0" fillId="0" borderId="0"/>
    <xf numFmtId="9" fontId="1" fillId="0" borderId="0" applyFont="0" applyFill="0" applyBorder="0" applyAlignment="0" applyProtection="0"/>
  </cellStyleXfs>
  <cellXfs count="429">
    <xf numFmtId="0" fontId="0" fillId="0" borderId="0" xfId="0"/>
    <xf numFmtId="0" fontId="2" fillId="0" borderId="0" xfId="0" applyFont="1"/>
    <xf numFmtId="0" fontId="3" fillId="0" borderId="0" xfId="0" applyFont="1"/>
    <xf numFmtId="0" fontId="0" fillId="0" borderId="0" xfId="0" applyAlignment="1">
      <alignment vertical="center"/>
    </xf>
    <xf numFmtId="0" fontId="3" fillId="0" borderId="0" xfId="0" applyFont="1" applyAlignment="1">
      <alignment horizontal="center"/>
    </xf>
    <xf numFmtId="0" fontId="4" fillId="0" borderId="0" xfId="0" applyFont="1" applyAlignment="1">
      <alignment horizontal="center" vertical="center" wrapText="1"/>
    </xf>
    <xf numFmtId="0" fontId="3" fillId="0" borderId="0" xfId="0" applyFont="1" applyAlignment="1">
      <alignment wrapText="1"/>
    </xf>
    <xf numFmtId="0" fontId="8" fillId="4" borderId="5" xfId="0" applyFont="1" applyFill="1" applyBorder="1" applyAlignment="1">
      <alignment horizontal="center" vertical="center" wrapText="1"/>
    </xf>
    <xf numFmtId="0" fontId="8" fillId="4" borderId="19" xfId="0" applyFont="1" applyFill="1" applyBorder="1" applyAlignment="1">
      <alignment horizontal="center" vertical="center" wrapText="1"/>
    </xf>
    <xf numFmtId="2" fontId="4" fillId="2" borderId="20" xfId="0" applyNumberFormat="1" applyFont="1" applyFill="1" applyBorder="1" applyAlignment="1">
      <alignment horizontal="center" vertical="center"/>
    </xf>
    <xf numFmtId="2" fontId="4" fillId="2" borderId="8" xfId="0" applyNumberFormat="1" applyFont="1" applyFill="1" applyBorder="1" applyAlignment="1">
      <alignment horizontal="center" vertical="center"/>
    </xf>
    <xf numFmtId="1" fontId="4" fillId="2" borderId="8" xfId="0" applyNumberFormat="1" applyFont="1" applyFill="1" applyBorder="1" applyAlignment="1">
      <alignment horizontal="center" vertical="center"/>
    </xf>
    <xf numFmtId="9" fontId="8" fillId="4" borderId="1" xfId="1" applyFont="1" applyFill="1" applyBorder="1" applyAlignment="1">
      <alignment horizontal="center" vertical="center" wrapText="1"/>
    </xf>
    <xf numFmtId="0" fontId="15" fillId="4" borderId="19" xfId="0" applyFont="1" applyFill="1" applyBorder="1" applyAlignment="1">
      <alignment horizontal="center" vertical="center" wrapText="1"/>
    </xf>
    <xf numFmtId="0" fontId="15" fillId="4" borderId="28" xfId="0" applyFont="1" applyFill="1" applyBorder="1" applyAlignment="1">
      <alignment horizontal="center" vertical="center" wrapText="1"/>
    </xf>
    <xf numFmtId="0" fontId="15" fillId="4" borderId="20" xfId="0" applyFont="1" applyFill="1" applyBorder="1" applyAlignment="1">
      <alignment horizontal="center" vertical="center" wrapText="1"/>
    </xf>
    <xf numFmtId="9" fontId="4" fillId="2" borderId="1" xfId="0" applyNumberFormat="1" applyFont="1" applyFill="1" applyBorder="1" applyAlignment="1">
      <alignment horizontal="center" vertical="center"/>
    </xf>
    <xf numFmtId="1" fontId="4" fillId="2" borderId="35" xfId="0" applyNumberFormat="1" applyFont="1" applyFill="1" applyBorder="1" applyAlignment="1">
      <alignment horizontal="center" vertical="center"/>
    </xf>
    <xf numFmtId="0" fontId="7" fillId="4"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0" fontId="7" fillId="4" borderId="1" xfId="0" applyFont="1" applyFill="1" applyBorder="1" applyAlignment="1">
      <alignment vertical="center" wrapText="1"/>
    </xf>
    <xf numFmtId="9" fontId="3" fillId="0" borderId="1" xfId="1" applyFont="1" applyBorder="1" applyAlignment="1">
      <alignment horizontal="center" vertical="center"/>
    </xf>
    <xf numFmtId="9" fontId="7" fillId="2" borderId="1" xfId="0" applyNumberFormat="1" applyFont="1" applyFill="1" applyBorder="1" applyAlignment="1">
      <alignment horizontal="center" vertical="center"/>
    </xf>
    <xf numFmtId="1" fontId="8" fillId="4" borderId="35" xfId="0" applyNumberFormat="1" applyFont="1" applyFill="1" applyBorder="1" applyAlignment="1">
      <alignment horizontal="center" vertical="center" wrapText="1"/>
    </xf>
    <xf numFmtId="1" fontId="8" fillId="4" borderId="8" xfId="0" applyNumberFormat="1" applyFont="1" applyFill="1" applyBorder="1" applyAlignment="1">
      <alignment horizontal="center" vertical="center" wrapText="1"/>
    </xf>
    <xf numFmtId="0" fontId="4" fillId="0" borderId="0" xfId="0" applyFont="1" applyAlignment="1">
      <alignment vertical="center"/>
    </xf>
    <xf numFmtId="0" fontId="7" fillId="4" borderId="1" xfId="0" applyFont="1" applyFill="1" applyBorder="1" applyAlignment="1">
      <alignment horizontal="center" vertical="center"/>
    </xf>
    <xf numFmtId="0" fontId="21" fillId="0" borderId="0" xfId="0" applyFont="1"/>
    <xf numFmtId="9" fontId="7" fillId="4" borderId="1" xfId="0" applyNumberFormat="1" applyFont="1" applyFill="1" applyBorder="1" applyAlignment="1">
      <alignment horizontal="center" vertical="center"/>
    </xf>
    <xf numFmtId="0" fontId="22" fillId="0" borderId="0" xfId="0" applyFont="1" applyAlignment="1">
      <alignment vertical="center"/>
    </xf>
    <xf numFmtId="0" fontId="22" fillId="0" borderId="0" xfId="0" applyFont="1"/>
    <xf numFmtId="0" fontId="23" fillId="0" borderId="0" xfId="0" applyFont="1"/>
    <xf numFmtId="0" fontId="24" fillId="0" borderId="0" xfId="0" applyFont="1"/>
    <xf numFmtId="0" fontId="25" fillId="0" borderId="0" xfId="0" applyFont="1" applyAlignment="1">
      <alignment vertical="center"/>
    </xf>
    <xf numFmtId="0" fontId="25" fillId="0" borderId="0" xfId="0" applyFont="1"/>
    <xf numFmtId="0" fontId="20" fillId="0" borderId="0" xfId="0" applyFont="1"/>
    <xf numFmtId="0" fontId="9" fillId="0" borderId="0" xfId="0" applyFont="1" applyAlignment="1">
      <alignment horizontal="center" vertical="top"/>
    </xf>
    <xf numFmtId="0" fontId="8" fillId="4" borderId="1"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4" fillId="0" borderId="1" xfId="0" applyFont="1" applyBorder="1" applyAlignment="1">
      <alignment horizontal="center" vertical="center"/>
    </xf>
    <xf numFmtId="0" fontId="8" fillId="4" borderId="28"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26" fillId="0" borderId="0" xfId="0" applyFont="1"/>
    <xf numFmtId="0" fontId="26" fillId="0" borderId="0" xfId="0" applyFont="1" applyAlignment="1">
      <alignment horizontal="center" vertical="center"/>
    </xf>
    <xf numFmtId="0" fontId="27" fillId="0" borderId="0" xfId="0" applyFont="1" applyAlignment="1">
      <alignment horizontal="center" vertical="center"/>
    </xf>
    <xf numFmtId="9" fontId="27" fillId="0" borderId="0" xfId="1" applyFont="1" applyFill="1" applyBorder="1" applyAlignment="1">
      <alignment horizontal="center" vertical="center"/>
    </xf>
    <xf numFmtId="0" fontId="8" fillId="2" borderId="40" xfId="0" applyFont="1" applyFill="1" applyBorder="1" applyAlignment="1">
      <alignment horizontal="center" vertical="center" wrapText="1"/>
    </xf>
    <xf numFmtId="0" fontId="8" fillId="2" borderId="31" xfId="0" applyFont="1" applyFill="1" applyBorder="1" applyAlignment="1">
      <alignment horizontal="center" vertical="center" wrapText="1"/>
    </xf>
    <xf numFmtId="0" fontId="8" fillId="4" borderId="20" xfId="0" applyFont="1" applyFill="1" applyBorder="1" applyAlignment="1">
      <alignment horizontal="center" vertical="center" wrapText="1"/>
    </xf>
    <xf numFmtId="0" fontId="3" fillId="0" borderId="1" xfId="0" applyFont="1" applyBorder="1" applyAlignment="1">
      <alignment horizontal="center" vertical="center" wrapText="1"/>
    </xf>
    <xf numFmtId="0" fontId="13" fillId="0" borderId="1" xfId="0" applyFont="1" applyBorder="1" applyAlignment="1">
      <alignment horizontal="center" vertical="center"/>
    </xf>
    <xf numFmtId="1" fontId="8" fillId="2" borderId="1" xfId="1" applyNumberFormat="1" applyFont="1" applyFill="1" applyBorder="1" applyAlignment="1">
      <alignment horizontal="center" vertical="center" wrapText="1"/>
    </xf>
    <xf numFmtId="0" fontId="3" fillId="0" borderId="0" xfId="0" applyFont="1" applyAlignment="1">
      <alignment vertical="center"/>
    </xf>
    <xf numFmtId="0" fontId="21" fillId="0" borderId="0" xfId="0" applyFont="1" applyAlignment="1">
      <alignment vertical="center"/>
    </xf>
    <xf numFmtId="0" fontId="24" fillId="0" borderId="0" xfId="0" applyFont="1" applyAlignment="1">
      <alignment vertical="center"/>
    </xf>
    <xf numFmtId="0" fontId="7" fillId="2" borderId="8" xfId="0" applyFont="1" applyFill="1" applyBorder="1" applyAlignment="1">
      <alignment horizontal="center" vertical="center" wrapText="1"/>
    </xf>
    <xf numFmtId="2" fontId="3" fillId="0" borderId="0" xfId="0" applyNumberFormat="1" applyFont="1"/>
    <xf numFmtId="10" fontId="8" fillId="2" borderId="1" xfId="0" applyNumberFormat="1" applyFont="1" applyFill="1" applyBorder="1" applyAlignment="1">
      <alignment horizontal="center" vertical="center" wrapText="1"/>
    </xf>
    <xf numFmtId="1" fontId="8" fillId="4" borderId="7" xfId="0" applyNumberFormat="1" applyFont="1" applyFill="1" applyBorder="1" applyAlignment="1">
      <alignment horizontal="center" vertical="center" wrapText="1"/>
    </xf>
    <xf numFmtId="0" fontId="8" fillId="2" borderId="53" xfId="0" applyFont="1" applyFill="1" applyBorder="1" applyAlignment="1">
      <alignment horizontal="center" vertical="center" wrapText="1"/>
    </xf>
    <xf numFmtId="0" fontId="8" fillId="4" borderId="54"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4" borderId="56" xfId="0" applyFont="1" applyFill="1" applyBorder="1" applyAlignment="1">
      <alignment horizontal="center" vertical="center" wrapText="1"/>
    </xf>
    <xf numFmtId="0" fontId="8" fillId="4" borderId="57" xfId="0" applyFont="1" applyFill="1" applyBorder="1" applyAlignment="1">
      <alignment horizontal="center" vertical="center" wrapText="1"/>
    </xf>
    <xf numFmtId="0" fontId="28" fillId="5" borderId="1" xfId="0" applyFont="1" applyFill="1" applyBorder="1" applyAlignment="1">
      <alignment horizontal="center" vertical="center" wrapText="1"/>
    </xf>
    <xf numFmtId="1" fontId="28" fillId="5" borderId="1" xfId="0" applyNumberFormat="1" applyFont="1" applyFill="1" applyBorder="1" applyAlignment="1">
      <alignment horizontal="center" vertical="center" wrapText="1"/>
    </xf>
    <xf numFmtId="0" fontId="28" fillId="5" borderId="8" xfId="0" applyFont="1" applyFill="1" applyBorder="1" applyAlignment="1">
      <alignment horizontal="center" vertical="center" wrapText="1"/>
    </xf>
    <xf numFmtId="1" fontId="28" fillId="5" borderId="8" xfId="0" applyNumberFormat="1" applyFont="1" applyFill="1" applyBorder="1" applyAlignment="1">
      <alignment horizontal="center" vertical="center" wrapText="1"/>
    </xf>
    <xf numFmtId="0" fontId="28" fillId="0" borderId="1" xfId="0" applyFont="1" applyBorder="1" applyAlignment="1">
      <alignment horizontal="center" vertical="center" wrapText="1"/>
    </xf>
    <xf numFmtId="0" fontId="28" fillId="0" borderId="41" xfId="0" applyFont="1" applyBorder="1" applyAlignment="1">
      <alignment horizontal="center" vertical="center" wrapText="1"/>
    </xf>
    <xf numFmtId="0" fontId="28" fillId="0" borderId="8" xfId="0" applyFont="1" applyBorder="1" applyAlignment="1">
      <alignment horizontal="center" vertical="center" wrapText="1"/>
    </xf>
    <xf numFmtId="0" fontId="8" fillId="4" borderId="7" xfId="0" applyFont="1" applyFill="1" applyBorder="1" applyAlignment="1">
      <alignment horizontal="center" vertical="center" wrapText="1"/>
    </xf>
    <xf numFmtId="14" fontId="20" fillId="0" borderId="0" xfId="0" applyNumberFormat="1" applyFont="1"/>
    <xf numFmtId="2" fontId="4" fillId="2" borderId="1" xfId="0" applyNumberFormat="1" applyFont="1" applyFill="1" applyBorder="1" applyAlignment="1">
      <alignment horizontal="center" vertical="center"/>
    </xf>
    <xf numFmtId="2" fontId="8" fillId="4" borderId="1" xfId="1" applyNumberFormat="1" applyFont="1" applyFill="1" applyBorder="1" applyAlignment="1">
      <alignment horizontal="center" vertical="center"/>
    </xf>
    <xf numFmtId="2" fontId="4" fillId="0" borderId="1" xfId="0" applyNumberFormat="1" applyFont="1" applyBorder="1" applyAlignment="1">
      <alignment horizontal="center" vertical="center"/>
    </xf>
    <xf numFmtId="2" fontId="28" fillId="4" borderId="1" xfId="1" applyNumberFormat="1" applyFont="1" applyFill="1" applyBorder="1" applyAlignment="1">
      <alignment horizontal="center" vertical="center"/>
    </xf>
    <xf numFmtId="0" fontId="8" fillId="4" borderId="6" xfId="0" applyFont="1" applyFill="1" applyBorder="1" applyAlignment="1">
      <alignment vertical="center" wrapText="1"/>
    </xf>
    <xf numFmtId="0" fontId="8" fillId="4" borderId="7" xfId="0" applyFont="1" applyFill="1" applyBorder="1" applyAlignment="1">
      <alignment vertical="center" wrapText="1"/>
    </xf>
    <xf numFmtId="2" fontId="4" fillId="7" borderId="61" xfId="0" applyNumberFormat="1" applyFont="1" applyFill="1" applyBorder="1" applyAlignment="1">
      <alignment horizontal="center" vertical="center"/>
    </xf>
    <xf numFmtId="2" fontId="8" fillId="2" borderId="7" xfId="1" applyNumberFormat="1" applyFont="1" applyFill="1" applyBorder="1" applyAlignment="1">
      <alignment horizontal="center" vertical="center"/>
    </xf>
    <xf numFmtId="2" fontId="4" fillId="0" borderId="62" xfId="0" applyNumberFormat="1" applyFont="1" applyBorder="1" applyAlignment="1">
      <alignment horizontal="center" vertical="center"/>
    </xf>
    <xf numFmtId="2" fontId="2" fillId="0" borderId="62" xfId="0" applyNumberFormat="1" applyFont="1" applyBorder="1" applyAlignment="1">
      <alignment horizontal="center" vertical="center"/>
    </xf>
    <xf numFmtId="2" fontId="2" fillId="0" borderId="63" xfId="0" applyNumberFormat="1" applyFont="1" applyBorder="1" applyAlignment="1">
      <alignment horizontal="center" vertical="center"/>
    </xf>
    <xf numFmtId="2" fontId="4" fillId="0" borderId="8" xfId="0" applyNumberFormat="1" applyFont="1" applyBorder="1" applyAlignment="1">
      <alignment horizontal="center" vertical="center"/>
    </xf>
    <xf numFmtId="2" fontId="8" fillId="0" borderId="8" xfId="1" applyNumberFormat="1" applyFont="1" applyFill="1" applyBorder="1" applyAlignment="1">
      <alignment horizontal="center" vertical="center"/>
    </xf>
    <xf numFmtId="0" fontId="8" fillId="0" borderId="8" xfId="0" applyFont="1" applyBorder="1" applyAlignment="1">
      <alignment horizontal="center" vertical="center" wrapText="1"/>
    </xf>
    <xf numFmtId="0" fontId="10" fillId="0" borderId="0" xfId="0" applyFont="1" applyAlignment="1">
      <alignment vertical="center" wrapText="1"/>
    </xf>
    <xf numFmtId="0" fontId="4" fillId="0" borderId="0" xfId="0" applyFont="1" applyAlignment="1">
      <alignment vertical="center" wrapText="1"/>
    </xf>
    <xf numFmtId="9" fontId="4" fillId="0" borderId="0" xfId="0" applyNumberFormat="1" applyFont="1" applyAlignment="1">
      <alignment vertical="center" wrapText="1"/>
    </xf>
    <xf numFmtId="0" fontId="8" fillId="2" borderId="41" xfId="0" applyFont="1" applyFill="1" applyBorder="1" applyAlignment="1">
      <alignment horizontal="center" vertical="center" wrapText="1"/>
    </xf>
    <xf numFmtId="2" fontId="8" fillId="4" borderId="41" xfId="0" applyNumberFormat="1" applyFont="1" applyFill="1" applyBorder="1" applyAlignment="1">
      <alignment horizontal="center" vertical="center" wrapText="1"/>
    </xf>
    <xf numFmtId="4" fontId="4" fillId="2" borderId="1" xfId="0" applyNumberFormat="1" applyFont="1" applyFill="1" applyBorder="1" applyAlignment="1">
      <alignment horizontal="center" vertical="center"/>
    </xf>
    <xf numFmtId="4" fontId="8" fillId="4" borderId="1" xfId="1" applyNumberFormat="1" applyFont="1" applyFill="1" applyBorder="1" applyAlignment="1">
      <alignment horizontal="center" vertical="center"/>
    </xf>
    <xf numFmtId="3" fontId="4" fillId="2" borderId="8" xfId="0" applyNumberFormat="1" applyFont="1" applyFill="1" applyBorder="1" applyAlignment="1">
      <alignment horizontal="center" vertical="center"/>
    </xf>
    <xf numFmtId="3" fontId="14" fillId="2" borderId="8" xfId="0" applyNumberFormat="1" applyFont="1" applyFill="1" applyBorder="1" applyAlignment="1">
      <alignment horizontal="center" vertical="center"/>
    </xf>
    <xf numFmtId="2" fontId="7" fillId="4" borderId="8" xfId="0" applyNumberFormat="1" applyFont="1" applyFill="1" applyBorder="1" applyAlignment="1">
      <alignment horizontal="center" vertical="center"/>
    </xf>
    <xf numFmtId="2" fontId="8" fillId="2" borderId="41" xfId="0" applyNumberFormat="1" applyFont="1" applyFill="1" applyBorder="1" applyAlignment="1">
      <alignment horizontal="center" vertical="center" wrapText="1"/>
    </xf>
    <xf numFmtId="3" fontId="4" fillId="2" borderId="1" xfId="0" applyNumberFormat="1" applyFont="1" applyFill="1" applyBorder="1" applyAlignment="1">
      <alignment horizontal="center" vertical="center"/>
    </xf>
    <xf numFmtId="1" fontId="8" fillId="4" borderId="1" xfId="1" applyNumberFormat="1" applyFont="1" applyFill="1" applyBorder="1" applyAlignment="1">
      <alignment horizontal="center" vertical="center"/>
    </xf>
    <xf numFmtId="1" fontId="7" fillId="4" borderId="8" xfId="0" applyNumberFormat="1" applyFont="1" applyFill="1" applyBorder="1" applyAlignment="1">
      <alignment horizontal="center" vertical="center"/>
    </xf>
    <xf numFmtId="9" fontId="8" fillId="2" borderId="1" xfId="0" applyNumberFormat="1" applyFont="1" applyFill="1" applyBorder="1" applyAlignment="1">
      <alignment horizontal="center" vertical="center" wrapText="1"/>
    </xf>
    <xf numFmtId="2" fontId="28" fillId="0" borderId="8" xfId="1" applyNumberFormat="1" applyFont="1" applyFill="1" applyBorder="1" applyAlignment="1">
      <alignment horizontal="center" vertical="center"/>
    </xf>
    <xf numFmtId="0" fontId="10" fillId="3" borderId="5" xfId="0" applyFont="1" applyFill="1" applyBorder="1" applyAlignment="1">
      <alignment horizontal="center" vertical="center" wrapText="1"/>
    </xf>
    <xf numFmtId="9" fontId="4" fillId="0" borderId="8" xfId="0" applyNumberFormat="1" applyFont="1" applyBorder="1" applyAlignment="1">
      <alignment horizontal="center" vertical="center" wrapText="1"/>
    </xf>
    <xf numFmtId="0" fontId="10" fillId="3" borderId="29" xfId="0" applyFont="1" applyFill="1" applyBorder="1" applyAlignment="1">
      <alignment horizontal="center" vertical="center" wrapText="1"/>
    </xf>
    <xf numFmtId="0" fontId="4" fillId="0" borderId="31"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 xfId="0" applyFont="1" applyBorder="1" applyAlignment="1">
      <alignment horizontal="center" vertical="center" wrapText="1"/>
    </xf>
    <xf numFmtId="9" fontId="4" fillId="0" borderId="1" xfId="1" applyFont="1" applyBorder="1" applyAlignment="1">
      <alignment horizontal="center" vertical="center" wrapText="1"/>
    </xf>
    <xf numFmtId="0" fontId="3" fillId="0" borderId="5" xfId="0" applyFont="1" applyBorder="1" applyAlignment="1">
      <alignment horizontal="center" vertical="center" wrapText="1"/>
    </xf>
    <xf numFmtId="49" fontId="3" fillId="0" borderId="1" xfId="0" applyNumberFormat="1" applyFont="1" applyBorder="1" applyAlignment="1">
      <alignment horizontal="center" vertical="center" wrapText="1"/>
    </xf>
    <xf numFmtId="0" fontId="4" fillId="0" borderId="28" xfId="0" applyFont="1" applyBorder="1" applyAlignment="1">
      <alignment horizontal="center" vertical="center" wrapText="1"/>
    </xf>
    <xf numFmtId="0" fontId="8" fillId="4" borderId="9" xfId="0" applyFont="1" applyFill="1" applyBorder="1" applyAlignment="1">
      <alignment horizontal="center" vertical="center" wrapText="1"/>
    </xf>
    <xf numFmtId="9" fontId="4" fillId="0" borderId="0" xfId="1" applyFont="1" applyBorder="1" applyAlignment="1">
      <alignment horizontal="center" vertical="center" wrapText="1"/>
    </xf>
    <xf numFmtId="165" fontId="4" fillId="0" borderId="1" xfId="1" applyNumberFormat="1" applyFont="1" applyBorder="1" applyAlignment="1">
      <alignment horizontal="center" vertical="center" wrapText="1"/>
    </xf>
    <xf numFmtId="0" fontId="4" fillId="0" borderId="40" xfId="0" applyFont="1" applyBorder="1" applyAlignment="1">
      <alignment horizontal="center" vertical="center" wrapText="1"/>
    </xf>
    <xf numFmtId="2" fontId="28" fillId="0" borderId="1" xfId="1" applyNumberFormat="1" applyFont="1" applyFill="1" applyBorder="1" applyAlignment="1">
      <alignment horizontal="center" vertical="center"/>
    </xf>
    <xf numFmtId="9" fontId="3" fillId="0" borderId="0" xfId="0" applyNumberFormat="1" applyFont="1"/>
    <xf numFmtId="0" fontId="3" fillId="0" borderId="15" xfId="0" applyFont="1" applyBorder="1" applyAlignment="1">
      <alignment horizontal="center"/>
    </xf>
    <xf numFmtId="0" fontId="3" fillId="0" borderId="16" xfId="0" applyFont="1" applyBorder="1" applyAlignment="1">
      <alignment horizontal="center"/>
    </xf>
    <xf numFmtId="0" fontId="3" fillId="0" borderId="17" xfId="0" applyFont="1" applyBorder="1" applyAlignment="1">
      <alignment horizontal="center"/>
    </xf>
    <xf numFmtId="0" fontId="3" fillId="0" borderId="1" xfId="0" applyFont="1" applyBorder="1" applyAlignment="1">
      <alignment horizontal="center"/>
    </xf>
    <xf numFmtId="9" fontId="3" fillId="0" borderId="1" xfId="0" applyNumberFormat="1" applyFont="1" applyBorder="1" applyAlignment="1">
      <alignment horizontal="center"/>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2" xfId="0" applyFont="1" applyBorder="1" applyAlignment="1">
      <alignment horizontal="center"/>
    </xf>
    <xf numFmtId="0" fontId="3" fillId="0" borderId="32" xfId="0" applyFont="1" applyBorder="1" applyAlignment="1">
      <alignment horizontal="center"/>
    </xf>
    <xf numFmtId="0" fontId="3" fillId="0" borderId="33" xfId="0" applyFont="1" applyBorder="1" applyAlignment="1">
      <alignment horizontal="center"/>
    </xf>
    <xf numFmtId="0" fontId="3" fillId="0" borderId="8" xfId="0" applyFont="1" applyBorder="1" applyAlignment="1">
      <alignment horizont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8" xfId="0" applyFont="1" applyBorder="1" applyAlignment="1">
      <alignment horizontal="center" vertical="center" wrapText="1"/>
    </xf>
    <xf numFmtId="0" fontId="8"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0" fillId="0" borderId="19" xfId="0" applyBorder="1" applyAlignment="1">
      <alignment horizontal="center" vertical="center" wrapText="1"/>
    </xf>
    <xf numFmtId="0" fontId="0" fillId="0" borderId="5" xfId="0" applyBorder="1" applyAlignment="1">
      <alignment horizontal="center" vertical="center" wrapText="1"/>
    </xf>
    <xf numFmtId="0" fontId="0" fillId="0" borderId="28" xfId="0" applyBorder="1" applyAlignment="1">
      <alignment horizontal="center" vertical="center" wrapText="1"/>
    </xf>
    <xf numFmtId="0" fontId="0" fillId="0" borderId="1" xfId="0" applyBorder="1" applyAlignment="1">
      <alignment horizontal="center" vertical="center" wrapText="1"/>
    </xf>
    <xf numFmtId="0" fontId="0" fillId="0" borderId="20" xfId="0" applyBorder="1" applyAlignment="1">
      <alignment horizontal="center" vertical="center" wrapText="1"/>
    </xf>
    <xf numFmtId="0" fontId="0" fillId="0" borderId="8" xfId="0"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8" xfId="0" applyFont="1" applyBorder="1" applyAlignment="1">
      <alignment horizontal="center" vertical="center" wrapText="1"/>
    </xf>
    <xf numFmtId="0" fontId="7" fillId="0" borderId="5"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7"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7" xfId="0" applyNumberFormat="1" applyFont="1" applyBorder="1" applyAlignment="1">
      <alignment horizontal="center" vertical="center" wrapText="1"/>
    </xf>
    <xf numFmtId="0" fontId="7" fillId="0" borderId="8" xfId="0" applyFont="1" applyBorder="1" applyAlignment="1">
      <alignment horizontal="center" vertical="center" wrapText="1"/>
    </xf>
    <xf numFmtId="0" fontId="4" fillId="0" borderId="9" xfId="0" applyFont="1" applyBorder="1" applyAlignment="1">
      <alignment horizontal="center" vertical="center" wrapText="1"/>
    </xf>
    <xf numFmtId="0" fontId="11" fillId="0" borderId="0" xfId="0" applyFont="1" applyAlignment="1">
      <alignment horizontal="center" vertical="center"/>
    </xf>
    <xf numFmtId="0" fontId="9" fillId="0" borderId="12" xfId="0" applyFont="1" applyBorder="1" applyAlignment="1">
      <alignment horizontal="center" vertical="center"/>
    </xf>
    <xf numFmtId="0" fontId="9" fillId="0" borderId="10" xfId="0" applyFont="1" applyBorder="1" applyAlignment="1">
      <alignment horizontal="center" vertical="center"/>
    </xf>
    <xf numFmtId="0" fontId="9" fillId="0" borderId="23" xfId="0" applyFont="1" applyBorder="1" applyAlignment="1">
      <alignment horizontal="center" vertical="center"/>
    </xf>
    <xf numFmtId="0" fontId="9" fillId="0" borderId="13" xfId="0" applyFont="1" applyBorder="1" applyAlignment="1">
      <alignment horizontal="center" vertical="top"/>
    </xf>
    <xf numFmtId="0" fontId="9" fillId="0" borderId="0" xfId="0" applyFont="1" applyAlignment="1">
      <alignment horizontal="center" vertical="top"/>
    </xf>
    <xf numFmtId="0" fontId="9" fillId="0" borderId="24" xfId="0" applyFont="1" applyBorder="1" applyAlignment="1">
      <alignment horizontal="center" vertical="top"/>
    </xf>
    <xf numFmtId="0" fontId="9" fillId="0" borderId="14" xfId="0" applyFont="1" applyBorder="1" applyAlignment="1">
      <alignment horizontal="center" vertical="top"/>
    </xf>
    <xf numFmtId="0" fontId="9" fillId="0" borderId="11" xfId="0" applyFont="1" applyBorder="1" applyAlignment="1">
      <alignment horizontal="center" vertical="top"/>
    </xf>
    <xf numFmtId="0" fontId="9" fillId="0" borderId="25" xfId="0" applyFont="1" applyBorder="1" applyAlignment="1">
      <alignment horizontal="center" vertical="top"/>
    </xf>
    <xf numFmtId="0" fontId="10" fillId="3" borderId="21" xfId="0" applyFont="1" applyFill="1" applyBorder="1" applyAlignment="1">
      <alignment horizontal="center" vertical="center" wrapText="1"/>
    </xf>
    <xf numFmtId="0" fontId="10" fillId="3" borderId="45" xfId="0" applyFont="1" applyFill="1" applyBorder="1" applyAlignment="1">
      <alignment horizontal="center" vertical="center" wrapText="1"/>
    </xf>
    <xf numFmtId="0" fontId="10" fillId="3" borderId="30" xfId="0" applyFont="1" applyFill="1" applyBorder="1" applyAlignment="1">
      <alignment horizontal="center" vertical="center" wrapText="1"/>
    </xf>
    <xf numFmtId="0" fontId="10" fillId="3" borderId="18" xfId="0" applyFont="1" applyFill="1" applyBorder="1" applyAlignment="1">
      <alignment horizontal="center" vertical="center" wrapText="1"/>
    </xf>
    <xf numFmtId="0" fontId="10" fillId="3" borderId="29" xfId="0" applyFont="1" applyFill="1" applyBorder="1" applyAlignment="1">
      <alignment horizontal="center" vertical="center" wrapText="1"/>
    </xf>
    <xf numFmtId="9" fontId="4" fillId="0" borderId="22" xfId="0" applyNumberFormat="1" applyFont="1" applyBorder="1" applyAlignment="1">
      <alignment horizontal="center" vertical="center" wrapText="1"/>
    </xf>
    <xf numFmtId="9" fontId="4" fillId="0" borderId="34" xfId="0" applyNumberFormat="1" applyFont="1" applyBorder="1" applyAlignment="1">
      <alignment horizontal="center" vertical="center" wrapText="1"/>
    </xf>
    <xf numFmtId="0" fontId="4" fillId="0" borderId="2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1" xfId="0" applyFont="1" applyBorder="1" applyAlignment="1">
      <alignment horizontal="center" vertical="center" wrapText="1"/>
    </xf>
    <xf numFmtId="0" fontId="8" fillId="4" borderId="19" xfId="0" applyFont="1" applyFill="1" applyBorder="1" applyAlignment="1">
      <alignment horizontal="center" vertical="center" wrapText="1"/>
    </xf>
    <xf numFmtId="1" fontId="4" fillId="0" borderId="15" xfId="0" applyNumberFormat="1" applyFont="1" applyBorder="1" applyAlignment="1">
      <alignment horizontal="center" vertical="center" wrapText="1"/>
    </xf>
    <xf numFmtId="1" fontId="4" fillId="0" borderId="51" xfId="0" applyNumberFormat="1" applyFont="1" applyBorder="1" applyAlignment="1">
      <alignment horizontal="center" vertical="center" wrapText="1"/>
    </xf>
    <xf numFmtId="14" fontId="4" fillId="0" borderId="40" xfId="0" applyNumberFormat="1" applyFont="1" applyBorder="1" applyAlignment="1">
      <alignment horizontal="center" vertical="center" wrapText="1"/>
    </xf>
    <xf numFmtId="14" fontId="4" fillId="0" borderId="16" xfId="0" applyNumberFormat="1" applyFont="1" applyBorder="1" applyAlignment="1">
      <alignment horizontal="center" vertical="center" wrapText="1"/>
    </xf>
    <xf numFmtId="14" fontId="4" fillId="0" borderId="17" xfId="0" applyNumberFormat="1"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23"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0" xfId="0" applyFont="1" applyAlignment="1">
      <alignment horizontal="center" vertical="center" wrapText="1"/>
    </xf>
    <xf numFmtId="0" fontId="4" fillId="0" borderId="24"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25" xfId="0" applyFont="1" applyBorder="1" applyAlignment="1">
      <alignment horizontal="center" vertical="center" wrapText="1"/>
    </xf>
    <xf numFmtId="0" fontId="7" fillId="4" borderId="19" xfId="0" applyFont="1" applyFill="1" applyBorder="1" applyAlignment="1">
      <alignment horizontal="center" vertical="center"/>
    </xf>
    <xf numFmtId="0" fontId="7" fillId="4" borderId="5" xfId="0" applyFont="1" applyFill="1" applyBorder="1" applyAlignment="1">
      <alignment horizontal="center" vertical="center"/>
    </xf>
    <xf numFmtId="0" fontId="8" fillId="4" borderId="37" xfId="0" applyFont="1" applyFill="1" applyBorder="1" applyAlignment="1">
      <alignment horizontal="center" vertical="center" wrapText="1"/>
    </xf>
    <xf numFmtId="0" fontId="8" fillId="4" borderId="38" xfId="0" applyFont="1" applyFill="1" applyBorder="1" applyAlignment="1">
      <alignment horizontal="center" vertical="center" wrapText="1"/>
    </xf>
    <xf numFmtId="0" fontId="8" fillId="4" borderId="39" xfId="0" applyFont="1" applyFill="1" applyBorder="1" applyAlignment="1">
      <alignment horizontal="center" vertical="center" wrapText="1"/>
    </xf>
    <xf numFmtId="0" fontId="13" fillId="4" borderId="40" xfId="0" applyFont="1" applyFill="1" applyBorder="1" applyAlignment="1">
      <alignment horizontal="center" vertical="center" wrapText="1"/>
    </xf>
    <xf numFmtId="0" fontId="13" fillId="4" borderId="17" xfId="0" applyFont="1" applyFill="1" applyBorder="1" applyAlignment="1">
      <alignment horizontal="center" vertical="center" wrapText="1"/>
    </xf>
    <xf numFmtId="0" fontId="7" fillId="4" borderId="28"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20"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6" xfId="0" applyFont="1" applyFill="1" applyBorder="1" applyAlignment="1">
      <alignment horizontal="center" vertical="center" wrapText="1"/>
    </xf>
    <xf numFmtId="9" fontId="4" fillId="0" borderId="8" xfId="0" applyNumberFormat="1" applyFont="1" applyBorder="1" applyAlignment="1">
      <alignment horizontal="center" vertical="center" wrapText="1"/>
    </xf>
    <xf numFmtId="0" fontId="13" fillId="4" borderId="19" xfId="0" applyFont="1" applyFill="1" applyBorder="1" applyAlignment="1">
      <alignment horizontal="center" vertical="center"/>
    </xf>
    <xf numFmtId="0" fontId="13" fillId="4" borderId="5" xfId="0" applyFont="1" applyFill="1" applyBorder="1" applyAlignment="1">
      <alignment horizontal="center" vertical="center"/>
    </xf>
    <xf numFmtId="0" fontId="8" fillId="4" borderId="28" xfId="0" applyFont="1" applyFill="1" applyBorder="1" applyAlignment="1">
      <alignment horizontal="center" vertical="center" wrapText="1"/>
    </xf>
    <xf numFmtId="0" fontId="8" fillId="4" borderId="1" xfId="0" applyFont="1" applyFill="1" applyBorder="1" applyAlignment="1">
      <alignment horizontal="center" vertical="center" wrapText="1"/>
    </xf>
    <xf numFmtId="2" fontId="4" fillId="4" borderId="20" xfId="0" applyNumberFormat="1" applyFont="1" applyFill="1" applyBorder="1" applyAlignment="1">
      <alignment horizontal="center" vertical="center" wrapText="1"/>
    </xf>
    <xf numFmtId="2" fontId="4" fillId="4" borderId="8" xfId="0" applyNumberFormat="1" applyFont="1" applyFill="1" applyBorder="1" applyAlignment="1">
      <alignment horizontal="center" vertical="center" wrapText="1"/>
    </xf>
    <xf numFmtId="2" fontId="3" fillId="2" borderId="1" xfId="0" applyNumberFormat="1" applyFont="1" applyFill="1" applyBorder="1" applyAlignment="1">
      <alignment horizontal="center" vertical="center" wrapText="1"/>
    </xf>
    <xf numFmtId="0" fontId="28" fillId="4" borderId="60" xfId="0" applyFont="1" applyFill="1" applyBorder="1" applyAlignment="1">
      <alignment horizontal="center" vertical="center" wrapText="1"/>
    </xf>
    <xf numFmtId="0" fontId="28" fillId="4" borderId="41" xfId="0" applyFont="1" applyFill="1" applyBorder="1" applyAlignment="1">
      <alignment horizontal="center" vertical="center" wrapText="1"/>
    </xf>
    <xf numFmtId="0" fontId="3" fillId="0" borderId="58" xfId="0" applyFont="1" applyBorder="1" applyAlignment="1">
      <alignment horizontal="center"/>
    </xf>
    <xf numFmtId="0" fontId="29" fillId="0" borderId="59" xfId="0" applyFont="1" applyBorder="1"/>
    <xf numFmtId="9" fontId="3" fillId="0" borderId="58" xfId="0" applyNumberFormat="1" applyFont="1" applyBorder="1" applyAlignment="1">
      <alignment horizontal="center" vertical="center"/>
    </xf>
    <xf numFmtId="9" fontId="3" fillId="0" borderId="1" xfId="1" applyFont="1" applyBorder="1" applyAlignment="1">
      <alignment horizontal="center" vertical="center"/>
    </xf>
    <xf numFmtId="4" fontId="13" fillId="4" borderId="28" xfId="0" applyNumberFormat="1" applyFont="1" applyFill="1" applyBorder="1" applyAlignment="1">
      <alignment horizontal="center" vertical="center" wrapText="1"/>
    </xf>
    <xf numFmtId="4" fontId="13" fillId="4" borderId="1" xfId="0" applyNumberFormat="1" applyFont="1" applyFill="1" applyBorder="1" applyAlignment="1">
      <alignment horizontal="center" vertical="center" wrapText="1"/>
    </xf>
    <xf numFmtId="4" fontId="13" fillId="7" borderId="58" xfId="0" applyNumberFormat="1" applyFont="1" applyFill="1" applyBorder="1" applyAlignment="1">
      <alignment horizontal="center" vertical="center"/>
    </xf>
    <xf numFmtId="2" fontId="3" fillId="7" borderId="58" xfId="0" applyNumberFormat="1" applyFont="1" applyFill="1" applyBorder="1" applyAlignment="1">
      <alignment horizontal="center" vertical="center"/>
    </xf>
    <xf numFmtId="2" fontId="3" fillId="8" borderId="58" xfId="0" applyNumberFormat="1" applyFont="1" applyFill="1" applyBorder="1" applyAlignment="1">
      <alignment horizontal="center" vertical="center"/>
    </xf>
    <xf numFmtId="0" fontId="29" fillId="2" borderId="59" xfId="0" applyFont="1" applyFill="1" applyBorder="1"/>
    <xf numFmtId="2" fontId="3" fillId="2" borderId="1" xfId="0" applyNumberFormat="1" applyFont="1" applyFill="1" applyBorder="1" applyAlignment="1">
      <alignment horizontal="center" vertical="center"/>
    </xf>
    <xf numFmtId="0" fontId="12" fillId="4" borderId="19"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2" fontId="8" fillId="4" borderId="8" xfId="1" applyNumberFormat="1" applyFont="1" applyFill="1" applyBorder="1" applyAlignment="1">
      <alignment horizontal="center" vertical="center"/>
    </xf>
    <xf numFmtId="2" fontId="4" fillId="2" borderId="1" xfId="0" applyNumberFormat="1" applyFont="1" applyFill="1" applyBorder="1" applyAlignment="1">
      <alignment horizontal="center" vertical="center"/>
    </xf>
    <xf numFmtId="0" fontId="13" fillId="4" borderId="15" xfId="0" applyFont="1" applyFill="1" applyBorder="1" applyAlignment="1">
      <alignment horizontal="center" vertical="center"/>
    </xf>
    <xf numFmtId="0" fontId="13" fillId="4" borderId="17" xfId="0" applyFont="1" applyFill="1" applyBorder="1" applyAlignment="1">
      <alignment horizontal="center" vertical="center"/>
    </xf>
    <xf numFmtId="0" fontId="8" fillId="4" borderId="47" xfId="0" applyFont="1" applyFill="1" applyBorder="1" applyAlignment="1">
      <alignment horizontal="center" vertical="center" wrapText="1"/>
    </xf>
    <xf numFmtId="0" fontId="8" fillId="4" borderId="49" xfId="0" applyFont="1" applyFill="1" applyBorder="1" applyAlignment="1">
      <alignment horizontal="center" vertical="center" wrapText="1"/>
    </xf>
    <xf numFmtId="2" fontId="4" fillId="2" borderId="15" xfId="0" applyNumberFormat="1" applyFont="1" applyFill="1" applyBorder="1" applyAlignment="1">
      <alignment horizontal="center" vertical="center"/>
    </xf>
    <xf numFmtId="2" fontId="4" fillId="2" borderId="17" xfId="0" applyNumberFormat="1" applyFont="1" applyFill="1" applyBorder="1" applyAlignment="1">
      <alignment horizontal="center" vertical="center"/>
    </xf>
    <xf numFmtId="14" fontId="4" fillId="0" borderId="28" xfId="0" applyNumberFormat="1" applyFont="1" applyBorder="1" applyAlignment="1">
      <alignment horizontal="center" vertical="center" wrapText="1"/>
    </xf>
    <xf numFmtId="1" fontId="4" fillId="0" borderId="1" xfId="0" applyNumberFormat="1" applyFont="1" applyBorder="1" applyAlignment="1">
      <alignment horizontal="center" vertical="center" wrapText="1"/>
    </xf>
    <xf numFmtId="1" fontId="4" fillId="0" borderId="7" xfId="0" applyNumberFormat="1" applyFont="1" applyBorder="1" applyAlignment="1">
      <alignment horizontal="center" vertical="center" wrapText="1"/>
    </xf>
    <xf numFmtId="14" fontId="4" fillId="0" borderId="31" xfId="0" applyNumberFormat="1" applyFont="1" applyBorder="1" applyAlignment="1">
      <alignment horizontal="center" vertical="center" wrapText="1"/>
    </xf>
    <xf numFmtId="14" fontId="4" fillId="0" borderId="32" xfId="0" applyNumberFormat="1" applyFont="1" applyBorder="1" applyAlignment="1">
      <alignment horizontal="center" vertical="center" wrapText="1"/>
    </xf>
    <xf numFmtId="14" fontId="4" fillId="0" borderId="33" xfId="0" applyNumberFormat="1" applyFont="1" applyBorder="1" applyAlignment="1">
      <alignment horizontal="center" vertical="center" wrapText="1"/>
    </xf>
    <xf numFmtId="1" fontId="4" fillId="0" borderId="22" xfId="0" applyNumberFormat="1" applyFont="1" applyBorder="1" applyAlignment="1">
      <alignment horizontal="center" vertical="center" wrapText="1"/>
    </xf>
    <xf numFmtId="1" fontId="4" fillId="0" borderId="34"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0" fontId="13"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13"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49" fontId="3" fillId="0" borderId="7" xfId="0" applyNumberFormat="1" applyFont="1" applyBorder="1" applyAlignment="1">
      <alignment horizontal="center" vertical="center" wrapText="1"/>
    </xf>
    <xf numFmtId="0" fontId="13" fillId="0" borderId="8" xfId="0" applyFont="1" applyBorder="1" applyAlignment="1">
      <alignment horizontal="center" vertical="center" wrapText="1"/>
    </xf>
    <xf numFmtId="9" fontId="8" fillId="4" borderId="15" xfId="1" applyFont="1" applyFill="1" applyBorder="1" applyAlignment="1">
      <alignment horizontal="center" vertical="center" wrapText="1"/>
    </xf>
    <xf numFmtId="9" fontId="8" fillId="4" borderId="17" xfId="1" applyFont="1" applyFill="1" applyBorder="1" applyAlignment="1">
      <alignment horizontal="center" vertical="center" wrapText="1"/>
    </xf>
    <xf numFmtId="9" fontId="4" fillId="0" borderId="9" xfId="0" applyNumberFormat="1" applyFont="1" applyBorder="1" applyAlignment="1">
      <alignment horizontal="center" vertical="center" wrapText="1"/>
    </xf>
    <xf numFmtId="15" fontId="8" fillId="0" borderId="15" xfId="0" applyNumberFormat="1" applyFont="1" applyBorder="1" applyAlignment="1">
      <alignment horizontal="center" vertical="center" wrapText="1"/>
    </xf>
    <xf numFmtId="15" fontId="8" fillId="0" borderId="16" xfId="0" applyNumberFormat="1" applyFont="1" applyBorder="1" applyAlignment="1">
      <alignment horizontal="center" vertical="center" wrapText="1"/>
    </xf>
    <xf numFmtId="15" fontId="8" fillId="0" borderId="1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0" borderId="17" xfId="0" applyFont="1" applyBorder="1" applyAlignment="1">
      <alignment horizontal="center" vertical="center" wrapText="1"/>
    </xf>
    <xf numFmtId="1" fontId="8" fillId="0" borderId="15" xfId="0" applyNumberFormat="1" applyFont="1" applyBorder="1" applyAlignment="1">
      <alignment horizontal="center" vertical="center" wrapText="1"/>
    </xf>
    <xf numFmtId="1" fontId="8" fillId="0" borderId="17" xfId="0" applyNumberFormat="1" applyFont="1" applyBorder="1" applyAlignment="1">
      <alignment horizontal="center" vertical="center" wrapText="1"/>
    </xf>
    <xf numFmtId="0" fontId="28" fillId="0" borderId="15" xfId="0" applyFont="1" applyBorder="1" applyAlignment="1">
      <alignment horizontal="center" vertical="center" wrapText="1"/>
    </xf>
    <xf numFmtId="0" fontId="28" fillId="0" borderId="16" xfId="0" applyFont="1" applyBorder="1" applyAlignment="1">
      <alignment horizontal="center" vertical="center" wrapText="1"/>
    </xf>
    <xf numFmtId="0" fontId="28" fillId="0" borderId="17" xfId="0" applyFont="1" applyBorder="1" applyAlignment="1">
      <alignment horizontal="center" vertical="center" wrapText="1"/>
    </xf>
    <xf numFmtId="0" fontId="9" fillId="0" borderId="12" xfId="0" applyFont="1" applyBorder="1" applyAlignment="1">
      <alignment horizontal="center" vertical="top"/>
    </xf>
    <xf numFmtId="0" fontId="9" fillId="0" borderId="10" xfId="0" applyFont="1" applyBorder="1" applyAlignment="1">
      <alignment horizontal="center" vertical="top"/>
    </xf>
    <xf numFmtId="0" fontId="9" fillId="0" borderId="23" xfId="0" applyFont="1" applyBorder="1" applyAlignment="1">
      <alignment horizontal="center" vertical="top"/>
    </xf>
    <xf numFmtId="0" fontId="4" fillId="0" borderId="34" xfId="0" applyFont="1" applyBorder="1" applyAlignment="1">
      <alignment horizontal="center" vertical="center" wrapText="1"/>
    </xf>
    <xf numFmtId="0" fontId="8" fillId="4" borderId="7" xfId="0" applyFont="1" applyFill="1" applyBorder="1" applyAlignment="1">
      <alignment horizontal="center" vertical="center" wrapText="1"/>
    </xf>
    <xf numFmtId="0" fontId="8" fillId="4" borderId="36" xfId="0" applyFont="1" applyFill="1" applyBorder="1" applyAlignment="1">
      <alignment horizontal="center" vertical="center" wrapText="1"/>
    </xf>
    <xf numFmtId="0" fontId="8" fillId="4" borderId="31" xfId="0" applyFont="1" applyFill="1" applyBorder="1" applyAlignment="1">
      <alignment horizontal="center" vertical="center" wrapText="1"/>
    </xf>
    <xf numFmtId="0" fontId="8" fillId="4" borderId="32"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8" fillId="4" borderId="17" xfId="0" applyFont="1" applyFill="1" applyBorder="1" applyAlignment="1">
      <alignment horizontal="center" vertical="center" wrapText="1"/>
    </xf>
    <xf numFmtId="2" fontId="3" fillId="0" borderId="15" xfId="0" applyNumberFormat="1" applyFont="1" applyBorder="1" applyAlignment="1">
      <alignment horizontal="center" vertical="center"/>
    </xf>
    <xf numFmtId="2" fontId="3" fillId="0" borderId="17" xfId="0" applyNumberFormat="1"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164" fontId="3" fillId="2" borderId="1" xfId="0" applyNumberFormat="1" applyFont="1" applyFill="1" applyBorder="1" applyAlignment="1">
      <alignment horizontal="left" vertical="center" wrapText="1"/>
    </xf>
    <xf numFmtId="0" fontId="12" fillId="4" borderId="1" xfId="0" applyFont="1" applyFill="1" applyBorder="1" applyAlignment="1">
      <alignment horizontal="center" vertical="center" wrapText="1"/>
    </xf>
    <xf numFmtId="0" fontId="8" fillId="4" borderId="26" xfId="0" applyFont="1" applyFill="1" applyBorder="1" applyAlignment="1">
      <alignment horizontal="center" vertical="center" wrapText="1"/>
    </xf>
    <xf numFmtId="0" fontId="8" fillId="4" borderId="23" xfId="0" applyFont="1" applyFill="1" applyBorder="1" applyAlignment="1">
      <alignment horizontal="center" vertical="center" wrapText="1"/>
    </xf>
    <xf numFmtId="0" fontId="8" fillId="4" borderId="27" xfId="0" applyFont="1" applyFill="1" applyBorder="1" applyAlignment="1">
      <alignment horizontal="center" vertical="center" wrapText="1"/>
    </xf>
    <xf numFmtId="0" fontId="8" fillId="4" borderId="25" xfId="0" applyFont="1" applyFill="1" applyBorder="1" applyAlignment="1">
      <alignment horizontal="center" vertical="center" wrapText="1"/>
    </xf>
    <xf numFmtId="165" fontId="13" fillId="2" borderId="22" xfId="0" applyNumberFormat="1" applyFont="1" applyFill="1" applyBorder="1" applyAlignment="1">
      <alignment horizontal="center" vertical="center"/>
    </xf>
    <xf numFmtId="0" fontId="13" fillId="2" borderId="32" xfId="0" applyFont="1" applyFill="1" applyBorder="1" applyAlignment="1">
      <alignment horizontal="center" vertical="center"/>
    </xf>
    <xf numFmtId="0" fontId="13" fillId="2" borderId="33" xfId="0" applyFont="1" applyFill="1" applyBorder="1" applyAlignment="1">
      <alignment horizontal="center" vertical="center"/>
    </xf>
    <xf numFmtId="9" fontId="4" fillId="5" borderId="8" xfId="0" applyNumberFormat="1" applyFont="1" applyFill="1" applyBorder="1" applyAlignment="1">
      <alignment horizontal="center" vertical="center" wrapText="1"/>
    </xf>
    <xf numFmtId="0" fontId="4" fillId="5" borderId="9"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18" xfId="0" applyFont="1" applyFill="1" applyBorder="1" applyAlignment="1">
      <alignment horizontal="center" vertical="center" wrapText="1"/>
    </xf>
    <xf numFmtId="0" fontId="12" fillId="4" borderId="30" xfId="0" applyFont="1" applyFill="1" applyBorder="1" applyAlignment="1">
      <alignment horizontal="center" vertical="center" wrapText="1"/>
    </xf>
    <xf numFmtId="10" fontId="13" fillId="2" borderId="31" xfId="0" applyNumberFormat="1" applyFont="1" applyFill="1" applyBorder="1" applyAlignment="1">
      <alignment horizontal="center" vertical="center"/>
    </xf>
    <xf numFmtId="10" fontId="13" fillId="2" borderId="32" xfId="0" applyNumberFormat="1" applyFont="1" applyFill="1" applyBorder="1" applyAlignment="1">
      <alignment horizontal="center" vertical="center"/>
    </xf>
    <xf numFmtId="10" fontId="13" fillId="2" borderId="33" xfId="0" applyNumberFormat="1" applyFont="1" applyFill="1" applyBorder="1" applyAlignment="1">
      <alignment horizontal="center" vertical="center"/>
    </xf>
    <xf numFmtId="165" fontId="13" fillId="2" borderId="32" xfId="0" applyNumberFormat="1" applyFont="1" applyFill="1" applyBorder="1" applyAlignment="1">
      <alignment horizontal="center" vertical="center"/>
    </xf>
    <xf numFmtId="165" fontId="13" fillId="2" borderId="33" xfId="0" applyNumberFormat="1" applyFont="1" applyFill="1" applyBorder="1" applyAlignment="1">
      <alignment horizontal="center" vertical="center"/>
    </xf>
    <xf numFmtId="0" fontId="8" fillId="4" borderId="21"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8" fillId="4" borderId="30"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2" fillId="4" borderId="64" xfId="0" applyFont="1" applyFill="1" applyBorder="1" applyAlignment="1">
      <alignment horizontal="center" vertical="center" wrapText="1"/>
    </xf>
    <xf numFmtId="0" fontId="12" fillId="4" borderId="46" xfId="0" applyFont="1" applyFill="1" applyBorder="1" applyAlignment="1">
      <alignment horizontal="center" vertical="center" wrapText="1"/>
    </xf>
    <xf numFmtId="0" fontId="12" fillId="4" borderId="44" xfId="0" applyFont="1" applyFill="1" applyBorder="1" applyAlignment="1">
      <alignment horizontal="center" vertical="center" wrapText="1"/>
    </xf>
    <xf numFmtId="164" fontId="3" fillId="2" borderId="15" xfId="0" applyNumberFormat="1" applyFont="1" applyFill="1" applyBorder="1" applyAlignment="1">
      <alignment horizontal="left" vertical="center" wrapText="1"/>
    </xf>
    <xf numFmtId="164" fontId="3" fillId="2" borderId="16" xfId="0" applyNumberFormat="1" applyFont="1" applyFill="1" applyBorder="1" applyAlignment="1">
      <alignment horizontal="left" vertical="center" wrapText="1"/>
    </xf>
    <xf numFmtId="164" fontId="3" fillId="2" borderId="17" xfId="0" applyNumberFormat="1" applyFont="1" applyFill="1" applyBorder="1" applyAlignment="1">
      <alignment horizontal="left" vertical="center" wrapText="1"/>
    </xf>
    <xf numFmtId="164" fontId="3" fillId="0" borderId="15" xfId="0" applyNumberFormat="1" applyFont="1" applyBorder="1" applyAlignment="1">
      <alignment horizontal="center" vertical="center"/>
    </xf>
    <xf numFmtId="164" fontId="3" fillId="0" borderId="17" xfId="0" applyNumberFormat="1" applyFont="1" applyBorder="1" applyAlignment="1">
      <alignment horizontal="center" vertical="center"/>
    </xf>
    <xf numFmtId="0" fontId="8" fillId="4" borderId="10" xfId="0" applyFont="1" applyFill="1" applyBorder="1" applyAlignment="1">
      <alignment horizontal="center" vertical="center" wrapText="1"/>
    </xf>
    <xf numFmtId="0" fontId="8" fillId="4" borderId="0" xfId="0" applyFont="1" applyFill="1" applyAlignment="1">
      <alignment horizontal="center" vertical="center" wrapText="1"/>
    </xf>
    <xf numFmtId="164" fontId="13" fillId="4"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1" fontId="2" fillId="0" borderId="1" xfId="1" applyNumberFormat="1" applyFont="1" applyBorder="1" applyAlignment="1">
      <alignment horizontal="center" vertical="center" wrapText="1"/>
    </xf>
    <xf numFmtId="1" fontId="2" fillId="0" borderId="7" xfId="1" applyNumberFormat="1"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9" fillId="4" borderId="19" xfId="0" applyFont="1" applyFill="1" applyBorder="1" applyAlignment="1">
      <alignment horizontal="center" vertical="center"/>
    </xf>
    <xf numFmtId="0" fontId="9" fillId="4" borderId="5" xfId="0" applyFont="1" applyFill="1" applyBorder="1" applyAlignment="1">
      <alignment horizontal="center" vertical="center"/>
    </xf>
    <xf numFmtId="9" fontId="2" fillId="0" borderId="15" xfId="1" applyFont="1" applyBorder="1" applyAlignment="1">
      <alignment horizontal="center" vertical="center" wrapText="1"/>
    </xf>
    <xf numFmtId="9" fontId="2" fillId="0" borderId="16" xfId="1" applyFont="1" applyBorder="1" applyAlignment="1">
      <alignment horizontal="center" vertical="center" wrapText="1"/>
    </xf>
    <xf numFmtId="9" fontId="2" fillId="0" borderId="17" xfId="1" applyFont="1" applyBorder="1" applyAlignment="1">
      <alignment horizontal="center" vertical="center" wrapText="1"/>
    </xf>
    <xf numFmtId="9" fontId="2" fillId="0" borderId="1" xfId="1" applyFont="1" applyBorder="1" applyAlignment="1">
      <alignment horizontal="center" vertical="center" wrapText="1"/>
    </xf>
    <xf numFmtId="0" fontId="2" fillId="0" borderId="52" xfId="0" applyFont="1" applyBorder="1" applyAlignment="1">
      <alignment horizontal="center" vertical="center"/>
    </xf>
    <xf numFmtId="0" fontId="2" fillId="0" borderId="48" xfId="0" applyFont="1" applyBorder="1" applyAlignment="1">
      <alignment horizontal="center" vertical="center"/>
    </xf>
    <xf numFmtId="0" fontId="2" fillId="0" borderId="53" xfId="0" applyFont="1" applyBorder="1" applyAlignment="1">
      <alignment horizontal="center" vertical="center"/>
    </xf>
    <xf numFmtId="0" fontId="2" fillId="0" borderId="44" xfId="0" applyFont="1" applyBorder="1" applyAlignment="1">
      <alignment horizontal="center" vertical="center"/>
    </xf>
    <xf numFmtId="1" fontId="2" fillId="0" borderId="47" xfId="0" applyNumberFormat="1" applyFont="1" applyBorder="1" applyAlignment="1">
      <alignment horizontal="center" vertical="center" wrapText="1"/>
    </xf>
    <xf numFmtId="1" fontId="2" fillId="0" borderId="42" xfId="0" applyNumberFormat="1" applyFont="1" applyBorder="1" applyAlignment="1">
      <alignment horizontal="center" vertical="center" wrapText="1"/>
    </xf>
    <xf numFmtId="1" fontId="2" fillId="0" borderId="48" xfId="0" applyNumberFormat="1" applyFont="1" applyBorder="1" applyAlignment="1">
      <alignment horizontal="center" vertical="center" wrapText="1"/>
    </xf>
    <xf numFmtId="1" fontId="2" fillId="0" borderId="43" xfId="0" applyNumberFormat="1" applyFont="1" applyBorder="1" applyAlignment="1">
      <alignment horizontal="center" vertical="center" wrapText="1"/>
    </xf>
    <xf numFmtId="1" fontId="2" fillId="0" borderId="46" xfId="0" applyNumberFormat="1" applyFont="1" applyBorder="1" applyAlignment="1">
      <alignment horizontal="center" vertical="center" wrapText="1"/>
    </xf>
    <xf numFmtId="1" fontId="2" fillId="0" borderId="44" xfId="0" applyNumberFormat="1" applyFont="1" applyBorder="1" applyAlignment="1">
      <alignment horizontal="center" vertical="center" wrapText="1"/>
    </xf>
    <xf numFmtId="1" fontId="2" fillId="0" borderId="15" xfId="1" applyNumberFormat="1" applyFont="1" applyBorder="1" applyAlignment="1">
      <alignment horizontal="center" vertical="center" wrapText="1"/>
    </xf>
    <xf numFmtId="1" fontId="2" fillId="0" borderId="16" xfId="1" applyNumberFormat="1" applyFont="1" applyBorder="1" applyAlignment="1">
      <alignment horizontal="center" vertical="center" wrapText="1"/>
    </xf>
    <xf numFmtId="1" fontId="2" fillId="0" borderId="17" xfId="1" applyNumberFormat="1" applyFont="1" applyBorder="1" applyAlignment="1">
      <alignment horizontal="center" vertical="center" wrapText="1"/>
    </xf>
    <xf numFmtId="0" fontId="4" fillId="0" borderId="12"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23" xfId="0" applyFont="1" applyBorder="1" applyAlignment="1">
      <alignment horizontal="center" vertical="center" wrapText="1"/>
    </xf>
    <xf numFmtId="9" fontId="2" fillId="0" borderId="51" xfId="1" applyFont="1" applyBorder="1" applyAlignment="1">
      <alignment horizontal="center" vertical="center" wrapText="1"/>
    </xf>
    <xf numFmtId="9" fontId="4" fillId="0" borderId="1" xfId="1" applyFont="1" applyBorder="1" applyAlignment="1">
      <alignment horizontal="center" vertical="center" wrapText="1"/>
    </xf>
    <xf numFmtId="0" fontId="3" fillId="0" borderId="13" xfId="0" applyFont="1" applyBorder="1" applyAlignment="1">
      <alignment horizontal="center"/>
    </xf>
    <xf numFmtId="0" fontId="3" fillId="0" borderId="0" xfId="0" applyFont="1" applyAlignment="1">
      <alignment horizontal="center"/>
    </xf>
    <xf numFmtId="0" fontId="3" fillId="0" borderId="53" xfId="0" applyFont="1" applyBorder="1" applyAlignment="1">
      <alignment horizontal="center"/>
    </xf>
    <xf numFmtId="0" fontId="3" fillId="0" borderId="46" xfId="0" applyFont="1" applyBorder="1" applyAlignment="1">
      <alignment horizontal="center"/>
    </xf>
    <xf numFmtId="0" fontId="1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14" fillId="0" borderId="15" xfId="0" applyFont="1" applyBorder="1" applyAlignment="1">
      <alignment horizontal="center" vertical="center" wrapText="1"/>
    </xf>
    <xf numFmtId="0" fontId="14" fillId="0" borderId="17" xfId="0" applyFont="1" applyBorder="1" applyAlignment="1">
      <alignment horizontal="center" vertical="center" wrapText="1"/>
    </xf>
    <xf numFmtId="0" fontId="32" fillId="0" borderId="2" xfId="0" applyFont="1" applyBorder="1" applyAlignment="1">
      <alignment horizontal="center"/>
    </xf>
    <xf numFmtId="0" fontId="32" fillId="0" borderId="3" xfId="0" applyFont="1" applyBorder="1" applyAlignment="1">
      <alignment horizontal="center"/>
    </xf>
    <xf numFmtId="0" fontId="32" fillId="0" borderId="4" xfId="0" applyFont="1" applyBorder="1" applyAlignment="1">
      <alignment horizontal="center"/>
    </xf>
    <xf numFmtId="0" fontId="15" fillId="4" borderId="15"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5" fillId="4" borderId="17" xfId="0" applyFont="1" applyFill="1" applyBorder="1" applyAlignment="1">
      <alignment horizontal="center" vertical="center" wrapText="1"/>
    </xf>
    <xf numFmtId="1" fontId="8" fillId="2" borderId="15" xfId="0" applyNumberFormat="1"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2" borderId="17"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8" fillId="4" borderId="15" xfId="0" applyFont="1" applyFill="1" applyBorder="1" applyAlignment="1">
      <alignment horizontal="center" vertical="center" wrapText="1"/>
    </xf>
    <xf numFmtId="1" fontId="8" fillId="2" borderId="15" xfId="1" applyNumberFormat="1" applyFont="1" applyFill="1" applyBorder="1" applyAlignment="1">
      <alignment horizontal="center" vertical="center" wrapText="1"/>
    </xf>
    <xf numFmtId="1" fontId="8" fillId="2" borderId="17" xfId="1" applyNumberFormat="1" applyFont="1" applyFill="1" applyBorder="1" applyAlignment="1">
      <alignment horizontal="center" vertical="center" wrapText="1"/>
    </xf>
    <xf numFmtId="0" fontId="8" fillId="4" borderId="42" xfId="0" applyFont="1" applyFill="1" applyBorder="1" applyAlignment="1">
      <alignment horizontal="center" vertical="center" wrapText="1"/>
    </xf>
    <xf numFmtId="0" fontId="8" fillId="4" borderId="48" xfId="0" applyFont="1" applyFill="1" applyBorder="1" applyAlignment="1">
      <alignment horizontal="center" vertical="center" wrapText="1"/>
    </xf>
    <xf numFmtId="0" fontId="8" fillId="4" borderId="43" xfId="0" applyFont="1" applyFill="1" applyBorder="1" applyAlignment="1">
      <alignment horizontal="center" vertical="center" wrapText="1"/>
    </xf>
    <xf numFmtId="0" fontId="8" fillId="4" borderId="46" xfId="0" applyFont="1" applyFill="1" applyBorder="1" applyAlignment="1">
      <alignment horizontal="center" vertical="center" wrapText="1"/>
    </xf>
    <xf numFmtId="0" fontId="8" fillId="4" borderId="44" xfId="0" applyFont="1" applyFill="1" applyBorder="1" applyAlignment="1">
      <alignment horizontal="center" vertical="center" wrapText="1"/>
    </xf>
    <xf numFmtId="10" fontId="13" fillId="6" borderId="47" xfId="0" applyNumberFormat="1" applyFont="1" applyFill="1" applyBorder="1" applyAlignment="1">
      <alignment horizontal="center" vertical="center"/>
    </xf>
    <xf numFmtId="10" fontId="13" fillId="6" borderId="42" xfId="0" applyNumberFormat="1" applyFont="1" applyFill="1" applyBorder="1" applyAlignment="1">
      <alignment horizontal="center" vertical="center"/>
    </xf>
    <xf numFmtId="10" fontId="13" fillId="6" borderId="48" xfId="0" applyNumberFormat="1" applyFont="1" applyFill="1" applyBorder="1" applyAlignment="1">
      <alignment horizontal="center" vertical="center"/>
    </xf>
    <xf numFmtId="10" fontId="13" fillId="6" borderId="43" xfId="0" applyNumberFormat="1" applyFont="1" applyFill="1" applyBorder="1" applyAlignment="1">
      <alignment horizontal="center" vertical="center"/>
    </xf>
    <xf numFmtId="10" fontId="13" fillId="6" borderId="46" xfId="0" applyNumberFormat="1" applyFont="1" applyFill="1" applyBorder="1" applyAlignment="1">
      <alignment horizontal="center" vertical="center"/>
    </xf>
    <xf numFmtId="10" fontId="13" fillId="6" borderId="44" xfId="0" applyNumberFormat="1" applyFont="1" applyFill="1" applyBorder="1" applyAlignment="1">
      <alignment horizontal="center" vertical="center"/>
    </xf>
    <xf numFmtId="9" fontId="28" fillId="0" borderId="8" xfId="0" applyNumberFormat="1" applyFont="1" applyBorder="1" applyAlignment="1">
      <alignment horizontal="center" vertical="center" wrapText="1"/>
    </xf>
    <xf numFmtId="0" fontId="28" fillId="0" borderId="9" xfId="0" applyFont="1" applyBorder="1" applyAlignment="1">
      <alignment horizontal="center" vertical="center" wrapText="1"/>
    </xf>
    <xf numFmtId="49" fontId="3" fillId="0" borderId="28" xfId="0" applyNumberFormat="1" applyFont="1" applyBorder="1" applyAlignment="1">
      <alignment horizontal="center" vertical="center"/>
    </xf>
    <xf numFmtId="0" fontId="29" fillId="0" borderId="1" xfId="0" applyFont="1" applyBorder="1"/>
    <xf numFmtId="0" fontId="21" fillId="0" borderId="1" xfId="0" applyFont="1" applyBorder="1" applyAlignment="1">
      <alignment horizontal="center"/>
    </xf>
    <xf numFmtId="0" fontId="30" fillId="0" borderId="1" xfId="0" applyFont="1" applyBorder="1" applyAlignment="1">
      <alignment horizontal="center" vertical="center"/>
    </xf>
    <xf numFmtId="0" fontId="29" fillId="0" borderId="7" xfId="0" applyFont="1" applyBorder="1"/>
    <xf numFmtId="166" fontId="3" fillId="5" borderId="28" xfId="0" applyNumberFormat="1" applyFont="1" applyFill="1" applyBorder="1" applyAlignment="1">
      <alignment horizontal="center" vertical="center"/>
    </xf>
    <xf numFmtId="166" fontId="29" fillId="5" borderId="1" xfId="0" applyNumberFormat="1" applyFont="1" applyFill="1" applyBorder="1" applyAlignment="1">
      <alignment horizontal="center" vertical="center"/>
    </xf>
    <xf numFmtId="0" fontId="3" fillId="5" borderId="1" xfId="0" applyFont="1" applyFill="1" applyBorder="1" applyAlignment="1">
      <alignment horizontal="center" vertical="center"/>
    </xf>
    <xf numFmtId="0" fontId="29"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29" fillId="5" borderId="7" xfId="0" applyFont="1" applyFill="1" applyBorder="1" applyAlignment="1">
      <alignment horizontal="center" vertical="center"/>
    </xf>
    <xf numFmtId="0" fontId="7" fillId="4" borderId="5"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3" fillId="0" borderId="42" xfId="0" applyFont="1" applyBorder="1" applyAlignment="1">
      <alignment horizontal="center" vertical="center"/>
    </xf>
    <xf numFmtId="0" fontId="8" fillId="4" borderId="33" xfId="0" applyFont="1" applyFill="1" applyBorder="1" applyAlignment="1">
      <alignment horizontal="center" vertical="center" wrapText="1"/>
    </xf>
    <xf numFmtId="0" fontId="13" fillId="0" borderId="46" xfId="0" applyFont="1" applyBorder="1" applyAlignment="1">
      <alignment horizontal="center" vertical="center"/>
    </xf>
    <xf numFmtId="0" fontId="3" fillId="0" borderId="47" xfId="0" applyFont="1" applyBorder="1" applyAlignment="1">
      <alignment horizontal="center"/>
    </xf>
    <xf numFmtId="0" fontId="3" fillId="0" borderId="42" xfId="0" applyFont="1" applyBorder="1" applyAlignment="1">
      <alignment horizontal="center"/>
    </xf>
    <xf numFmtId="0" fontId="3" fillId="0" borderId="48" xfId="0" applyFont="1" applyBorder="1" applyAlignment="1">
      <alignment horizontal="center"/>
    </xf>
    <xf numFmtId="0" fontId="3" fillId="0" borderId="49" xfId="0" applyFont="1" applyBorder="1" applyAlignment="1">
      <alignment horizontal="center"/>
    </xf>
    <xf numFmtId="0" fontId="3" fillId="0" borderId="50" xfId="0" applyFont="1" applyBorder="1" applyAlignment="1">
      <alignment horizontal="center"/>
    </xf>
    <xf numFmtId="0" fontId="3" fillId="0" borderId="43" xfId="0" applyFont="1" applyBorder="1" applyAlignment="1">
      <alignment horizontal="center"/>
    </xf>
    <xf numFmtId="0" fontId="3" fillId="0" borderId="44" xfId="0" applyFont="1" applyBorder="1" applyAlignment="1">
      <alignment horizontal="center"/>
    </xf>
    <xf numFmtId="0" fontId="7" fillId="4" borderId="15" xfId="0" applyFont="1" applyFill="1" applyBorder="1" applyAlignment="1">
      <alignment horizontal="center" vertical="center" wrapText="1"/>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13" fillId="0" borderId="0" xfId="0" applyFont="1" applyAlignment="1">
      <alignment horizontal="center" vertical="center"/>
    </xf>
    <xf numFmtId="0" fontId="3" fillId="0" borderId="0" xfId="0" applyFont="1" applyAlignment="1">
      <alignment horizontal="center" vertical="center"/>
    </xf>
    <xf numFmtId="0" fontId="16" fillId="4" borderId="28"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6" fillId="4" borderId="19" xfId="0" applyFont="1" applyFill="1" applyBorder="1" applyAlignment="1">
      <alignment horizontal="center" vertical="center" wrapText="1"/>
    </xf>
    <xf numFmtId="0" fontId="16" fillId="4" borderId="5" xfId="0" applyFont="1" applyFill="1" applyBorder="1" applyAlignment="1">
      <alignment horizontal="center" vertical="center" wrapText="1"/>
    </xf>
    <xf numFmtId="9" fontId="8" fillId="4" borderId="1" xfId="0" applyNumberFormat="1" applyFont="1" applyFill="1" applyBorder="1" applyAlignment="1">
      <alignment horizontal="center" vertical="center" wrapText="1"/>
    </xf>
    <xf numFmtId="0" fontId="8" fillId="4" borderId="35" xfId="0" applyFont="1" applyFill="1" applyBorder="1" applyAlignment="1">
      <alignment horizontal="center" vertical="center" wrapText="1"/>
    </xf>
    <xf numFmtId="0" fontId="16" fillId="4" borderId="31" xfId="0" applyFont="1" applyFill="1" applyBorder="1" applyAlignment="1">
      <alignment horizontal="center" vertical="center" wrapText="1"/>
    </xf>
    <xf numFmtId="0" fontId="16" fillId="4" borderId="32" xfId="0" applyFont="1" applyFill="1" applyBorder="1" applyAlignment="1">
      <alignment horizontal="center" vertical="center" wrapText="1"/>
    </xf>
    <xf numFmtId="0" fontId="8" fillId="4" borderId="29" xfId="0" applyFont="1" applyFill="1" applyBorder="1" applyAlignment="1">
      <alignment horizontal="center" vertical="center" wrapText="1"/>
    </xf>
    <xf numFmtId="166" fontId="3" fillId="5" borderId="1" xfId="0" applyNumberFormat="1"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colors>
    <mruColors>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a:t>CUMPLIMIENTO DE INTEGRACIÓN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lotArea>
      <c:layout/>
      <c:barChart>
        <c:barDir val="col"/>
        <c:grouping val="clustered"/>
        <c:varyColors val="0"/>
        <c:ser>
          <c:idx val="2"/>
          <c:order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CALIDAD!$A$16:$A$24</c:f>
              <c:strCache>
                <c:ptCount val="9"/>
                <c:pt idx="0">
                  <c:v>TECHINT</c:v>
                </c:pt>
                <c:pt idx="1">
                  <c:v>COPE</c:v>
                </c:pt>
                <c:pt idx="2">
                  <c:v>BUTANO</c:v>
                </c:pt>
                <c:pt idx="3">
                  <c:v>SM900 (2)</c:v>
                </c:pt>
                <c:pt idx="4">
                  <c:v>MULTIFASICOS </c:v>
                </c:pt>
                <c:pt idx="5">
                  <c:v>COSOLEACAQUE</c:v>
                </c:pt>
                <c:pt idx="6">
                  <c:v>SC400</c:v>
                </c:pt>
                <c:pt idx="7">
                  <c:v>PC100</c:v>
                </c:pt>
                <c:pt idx="8">
                  <c:v>PC200</c:v>
                </c:pt>
              </c:strCache>
            </c:strRef>
          </c:cat>
          <c:val>
            <c:numRef>
              <c:f>CALIDAD!$J$16:$J$24</c:f>
              <c:numCache>
                <c:formatCode>0%</c:formatCode>
                <c:ptCount val="9"/>
                <c:pt idx="0">
                  <c:v>1</c:v>
                </c:pt>
                <c:pt idx="1">
                  <c:v>1</c:v>
                </c:pt>
                <c:pt idx="2">
                  <c:v>1</c:v>
                </c:pt>
                <c:pt idx="3">
                  <c:v>1</c:v>
                </c:pt>
                <c:pt idx="4">
                  <c:v>1</c:v>
                </c:pt>
                <c:pt idx="5">
                  <c:v>1</c:v>
                </c:pt>
                <c:pt idx="6">
                  <c:v>1</c:v>
                </c:pt>
                <c:pt idx="7">
                  <c:v>0.96296296296296291</c:v>
                </c:pt>
                <c:pt idx="8">
                  <c:v>0.90740740740740744</c:v>
                </c:pt>
              </c:numCache>
            </c:numRef>
          </c:val>
          <c:extLst>
            <c:ext xmlns:c16="http://schemas.microsoft.com/office/drawing/2014/chart" uri="{C3380CC4-5D6E-409C-BE32-E72D297353CC}">
              <c16:uniqueId val="{00000002-E45E-4ECD-8AE9-50E87DA5DC17}"/>
            </c:ext>
          </c:extLst>
        </c:ser>
        <c:dLbls>
          <c:dLblPos val="inEnd"/>
          <c:showLegendKey val="0"/>
          <c:showVal val="1"/>
          <c:showCatName val="0"/>
          <c:showSerName val="0"/>
          <c:showPercent val="0"/>
          <c:showBubbleSize val="0"/>
        </c:dLbls>
        <c:gapWidth val="100"/>
        <c:overlap val="-24"/>
        <c:axId val="1218417695"/>
        <c:axId val="1218419615"/>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CALIDAD!$A$16:$A$24</c15:sqref>
                        </c15:formulaRef>
                      </c:ext>
                    </c:extLst>
                    <c:strCache>
                      <c:ptCount val="9"/>
                      <c:pt idx="0">
                        <c:v>TECHINT</c:v>
                      </c:pt>
                      <c:pt idx="1">
                        <c:v>COPE</c:v>
                      </c:pt>
                      <c:pt idx="2">
                        <c:v>BUTANO</c:v>
                      </c:pt>
                      <c:pt idx="3">
                        <c:v>SM900 (2)</c:v>
                      </c:pt>
                      <c:pt idx="4">
                        <c:v>MULTIFASICOS </c:v>
                      </c:pt>
                      <c:pt idx="5">
                        <c:v>COSOLEACAQUE</c:v>
                      </c:pt>
                      <c:pt idx="6">
                        <c:v>SC400</c:v>
                      </c:pt>
                      <c:pt idx="7">
                        <c:v>PC100</c:v>
                      </c:pt>
                      <c:pt idx="8">
                        <c:v>PC200</c:v>
                      </c:pt>
                    </c:strCache>
                  </c:strRef>
                </c:cat>
                <c:val>
                  <c:numRef>
                    <c:extLst>
                      <c:ext uri="{02D57815-91ED-43cb-92C2-25804820EDAC}">
                        <c15:formulaRef>
                          <c15:sqref>CALIDAD!$B$16:$B$24</c15:sqref>
                        </c15:formulaRef>
                      </c:ext>
                    </c:extLst>
                    <c:numCache>
                      <c:formatCode>General</c:formatCode>
                      <c:ptCount val="9"/>
                    </c:numCache>
                  </c:numRef>
                </c:val>
                <c:extLst>
                  <c:ext xmlns:c16="http://schemas.microsoft.com/office/drawing/2014/chart" uri="{C3380CC4-5D6E-409C-BE32-E72D297353CC}">
                    <c16:uniqueId val="{00000000-E45E-4ECD-8AE9-50E87DA5DC17}"/>
                  </c:ext>
                </c:extLst>
              </c15:ser>
            </c15:filteredBarSeries>
            <c15:filteredBarSeries>
              <c15:ser>
                <c:idx val="1"/>
                <c:order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CALIDAD!$A$16:$A$24</c15:sqref>
                        </c15:formulaRef>
                      </c:ext>
                    </c:extLst>
                    <c:strCache>
                      <c:ptCount val="9"/>
                      <c:pt idx="0">
                        <c:v>TECHINT</c:v>
                      </c:pt>
                      <c:pt idx="1">
                        <c:v>COPE</c:v>
                      </c:pt>
                      <c:pt idx="2">
                        <c:v>BUTANO</c:v>
                      </c:pt>
                      <c:pt idx="3">
                        <c:v>SM900 (2)</c:v>
                      </c:pt>
                      <c:pt idx="4">
                        <c:v>MULTIFASICOS </c:v>
                      </c:pt>
                      <c:pt idx="5">
                        <c:v>COSOLEACAQUE</c:v>
                      </c:pt>
                      <c:pt idx="6">
                        <c:v>SC400</c:v>
                      </c:pt>
                      <c:pt idx="7">
                        <c:v>PC100</c:v>
                      </c:pt>
                      <c:pt idx="8">
                        <c:v>PC200</c:v>
                      </c:pt>
                    </c:strCache>
                  </c:strRef>
                </c:cat>
                <c:val>
                  <c:numRef>
                    <c:extLst xmlns:c15="http://schemas.microsoft.com/office/drawing/2012/chart">
                      <c:ext xmlns:c15="http://schemas.microsoft.com/office/drawing/2012/chart" uri="{02D57815-91ED-43cb-92C2-25804820EDAC}">
                        <c15:formulaRef>
                          <c15:sqref>CALIDAD!$C$16:$C$24</c15:sqref>
                        </c15:formulaRef>
                      </c:ext>
                    </c:extLst>
                    <c:numCache>
                      <c:formatCode>General</c:formatCode>
                      <c:ptCount val="9"/>
                    </c:numCache>
                  </c:numRef>
                </c:val>
                <c:extLst xmlns:c15="http://schemas.microsoft.com/office/drawing/2012/chart">
                  <c:ext xmlns:c16="http://schemas.microsoft.com/office/drawing/2014/chart" uri="{C3380CC4-5D6E-409C-BE32-E72D297353CC}">
                    <c16:uniqueId val="{00000001-E45E-4ECD-8AE9-50E87DA5DC17}"/>
                  </c:ext>
                </c:extLst>
              </c15:ser>
            </c15:filteredBarSeries>
            <c15:filteredBarSeries>
              <c15:ser>
                <c:idx val="3"/>
                <c:order val="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CALIDAD!$A$16:$A$24</c15:sqref>
                        </c15:formulaRef>
                      </c:ext>
                    </c:extLst>
                    <c:strCache>
                      <c:ptCount val="9"/>
                      <c:pt idx="0">
                        <c:v>TECHINT</c:v>
                      </c:pt>
                      <c:pt idx="1">
                        <c:v>COPE</c:v>
                      </c:pt>
                      <c:pt idx="2">
                        <c:v>BUTANO</c:v>
                      </c:pt>
                      <c:pt idx="3">
                        <c:v>SM900 (2)</c:v>
                      </c:pt>
                      <c:pt idx="4">
                        <c:v>MULTIFASICOS </c:v>
                      </c:pt>
                      <c:pt idx="5">
                        <c:v>COSOLEACAQUE</c:v>
                      </c:pt>
                      <c:pt idx="6">
                        <c:v>SC400</c:v>
                      </c:pt>
                      <c:pt idx="7">
                        <c:v>PC100</c:v>
                      </c:pt>
                      <c:pt idx="8">
                        <c:v>PC200</c:v>
                      </c:pt>
                    </c:strCache>
                  </c:strRef>
                </c:cat>
                <c:val>
                  <c:numRef>
                    <c:extLst xmlns:c15="http://schemas.microsoft.com/office/drawing/2012/chart">
                      <c:ext xmlns:c15="http://schemas.microsoft.com/office/drawing/2012/chart" uri="{02D57815-91ED-43cb-92C2-25804820EDAC}">
                        <c15:formulaRef>
                          <c15:sqref>CALIDAD!$K$16:$K$24</c15:sqref>
                        </c15:formulaRef>
                      </c:ext>
                    </c:extLst>
                    <c:numCache>
                      <c:formatCode>0%</c:formatCode>
                      <c:ptCount val="9"/>
                    </c:numCache>
                  </c:numRef>
                </c:val>
                <c:extLst xmlns:c15="http://schemas.microsoft.com/office/drawing/2012/chart">
                  <c:ext xmlns:c16="http://schemas.microsoft.com/office/drawing/2014/chart" uri="{C3380CC4-5D6E-409C-BE32-E72D297353CC}">
                    <c16:uniqueId val="{00000003-E45E-4ECD-8AE9-50E87DA5DC17}"/>
                  </c:ext>
                </c:extLst>
              </c15:ser>
            </c15:filteredBarSeries>
            <c15:filteredBarSeries>
              <c15:ser>
                <c:idx val="4"/>
                <c:order val="4"/>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CALIDAD!$A$16:$A$24</c15:sqref>
                        </c15:formulaRef>
                      </c:ext>
                    </c:extLst>
                    <c:strCache>
                      <c:ptCount val="9"/>
                      <c:pt idx="0">
                        <c:v>TECHINT</c:v>
                      </c:pt>
                      <c:pt idx="1">
                        <c:v>COPE</c:v>
                      </c:pt>
                      <c:pt idx="2">
                        <c:v>BUTANO</c:v>
                      </c:pt>
                      <c:pt idx="3">
                        <c:v>SM900 (2)</c:v>
                      </c:pt>
                      <c:pt idx="4">
                        <c:v>MULTIFASICOS </c:v>
                      </c:pt>
                      <c:pt idx="5">
                        <c:v>COSOLEACAQUE</c:v>
                      </c:pt>
                      <c:pt idx="6">
                        <c:v>SC400</c:v>
                      </c:pt>
                      <c:pt idx="7">
                        <c:v>PC100</c:v>
                      </c:pt>
                      <c:pt idx="8">
                        <c:v>PC200</c:v>
                      </c:pt>
                    </c:strCache>
                  </c:strRef>
                </c:cat>
                <c:val>
                  <c:numRef>
                    <c:extLst xmlns:c15="http://schemas.microsoft.com/office/drawing/2012/chart">
                      <c:ext xmlns:c15="http://schemas.microsoft.com/office/drawing/2012/chart" uri="{02D57815-91ED-43cb-92C2-25804820EDAC}">
                        <c15:formulaRef>
                          <c15:sqref>CALIDAD!$L$16:$L$24</c15:sqref>
                        </c15:formulaRef>
                      </c:ext>
                    </c:extLst>
                    <c:numCache>
                      <c:formatCode>0%</c:formatCode>
                      <c:ptCount val="9"/>
                    </c:numCache>
                  </c:numRef>
                </c:val>
                <c:extLst xmlns:c15="http://schemas.microsoft.com/office/drawing/2012/chart">
                  <c:ext xmlns:c16="http://schemas.microsoft.com/office/drawing/2014/chart" uri="{C3380CC4-5D6E-409C-BE32-E72D297353CC}">
                    <c16:uniqueId val="{00000004-E45E-4ECD-8AE9-50E87DA5DC17}"/>
                  </c:ext>
                </c:extLst>
              </c15:ser>
            </c15:filteredBarSeries>
          </c:ext>
        </c:extLst>
      </c:barChart>
      <c:catAx>
        <c:axId val="1218417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218419615"/>
        <c:crosses val="autoZero"/>
        <c:auto val="1"/>
        <c:lblAlgn val="ctr"/>
        <c:lblOffset val="100"/>
        <c:noMultiLvlLbl val="0"/>
      </c:catAx>
      <c:valAx>
        <c:axId val="121841961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21841769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TI!$C$28:$N$28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TI!$C$29:$N$29</c:f>
              <c:numCache>
                <c:formatCode>0%</c:formatCode>
                <c:ptCount val="12"/>
                <c:pt idx="0">
                  <c:v>0</c:v>
                </c:pt>
                <c:pt idx="1">
                  <c:v>2</c:v>
                </c:pt>
                <c:pt idx="2">
                  <c:v>2</c:v>
                </c:pt>
                <c:pt idx="3">
                  <c:v>1</c:v>
                </c:pt>
                <c:pt idx="4">
                  <c:v>0</c:v>
                </c:pt>
                <c:pt idx="5">
                  <c:v>1</c:v>
                </c:pt>
                <c:pt idx="6">
                  <c:v>0.8</c:v>
                </c:pt>
                <c:pt idx="7">
                  <c:v>1</c:v>
                </c:pt>
                <c:pt idx="8">
                  <c:v>0.83333333333333337</c:v>
                </c:pt>
                <c:pt idx="9">
                  <c:v>1</c:v>
                </c:pt>
                <c:pt idx="10">
                  <c:v>0.75</c:v>
                </c:pt>
                <c:pt idx="11">
                  <c:v>1</c:v>
                </c:pt>
              </c:numCache>
            </c:numRef>
          </c:val>
          <c:extLst>
            <c:ext xmlns:c16="http://schemas.microsoft.com/office/drawing/2014/chart" uri="{C3380CC4-5D6E-409C-BE32-E72D297353CC}">
              <c16:uniqueId val="{00000000-C8A9-45AF-8F01-3D95939D0228}"/>
            </c:ext>
          </c:extLst>
        </c:ser>
        <c:dLbls>
          <c:showLegendKey val="0"/>
          <c:showVal val="0"/>
          <c:showCatName val="0"/>
          <c:showSerName val="0"/>
          <c:showPercent val="0"/>
          <c:showBubbleSize val="0"/>
        </c:dLbls>
        <c:gapWidth val="100"/>
        <c:overlap val="-24"/>
        <c:axId val="995419920"/>
        <c:axId val="995418672"/>
      </c:barChart>
      <c:catAx>
        <c:axId val="995419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995418672"/>
        <c:crosses val="autoZero"/>
        <c:auto val="1"/>
        <c:lblAlgn val="ctr"/>
        <c:lblOffset val="100"/>
        <c:noMultiLvlLbl val="0"/>
      </c:catAx>
      <c:valAx>
        <c:axId val="9954186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99541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107297858697293E-2"/>
          <c:y val="3.6850921273031828E-2"/>
          <c:w val="0.92773877047780096"/>
          <c:h val="0.88543293897308062"/>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TI!$C$14:$N$14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TI!$C$15:$N$15</c:f>
              <c:numCache>
                <c:formatCode>0%</c:formatCode>
                <c:ptCount val="12"/>
                <c:pt idx="0">
                  <c:v>1</c:v>
                </c:pt>
                <c:pt idx="1">
                  <c:v>1</c:v>
                </c:pt>
                <c:pt idx="2">
                  <c:v>0</c:v>
                </c:pt>
                <c:pt idx="3">
                  <c:v>0</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CF8A-494B-B8A6-E570D731032C}"/>
            </c:ext>
          </c:extLst>
        </c:ser>
        <c:dLbls>
          <c:showLegendKey val="0"/>
          <c:showVal val="0"/>
          <c:showCatName val="0"/>
          <c:showSerName val="0"/>
          <c:showPercent val="0"/>
          <c:showBubbleSize val="0"/>
        </c:dLbls>
        <c:gapWidth val="100"/>
        <c:overlap val="-24"/>
        <c:axId val="1206480464"/>
        <c:axId val="1206478800"/>
      </c:barChart>
      <c:catAx>
        <c:axId val="1206480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206478800"/>
        <c:crosses val="autoZero"/>
        <c:auto val="1"/>
        <c:lblAlgn val="ctr"/>
        <c:lblOffset val="100"/>
        <c:noMultiLvlLbl val="0"/>
      </c:catAx>
      <c:valAx>
        <c:axId val="12064788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20648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RH!$A$14:$J$14</c:f>
              <c:strCache>
                <c:ptCount val="6"/>
                <c:pt idx="0">
                  <c:v>AÑO 2024</c:v>
                </c:pt>
                <c:pt idx="5">
                  <c:v>AÑO 2025</c:v>
                </c:pt>
              </c:strCache>
            </c:strRef>
          </c:cat>
          <c:val>
            <c:numRef>
              <c:f>RH!$A$15:$J$15</c:f>
              <c:numCache>
                <c:formatCode>0.00%</c:formatCode>
                <c:ptCount val="10"/>
                <c:pt idx="0">
                  <c:v>0.98799999999999999</c:v>
                </c:pt>
              </c:numCache>
            </c:numRef>
          </c:val>
          <c:extLst>
            <c:ext xmlns:c16="http://schemas.microsoft.com/office/drawing/2014/chart" uri="{C3380CC4-5D6E-409C-BE32-E72D297353CC}">
              <c16:uniqueId val="{00000000-627B-4C30-8522-5C8B4336C73B}"/>
            </c:ext>
          </c:extLst>
        </c:ser>
        <c:dLbls>
          <c:showLegendKey val="0"/>
          <c:showVal val="0"/>
          <c:showCatName val="0"/>
          <c:showSerName val="0"/>
          <c:showPercent val="0"/>
          <c:showBubbleSize val="0"/>
        </c:dLbls>
        <c:gapWidth val="115"/>
        <c:overlap val="-20"/>
        <c:axId val="1504361632"/>
        <c:axId val="1504359136"/>
      </c:barChart>
      <c:catAx>
        <c:axId val="1504361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04359136"/>
        <c:crosses val="autoZero"/>
        <c:auto val="1"/>
        <c:lblAlgn val="ctr"/>
        <c:lblOffset val="100"/>
        <c:noMultiLvlLbl val="0"/>
      </c:catAx>
      <c:valAx>
        <c:axId val="1504359136"/>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043616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baseline="0"/>
              <a:t>AGOSTO 2024</a:t>
            </a:r>
            <a:endParaRPr lang="es-MX"/>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566558639311597E-2"/>
          <c:y val="0.11484882046703171"/>
          <c:w val="0.81486688272137675"/>
          <c:h val="0.78640974331868552"/>
        </c:manualLayout>
      </c:layout>
      <c:pie3DChart>
        <c:varyColors val="1"/>
        <c:ser>
          <c:idx val="0"/>
          <c:order val="0"/>
          <c:dPt>
            <c:idx val="0"/>
            <c:bubble3D val="0"/>
            <c:spPr>
              <a:solidFill>
                <a:srgbClr val="0070C0"/>
              </a:soli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F0EA-4320-9F73-A62C24DA043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0EA-4320-9F73-A62C24DA043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0EA-4320-9F73-A62C24DA043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F0EA-4320-9F73-A62C24DA043B}"/>
              </c:ext>
            </c:extLst>
          </c:dPt>
          <c:dPt>
            <c:idx val="4"/>
            <c:bubble3D val="0"/>
            <c:explosion val="20"/>
            <c:spPr>
              <a:solidFill>
                <a:schemeClr val="accent1">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F0EA-4320-9F73-A62C24DA043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F0EA-4320-9F73-A62C24DA043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F0EA-4320-9F73-A62C24DA043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F0EA-4320-9F73-A62C24DA043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F0EA-4320-9F73-A62C24DA043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F0EA-4320-9F73-A62C24DA043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F0EA-4320-9F73-A62C24DA043B}"/>
              </c:ext>
            </c:extLst>
          </c:dPt>
          <c:dLbls>
            <c:delete val="1"/>
          </c:dLbls>
          <c:cat>
            <c:strRef>
              <c:f>COMPRAS!$F$14:$P$14</c:f>
              <c:strCache>
                <c:ptCount val="9"/>
                <c:pt idx="0">
                  <c:v>PROVEEDORES APROBADOS</c:v>
                </c:pt>
                <c:pt idx="4">
                  <c:v>PROVEEDORES CONDICIONADOS</c:v>
                </c:pt>
                <c:pt idx="8">
                  <c:v>PROVEEDORES NO APTOS</c:v>
                </c:pt>
              </c:strCache>
            </c:strRef>
          </c:cat>
          <c:val>
            <c:numRef>
              <c:f>COMPRAS!$F$15:$P$15</c:f>
              <c:numCache>
                <c:formatCode>0%</c:formatCode>
                <c:ptCount val="11"/>
                <c:pt idx="0">
                  <c:v>1</c:v>
                </c:pt>
                <c:pt idx="4">
                  <c:v>0</c:v>
                </c:pt>
                <c:pt idx="8">
                  <c:v>0</c:v>
                </c:pt>
              </c:numCache>
            </c:numRef>
          </c:val>
          <c:extLst>
            <c:ext xmlns:c16="http://schemas.microsoft.com/office/drawing/2014/chart" uri="{C3380CC4-5D6E-409C-BE32-E72D297353CC}">
              <c16:uniqueId val="{00000000-1BF3-47E6-BBA0-DAA50544AB17}"/>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MX" baseline="0"/>
              <a:t>FEBRERO 2025</a:t>
            </a:r>
            <a:endParaRPr lang="es-MX"/>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25261259861011"/>
          <c:y val="0.1831862274527451"/>
          <c:w val="0.77522511016368112"/>
          <c:h val="0.65533367248352514"/>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814-4358-ADD7-B75E8BC17A1E}"/>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s-MX"/>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COMPRAS!$E$14:$P$14</c:f>
              <c:strCache>
                <c:ptCount val="10"/>
                <c:pt idx="1">
                  <c:v>PROVEEDORES APROBADOS</c:v>
                </c:pt>
                <c:pt idx="5">
                  <c:v>PROVEEDORES CONDICIONADOS</c:v>
                </c:pt>
                <c:pt idx="9">
                  <c:v>PROVEEDORES NO APTOS</c:v>
                </c:pt>
              </c:strCache>
            </c:strRef>
          </c:cat>
          <c:val>
            <c:numRef>
              <c:f>COMPRAS!#REF!</c:f>
              <c:numCache>
                <c:formatCode>General</c:formatCode>
                <c:ptCount val="1"/>
                <c:pt idx="0">
                  <c:v>1</c:v>
                </c:pt>
              </c:numCache>
            </c:numRef>
          </c:val>
          <c:extLst>
            <c:ext xmlns:c16="http://schemas.microsoft.com/office/drawing/2014/chart" uri="{C3380CC4-5D6E-409C-BE32-E72D297353CC}">
              <c16:uniqueId val="{00000018-4814-4358-ADD7-B75E8BC17A1E}"/>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cat>
            <c:strRef>
              <c:f>ALMACÉN!$A$23:$L$23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ALMACÉN!$A$24:$L$24</c:f>
              <c:numCache>
                <c:formatCode>0.00</c:formatCode>
                <c:ptCount val="12"/>
                <c:pt idx="0">
                  <c:v>1.19</c:v>
                </c:pt>
                <c:pt idx="1">
                  <c:v>1.1000000000000001</c:v>
                </c:pt>
                <c:pt idx="2">
                  <c:v>1.23</c:v>
                </c:pt>
                <c:pt idx="3">
                  <c:v>1</c:v>
                </c:pt>
                <c:pt idx="4">
                  <c:v>1.01</c:v>
                </c:pt>
                <c:pt idx="5">
                  <c:v>1.02</c:v>
                </c:pt>
                <c:pt idx="6">
                  <c:v>1.05</c:v>
                </c:pt>
                <c:pt idx="7">
                  <c:v>1.2</c:v>
                </c:pt>
                <c:pt idx="8">
                  <c:v>1.1499999999999999</c:v>
                </c:pt>
                <c:pt idx="9">
                  <c:v>1.25</c:v>
                </c:pt>
                <c:pt idx="10">
                  <c:v>1.1100000000000001</c:v>
                </c:pt>
                <c:pt idx="11">
                  <c:v>1.02</c:v>
                </c:pt>
              </c:numCache>
            </c:numRef>
          </c:val>
          <c:smooth val="0"/>
          <c:extLst>
            <c:ext xmlns:c16="http://schemas.microsoft.com/office/drawing/2014/chart" uri="{C3380CC4-5D6E-409C-BE32-E72D297353CC}">
              <c16:uniqueId val="{00000000-9D2C-44E3-A9CF-9A7A33882E38}"/>
            </c:ext>
          </c:extLst>
        </c:ser>
        <c:dLbls>
          <c:showLegendKey val="0"/>
          <c:showVal val="0"/>
          <c:showCatName val="0"/>
          <c:showSerName val="0"/>
          <c:showPercent val="0"/>
          <c:showBubbleSize val="0"/>
        </c:dLbls>
        <c:smooth val="0"/>
        <c:axId val="1506764832"/>
        <c:axId val="1506766080"/>
      </c:lineChart>
      <c:catAx>
        <c:axId val="15067648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1506766080"/>
        <c:crosses val="autoZero"/>
        <c:auto val="1"/>
        <c:lblAlgn val="ctr"/>
        <c:lblOffset val="100"/>
        <c:noMultiLvlLbl val="0"/>
      </c:catAx>
      <c:valAx>
        <c:axId val="1506766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150676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lotArea>
      <c:layout/>
      <c:barChart>
        <c:barDir val="col"/>
        <c:grouping val="percentStacked"/>
        <c:varyColors val="0"/>
        <c:ser>
          <c:idx val="0"/>
          <c:order val="0"/>
          <c:tx>
            <c:strRef>
              <c:f>PROYECTOS!$A$21</c:f>
              <c:strCache>
                <c:ptCount val="1"/>
                <c:pt idx="0">
                  <c:v>PROYECTO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699B00C8-AFA1-498F-8013-0230F8EC6E66}" type="CELLRANGE">
                      <a:rPr lang="en-US"/>
                      <a:pPr/>
                      <a:t>[CELLRANGE]</a:t>
                    </a:fld>
                    <a:endParaRPr lang="es-MX"/>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0F8E-400C-A57F-962C3E19266A}"/>
                </c:ext>
              </c:extLst>
            </c:dLbl>
            <c:dLbl>
              <c:idx val="1"/>
              <c:tx>
                <c:rich>
                  <a:bodyPr/>
                  <a:lstStyle/>
                  <a:p>
                    <a:fld id="{C3084CF1-B672-4413-8F89-28193E341CDB}" type="CELLRANGE">
                      <a:rPr lang="es-MX"/>
                      <a:pPr/>
                      <a:t>[CELLRANGE]</a:t>
                    </a:fld>
                    <a:endParaRPr lang="es-MX"/>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F8E-400C-A57F-962C3E19266A}"/>
                </c:ext>
              </c:extLst>
            </c:dLbl>
            <c:dLbl>
              <c:idx val="2"/>
              <c:tx>
                <c:rich>
                  <a:bodyPr/>
                  <a:lstStyle/>
                  <a:p>
                    <a:fld id="{4AB1C8D3-3FE4-4D7C-A439-6B1C6974B296}" type="CELLRANGE">
                      <a:rPr lang="es-MX"/>
                      <a:pPr/>
                      <a:t>[CELLRANGE]</a:t>
                    </a:fld>
                    <a:endParaRPr lang="es-MX"/>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F8E-400C-A57F-962C3E19266A}"/>
                </c:ext>
              </c:extLst>
            </c:dLbl>
            <c:dLbl>
              <c:idx val="3"/>
              <c:tx>
                <c:rich>
                  <a:bodyPr/>
                  <a:lstStyle/>
                  <a:p>
                    <a:fld id="{B5A0EF7B-BAA2-4938-B59E-E2E887617FBE}" type="CELLRANGE">
                      <a:rPr lang="es-MX"/>
                      <a:pPr/>
                      <a:t>[CELLRANGE]</a:t>
                    </a:fld>
                    <a:endParaRPr lang="es-MX"/>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F8E-400C-A57F-962C3E19266A}"/>
                </c:ext>
              </c:extLst>
            </c:dLbl>
            <c:dLbl>
              <c:idx val="4"/>
              <c:tx>
                <c:rich>
                  <a:bodyPr/>
                  <a:lstStyle/>
                  <a:p>
                    <a:fld id="{6B44A17C-A91E-4B10-AE08-B056BECD93B7}" type="CELLRANGE">
                      <a:rPr lang="es-MX"/>
                      <a:pPr/>
                      <a:t>[CELLRANGE]</a:t>
                    </a:fld>
                    <a:endParaRPr lang="es-MX"/>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F8E-400C-A57F-962C3E19266A}"/>
                </c:ext>
              </c:extLst>
            </c:dLbl>
            <c:dLbl>
              <c:idx val="5"/>
              <c:tx>
                <c:rich>
                  <a:bodyPr/>
                  <a:lstStyle/>
                  <a:p>
                    <a:fld id="{5A7F947A-1B59-4679-8934-C71971FF7A96}" type="CELLRANGE">
                      <a:rPr lang="es-MX"/>
                      <a:pPr/>
                      <a:t>[CELLRANGE]</a:t>
                    </a:fld>
                    <a:endParaRPr lang="es-MX"/>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F8E-400C-A57F-962C3E19266A}"/>
                </c:ext>
              </c:extLst>
            </c:dLbl>
            <c:dLbl>
              <c:idx val="6"/>
              <c:tx>
                <c:rich>
                  <a:bodyPr/>
                  <a:lstStyle/>
                  <a:p>
                    <a:fld id="{F58D7565-980E-419C-A011-52C3EDEE347D}" type="CELLRANGE">
                      <a:rPr lang="es-MX"/>
                      <a:pPr/>
                      <a:t>[CELLRANGE]</a:t>
                    </a:fld>
                    <a:endParaRPr lang="es-MX"/>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F8E-400C-A57F-962C3E19266A}"/>
                </c:ext>
              </c:extLst>
            </c:dLbl>
            <c:dLbl>
              <c:idx val="7"/>
              <c:tx>
                <c:rich>
                  <a:bodyPr/>
                  <a:lstStyle/>
                  <a:p>
                    <a:fld id="{201CC326-F657-4228-80CB-DBC832021ACE}" type="CELLRANGE">
                      <a:rPr lang="es-MX"/>
                      <a:pPr/>
                      <a:t>[CELLRANGE]</a:t>
                    </a:fld>
                    <a:endParaRPr lang="es-MX"/>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F8E-400C-A57F-962C3E19266A}"/>
                </c:ext>
              </c:extLst>
            </c:dLbl>
            <c:dLbl>
              <c:idx val="8"/>
              <c:tx>
                <c:rich>
                  <a:bodyPr/>
                  <a:lstStyle/>
                  <a:p>
                    <a:fld id="{82C6B543-5C64-42DC-AD0E-6D46114F8D2D}" type="CELLRANGE">
                      <a:rPr lang="en-US"/>
                      <a:pPr/>
                      <a:t>[CELLRANGE]</a:t>
                    </a:fld>
                    <a:r>
                      <a:rPr lang="en-US" baseline="0"/>
                      <a:t>, </a:t>
                    </a:r>
                  </a:p>
                </c:rich>
              </c:tx>
              <c:showLegendKey val="0"/>
              <c:showVal val="0"/>
              <c:showCatName val="0"/>
              <c:showSerName val="1"/>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0F8E-400C-A57F-962C3E1926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95000"/>
                          <a:alpha val="54000"/>
                        </a:schemeClr>
                      </a:solidFill>
                    </a:ln>
                    <a:effectLst/>
                  </c:spPr>
                </c15:leaderLines>
              </c:ext>
            </c:extLst>
          </c:dLbls>
          <c:cat>
            <c:strRef>
              <c:f>PROYECTOS!$A$23:$A$31</c:f>
              <c:strCache>
                <c:ptCount val="9"/>
                <c:pt idx="0">
                  <c:v>TECHINT</c:v>
                </c:pt>
                <c:pt idx="1">
                  <c:v>COPE</c:v>
                </c:pt>
                <c:pt idx="2">
                  <c:v>BUTANO</c:v>
                </c:pt>
                <c:pt idx="3">
                  <c:v>SM900</c:v>
                </c:pt>
                <c:pt idx="4">
                  <c:v>MULTIFASICOS</c:v>
                </c:pt>
                <c:pt idx="5">
                  <c:v>COSOLEACAQUE</c:v>
                </c:pt>
                <c:pt idx="6">
                  <c:v>SC400</c:v>
                </c:pt>
                <c:pt idx="7">
                  <c:v>PC100</c:v>
                </c:pt>
                <c:pt idx="8">
                  <c:v>PC200</c:v>
                </c:pt>
              </c:strCache>
            </c:strRef>
          </c:cat>
          <c:val>
            <c:numRef>
              <c:f>PROYECTOS!$J$23:$J$31</c:f>
              <c:numCache>
                <c:formatCode>0%</c:formatCode>
                <c:ptCount val="9"/>
                <c:pt idx="0" formatCode="0.0%">
                  <c:v>0.94907407407407407</c:v>
                </c:pt>
                <c:pt idx="1">
                  <c:v>1</c:v>
                </c:pt>
                <c:pt idx="2">
                  <c:v>1</c:v>
                </c:pt>
                <c:pt idx="3" formatCode="0.0%">
                  <c:v>0.98471986417657043</c:v>
                </c:pt>
                <c:pt idx="4" formatCode="0.0%">
                  <c:v>0.99689440993788825</c:v>
                </c:pt>
                <c:pt idx="5" formatCode="0.0%">
                  <c:v>0.9948051948051948</c:v>
                </c:pt>
                <c:pt idx="6" formatCode="0.0%">
                  <c:v>0.98360655737704916</c:v>
                </c:pt>
                <c:pt idx="7" formatCode="0.0%">
                  <c:v>0.99755501222493892</c:v>
                </c:pt>
                <c:pt idx="8" formatCode="0.0%">
                  <c:v>0.9975308641975309</c:v>
                </c:pt>
              </c:numCache>
            </c:numRef>
          </c:val>
          <c:extLst>
            <c:ext xmlns:c15="http://schemas.microsoft.com/office/drawing/2012/chart" uri="{02D57815-91ED-43cb-92C2-25804820EDAC}">
              <c15:datalabelsRange>
                <c15:f>PROYECTOS!$J$23:$J$31</c15:f>
                <c15:dlblRangeCache>
                  <c:ptCount val="9"/>
                  <c:pt idx="0">
                    <c:v>94.9%</c:v>
                  </c:pt>
                  <c:pt idx="1">
                    <c:v>100%</c:v>
                  </c:pt>
                  <c:pt idx="2">
                    <c:v>100%</c:v>
                  </c:pt>
                  <c:pt idx="3">
                    <c:v>98.5%</c:v>
                  </c:pt>
                  <c:pt idx="4">
                    <c:v>99.7%</c:v>
                  </c:pt>
                  <c:pt idx="5">
                    <c:v>99.5%</c:v>
                  </c:pt>
                  <c:pt idx="6">
                    <c:v>98.4%</c:v>
                  </c:pt>
                  <c:pt idx="7">
                    <c:v>99.8%</c:v>
                  </c:pt>
                  <c:pt idx="8">
                    <c:v>99.8%</c:v>
                  </c:pt>
                </c15:dlblRangeCache>
              </c15:datalabelsRange>
            </c:ext>
            <c:ext xmlns:c16="http://schemas.microsoft.com/office/drawing/2014/chart" uri="{C3380CC4-5D6E-409C-BE32-E72D297353CC}">
              <c16:uniqueId val="{00000009-0F8E-400C-A57F-962C3E19266A}"/>
            </c:ext>
          </c:extLst>
        </c:ser>
        <c:dLbls>
          <c:showLegendKey val="0"/>
          <c:showVal val="0"/>
          <c:showCatName val="0"/>
          <c:showSerName val="0"/>
          <c:showPercent val="0"/>
          <c:showBubbleSize val="0"/>
        </c:dLbls>
        <c:gapWidth val="150"/>
        <c:overlap val="100"/>
        <c:axId val="739080479"/>
        <c:axId val="1684420479"/>
      </c:barChart>
      <c:catAx>
        <c:axId val="739080479"/>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684420479"/>
        <c:crosses val="autoZero"/>
        <c:auto val="1"/>
        <c:lblAlgn val="ctr"/>
        <c:lblOffset val="100"/>
        <c:noMultiLvlLbl val="0"/>
      </c:catAx>
      <c:valAx>
        <c:axId val="1684420479"/>
        <c:scaling>
          <c:orientation val="minMax"/>
          <c:max val="1"/>
          <c:min val="0"/>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739080479"/>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REVISIONES EN DOCUMENTOS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lotArea>
      <c:layout/>
      <c:barChart>
        <c:barDir val="col"/>
        <c:grouping val="clustered"/>
        <c:varyColors val="0"/>
        <c:ser>
          <c:idx val="1"/>
          <c:order val="1"/>
          <c:tx>
            <c:strRef>
              <c:f>'INGENIERÍA '!$A$9</c:f>
              <c:strCache>
                <c:ptCount val="1"/>
                <c:pt idx="0">
                  <c:v>PROYECTOS</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'INGENIERÍA '!$A$10:$A$18</c:f>
              <c:strCache>
                <c:ptCount val="9"/>
                <c:pt idx="0">
                  <c:v>TECHINT</c:v>
                </c:pt>
                <c:pt idx="1">
                  <c:v>SM900</c:v>
                </c:pt>
                <c:pt idx="2">
                  <c:v>Butano-Butileno</c:v>
                </c:pt>
                <c:pt idx="3">
                  <c:v>SC400</c:v>
                </c:pt>
                <c:pt idx="4">
                  <c:v>COPE</c:v>
                </c:pt>
                <c:pt idx="5">
                  <c:v>Cosoleacaque</c:v>
                </c:pt>
                <c:pt idx="6">
                  <c:v>Multifasicos</c:v>
                </c:pt>
                <c:pt idx="7">
                  <c:v>PC100</c:v>
                </c:pt>
                <c:pt idx="8">
                  <c:v>PC200</c:v>
                </c:pt>
              </c:strCache>
            </c:strRef>
          </c:cat>
          <c:val>
            <c:numRef>
              <c:f>'INGENIERÍA '!$G$10:$G$18</c:f>
              <c:numCache>
                <c:formatCode>General</c:formatCode>
                <c:ptCount val="9"/>
                <c:pt idx="0">
                  <c:v>3</c:v>
                </c:pt>
                <c:pt idx="1">
                  <c:v>1</c:v>
                </c:pt>
                <c:pt idx="2">
                  <c:v>3</c:v>
                </c:pt>
                <c:pt idx="3">
                  <c:v>3</c:v>
                </c:pt>
                <c:pt idx="4">
                  <c:v>3</c:v>
                </c:pt>
                <c:pt idx="5">
                  <c:v>1</c:v>
                </c:pt>
                <c:pt idx="6">
                  <c:v>3</c:v>
                </c:pt>
                <c:pt idx="7">
                  <c:v>3</c:v>
                </c:pt>
                <c:pt idx="8">
                  <c:v>0</c:v>
                </c:pt>
              </c:numCache>
            </c:numRef>
          </c:val>
          <c:extLst>
            <c:ext xmlns:c16="http://schemas.microsoft.com/office/drawing/2014/chart" uri="{C3380CC4-5D6E-409C-BE32-E72D297353CC}">
              <c16:uniqueId val="{00000000-4B25-4158-B0FE-D49EAF4CF513}"/>
            </c:ext>
          </c:extLst>
        </c:ser>
        <c:dLbls>
          <c:dLblPos val="inEnd"/>
          <c:showLegendKey val="0"/>
          <c:showVal val="1"/>
          <c:showCatName val="0"/>
          <c:showSerName val="0"/>
          <c:showPercent val="0"/>
          <c:showBubbleSize val="0"/>
        </c:dLbls>
        <c:gapWidth val="100"/>
        <c:overlap val="-24"/>
        <c:axId val="1524621663"/>
        <c:axId val="1524622143"/>
        <c:extLst>
          <c:ext xmlns:c15="http://schemas.microsoft.com/office/drawing/2012/chart" uri="{02D57815-91ED-43cb-92C2-25804820EDAC}">
            <c15:filteredBarSeries>
              <c15:ser>
                <c:idx val="0"/>
                <c:order val="0"/>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'INGENIERÍA '!$A$10:$A$18</c15:sqref>
                        </c15:formulaRef>
                      </c:ext>
                    </c:extLst>
                    <c:strCache>
                      <c:ptCount val="9"/>
                      <c:pt idx="0">
                        <c:v>TECHINT</c:v>
                      </c:pt>
                      <c:pt idx="1">
                        <c:v>SM900</c:v>
                      </c:pt>
                      <c:pt idx="2">
                        <c:v>Butano-Butileno</c:v>
                      </c:pt>
                      <c:pt idx="3">
                        <c:v>SC400</c:v>
                      </c:pt>
                      <c:pt idx="4">
                        <c:v>COPE</c:v>
                      </c:pt>
                      <c:pt idx="5">
                        <c:v>Cosoleacaque</c:v>
                      </c:pt>
                      <c:pt idx="6">
                        <c:v>Multifasicos</c:v>
                      </c:pt>
                      <c:pt idx="7">
                        <c:v>PC100</c:v>
                      </c:pt>
                      <c:pt idx="8">
                        <c:v>PC200</c:v>
                      </c:pt>
                    </c:strCache>
                  </c:strRef>
                </c:cat>
                <c:val>
                  <c:numRef>
                    <c:extLst>
                      <c:ext uri="{02D57815-91ED-43cb-92C2-25804820EDAC}">
                        <c15:formulaRef>
                          <c15:sqref>'INGENIERÍA '!$B$10:$B$18</c15:sqref>
                        </c15:formulaRef>
                      </c:ext>
                    </c:extLst>
                    <c:numCache>
                      <c:formatCode>General</c:formatCode>
                      <c:ptCount val="9"/>
                    </c:numCache>
                  </c:numRef>
                </c:val>
                <c:extLst>
                  <c:ext xmlns:c16="http://schemas.microsoft.com/office/drawing/2014/chart" uri="{C3380CC4-5D6E-409C-BE32-E72D297353CC}">
                    <c16:uniqueId val="{00000001-4B25-4158-B0FE-D49EAF4CF513}"/>
                  </c:ext>
                </c:extLst>
              </c15:ser>
            </c15:filteredBarSeries>
            <c15:filteredBarSeries>
              <c15:ser>
                <c:idx val="2"/>
                <c:order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'INGENIERÍA '!$A$10:$A$18</c15:sqref>
                        </c15:formulaRef>
                      </c:ext>
                    </c:extLst>
                    <c:strCache>
                      <c:ptCount val="9"/>
                      <c:pt idx="0">
                        <c:v>TECHINT</c:v>
                      </c:pt>
                      <c:pt idx="1">
                        <c:v>SM900</c:v>
                      </c:pt>
                      <c:pt idx="2">
                        <c:v>Butano-Butileno</c:v>
                      </c:pt>
                      <c:pt idx="3">
                        <c:v>SC400</c:v>
                      </c:pt>
                      <c:pt idx="4">
                        <c:v>COPE</c:v>
                      </c:pt>
                      <c:pt idx="5">
                        <c:v>Cosoleacaque</c:v>
                      </c:pt>
                      <c:pt idx="6">
                        <c:v>Multifasicos</c:v>
                      </c:pt>
                      <c:pt idx="7">
                        <c:v>PC100</c:v>
                      </c:pt>
                      <c:pt idx="8">
                        <c:v>PC200</c:v>
                      </c:pt>
                    </c:strCache>
                  </c:strRef>
                </c:cat>
                <c:val>
                  <c:numRef>
                    <c:extLst xmlns:c15="http://schemas.microsoft.com/office/drawing/2012/chart">
                      <c:ext xmlns:c15="http://schemas.microsoft.com/office/drawing/2012/chart" uri="{02D57815-91ED-43cb-92C2-25804820EDAC}">
                        <c15:formulaRef>
                          <c15:sqref>'INGENIERÍA '!$H$10:$H$18</c15:sqref>
                        </c15:formulaRef>
                      </c:ext>
                    </c:extLst>
                    <c:numCache>
                      <c:formatCode>General</c:formatCode>
                      <c:ptCount val="9"/>
                    </c:numCache>
                  </c:numRef>
                </c:val>
                <c:extLst xmlns:c15="http://schemas.microsoft.com/office/drawing/2012/chart">
                  <c:ext xmlns:c16="http://schemas.microsoft.com/office/drawing/2014/chart" uri="{C3380CC4-5D6E-409C-BE32-E72D297353CC}">
                    <c16:uniqueId val="{00000002-4B25-4158-B0FE-D49EAF4CF513}"/>
                  </c:ext>
                </c:extLst>
              </c15:ser>
            </c15:filteredBarSeries>
            <c15:filteredBarSeries>
              <c15:ser>
                <c:idx val="3"/>
                <c:order val="3"/>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'INGENIERÍA '!$A$10:$A$18</c15:sqref>
                        </c15:formulaRef>
                      </c:ext>
                    </c:extLst>
                    <c:strCache>
                      <c:ptCount val="9"/>
                      <c:pt idx="0">
                        <c:v>TECHINT</c:v>
                      </c:pt>
                      <c:pt idx="1">
                        <c:v>SM900</c:v>
                      </c:pt>
                      <c:pt idx="2">
                        <c:v>Butano-Butileno</c:v>
                      </c:pt>
                      <c:pt idx="3">
                        <c:v>SC400</c:v>
                      </c:pt>
                      <c:pt idx="4">
                        <c:v>COPE</c:v>
                      </c:pt>
                      <c:pt idx="5">
                        <c:v>Cosoleacaque</c:v>
                      </c:pt>
                      <c:pt idx="6">
                        <c:v>Multifasicos</c:v>
                      </c:pt>
                      <c:pt idx="7">
                        <c:v>PC100</c:v>
                      </c:pt>
                      <c:pt idx="8">
                        <c:v>PC200</c:v>
                      </c:pt>
                    </c:strCache>
                  </c:strRef>
                </c:cat>
                <c:val>
                  <c:numRef>
                    <c:extLst xmlns:c15="http://schemas.microsoft.com/office/drawing/2012/chart">
                      <c:ext xmlns:c15="http://schemas.microsoft.com/office/drawing/2012/chart" uri="{02D57815-91ED-43cb-92C2-25804820EDAC}">
                        <c15:formulaRef>
                          <c15:sqref>'INGENIERÍA '!$I$10:$I$18</c15:sqref>
                        </c15:formulaRef>
                      </c:ext>
                    </c:extLst>
                    <c:numCache>
                      <c:formatCode>General</c:formatCode>
                      <c:ptCount val="9"/>
                    </c:numCache>
                  </c:numRef>
                </c:val>
                <c:extLst xmlns:c15="http://schemas.microsoft.com/office/drawing/2012/chart">
                  <c:ext xmlns:c16="http://schemas.microsoft.com/office/drawing/2014/chart" uri="{C3380CC4-5D6E-409C-BE32-E72D297353CC}">
                    <c16:uniqueId val="{00000003-4B25-4158-B0FE-D49EAF4CF513}"/>
                  </c:ext>
                </c:extLst>
              </c15:ser>
            </c15:filteredBarSeries>
            <c15:filteredBarSeries>
              <c15:ser>
                <c:idx val="4"/>
                <c:order val="4"/>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'INGENIERÍA '!$A$10:$A$18</c15:sqref>
                        </c15:formulaRef>
                      </c:ext>
                    </c:extLst>
                    <c:strCache>
                      <c:ptCount val="9"/>
                      <c:pt idx="0">
                        <c:v>TECHINT</c:v>
                      </c:pt>
                      <c:pt idx="1">
                        <c:v>SM900</c:v>
                      </c:pt>
                      <c:pt idx="2">
                        <c:v>Butano-Butileno</c:v>
                      </c:pt>
                      <c:pt idx="3">
                        <c:v>SC400</c:v>
                      </c:pt>
                      <c:pt idx="4">
                        <c:v>COPE</c:v>
                      </c:pt>
                      <c:pt idx="5">
                        <c:v>Cosoleacaque</c:v>
                      </c:pt>
                      <c:pt idx="6">
                        <c:v>Multifasicos</c:v>
                      </c:pt>
                      <c:pt idx="7">
                        <c:v>PC100</c:v>
                      </c:pt>
                      <c:pt idx="8">
                        <c:v>PC200</c:v>
                      </c:pt>
                    </c:strCache>
                  </c:strRef>
                </c:cat>
                <c:val>
                  <c:numRef>
                    <c:extLst xmlns:c15="http://schemas.microsoft.com/office/drawing/2012/chart">
                      <c:ext xmlns:c15="http://schemas.microsoft.com/office/drawing/2012/chart" uri="{02D57815-91ED-43cb-92C2-25804820EDAC}">
                        <c15:formulaRef>
                          <c15:sqref>'INGENIERÍA '!$J$10:$J$18</c15:sqref>
                        </c15:formulaRef>
                      </c:ext>
                    </c:extLst>
                    <c:numCache>
                      <c:formatCode>General</c:formatCode>
                      <c:ptCount val="9"/>
                    </c:numCache>
                  </c:numRef>
                </c:val>
                <c:extLst xmlns:c15="http://schemas.microsoft.com/office/drawing/2012/chart">
                  <c:ext xmlns:c16="http://schemas.microsoft.com/office/drawing/2014/chart" uri="{C3380CC4-5D6E-409C-BE32-E72D297353CC}">
                    <c16:uniqueId val="{00000004-4B25-4158-B0FE-D49EAF4CF513}"/>
                  </c:ext>
                </c:extLst>
              </c15:ser>
            </c15:filteredBarSeries>
          </c:ext>
        </c:extLst>
      </c:barChart>
      <c:catAx>
        <c:axId val="1524621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24622143"/>
        <c:crosses val="autoZero"/>
        <c:auto val="1"/>
        <c:lblAlgn val="ctr"/>
        <c:lblOffset val="100"/>
        <c:noMultiLvlLbl val="0"/>
      </c:catAx>
      <c:valAx>
        <c:axId val="1524622143"/>
        <c:scaling>
          <c:orientation val="minMax"/>
          <c:max val="4"/>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24621663"/>
        <c:crosses val="autoZero"/>
        <c:crossBetween val="between"/>
        <c:majorUnit val="1"/>
        <c:min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trendline>
            <c:spPr>
              <a:ln w="19050" cap="rnd">
                <a:solidFill>
                  <a:srgbClr val="FF0000"/>
                </a:solidFill>
              </a:ln>
              <a:effectLst/>
            </c:spPr>
            <c:trendlineType val="linear"/>
            <c:dispRSqr val="0"/>
            <c:dispEq val="0"/>
          </c:trendline>
          <c:cat>
            <c:strRef>
              <c:f>'SOL Y COST'!$B$14:$M$14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'SOL Y COST'!$B$15:$M$15</c:f>
              <c:numCache>
                <c:formatCode>0%</c:formatCode>
                <c:ptCount val="12"/>
                <c:pt idx="0">
                  <c:v>0.5</c:v>
                </c:pt>
                <c:pt idx="1">
                  <c:v>0.5</c:v>
                </c:pt>
                <c:pt idx="2">
                  <c:v>0.88888888888888884</c:v>
                </c:pt>
                <c:pt idx="3">
                  <c:v>0.8</c:v>
                </c:pt>
                <c:pt idx="4">
                  <c:v>0.88888888888888884</c:v>
                </c:pt>
                <c:pt idx="5">
                  <c:v>0.7142857142857143</c:v>
                </c:pt>
                <c:pt idx="6">
                  <c:v>0.9</c:v>
                </c:pt>
                <c:pt idx="7">
                  <c:v>1</c:v>
                </c:pt>
                <c:pt idx="8">
                  <c:v>0.81818181818181823</c:v>
                </c:pt>
                <c:pt idx="9">
                  <c:v>0.8</c:v>
                </c:pt>
                <c:pt idx="10">
                  <c:v>0.83333333333333337</c:v>
                </c:pt>
                <c:pt idx="11">
                  <c:v>0.81818181818181823</c:v>
                </c:pt>
              </c:numCache>
            </c:numRef>
          </c:val>
          <c:smooth val="0"/>
          <c:extLst>
            <c:ext xmlns:c16="http://schemas.microsoft.com/office/drawing/2014/chart" uri="{C3380CC4-5D6E-409C-BE32-E72D297353CC}">
              <c16:uniqueId val="{00000000-BA93-47DC-BDFC-58612D220F52}"/>
            </c:ext>
          </c:extLst>
        </c:ser>
        <c:dLbls>
          <c:showLegendKey val="0"/>
          <c:showVal val="0"/>
          <c:showCatName val="0"/>
          <c:showSerName val="0"/>
          <c:showPercent val="0"/>
          <c:showBubbleSize val="0"/>
        </c:dLbls>
        <c:smooth val="0"/>
        <c:axId val="1506764832"/>
        <c:axId val="1506766080"/>
      </c:lineChart>
      <c:catAx>
        <c:axId val="15067648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06766080"/>
        <c:crosses val="autoZero"/>
        <c:auto val="1"/>
        <c:lblAlgn val="ctr"/>
        <c:lblOffset val="100"/>
        <c:noMultiLvlLbl val="0"/>
      </c:catAx>
      <c:valAx>
        <c:axId val="150676608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0676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046645312707766E-2"/>
          <c:y val="4.6634893515880398E-2"/>
          <c:w val="0.88230455836865607"/>
          <c:h val="0.83465810480733316"/>
        </c:manualLayout>
      </c:layout>
      <c:barChart>
        <c:barDir val="col"/>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'SOL Y COST'!$B$27:$N$27</c15:sqref>
                  </c15:fullRef>
                </c:ext>
              </c:extLst>
              <c:f>'SOL Y COST'!$B$27:$M$27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xmlns:c15="http://schemas.microsoft.com/office/drawing/2012/chart" uri="{02D57815-91ED-43cb-92C2-25804820EDAC}">
                  <c15:fullRef>
                    <c15:sqref>'SOL Y COST'!$B$28:$N$28</c15:sqref>
                  </c15:fullRef>
                </c:ext>
              </c:extLst>
              <c:f>'SOL Y COST'!$B$28:$M$28</c:f>
              <c:numCache>
                <c:formatCode>General</c:formatCode>
                <c:ptCount val="12"/>
                <c:pt idx="0">
                  <c:v>2</c:v>
                </c:pt>
                <c:pt idx="1">
                  <c:v>2</c:v>
                </c:pt>
                <c:pt idx="2">
                  <c:v>2</c:v>
                </c:pt>
                <c:pt idx="3">
                  <c:v>3</c:v>
                </c:pt>
                <c:pt idx="4">
                  <c:v>1</c:v>
                </c:pt>
                <c:pt idx="5">
                  <c:v>1</c:v>
                </c:pt>
                <c:pt idx="6">
                  <c:v>1</c:v>
                </c:pt>
                <c:pt idx="7">
                  <c:v>1</c:v>
                </c:pt>
                <c:pt idx="8">
                  <c:v>2</c:v>
                </c:pt>
                <c:pt idx="9">
                  <c:v>1</c:v>
                </c:pt>
                <c:pt idx="10">
                  <c:v>1</c:v>
                </c:pt>
                <c:pt idx="11">
                  <c:v>1</c:v>
                </c:pt>
              </c:numCache>
            </c:numRef>
          </c:val>
          <c:extLst>
            <c:ext xmlns:c16="http://schemas.microsoft.com/office/drawing/2014/chart" uri="{C3380CC4-5D6E-409C-BE32-E72D297353CC}">
              <c16:uniqueId val="{00000000-7483-45C4-82FB-98E3B66580AB}"/>
            </c:ext>
          </c:extLst>
        </c:ser>
        <c:dLbls>
          <c:showLegendKey val="0"/>
          <c:showVal val="0"/>
          <c:showCatName val="0"/>
          <c:showSerName val="0"/>
          <c:showPercent val="0"/>
          <c:showBubbleSize val="0"/>
        </c:dLbls>
        <c:gapWidth val="150"/>
        <c:overlap val="100"/>
        <c:axId val="1506764832"/>
        <c:axId val="1506766080"/>
      </c:barChart>
      <c:catAx>
        <c:axId val="15067648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06766080"/>
        <c:crosses val="autoZero"/>
        <c:auto val="1"/>
        <c:lblAlgn val="ctr"/>
        <c:lblOffset val="100"/>
        <c:noMultiLvlLbl val="0"/>
      </c:catAx>
      <c:valAx>
        <c:axId val="1506766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0676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51248776137918E-2"/>
          <c:y val="5.0969166664158343E-2"/>
          <c:w val="0.92480591166608928"/>
          <c:h val="0.89105892457064995"/>
        </c:manualLayout>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SSMA!$C$29:$N$29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SSMA!$C$30:$N$30</c:f>
              <c:numCache>
                <c:formatCode>0.00</c:formatCode>
                <c:ptCount val="12"/>
                <c:pt idx="0">
                  <c:v>51.31</c:v>
                </c:pt>
                <c:pt idx="1">
                  <c:v>17.45</c:v>
                </c:pt>
                <c:pt idx="2">
                  <c:v>32.299999999999997</c:v>
                </c:pt>
                <c:pt idx="3">
                  <c:v>15.85</c:v>
                </c:pt>
                <c:pt idx="4">
                  <c:v>33.200000000000003</c:v>
                </c:pt>
                <c:pt idx="5">
                  <c:v>33.200000000000003</c:v>
                </c:pt>
                <c:pt idx="6">
                  <c:v>36.200000000000003</c:v>
                </c:pt>
                <c:pt idx="7">
                  <c:v>37.699999999999996</c:v>
                </c:pt>
                <c:pt idx="8">
                  <c:v>25</c:v>
                </c:pt>
                <c:pt idx="9">
                  <c:v>34.6</c:v>
                </c:pt>
                <c:pt idx="10">
                  <c:v>32.099999999999994</c:v>
                </c:pt>
                <c:pt idx="11">
                  <c:v>6.6</c:v>
                </c:pt>
              </c:numCache>
            </c:numRef>
          </c:val>
          <c:smooth val="0"/>
          <c:extLst>
            <c:ext xmlns:c16="http://schemas.microsoft.com/office/drawing/2014/chart" uri="{C3380CC4-5D6E-409C-BE32-E72D297353CC}">
              <c16:uniqueId val="{00000000-24B7-46FF-8BD7-498D1D6ABB8F}"/>
            </c:ext>
          </c:extLst>
        </c:ser>
        <c:dLbls>
          <c:showLegendKey val="0"/>
          <c:showVal val="0"/>
          <c:showCatName val="0"/>
          <c:showSerName val="0"/>
          <c:showPercent val="0"/>
          <c:showBubbleSize val="0"/>
        </c:dLbls>
        <c:smooth val="0"/>
        <c:axId val="1317399312"/>
        <c:axId val="1317386000"/>
      </c:lineChart>
      <c:catAx>
        <c:axId val="13173993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317386000"/>
        <c:crosses val="autoZero"/>
        <c:auto val="1"/>
        <c:lblAlgn val="ctr"/>
        <c:lblOffset val="100"/>
        <c:noMultiLvlLbl val="0"/>
      </c:catAx>
      <c:valAx>
        <c:axId val="131738600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31739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'SOL Y COST'!$C$39:$N$39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'SOL Y COST'!$C$40:$N$40</c:f>
              <c:numCache>
                <c:formatCode>0</c:formatCode>
                <c:ptCount val="12"/>
                <c:pt idx="0">
                  <c:v>2</c:v>
                </c:pt>
                <c:pt idx="1">
                  <c:v>2</c:v>
                </c:pt>
                <c:pt idx="2">
                  <c:v>2</c:v>
                </c:pt>
                <c:pt idx="3">
                  <c:v>3</c:v>
                </c:pt>
                <c:pt idx="4">
                  <c:v>1</c:v>
                </c:pt>
                <c:pt idx="5">
                  <c:v>1</c:v>
                </c:pt>
                <c:pt idx="6">
                  <c:v>1</c:v>
                </c:pt>
                <c:pt idx="7">
                  <c:v>1</c:v>
                </c:pt>
                <c:pt idx="8">
                  <c:v>2</c:v>
                </c:pt>
                <c:pt idx="9">
                  <c:v>1</c:v>
                </c:pt>
                <c:pt idx="10">
                  <c:v>1</c:v>
                </c:pt>
                <c:pt idx="11">
                  <c:v>1</c:v>
                </c:pt>
              </c:numCache>
            </c:numRef>
          </c:val>
          <c:extLst>
            <c:ext xmlns:c16="http://schemas.microsoft.com/office/drawing/2014/chart" uri="{C3380CC4-5D6E-409C-BE32-E72D297353CC}">
              <c16:uniqueId val="{00000001-5FB2-4D3A-A10B-D92BBAFD290D}"/>
            </c:ext>
          </c:extLst>
        </c:ser>
        <c:dLbls>
          <c:showLegendKey val="0"/>
          <c:showVal val="0"/>
          <c:showCatName val="0"/>
          <c:showSerName val="0"/>
          <c:showPercent val="0"/>
          <c:showBubbleSize val="0"/>
        </c:dLbls>
        <c:gapWidth val="150"/>
        <c:axId val="1506764832"/>
        <c:axId val="1506766080"/>
      </c:barChart>
      <c:catAx>
        <c:axId val="15067648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06766080"/>
        <c:crosses val="autoZero"/>
        <c:auto val="1"/>
        <c:lblAlgn val="ctr"/>
        <c:lblOffset val="100"/>
        <c:noMultiLvlLbl val="0"/>
      </c:catAx>
      <c:valAx>
        <c:axId val="1506766080"/>
        <c:scaling>
          <c:orientation val="minMax"/>
          <c:max val="5"/>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0676483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rgbClr val="FF0000"/>
                </a:solidFill>
              </a:ln>
              <a:effectLst/>
            </c:spPr>
            <c:trendlineType val="linear"/>
            <c:dispRSqr val="0"/>
            <c:dispEq val="0"/>
          </c:trendline>
          <c:cat>
            <c:strRef>
              <c:f>MANTTO!$C$16:$N$16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MANTTO!$C$17:$N$17</c:f>
              <c:numCache>
                <c:formatCode>0%</c:formatCode>
                <c:ptCount val="12"/>
                <c:pt idx="0">
                  <c:v>1</c:v>
                </c:pt>
                <c:pt idx="1">
                  <c:v>1</c:v>
                </c:pt>
                <c:pt idx="2">
                  <c:v>0.5</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389D-4997-830A-6033F3F17FBA}"/>
            </c:ext>
          </c:extLst>
        </c:ser>
        <c:dLbls>
          <c:showLegendKey val="0"/>
          <c:showVal val="0"/>
          <c:showCatName val="0"/>
          <c:showSerName val="0"/>
          <c:showPercent val="0"/>
          <c:showBubbleSize val="0"/>
        </c:dLbls>
        <c:gapWidth val="150"/>
        <c:axId val="1201633984"/>
        <c:axId val="1201622752"/>
      </c:barChart>
      <c:catAx>
        <c:axId val="12016339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201622752"/>
        <c:crosses val="autoZero"/>
        <c:auto val="1"/>
        <c:lblAlgn val="ctr"/>
        <c:lblOffset val="100"/>
        <c:noMultiLvlLbl val="0"/>
      </c:catAx>
      <c:valAx>
        <c:axId val="1201622752"/>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20163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MANTTO!$C$61:$N$61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MANTTO!$C$62:$N$62</c:f>
              <c:numCache>
                <c:formatCode>0%</c:formatCode>
                <c:ptCount val="12"/>
                <c:pt idx="0">
                  <c:v>0.88461538461538458</c:v>
                </c:pt>
                <c:pt idx="1">
                  <c:v>0.97826086956521741</c:v>
                </c:pt>
                <c:pt idx="2">
                  <c:v>0.76666666666666672</c:v>
                </c:pt>
                <c:pt idx="3">
                  <c:v>0.9375</c:v>
                </c:pt>
                <c:pt idx="4">
                  <c:v>0.97727272727272729</c:v>
                </c:pt>
                <c:pt idx="5">
                  <c:v>0.96296296296296291</c:v>
                </c:pt>
                <c:pt idx="6">
                  <c:v>0.96875</c:v>
                </c:pt>
                <c:pt idx="7">
                  <c:v>0.875</c:v>
                </c:pt>
                <c:pt idx="8">
                  <c:v>1</c:v>
                </c:pt>
                <c:pt idx="9">
                  <c:v>1</c:v>
                </c:pt>
                <c:pt idx="10">
                  <c:v>1</c:v>
                </c:pt>
                <c:pt idx="11">
                  <c:v>1</c:v>
                </c:pt>
              </c:numCache>
            </c:numRef>
          </c:val>
          <c:extLst>
            <c:ext xmlns:c16="http://schemas.microsoft.com/office/drawing/2014/chart" uri="{C3380CC4-5D6E-409C-BE32-E72D297353CC}">
              <c16:uniqueId val="{00000000-7DE9-4EAE-A095-13FFCCEB74CF}"/>
            </c:ext>
          </c:extLst>
        </c:ser>
        <c:dLbls>
          <c:showLegendKey val="0"/>
          <c:showVal val="0"/>
          <c:showCatName val="0"/>
          <c:showSerName val="0"/>
          <c:showPercent val="0"/>
          <c:showBubbleSize val="0"/>
        </c:dLbls>
        <c:gapWidth val="100"/>
        <c:overlap val="-24"/>
        <c:axId val="995419920"/>
        <c:axId val="995418672"/>
      </c:barChart>
      <c:catAx>
        <c:axId val="995419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995418672"/>
        <c:crosses val="autoZero"/>
        <c:auto val="1"/>
        <c:lblAlgn val="ctr"/>
        <c:lblOffset val="100"/>
        <c:noMultiLvlLbl val="0"/>
      </c:catAx>
      <c:valAx>
        <c:axId val="9954186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99541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329816906319601E-2"/>
          <c:y val="3.0093146582058323E-2"/>
          <c:w val="0.93324129416133361"/>
          <c:h val="0.88565183519486956"/>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MANTTO!$C$46:$N$46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MANTTO!$C$47:$N$47</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612D-4E84-8128-D24E7CE8F88D}"/>
            </c:ext>
          </c:extLst>
        </c:ser>
        <c:dLbls>
          <c:showLegendKey val="0"/>
          <c:showVal val="0"/>
          <c:showCatName val="0"/>
          <c:showSerName val="0"/>
          <c:showPercent val="0"/>
          <c:showBubbleSize val="0"/>
        </c:dLbls>
        <c:gapWidth val="100"/>
        <c:overlap val="-24"/>
        <c:axId val="1206480464"/>
        <c:axId val="1206478800"/>
      </c:barChart>
      <c:catAx>
        <c:axId val="1206480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206478800"/>
        <c:crosses val="autoZero"/>
        <c:auto val="1"/>
        <c:lblAlgn val="ctr"/>
        <c:lblOffset val="100"/>
        <c:noMultiLvlLbl val="0"/>
      </c:catAx>
      <c:valAx>
        <c:axId val="12064788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20648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MANTTO!$N$77</c:f>
              <c:strCache>
                <c:ptCount val="1"/>
                <c:pt idx="0">
                  <c:v>FRECUENCIA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MANTTO!$A$78:$A$80</c:f>
              <c:strCache>
                <c:ptCount val="3"/>
                <c:pt idx="0">
                  <c:v>C1</c:v>
                </c:pt>
                <c:pt idx="1">
                  <c:v>C2</c:v>
                </c:pt>
                <c:pt idx="2">
                  <c:v>C3</c:v>
                </c:pt>
              </c:strCache>
            </c:strRef>
          </c:cat>
          <c:val>
            <c:numRef>
              <c:f>MANTTO!$N$78:$N$80</c:f>
              <c:numCache>
                <c:formatCode>General</c:formatCode>
                <c:ptCount val="3"/>
                <c:pt idx="0">
                  <c:v>202</c:v>
                </c:pt>
                <c:pt idx="1">
                  <c:v>100</c:v>
                </c:pt>
                <c:pt idx="2">
                  <c:v>33</c:v>
                </c:pt>
              </c:numCache>
            </c:numRef>
          </c:val>
          <c:extLst>
            <c:ext xmlns:c16="http://schemas.microsoft.com/office/drawing/2014/chart" uri="{C3380CC4-5D6E-409C-BE32-E72D297353CC}">
              <c16:uniqueId val="{00000000-49DF-4276-AADC-919B9F52B30B}"/>
            </c:ext>
          </c:extLst>
        </c:ser>
        <c:dLbls>
          <c:showLegendKey val="0"/>
          <c:showVal val="0"/>
          <c:showCatName val="0"/>
          <c:showSerName val="0"/>
          <c:showPercent val="0"/>
          <c:showBubbleSize val="0"/>
        </c:dLbls>
        <c:gapWidth val="219"/>
        <c:axId val="495463088"/>
        <c:axId val="495463920"/>
      </c:barChart>
      <c:catAx>
        <c:axId val="495463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495463920"/>
        <c:crosses val="autoZero"/>
        <c:auto val="1"/>
        <c:lblAlgn val="ctr"/>
        <c:lblOffset val="100"/>
        <c:noMultiLvlLbl val="0"/>
      </c:catAx>
      <c:valAx>
        <c:axId val="4954639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FRECUENCIA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title>
        <c:numFmt formatCode="General" sourceLinked="1"/>
        <c:majorTickMark val="none"/>
        <c:minorTickMark val="none"/>
        <c:tickLblPos val="nextTo"/>
        <c:spPr>
          <a:noFill/>
          <a:ln>
            <a:solidFill>
              <a:schemeClr val="bg1">
                <a:lumMod val="95000"/>
                <a:alpha val="99000"/>
              </a:schemeClr>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495463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MANTTO!$N$32</c:f>
              <c:strCache>
                <c:ptCount val="1"/>
                <c:pt idx="0">
                  <c:v>FRECUENCIA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MANTTO!$A$33:$A$35</c:f>
              <c:strCache>
                <c:ptCount val="3"/>
                <c:pt idx="0">
                  <c:v>C1</c:v>
                </c:pt>
                <c:pt idx="1">
                  <c:v>C2</c:v>
                </c:pt>
                <c:pt idx="2">
                  <c:v>C3</c:v>
                </c:pt>
              </c:strCache>
            </c:strRef>
          </c:cat>
          <c:val>
            <c:numRef>
              <c:f>MANTTO!$N$33:$N$35</c:f>
              <c:numCache>
                <c:formatCode>General</c:formatCode>
                <c:ptCount val="3"/>
                <c:pt idx="0">
                  <c:v>38</c:v>
                </c:pt>
                <c:pt idx="1">
                  <c:v>4</c:v>
                </c:pt>
                <c:pt idx="2">
                  <c:v>6</c:v>
                </c:pt>
              </c:numCache>
            </c:numRef>
          </c:val>
          <c:extLst>
            <c:ext xmlns:c16="http://schemas.microsoft.com/office/drawing/2014/chart" uri="{C3380CC4-5D6E-409C-BE32-E72D297353CC}">
              <c16:uniqueId val="{00000000-7F94-40B7-A309-23CCE3EA7250}"/>
            </c:ext>
          </c:extLst>
        </c:ser>
        <c:dLbls>
          <c:showLegendKey val="0"/>
          <c:showVal val="1"/>
          <c:showCatName val="0"/>
          <c:showSerName val="0"/>
          <c:showPercent val="0"/>
          <c:showBubbleSize val="0"/>
        </c:dLbls>
        <c:gapWidth val="219"/>
        <c:overlap val="-27"/>
        <c:axId val="999043216"/>
        <c:axId val="1246170192"/>
      </c:barChart>
      <c:catAx>
        <c:axId val="999043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246170192"/>
        <c:crosses val="autoZero"/>
        <c:auto val="1"/>
        <c:lblAlgn val="ctr"/>
        <c:lblOffset val="100"/>
        <c:noMultiLvlLbl val="0"/>
      </c:catAx>
      <c:valAx>
        <c:axId val="1246170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999043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269807517851314E-2"/>
          <c:y val="3.009308047020438E-2"/>
          <c:w val="0.93324129416133361"/>
          <c:h val="0.88565183519486956"/>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VEHÍCULOS!$C$14:$N$14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VEHÍCULOS!$C$15:$N$15</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BEE6-4DEC-BFDA-A2138A173C35}"/>
            </c:ext>
          </c:extLst>
        </c:ser>
        <c:dLbls>
          <c:showLegendKey val="0"/>
          <c:showVal val="0"/>
          <c:showCatName val="0"/>
          <c:showSerName val="0"/>
          <c:showPercent val="0"/>
          <c:showBubbleSize val="0"/>
        </c:dLbls>
        <c:gapWidth val="100"/>
        <c:overlap val="-24"/>
        <c:axId val="1206480464"/>
        <c:axId val="1206478800"/>
      </c:barChart>
      <c:catAx>
        <c:axId val="1206480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206478800"/>
        <c:crosses val="autoZero"/>
        <c:auto val="1"/>
        <c:lblAlgn val="ctr"/>
        <c:lblOffset val="100"/>
        <c:noMultiLvlLbl val="0"/>
      </c:catAx>
      <c:valAx>
        <c:axId val="12064788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20648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4660551800325E-2"/>
          <c:y val="4.3680017389462041E-2"/>
          <c:w val="0.90352503952326169"/>
          <c:h val="0.90041460476348356"/>
        </c:manualLayout>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trendline>
            <c:spPr>
              <a:ln w="19050" cap="rnd">
                <a:solidFill>
                  <a:srgbClr val="FF0000"/>
                </a:solidFill>
              </a:ln>
              <a:effectLst/>
            </c:spPr>
            <c:trendlineType val="linear"/>
            <c:dispRSqr val="0"/>
            <c:dispEq val="0"/>
          </c:trendline>
          <c:cat>
            <c:strRef>
              <c:f>SSMA!$A$51:$L$51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SSMA!$A$52:$L$52</c:f>
              <c:numCache>
                <c:formatCode>0.00</c:formatCode>
                <c:ptCount val="12"/>
                <c:pt idx="0">
                  <c:v>18.59</c:v>
                </c:pt>
                <c:pt idx="1">
                  <c:v>98.77</c:v>
                </c:pt>
                <c:pt idx="2">
                  <c:v>103.6</c:v>
                </c:pt>
                <c:pt idx="3">
                  <c:v>116.35</c:v>
                </c:pt>
                <c:pt idx="4">
                  <c:v>85.9</c:v>
                </c:pt>
                <c:pt idx="5">
                  <c:v>84.44</c:v>
                </c:pt>
                <c:pt idx="6">
                  <c:v>82.9</c:v>
                </c:pt>
                <c:pt idx="7">
                  <c:v>92.7</c:v>
                </c:pt>
                <c:pt idx="8">
                  <c:v>60.3</c:v>
                </c:pt>
                <c:pt idx="9">
                  <c:v>81.2</c:v>
                </c:pt>
                <c:pt idx="10">
                  <c:v>116.1</c:v>
                </c:pt>
                <c:pt idx="11">
                  <c:v>127.6</c:v>
                </c:pt>
              </c:numCache>
            </c:numRef>
          </c:val>
          <c:smooth val="0"/>
          <c:extLst>
            <c:ext xmlns:c16="http://schemas.microsoft.com/office/drawing/2014/chart" uri="{C3380CC4-5D6E-409C-BE32-E72D297353CC}">
              <c16:uniqueId val="{00000001-F0A6-4B44-9DF4-0F57B27A7CF9}"/>
            </c:ext>
          </c:extLst>
        </c:ser>
        <c:dLbls>
          <c:showLegendKey val="0"/>
          <c:showVal val="0"/>
          <c:showCatName val="0"/>
          <c:showSerName val="0"/>
          <c:showPercent val="0"/>
          <c:showBubbleSize val="0"/>
        </c:dLbls>
        <c:smooth val="0"/>
        <c:axId val="1317399312"/>
        <c:axId val="1317386000"/>
      </c:lineChart>
      <c:catAx>
        <c:axId val="13173993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317386000"/>
        <c:crosses val="autoZero"/>
        <c:auto val="1"/>
        <c:lblAlgn val="ctr"/>
        <c:lblOffset val="100"/>
        <c:noMultiLvlLbl val="0"/>
      </c:catAx>
      <c:valAx>
        <c:axId val="131738600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31739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SSMA!$A$100</c:f>
              <c:strCache>
                <c:ptCount val="1"/>
                <c:pt idx="0">
                  <c:v>CONSUMO DE AGUA POR PERSONA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trendline>
            <c:spPr>
              <a:ln w="19050" cap="rnd">
                <a:solidFill>
                  <a:srgbClr val="FF0000"/>
                </a:solidFill>
              </a:ln>
              <a:effectLst/>
            </c:spPr>
            <c:trendlineType val="linear"/>
            <c:dispRSqr val="0"/>
            <c:dispEq val="0"/>
          </c:trendline>
          <c:cat>
            <c:strRef>
              <c:f>SSMA!$C$99:$N$99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SSMA!$C$100:$N$100</c:f>
              <c:numCache>
                <c:formatCode>0.00</c:formatCode>
                <c:ptCount val="12"/>
                <c:pt idx="0">
                  <c:v>416.66666666666669</c:v>
                </c:pt>
                <c:pt idx="1">
                  <c:v>446.92737430167597</c:v>
                </c:pt>
                <c:pt idx="2">
                  <c:v>360.82474226804123</c:v>
                </c:pt>
                <c:pt idx="3">
                  <c:v>357.14285714285717</c:v>
                </c:pt>
                <c:pt idx="4">
                  <c:v>357.14285714285717</c:v>
                </c:pt>
                <c:pt idx="5">
                  <c:v>430.62200956937801</c:v>
                </c:pt>
                <c:pt idx="6">
                  <c:v>528.84615384615381</c:v>
                </c:pt>
                <c:pt idx="7">
                  <c:v>426.54028436018956</c:v>
                </c:pt>
                <c:pt idx="8">
                  <c:v>408.16326530612247</c:v>
                </c:pt>
                <c:pt idx="9">
                  <c:v>162.16216216216216</c:v>
                </c:pt>
                <c:pt idx="10">
                  <c:v>121.21212121212122</c:v>
                </c:pt>
                <c:pt idx="11">
                  <c:v>162.16216216216216</c:v>
                </c:pt>
              </c:numCache>
            </c:numRef>
          </c:val>
          <c:smooth val="0"/>
          <c:extLst>
            <c:ext xmlns:c16="http://schemas.microsoft.com/office/drawing/2014/chart" uri="{C3380CC4-5D6E-409C-BE32-E72D297353CC}">
              <c16:uniqueId val="{00000001-0210-427F-A877-41B8972217BD}"/>
            </c:ext>
          </c:extLst>
        </c:ser>
        <c:dLbls>
          <c:showLegendKey val="0"/>
          <c:showVal val="0"/>
          <c:showCatName val="0"/>
          <c:showSerName val="0"/>
          <c:showPercent val="0"/>
          <c:showBubbleSize val="0"/>
        </c:dLbls>
        <c:smooth val="0"/>
        <c:axId val="1317399312"/>
        <c:axId val="1317386000"/>
      </c:lineChart>
      <c:catAx>
        <c:axId val="13173993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317386000"/>
        <c:crosses val="autoZero"/>
        <c:auto val="1"/>
        <c:lblAlgn val="ctr"/>
        <c:lblOffset val="100"/>
        <c:noMultiLvlLbl val="0"/>
      </c:catAx>
      <c:valAx>
        <c:axId val="1317386000"/>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31739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lotArea>
      <c:layout/>
      <c:barChart>
        <c:barDir val="col"/>
        <c:grouping val="clustered"/>
        <c:varyColors val="0"/>
        <c:ser>
          <c:idx val="0"/>
          <c:order val="0"/>
          <c:tx>
            <c:strRef>
              <c:f>SSMA!$A$82</c:f>
              <c:strCache>
                <c:ptCount val="1"/>
                <c:pt idx="0">
                  <c:v>CONSUMO DE ENERGIA POR PERSONA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rgbClr val="FF0000"/>
                </a:solidFill>
              </a:ln>
              <a:effectLst/>
            </c:spPr>
            <c:trendlineType val="linear"/>
            <c:dispRSqr val="0"/>
            <c:dispEq val="0"/>
          </c:trendline>
          <c:cat>
            <c:strRef>
              <c:f>SSMA!$C$81:$N$81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SSMA!$C$82:$N$82</c:f>
              <c:numCache>
                <c:formatCode>General</c:formatCode>
                <c:ptCount val="12"/>
                <c:pt idx="0">
                  <c:v>28.095238095238095</c:v>
                </c:pt>
                <c:pt idx="1">
                  <c:v>23.513966480446928</c:v>
                </c:pt>
                <c:pt idx="2">
                  <c:v>24.829896907216494</c:v>
                </c:pt>
                <c:pt idx="3">
                  <c:v>21.913265306122447</c:v>
                </c:pt>
                <c:pt idx="4">
                  <c:v>30.862244897959183</c:v>
                </c:pt>
                <c:pt idx="5">
                  <c:v>28.105263157894736</c:v>
                </c:pt>
                <c:pt idx="6">
                  <c:v>26.971153846153847</c:v>
                </c:pt>
                <c:pt idx="7">
                  <c:v>27.492890995260662</c:v>
                </c:pt>
                <c:pt idx="8">
                  <c:v>27.01530612244898</c:v>
                </c:pt>
                <c:pt idx="9">
                  <c:v>56.783783783783782</c:v>
                </c:pt>
                <c:pt idx="10">
                  <c:v>49.363636363636367</c:v>
                </c:pt>
                <c:pt idx="11">
                  <c:v>72.432432432432435</c:v>
                </c:pt>
              </c:numCache>
            </c:numRef>
          </c:val>
          <c:extLst>
            <c:ext xmlns:c16="http://schemas.microsoft.com/office/drawing/2014/chart" uri="{C3380CC4-5D6E-409C-BE32-E72D297353CC}">
              <c16:uniqueId val="{00000001-1E2C-4A89-A846-71C626B992D3}"/>
            </c:ext>
          </c:extLst>
        </c:ser>
        <c:dLbls>
          <c:showLegendKey val="0"/>
          <c:showVal val="0"/>
          <c:showCatName val="0"/>
          <c:showSerName val="0"/>
          <c:showPercent val="0"/>
          <c:showBubbleSize val="0"/>
        </c:dLbls>
        <c:gapWidth val="100"/>
        <c:overlap val="-24"/>
        <c:axId val="505535376"/>
        <c:axId val="505534544"/>
      </c:barChart>
      <c:catAx>
        <c:axId val="505535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505534544"/>
        <c:crosses val="autoZero"/>
        <c:auto val="1"/>
        <c:lblAlgn val="ctr"/>
        <c:lblOffset val="100"/>
        <c:noMultiLvlLbl val="0"/>
      </c:catAx>
      <c:valAx>
        <c:axId val="505534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5055353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AÑO 2022</c:v>
              </c:pt>
              <c:pt idx="5">
                <c:v>AÑO 2023</c:v>
              </c:pt>
            </c:strLit>
          </c:cat>
          <c:val>
            <c:numLit>
              <c:formatCode>General</c:formatCode>
              <c:ptCount val="10"/>
              <c:pt idx="0">
                <c:v>0.84782610000000003</c:v>
              </c:pt>
              <c:pt idx="5">
                <c:v>0.88692300000000002</c:v>
              </c:pt>
            </c:numLit>
          </c:val>
          <c:extLst>
            <c:ext xmlns:c16="http://schemas.microsoft.com/office/drawing/2014/chart" uri="{C3380CC4-5D6E-409C-BE32-E72D297353CC}">
              <c16:uniqueId val="{00000000-56C3-4723-867C-1113837E5BD1}"/>
            </c:ext>
          </c:extLst>
        </c:ser>
        <c:dLbls>
          <c:showLegendKey val="0"/>
          <c:showVal val="0"/>
          <c:showCatName val="0"/>
          <c:showSerName val="0"/>
          <c:showPercent val="0"/>
          <c:showBubbleSize val="0"/>
        </c:dLbls>
        <c:gapWidth val="115"/>
        <c:overlap val="-20"/>
        <c:axId val="1595579216"/>
        <c:axId val="1595579632"/>
      </c:barChart>
      <c:catAx>
        <c:axId val="15955792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95579632"/>
        <c:crosses val="autoZero"/>
        <c:auto val="1"/>
        <c:lblAlgn val="ctr"/>
        <c:lblOffset val="100"/>
        <c:noMultiLvlLbl val="0"/>
      </c:catAx>
      <c:valAx>
        <c:axId val="15955796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955792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SGI!$F$16</c:f>
              <c:strCache>
                <c:ptCount val="1"/>
              </c:strCache>
              <c:extLst xmlns:c15="http://schemas.microsoft.com/office/drawing/2012/chart"/>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SGI!$E$17:$F$17</c:f>
              <c:numCache>
                <c:formatCode>0</c:formatCode>
                <c:ptCount val="2"/>
                <c:pt idx="0">
                  <c:v>1</c:v>
                </c:pt>
              </c:numCache>
            </c:numRef>
          </c:cat>
          <c:val>
            <c:numRef>
              <c:f>SGI!$F$17:$F$17</c:f>
              <c:numCache>
                <c:formatCode>0</c:formatCode>
                <c:ptCount val="1"/>
              </c:numCache>
              <c:extLst xmlns:c15="http://schemas.microsoft.com/office/drawing/2012/chart"/>
            </c:numRef>
          </c:val>
          <c:extLst xmlns:c15="http://schemas.microsoft.com/office/drawing/2012/chart">
            <c:ext xmlns:c16="http://schemas.microsoft.com/office/drawing/2014/chart" uri="{C3380CC4-5D6E-409C-BE32-E72D297353CC}">
              <c16:uniqueId val="{00000000-3231-4A1E-B6D6-F80DC07B8EFA}"/>
            </c:ext>
          </c:extLst>
        </c:ser>
        <c:ser>
          <c:idx val="1"/>
          <c:order val="1"/>
          <c:tx>
            <c:strRef>
              <c:f>SGI!$M$16</c:f>
              <c:strCache>
                <c:ptCount val="1"/>
                <c:pt idx="0">
                  <c:v>Días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SGI!$E$17:$F$17</c:f>
              <c:numCache>
                <c:formatCode>0</c:formatCode>
                <c:ptCount val="2"/>
                <c:pt idx="0">
                  <c:v>1</c:v>
                </c:pt>
              </c:numCache>
            </c:numRef>
          </c:cat>
          <c:val>
            <c:numRef>
              <c:f>SGI!$M$17:$M$17</c:f>
              <c:numCache>
                <c:formatCode>General</c:formatCode>
                <c:ptCount val="1"/>
                <c:pt idx="0">
                  <c:v>10</c:v>
                </c:pt>
              </c:numCache>
            </c:numRef>
          </c:val>
          <c:extLst>
            <c:ext xmlns:c16="http://schemas.microsoft.com/office/drawing/2014/chart" uri="{C3380CC4-5D6E-409C-BE32-E72D297353CC}">
              <c16:uniqueId val="{00000001-3231-4A1E-B6D6-F80DC07B8EFA}"/>
            </c:ext>
          </c:extLst>
        </c:ser>
        <c:ser>
          <c:idx val="2"/>
          <c:order val="2"/>
          <c:tx>
            <c:strRef>
              <c:f>SGI!$N$16</c:f>
              <c:strCache>
                <c:ptCount val="1"/>
              </c:strCache>
              <c:extLst xmlns:c15="http://schemas.microsoft.com/office/drawing/2012/chart"/>
            </c:strRef>
          </c:tx>
          <c:spPr>
            <a:solidFill>
              <a:srgbClr val="0070C0"/>
            </a:solidFill>
            <a:ln>
              <a:noFill/>
            </a:ln>
            <a:effectLst>
              <a:outerShdw blurRad="57150" dist="19050" dir="5400000" algn="ctr" rotWithShape="0">
                <a:srgbClr val="000000">
                  <a:alpha val="63000"/>
                </a:srgbClr>
              </a:outerShdw>
            </a:effectLst>
          </c:spPr>
          <c:invertIfNegative val="0"/>
          <c:cat>
            <c:numRef>
              <c:f>SGI!$E$17:$F$17</c:f>
              <c:numCache>
                <c:formatCode>0</c:formatCode>
                <c:ptCount val="2"/>
                <c:pt idx="0">
                  <c:v>1</c:v>
                </c:pt>
              </c:numCache>
            </c:numRef>
          </c:cat>
          <c:val>
            <c:numRef>
              <c:f>SGI!$N$17:$N$17</c:f>
              <c:numCache>
                <c:formatCode>General</c:formatCode>
                <c:ptCount val="1"/>
              </c:numCache>
              <c:extLst xmlns:c15="http://schemas.microsoft.com/office/drawing/2012/chart"/>
            </c:numRef>
          </c:val>
          <c:extLst xmlns:c15="http://schemas.microsoft.com/office/drawing/2012/chart">
            <c:ext xmlns:c16="http://schemas.microsoft.com/office/drawing/2014/chart" uri="{C3380CC4-5D6E-409C-BE32-E72D297353CC}">
              <c16:uniqueId val="{00000002-3231-4A1E-B6D6-F80DC07B8EFA}"/>
            </c:ext>
          </c:extLst>
        </c:ser>
        <c:dLbls>
          <c:showLegendKey val="0"/>
          <c:showVal val="0"/>
          <c:showCatName val="0"/>
          <c:showSerName val="0"/>
          <c:showPercent val="0"/>
          <c:showBubbleSize val="0"/>
        </c:dLbls>
        <c:gapWidth val="100"/>
        <c:overlap val="-24"/>
        <c:axId val="1745600287"/>
        <c:axId val="1745597791"/>
        <c:extLst>
          <c:ext xmlns:c15="http://schemas.microsoft.com/office/drawing/2012/chart" uri="{02D57815-91ED-43cb-92C2-25804820EDAC}">
            <c15:filteredBarSeries>
              <c15:ser>
                <c:idx val="3"/>
                <c:order val="3"/>
                <c:tx>
                  <c:strRef>
                    <c:extLst>
                      <c:ext uri="{02D57815-91ED-43cb-92C2-25804820EDAC}">
                        <c15:formulaRef>
                          <c15:sqref>SGI!#REF!</c15:sqref>
                        </c15:formulaRef>
                      </c:ext>
                    </c:extLst>
                    <c:strCache>
                      <c:ptCount val="1"/>
                      <c:pt idx="0">
                        <c:v>#REF!</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ormulaRef>
                          <c15:sqref>SGI!$E$17:$F$17</c15:sqref>
                        </c15:formulaRef>
                      </c:ext>
                    </c:extLst>
                    <c:numCache>
                      <c:formatCode>0</c:formatCode>
                      <c:ptCount val="2"/>
                      <c:pt idx="0">
                        <c:v>1</c:v>
                      </c:pt>
                    </c:numCache>
                  </c:numRef>
                </c:cat>
                <c:val>
                  <c:numLit>
                    <c:formatCode>General</c:formatCode>
                    <c:ptCount val="1"/>
                    <c:pt idx="0">
                      <c:v>1</c:v>
                    </c:pt>
                  </c:numLit>
                </c:val>
                <c:extLst>
                  <c:ext xmlns:c16="http://schemas.microsoft.com/office/drawing/2014/chart" uri="{C3380CC4-5D6E-409C-BE32-E72D297353CC}">
                    <c16:uniqueId val="{00000001-7D31-4914-8540-37E129178F72}"/>
                  </c:ext>
                </c:extLst>
              </c15:ser>
            </c15:filteredBarSeries>
          </c:ext>
        </c:extLst>
      </c:barChart>
      <c:catAx>
        <c:axId val="17456002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No.</a:t>
                </a:r>
                <a:r>
                  <a:rPr lang="es-MX" baseline="0"/>
                  <a:t> queja del cliente</a:t>
                </a:r>
                <a:endParaRPr lang="es-MX"/>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title>
        <c:numFmt formatCode="0"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745597791"/>
        <c:crosses val="autoZero"/>
        <c:auto val="1"/>
        <c:lblAlgn val="ctr"/>
        <c:lblOffset val="100"/>
        <c:noMultiLvlLbl val="0"/>
      </c:catAx>
      <c:valAx>
        <c:axId val="17455977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MX"/>
                  <a:t>Días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74560028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SGI!$A$31</c:f>
              <c:strCache>
                <c:ptCount val="1"/>
                <c:pt idx="0">
                  <c:v>Porcentaje de cierre de Acciones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SGI!$B$30:$M$30</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SGI!$B$31:$M$31</c:f>
              <c:numCache>
                <c:formatCode>0%</c:formatCode>
                <c:ptCount val="12"/>
                <c:pt idx="0">
                  <c:v>1</c:v>
                </c:pt>
                <c:pt idx="1">
                  <c:v>0</c:v>
                </c:pt>
                <c:pt idx="2">
                  <c:v>1</c:v>
                </c:pt>
                <c:pt idx="3">
                  <c:v>0</c:v>
                </c:pt>
                <c:pt idx="4">
                  <c:v>1</c:v>
                </c:pt>
                <c:pt idx="5">
                  <c:v>1</c:v>
                </c:pt>
                <c:pt idx="6">
                  <c:v>1</c:v>
                </c:pt>
                <c:pt idx="7">
                  <c:v>0</c:v>
                </c:pt>
                <c:pt idx="8">
                  <c:v>0</c:v>
                </c:pt>
                <c:pt idx="9">
                  <c:v>0</c:v>
                </c:pt>
                <c:pt idx="10">
                  <c:v>0.73333333333333328</c:v>
                </c:pt>
                <c:pt idx="11">
                  <c:v>0</c:v>
                </c:pt>
              </c:numCache>
            </c:numRef>
          </c:val>
          <c:extLst>
            <c:ext xmlns:c16="http://schemas.microsoft.com/office/drawing/2014/chart" uri="{C3380CC4-5D6E-409C-BE32-E72D297353CC}">
              <c16:uniqueId val="{00000000-A0A0-4AFB-9141-6BFA7E94E5FF}"/>
            </c:ext>
          </c:extLst>
        </c:ser>
        <c:dLbls>
          <c:showLegendKey val="0"/>
          <c:showVal val="0"/>
          <c:showCatName val="0"/>
          <c:showSerName val="0"/>
          <c:showPercent val="0"/>
          <c:showBubbleSize val="0"/>
        </c:dLbls>
        <c:gapWidth val="100"/>
        <c:overlap val="-24"/>
        <c:axId val="1100271168"/>
        <c:axId val="761198176"/>
      </c:barChart>
      <c:catAx>
        <c:axId val="1100271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761198176"/>
        <c:crosses val="autoZero"/>
        <c:auto val="1"/>
        <c:lblAlgn val="ctr"/>
        <c:lblOffset val="100"/>
        <c:noMultiLvlLbl val="0"/>
      </c:catAx>
      <c:valAx>
        <c:axId val="76119817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10027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SGI!$A$46</c:f>
              <c:strCache>
                <c:ptCount val="1"/>
                <c:pt idx="0">
                  <c:v>Auditoría interna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SGI!$B$45:$M$45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SGI!$B$46:$M$46</c:f>
              <c:numCache>
                <c:formatCode>General</c:formatCode>
                <c:ptCount val="12"/>
                <c:pt idx="0">
                  <c:v>12</c:v>
                </c:pt>
                <c:pt idx="1">
                  <c:v>0</c:v>
                </c:pt>
                <c:pt idx="2">
                  <c:v>0</c:v>
                </c:pt>
                <c:pt idx="3">
                  <c:v>0</c:v>
                </c:pt>
                <c:pt idx="4">
                  <c:v>0</c:v>
                </c:pt>
                <c:pt idx="5">
                  <c:v>0</c:v>
                </c:pt>
                <c:pt idx="6">
                  <c:v>0</c:v>
                </c:pt>
                <c:pt idx="7">
                  <c:v>0</c:v>
                </c:pt>
                <c:pt idx="8">
                  <c:v>0</c:v>
                </c:pt>
                <c:pt idx="9">
                  <c:v>0</c:v>
                </c:pt>
                <c:pt idx="10">
                  <c:v>30</c:v>
                </c:pt>
                <c:pt idx="11">
                  <c:v>0</c:v>
                </c:pt>
              </c:numCache>
            </c:numRef>
          </c:val>
          <c:extLst>
            <c:ext xmlns:c16="http://schemas.microsoft.com/office/drawing/2014/chart" uri="{C3380CC4-5D6E-409C-BE32-E72D297353CC}">
              <c16:uniqueId val="{00000000-B438-4261-A318-9FCFCD6D970D}"/>
            </c:ext>
          </c:extLst>
        </c:ser>
        <c:ser>
          <c:idx val="1"/>
          <c:order val="1"/>
          <c:tx>
            <c:strRef>
              <c:f>SGI!$A$47</c:f>
              <c:strCache>
                <c:ptCount val="1"/>
                <c:pt idx="0">
                  <c:v>Auditoría externa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SGI!$B$45:$M$45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SGI!$B$47:$M$47</c:f>
              <c:numCache>
                <c:formatCode>General</c:formatCode>
                <c:ptCount val="12"/>
                <c:pt idx="0">
                  <c:v>0</c:v>
                </c:pt>
                <c:pt idx="1">
                  <c:v>0</c:v>
                </c:pt>
                <c:pt idx="2">
                  <c:v>0</c:v>
                </c:pt>
                <c:pt idx="3">
                  <c:v>0</c:v>
                </c:pt>
                <c:pt idx="4">
                  <c:v>0</c:v>
                </c:pt>
                <c:pt idx="5">
                  <c:v>0</c:v>
                </c:pt>
                <c:pt idx="6">
                  <c:v>11</c:v>
                </c:pt>
                <c:pt idx="7">
                  <c:v>0</c:v>
                </c:pt>
                <c:pt idx="8">
                  <c:v>0</c:v>
                </c:pt>
                <c:pt idx="9">
                  <c:v>0</c:v>
                </c:pt>
                <c:pt idx="10">
                  <c:v>0</c:v>
                </c:pt>
                <c:pt idx="11">
                  <c:v>0</c:v>
                </c:pt>
              </c:numCache>
            </c:numRef>
          </c:val>
          <c:extLst>
            <c:ext xmlns:c16="http://schemas.microsoft.com/office/drawing/2014/chart" uri="{C3380CC4-5D6E-409C-BE32-E72D297353CC}">
              <c16:uniqueId val="{00000001-B438-4261-A318-9FCFCD6D970D}"/>
            </c:ext>
          </c:extLst>
        </c:ser>
        <c:ser>
          <c:idx val="2"/>
          <c:order val="2"/>
          <c:tx>
            <c:strRef>
              <c:f>SGI!$A$48</c:f>
              <c:strCache>
                <c:ptCount val="1"/>
                <c:pt idx="0">
                  <c:v>Revisión por la dirección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SGI!$B$45:$M$45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SGI!$B$48:$M$48</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B438-4261-A318-9FCFCD6D970D}"/>
            </c:ext>
          </c:extLst>
        </c:ser>
        <c:ser>
          <c:idx val="3"/>
          <c:order val="3"/>
          <c:tx>
            <c:strRef>
              <c:f>SGI!$A$49</c:f>
              <c:strCache>
                <c:ptCount val="1"/>
                <c:pt idx="0">
                  <c:v>Matriz de Indicadores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SGI!$B$45:$M$45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SGI!$B$49:$M$49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438-4261-A318-9FCFCD6D970D}"/>
            </c:ext>
          </c:extLst>
        </c:ser>
        <c:ser>
          <c:idx val="4"/>
          <c:order val="4"/>
          <c:tx>
            <c:strRef>
              <c:f>SGI!$A$50</c:f>
              <c:strCache>
                <c:ptCount val="1"/>
                <c:pt idx="0">
                  <c:v>Queja del cliente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SGI!$B$45:$M$45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SGI!$B$50:$M$50</c:f>
              <c:numCache>
                <c:formatCode>General</c:formatCode>
                <c:ptCount val="12"/>
                <c:pt idx="0">
                  <c:v>0</c:v>
                </c:pt>
                <c:pt idx="1">
                  <c:v>0</c:v>
                </c:pt>
                <c:pt idx="2">
                  <c:v>0</c:v>
                </c:pt>
                <c:pt idx="3">
                  <c:v>0</c:v>
                </c:pt>
                <c:pt idx="4">
                  <c:v>0</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4-B438-4261-A318-9FCFCD6D970D}"/>
            </c:ext>
          </c:extLst>
        </c:ser>
        <c:ser>
          <c:idx val="5"/>
          <c:order val="5"/>
          <c:tx>
            <c:strRef>
              <c:f>SGI!$A$51</c:f>
              <c:strCache>
                <c:ptCount val="1"/>
                <c:pt idx="0">
                  <c:v>Gestión de Riesgos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SGI!$B$45:$M$45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SGI!$B$51:$M$51</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B438-4261-A318-9FCFCD6D970D}"/>
            </c:ext>
          </c:extLst>
        </c:ser>
        <c:ser>
          <c:idx val="6"/>
          <c:order val="6"/>
          <c:tx>
            <c:strRef>
              <c:f>SGI!$A$52</c:f>
              <c:strCache>
                <c:ptCount val="1"/>
                <c:pt idx="0">
                  <c:v>Salida No Conforme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SGI!$B$45:$M$45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SGI!$B$52:$M$52</c:f>
              <c:numCache>
                <c:formatCode>General</c:formatCode>
                <c:ptCount val="12"/>
                <c:pt idx="0">
                  <c:v>0</c:v>
                </c:pt>
                <c:pt idx="1">
                  <c:v>0</c:v>
                </c:pt>
                <c:pt idx="2">
                  <c:v>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6-B438-4261-A318-9FCFCD6D970D}"/>
            </c:ext>
          </c:extLst>
        </c:ser>
        <c:ser>
          <c:idx val="7"/>
          <c:order val="7"/>
          <c:tx>
            <c:strRef>
              <c:f>SGI!$A$53</c:f>
              <c:strCache>
                <c:ptCount val="1"/>
                <c:pt idx="0">
                  <c:v>Incidentes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SGI!$B$45:$M$45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SGI!$B$53:$M$53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B438-4261-A318-9FCFCD6D970D}"/>
            </c:ext>
          </c:extLst>
        </c:ser>
        <c:ser>
          <c:idx val="8"/>
          <c:order val="8"/>
          <c:tx>
            <c:strRef>
              <c:f>SGI!$A$54</c:f>
              <c:strCache>
                <c:ptCount val="1"/>
                <c:pt idx="0">
                  <c:v>Encuesta de Satisfacción</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SGI!$B$45:$M$45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SGI!$B$54:$M$54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8-B438-4261-A318-9FCFCD6D970D}"/>
            </c:ext>
          </c:extLst>
        </c:ser>
        <c:ser>
          <c:idx val="9"/>
          <c:order val="9"/>
          <c:tx>
            <c:strRef>
              <c:f>SGI!$A$55</c:f>
              <c:strCache>
                <c:ptCount val="1"/>
                <c:pt idx="0">
                  <c:v>Otra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SGI!$B$45:$M$45</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SGI!$B$55:$M$55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9-B438-4261-A318-9FCFCD6D970D}"/>
            </c:ext>
          </c:extLst>
        </c:ser>
        <c:dLbls>
          <c:showLegendKey val="0"/>
          <c:showVal val="0"/>
          <c:showCatName val="0"/>
          <c:showSerName val="0"/>
          <c:showPercent val="0"/>
          <c:showBubbleSize val="0"/>
        </c:dLbls>
        <c:gapWidth val="100"/>
        <c:overlap val="-24"/>
        <c:axId val="1193465072"/>
        <c:axId val="1197004928"/>
      </c:barChart>
      <c:catAx>
        <c:axId val="1193465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197004928"/>
        <c:crosses val="autoZero"/>
        <c:auto val="1"/>
        <c:lblAlgn val="ctr"/>
        <c:lblOffset val="100"/>
        <c:noMultiLvlLbl val="0"/>
      </c:catAx>
      <c:valAx>
        <c:axId val="1197004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193465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1.png"/><Relationship Id="rId4"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image" Target="../media/image1.png"/><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1.png"/><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316366</xdr:colOff>
      <xdr:row>1</xdr:row>
      <xdr:rowOff>142875</xdr:rowOff>
    </xdr:from>
    <xdr:ext cx="1345745" cy="443443"/>
    <xdr:pic>
      <xdr:nvPicPr>
        <xdr:cNvPr id="2" name="Imagen 1">
          <a:extLst>
            <a:ext uri="{FF2B5EF4-FFF2-40B4-BE49-F238E27FC236}">
              <a16:creationId xmlns:a16="http://schemas.microsoft.com/office/drawing/2014/main" id="{4DEADC53-EA7B-40FA-8B3A-A8C941946D2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6366" y="340995"/>
          <a:ext cx="1345745" cy="443443"/>
        </a:xfrm>
        <a:prstGeom prst="rect">
          <a:avLst/>
        </a:prstGeom>
      </xdr:spPr>
    </xdr:pic>
    <xdr:clientData/>
  </xdr:oneCellAnchor>
  <xdr:twoCellAnchor>
    <xdr:from>
      <xdr:col>2</xdr:col>
      <xdr:colOff>158338</xdr:colOff>
      <xdr:row>8</xdr:row>
      <xdr:rowOff>28698</xdr:rowOff>
    </xdr:from>
    <xdr:to>
      <xdr:col>13</xdr:col>
      <xdr:colOff>108858</xdr:colOff>
      <xdr:row>12</xdr:row>
      <xdr:rowOff>1256804</xdr:rowOff>
    </xdr:to>
    <xdr:graphicFrame macro="">
      <xdr:nvGraphicFramePr>
        <xdr:cNvPr id="4" name="Gráfico 3">
          <a:extLst>
            <a:ext uri="{FF2B5EF4-FFF2-40B4-BE49-F238E27FC236}">
              <a16:creationId xmlns:a16="http://schemas.microsoft.com/office/drawing/2014/main" id="{1F2CE7EC-CB91-FA79-B927-65C54CD6E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102054</xdr:colOff>
      <xdr:row>1</xdr:row>
      <xdr:rowOff>142875</xdr:rowOff>
    </xdr:from>
    <xdr:to>
      <xdr:col>2</xdr:col>
      <xdr:colOff>95249</xdr:colOff>
      <xdr:row>3</xdr:row>
      <xdr:rowOff>95251</xdr:rowOff>
    </xdr:to>
    <xdr:pic>
      <xdr:nvPicPr>
        <xdr:cNvPr id="2" name="Imagen 1">
          <a:extLst>
            <a:ext uri="{FF2B5EF4-FFF2-40B4-BE49-F238E27FC236}">
              <a16:creationId xmlns:a16="http://schemas.microsoft.com/office/drawing/2014/main" id="{C507A8BA-6329-40E1-A716-AD23B750CD1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054" y="352425"/>
          <a:ext cx="1345745" cy="447676"/>
        </a:xfrm>
        <a:prstGeom prst="rect">
          <a:avLst/>
        </a:prstGeom>
      </xdr:spPr>
    </xdr:pic>
    <xdr:clientData/>
  </xdr:twoCellAnchor>
  <xdr:twoCellAnchor>
    <xdr:from>
      <xdr:col>1</xdr:col>
      <xdr:colOff>381001</xdr:colOff>
      <xdr:row>7</xdr:row>
      <xdr:rowOff>444102</xdr:rowOff>
    </xdr:from>
    <xdr:to>
      <xdr:col>13</xdr:col>
      <xdr:colOff>59531</xdr:colOff>
      <xdr:row>12</xdr:row>
      <xdr:rowOff>353614</xdr:rowOff>
    </xdr:to>
    <xdr:graphicFrame macro="">
      <xdr:nvGraphicFramePr>
        <xdr:cNvPr id="3" name="Gráfico 2">
          <a:extLst>
            <a:ext uri="{FF2B5EF4-FFF2-40B4-BE49-F238E27FC236}">
              <a16:creationId xmlns:a16="http://schemas.microsoft.com/office/drawing/2014/main" id="{D132F332-54FA-9441-E542-4A7B2063B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511969</xdr:colOff>
      <xdr:row>21</xdr:row>
      <xdr:rowOff>23813</xdr:rowOff>
    </xdr:from>
    <xdr:to>
      <xdr:col>13</xdr:col>
      <xdr:colOff>35718</xdr:colOff>
      <xdr:row>25</xdr:row>
      <xdr:rowOff>428624</xdr:rowOff>
    </xdr:to>
    <xdr:graphicFrame macro="">
      <xdr:nvGraphicFramePr>
        <xdr:cNvPr id="4" name="Gráfico 3">
          <a:extLst>
            <a:ext uri="{FF2B5EF4-FFF2-40B4-BE49-F238E27FC236}">
              <a16:creationId xmlns:a16="http://schemas.microsoft.com/office/drawing/2014/main" id="{1C22DF2C-F88E-4331-BECC-4526E9E1C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466726</xdr:colOff>
      <xdr:row>33</xdr:row>
      <xdr:rowOff>112632</xdr:rowOff>
    </xdr:from>
    <xdr:to>
      <xdr:col>13</xdr:col>
      <xdr:colOff>145256</xdr:colOff>
      <xdr:row>37</xdr:row>
      <xdr:rowOff>467914</xdr:rowOff>
    </xdr:to>
    <xdr:graphicFrame macro="">
      <xdr:nvGraphicFramePr>
        <xdr:cNvPr id="5" name="Gráfico 4">
          <a:extLst>
            <a:ext uri="{FF2B5EF4-FFF2-40B4-BE49-F238E27FC236}">
              <a16:creationId xmlns:a16="http://schemas.microsoft.com/office/drawing/2014/main" id="{BC6905A5-F4EB-48D3-B802-5432D674A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102054</xdr:colOff>
      <xdr:row>1</xdr:row>
      <xdr:rowOff>142875</xdr:rowOff>
    </xdr:from>
    <xdr:to>
      <xdr:col>2</xdr:col>
      <xdr:colOff>13001</xdr:colOff>
      <xdr:row>3</xdr:row>
      <xdr:rowOff>95251</xdr:rowOff>
    </xdr:to>
    <xdr:pic>
      <xdr:nvPicPr>
        <xdr:cNvPr id="2" name="Imagen 1">
          <a:extLst>
            <a:ext uri="{FF2B5EF4-FFF2-40B4-BE49-F238E27FC236}">
              <a16:creationId xmlns:a16="http://schemas.microsoft.com/office/drawing/2014/main" id="{CA7FF461-6F46-4C83-B9A4-C284E472BA1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054" y="352425"/>
          <a:ext cx="1345745" cy="447676"/>
        </a:xfrm>
        <a:prstGeom prst="rect">
          <a:avLst/>
        </a:prstGeom>
      </xdr:spPr>
    </xdr:pic>
    <xdr:clientData/>
  </xdr:twoCellAnchor>
  <xdr:twoCellAnchor>
    <xdr:from>
      <xdr:col>1</xdr:col>
      <xdr:colOff>331559</xdr:colOff>
      <xdr:row>8</xdr:row>
      <xdr:rowOff>58056</xdr:rowOff>
    </xdr:from>
    <xdr:to>
      <xdr:col>14</xdr:col>
      <xdr:colOff>495602</xdr:colOff>
      <xdr:row>14</xdr:row>
      <xdr:rowOff>43239</xdr:rowOff>
    </xdr:to>
    <xdr:graphicFrame macro="">
      <xdr:nvGraphicFramePr>
        <xdr:cNvPr id="4" name="Gráfico 3">
          <a:extLst>
            <a:ext uri="{FF2B5EF4-FFF2-40B4-BE49-F238E27FC236}">
              <a16:creationId xmlns:a16="http://schemas.microsoft.com/office/drawing/2014/main" id="{DC1B097C-3257-1731-89F2-DED72BFE0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523873</xdr:colOff>
      <xdr:row>54</xdr:row>
      <xdr:rowOff>21167</xdr:rowOff>
    </xdr:from>
    <xdr:to>
      <xdr:col>14</xdr:col>
      <xdr:colOff>666749</xdr:colOff>
      <xdr:row>59</xdr:row>
      <xdr:rowOff>1</xdr:rowOff>
    </xdr:to>
    <xdr:graphicFrame macro="">
      <xdr:nvGraphicFramePr>
        <xdr:cNvPr id="12" name="Gráfico 11">
          <a:extLst>
            <a:ext uri="{FF2B5EF4-FFF2-40B4-BE49-F238E27FC236}">
              <a16:creationId xmlns:a16="http://schemas.microsoft.com/office/drawing/2014/main" id="{B79EBE79-7324-4E9E-9E67-C70F442F1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333373</xdr:colOff>
      <xdr:row>40</xdr:row>
      <xdr:rowOff>57150</xdr:rowOff>
    </xdr:from>
    <xdr:to>
      <xdr:col>15</xdr:col>
      <xdr:colOff>42333</xdr:colOff>
      <xdr:row>44</xdr:row>
      <xdr:rowOff>190500</xdr:rowOff>
    </xdr:to>
    <xdr:graphicFrame macro="">
      <xdr:nvGraphicFramePr>
        <xdr:cNvPr id="13" name="Gráfico 12">
          <a:extLst>
            <a:ext uri="{FF2B5EF4-FFF2-40B4-BE49-F238E27FC236}">
              <a16:creationId xmlns:a16="http://schemas.microsoft.com/office/drawing/2014/main" id="{7C52C151-B1C6-4DEF-8B92-0F41D7A53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353786</xdr:colOff>
      <xdr:row>66</xdr:row>
      <xdr:rowOff>81643</xdr:rowOff>
    </xdr:from>
    <xdr:to>
      <xdr:col>13</xdr:col>
      <xdr:colOff>898071</xdr:colOff>
      <xdr:row>74</xdr:row>
      <xdr:rowOff>340178</xdr:rowOff>
    </xdr:to>
    <xdr:graphicFrame macro="">
      <xdr:nvGraphicFramePr>
        <xdr:cNvPr id="14" name="Gráfico 13">
          <a:extLst>
            <a:ext uri="{FF2B5EF4-FFF2-40B4-BE49-F238E27FC236}">
              <a16:creationId xmlns:a16="http://schemas.microsoft.com/office/drawing/2014/main" id="{8113ECCB-2593-401B-9F68-EB2E6802A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650422</xdr:colOff>
      <xdr:row>21</xdr:row>
      <xdr:rowOff>51707</xdr:rowOff>
    </xdr:from>
    <xdr:to>
      <xdr:col>14</xdr:col>
      <xdr:colOff>585107</xdr:colOff>
      <xdr:row>29</xdr:row>
      <xdr:rowOff>383720</xdr:rowOff>
    </xdr:to>
    <xdr:graphicFrame macro="">
      <xdr:nvGraphicFramePr>
        <xdr:cNvPr id="5" name="Gráfico 4">
          <a:extLst>
            <a:ext uri="{FF2B5EF4-FFF2-40B4-BE49-F238E27FC236}">
              <a16:creationId xmlns:a16="http://schemas.microsoft.com/office/drawing/2014/main" id="{9DAF5B04-5927-8405-3706-A09E9F11B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102054</xdr:colOff>
      <xdr:row>1</xdr:row>
      <xdr:rowOff>142875</xdr:rowOff>
    </xdr:from>
    <xdr:to>
      <xdr:col>2</xdr:col>
      <xdr:colOff>252487</xdr:colOff>
      <xdr:row>3</xdr:row>
      <xdr:rowOff>95251</xdr:rowOff>
    </xdr:to>
    <xdr:pic>
      <xdr:nvPicPr>
        <xdr:cNvPr id="2" name="Imagen 1">
          <a:extLst>
            <a:ext uri="{FF2B5EF4-FFF2-40B4-BE49-F238E27FC236}">
              <a16:creationId xmlns:a16="http://schemas.microsoft.com/office/drawing/2014/main" id="{7129D379-3A7F-4941-A291-35CFA5B8D04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054" y="348615"/>
          <a:ext cx="1323913" cy="440056"/>
        </a:xfrm>
        <a:prstGeom prst="rect">
          <a:avLst/>
        </a:prstGeom>
      </xdr:spPr>
    </xdr:pic>
    <xdr:clientData/>
  </xdr:twoCellAnchor>
  <xdr:twoCellAnchor>
    <xdr:from>
      <xdr:col>1</xdr:col>
      <xdr:colOff>333373</xdr:colOff>
      <xdr:row>8</xdr:row>
      <xdr:rowOff>57150</xdr:rowOff>
    </xdr:from>
    <xdr:to>
      <xdr:col>15</xdr:col>
      <xdr:colOff>42333</xdr:colOff>
      <xdr:row>12</xdr:row>
      <xdr:rowOff>190500</xdr:rowOff>
    </xdr:to>
    <xdr:graphicFrame macro="">
      <xdr:nvGraphicFramePr>
        <xdr:cNvPr id="5" name="Gráfico 4">
          <a:extLst>
            <a:ext uri="{FF2B5EF4-FFF2-40B4-BE49-F238E27FC236}">
              <a16:creationId xmlns:a16="http://schemas.microsoft.com/office/drawing/2014/main" id="{5F530CC8-001C-4008-AD95-1F1F270FB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102054</xdr:colOff>
      <xdr:row>1</xdr:row>
      <xdr:rowOff>142875</xdr:rowOff>
    </xdr:from>
    <xdr:ext cx="1340302" cy="442233"/>
    <xdr:pic>
      <xdr:nvPicPr>
        <xdr:cNvPr id="2" name="Imagen 1">
          <a:extLst>
            <a:ext uri="{FF2B5EF4-FFF2-40B4-BE49-F238E27FC236}">
              <a16:creationId xmlns:a16="http://schemas.microsoft.com/office/drawing/2014/main" id="{F1A675DA-424B-4E6B-A8DE-92E61A32B0A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054" y="348615"/>
          <a:ext cx="1340302" cy="442233"/>
        </a:xfrm>
        <a:prstGeom prst="rect">
          <a:avLst/>
        </a:prstGeom>
      </xdr:spPr>
    </xdr:pic>
    <xdr:clientData/>
  </xdr:oneCellAnchor>
  <xdr:twoCellAnchor>
    <xdr:from>
      <xdr:col>1</xdr:col>
      <xdr:colOff>190500</xdr:colOff>
      <xdr:row>18</xdr:row>
      <xdr:rowOff>75007</xdr:rowOff>
    </xdr:from>
    <xdr:to>
      <xdr:col>15</xdr:col>
      <xdr:colOff>35718</xdr:colOff>
      <xdr:row>27</xdr:row>
      <xdr:rowOff>142874</xdr:rowOff>
    </xdr:to>
    <xdr:graphicFrame macro="">
      <xdr:nvGraphicFramePr>
        <xdr:cNvPr id="3" name="Gráfico 2">
          <a:extLst>
            <a:ext uri="{FF2B5EF4-FFF2-40B4-BE49-F238E27FC236}">
              <a16:creationId xmlns:a16="http://schemas.microsoft.com/office/drawing/2014/main" id="{5A0A76E4-C7DA-4632-9FDD-5571ED6EA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190500</xdr:colOff>
      <xdr:row>40</xdr:row>
      <xdr:rowOff>75007</xdr:rowOff>
    </xdr:from>
    <xdr:to>
      <xdr:col>14</xdr:col>
      <xdr:colOff>273844</xdr:colOff>
      <xdr:row>48</xdr:row>
      <xdr:rowOff>321469</xdr:rowOff>
    </xdr:to>
    <xdr:graphicFrame macro="">
      <xdr:nvGraphicFramePr>
        <xdr:cNvPr id="4" name="Gráfico 3">
          <a:extLst>
            <a:ext uri="{FF2B5EF4-FFF2-40B4-BE49-F238E27FC236}">
              <a16:creationId xmlns:a16="http://schemas.microsoft.com/office/drawing/2014/main" id="{685EBB45-9558-40DF-A9FF-56AC8BE31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190500</xdr:colOff>
      <xdr:row>88</xdr:row>
      <xdr:rowOff>75007</xdr:rowOff>
    </xdr:from>
    <xdr:to>
      <xdr:col>14</xdr:col>
      <xdr:colOff>273844</xdr:colOff>
      <xdr:row>97</xdr:row>
      <xdr:rowOff>1701</xdr:rowOff>
    </xdr:to>
    <xdr:graphicFrame macro="">
      <xdr:nvGraphicFramePr>
        <xdr:cNvPr id="5" name="Gráfico 4">
          <a:extLst>
            <a:ext uri="{FF2B5EF4-FFF2-40B4-BE49-F238E27FC236}">
              <a16:creationId xmlns:a16="http://schemas.microsoft.com/office/drawing/2014/main" id="{59D0C8B8-FEC2-4DE3-A19B-192C42AF5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571499</xdr:colOff>
      <xdr:row>71</xdr:row>
      <xdr:rowOff>9524</xdr:rowOff>
    </xdr:from>
    <xdr:to>
      <xdr:col>15</xdr:col>
      <xdr:colOff>108856</xdr:colOff>
      <xdr:row>79</xdr:row>
      <xdr:rowOff>367393</xdr:rowOff>
    </xdr:to>
    <xdr:graphicFrame macro="">
      <xdr:nvGraphicFramePr>
        <xdr:cNvPr id="6" name="Gráfico 5">
          <a:extLst>
            <a:ext uri="{FF2B5EF4-FFF2-40B4-BE49-F238E27FC236}">
              <a16:creationId xmlns:a16="http://schemas.microsoft.com/office/drawing/2014/main" id="{47B6BE4B-EAF8-439C-B8DC-74994C660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214312</xdr:colOff>
      <xdr:row>56</xdr:row>
      <xdr:rowOff>39290</xdr:rowOff>
    </xdr:from>
    <xdr:to>
      <xdr:col>13</xdr:col>
      <xdr:colOff>11906</xdr:colOff>
      <xdr:row>60</xdr:row>
      <xdr:rowOff>488156</xdr:rowOff>
    </xdr:to>
    <xdr:graphicFrame macro="">
      <xdr:nvGraphicFramePr>
        <xdr:cNvPr id="7" name="Gráfico 6">
          <a:extLst>
            <a:ext uri="{FF2B5EF4-FFF2-40B4-BE49-F238E27FC236}">
              <a16:creationId xmlns:a16="http://schemas.microsoft.com/office/drawing/2014/main" id="{FD7572CE-C6C9-445C-B778-72CE6D858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194129</xdr:colOff>
      <xdr:row>1</xdr:row>
      <xdr:rowOff>114299</xdr:rowOff>
    </xdr:from>
    <xdr:to>
      <xdr:col>2</xdr:col>
      <xdr:colOff>230094</xdr:colOff>
      <xdr:row>3</xdr:row>
      <xdr:rowOff>140969</xdr:rowOff>
    </xdr:to>
    <xdr:pic>
      <xdr:nvPicPr>
        <xdr:cNvPr id="2" name="Imagen 1">
          <a:extLst>
            <a:ext uri="{FF2B5EF4-FFF2-40B4-BE49-F238E27FC236}">
              <a16:creationId xmlns:a16="http://schemas.microsoft.com/office/drawing/2014/main" id="{54F5E46B-A365-4352-9FA7-232C0B13B07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4129" y="317499"/>
          <a:ext cx="1672771" cy="509270"/>
        </a:xfrm>
        <a:prstGeom prst="rect">
          <a:avLst/>
        </a:prstGeom>
      </xdr:spPr>
    </xdr:pic>
    <xdr:clientData/>
  </xdr:twoCellAnchor>
  <xdr:twoCellAnchor>
    <xdr:from>
      <xdr:col>1</xdr:col>
      <xdr:colOff>247649</xdr:colOff>
      <xdr:row>8</xdr:row>
      <xdr:rowOff>35719</xdr:rowOff>
    </xdr:from>
    <xdr:to>
      <xdr:col>13</xdr:col>
      <xdr:colOff>392906</xdr:colOff>
      <xdr:row>14</xdr:row>
      <xdr:rowOff>552450</xdr:rowOff>
    </xdr:to>
    <xdr:graphicFrame macro="">
      <xdr:nvGraphicFramePr>
        <xdr:cNvPr id="5" name="Gráfico 4">
          <a:extLst>
            <a:ext uri="{FF2B5EF4-FFF2-40B4-BE49-F238E27FC236}">
              <a16:creationId xmlns:a16="http://schemas.microsoft.com/office/drawing/2014/main" id="{A6C77B30-0909-BAB0-1382-075F02FA9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647701</xdr:colOff>
      <xdr:row>21</xdr:row>
      <xdr:rowOff>76200</xdr:rowOff>
    </xdr:from>
    <xdr:to>
      <xdr:col>15</xdr:col>
      <xdr:colOff>390525</xdr:colOff>
      <xdr:row>27</xdr:row>
      <xdr:rowOff>504826</xdr:rowOff>
    </xdr:to>
    <xdr:graphicFrame macro="">
      <xdr:nvGraphicFramePr>
        <xdr:cNvPr id="6" name="Gráfico 5">
          <a:extLst>
            <a:ext uri="{FF2B5EF4-FFF2-40B4-BE49-F238E27FC236}">
              <a16:creationId xmlns:a16="http://schemas.microsoft.com/office/drawing/2014/main" id="{4FDA12DB-4AE7-15E7-EFBE-A519FBFD6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581025</xdr:colOff>
      <xdr:row>36</xdr:row>
      <xdr:rowOff>104774</xdr:rowOff>
    </xdr:from>
    <xdr:to>
      <xdr:col>15</xdr:col>
      <xdr:colOff>314325</xdr:colOff>
      <xdr:row>42</xdr:row>
      <xdr:rowOff>571499</xdr:rowOff>
    </xdr:to>
    <xdr:graphicFrame macro="">
      <xdr:nvGraphicFramePr>
        <xdr:cNvPr id="7" name="Gráfico 6">
          <a:extLst>
            <a:ext uri="{FF2B5EF4-FFF2-40B4-BE49-F238E27FC236}">
              <a16:creationId xmlns:a16="http://schemas.microsoft.com/office/drawing/2014/main" id="{C6F14C13-81DA-9646-36DE-DEDE59A3A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523873</xdr:colOff>
      <xdr:row>21</xdr:row>
      <xdr:rowOff>21167</xdr:rowOff>
    </xdr:from>
    <xdr:to>
      <xdr:col>14</xdr:col>
      <xdr:colOff>666749</xdr:colOff>
      <xdr:row>26</xdr:row>
      <xdr:rowOff>1</xdr:rowOff>
    </xdr:to>
    <xdr:graphicFrame macro="">
      <xdr:nvGraphicFramePr>
        <xdr:cNvPr id="5" name="Gráfico 4">
          <a:extLst>
            <a:ext uri="{FF2B5EF4-FFF2-40B4-BE49-F238E27FC236}">
              <a16:creationId xmlns:a16="http://schemas.microsoft.com/office/drawing/2014/main" id="{CE3DDE7B-E537-1DD2-E439-F622E9331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333373</xdr:colOff>
      <xdr:row>8</xdr:row>
      <xdr:rowOff>57150</xdr:rowOff>
    </xdr:from>
    <xdr:to>
      <xdr:col>15</xdr:col>
      <xdr:colOff>42333</xdr:colOff>
      <xdr:row>12</xdr:row>
      <xdr:rowOff>190500</xdr:rowOff>
    </xdr:to>
    <xdr:graphicFrame macro="">
      <xdr:nvGraphicFramePr>
        <xdr:cNvPr id="6" name="Gráfico 5">
          <a:extLst>
            <a:ext uri="{FF2B5EF4-FFF2-40B4-BE49-F238E27FC236}">
              <a16:creationId xmlns:a16="http://schemas.microsoft.com/office/drawing/2014/main" id="{08AE4E25-F033-5B3C-1C09-CACF3CC86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185058</xdr:colOff>
      <xdr:row>1</xdr:row>
      <xdr:rowOff>97971</xdr:rowOff>
    </xdr:from>
    <xdr:to>
      <xdr:col>2</xdr:col>
      <xdr:colOff>315056</xdr:colOff>
      <xdr:row>3</xdr:row>
      <xdr:rowOff>152400</xdr:rowOff>
    </xdr:to>
    <xdr:pic>
      <xdr:nvPicPr>
        <xdr:cNvPr id="3" name="Imagen 2">
          <a:extLst>
            <a:ext uri="{FF2B5EF4-FFF2-40B4-BE49-F238E27FC236}">
              <a16:creationId xmlns:a16="http://schemas.microsoft.com/office/drawing/2014/main" id="{0AAE6D15-A6F3-491D-93BF-A0F2323C709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5058" y="304800"/>
          <a:ext cx="1414512" cy="533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85724</xdr:colOff>
      <xdr:row>19</xdr:row>
      <xdr:rowOff>437466</xdr:rowOff>
    </xdr:from>
    <xdr:to>
      <xdr:col>15</xdr:col>
      <xdr:colOff>466724</xdr:colOff>
      <xdr:row>23</xdr:row>
      <xdr:rowOff>122058</xdr:rowOff>
    </xdr:to>
    <xdr:pic>
      <xdr:nvPicPr>
        <xdr:cNvPr id="26" name="Imagen 25">
          <a:extLst>
            <a:ext uri="{FF2B5EF4-FFF2-40B4-BE49-F238E27FC236}">
              <a16:creationId xmlns:a16="http://schemas.microsoft.com/office/drawing/2014/main" id="{C83AB84D-3F47-44A3-9E6A-F375EA9B4C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71974" y="9333816"/>
          <a:ext cx="4124325" cy="2275392"/>
        </a:xfrm>
        <a:prstGeom prst="rect">
          <a:avLst/>
        </a:prstGeom>
        <a:noFill/>
        <a:ln>
          <a:noFill/>
        </a:ln>
      </xdr:spPr>
    </xdr:pic>
    <xdr:clientData/>
  </xdr:twoCellAnchor>
  <xdr:twoCellAnchor editAs="oneCell">
    <xdr:from>
      <xdr:col>0</xdr:col>
      <xdr:colOff>114299</xdr:colOff>
      <xdr:row>19</xdr:row>
      <xdr:rowOff>437466</xdr:rowOff>
    </xdr:from>
    <xdr:to>
      <xdr:col>7</xdr:col>
      <xdr:colOff>485774</xdr:colOff>
      <xdr:row>23</xdr:row>
      <xdr:rowOff>122058</xdr:rowOff>
    </xdr:to>
    <xdr:pic>
      <xdr:nvPicPr>
        <xdr:cNvPr id="25" name="Imagen 24">
          <a:extLst>
            <a:ext uri="{FF2B5EF4-FFF2-40B4-BE49-F238E27FC236}">
              <a16:creationId xmlns:a16="http://schemas.microsoft.com/office/drawing/2014/main" id="{E77257E3-8FBF-2BF1-E068-AFA00F8C1C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299" y="9333816"/>
          <a:ext cx="4124325" cy="2275392"/>
        </a:xfrm>
        <a:prstGeom prst="rect">
          <a:avLst/>
        </a:prstGeom>
        <a:noFill/>
        <a:ln>
          <a:noFill/>
        </a:ln>
      </xdr:spPr>
    </xdr:pic>
    <xdr:clientData/>
  </xdr:twoCellAnchor>
  <xdr:twoCellAnchor editAs="oneCell">
    <xdr:from>
      <xdr:col>0</xdr:col>
      <xdr:colOff>102054</xdr:colOff>
      <xdr:row>1</xdr:row>
      <xdr:rowOff>133582</xdr:rowOff>
    </xdr:from>
    <xdr:to>
      <xdr:col>2</xdr:col>
      <xdr:colOff>380999</xdr:colOff>
      <xdr:row>3</xdr:row>
      <xdr:rowOff>85958</xdr:rowOff>
    </xdr:to>
    <xdr:pic>
      <xdr:nvPicPr>
        <xdr:cNvPr id="2" name="Imagen 1">
          <a:extLst>
            <a:ext uri="{FF2B5EF4-FFF2-40B4-BE49-F238E27FC236}">
              <a16:creationId xmlns:a16="http://schemas.microsoft.com/office/drawing/2014/main" id="{E47D0DE2-1E30-4317-969F-CE59DD62FA26}"/>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054" y="338021"/>
          <a:ext cx="1338311" cy="435596"/>
        </a:xfrm>
        <a:prstGeom prst="rect">
          <a:avLst/>
        </a:prstGeom>
      </xdr:spPr>
    </xdr:pic>
    <xdr:clientData/>
  </xdr:twoCellAnchor>
  <xdr:twoCellAnchor>
    <xdr:from>
      <xdr:col>2</xdr:col>
      <xdr:colOff>404812</xdr:colOff>
      <xdr:row>7</xdr:row>
      <xdr:rowOff>420289</xdr:rowOff>
    </xdr:from>
    <xdr:to>
      <xdr:col>12</xdr:col>
      <xdr:colOff>321468</xdr:colOff>
      <xdr:row>12</xdr:row>
      <xdr:rowOff>369093</xdr:rowOff>
    </xdr:to>
    <xdr:graphicFrame macro="">
      <xdr:nvGraphicFramePr>
        <xdr:cNvPr id="5" name="Gráfico 4">
          <a:extLst>
            <a:ext uri="{FF2B5EF4-FFF2-40B4-BE49-F238E27FC236}">
              <a16:creationId xmlns:a16="http://schemas.microsoft.com/office/drawing/2014/main" id="{900DB64C-F144-23C5-AFEC-FCE42E4A4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26667</xdr:colOff>
      <xdr:row>21</xdr:row>
      <xdr:rowOff>347727</xdr:rowOff>
    </xdr:from>
    <xdr:to>
      <xdr:col>12</xdr:col>
      <xdr:colOff>363124</xdr:colOff>
      <xdr:row>23</xdr:row>
      <xdr:rowOff>168339</xdr:rowOff>
    </xdr:to>
    <xdr:pic>
      <xdr:nvPicPr>
        <xdr:cNvPr id="20" name="Imagen 19">
          <a:extLst>
            <a:ext uri="{FF2B5EF4-FFF2-40B4-BE49-F238E27FC236}">
              <a16:creationId xmlns:a16="http://schemas.microsoft.com/office/drawing/2014/main" id="{80D2B3D5-597E-CAF2-3D7D-0B7BF779C2D9}"/>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r="16846" b="18339"/>
        <a:stretch/>
      </xdr:blipFill>
      <xdr:spPr bwMode="auto">
        <a:xfrm rot="19257520">
          <a:off x="5891758" y="10519272"/>
          <a:ext cx="913730" cy="1113703"/>
        </a:xfrm>
        <a:prstGeom prst="rect">
          <a:avLst/>
        </a:prstGeom>
        <a:noFill/>
        <a:ln>
          <a:noFill/>
        </a:ln>
      </xdr:spPr>
    </xdr:pic>
    <xdr:clientData/>
  </xdr:twoCellAnchor>
  <xdr:twoCellAnchor editAs="oneCell">
    <xdr:from>
      <xdr:col>3</xdr:col>
      <xdr:colOff>158667</xdr:colOff>
      <xdr:row>21</xdr:row>
      <xdr:rowOff>297472</xdr:rowOff>
    </xdr:from>
    <xdr:to>
      <xdr:col>4</xdr:col>
      <xdr:colOff>515609</xdr:colOff>
      <xdr:row>23</xdr:row>
      <xdr:rowOff>118084</xdr:rowOff>
    </xdr:to>
    <xdr:pic>
      <xdr:nvPicPr>
        <xdr:cNvPr id="21" name="Imagen 20">
          <a:extLst>
            <a:ext uri="{FF2B5EF4-FFF2-40B4-BE49-F238E27FC236}">
              <a16:creationId xmlns:a16="http://schemas.microsoft.com/office/drawing/2014/main" id="{C60F0184-303C-434F-9C75-272D03237A73}"/>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r="16846" b="18339"/>
        <a:stretch/>
      </xdr:blipFill>
      <xdr:spPr bwMode="auto">
        <a:xfrm rot="202712">
          <a:off x="1751940" y="10469017"/>
          <a:ext cx="911124" cy="1113703"/>
        </a:xfrm>
        <a:prstGeom prst="rect">
          <a:avLst/>
        </a:prstGeom>
        <a:noFill/>
        <a:ln>
          <a:noFill/>
        </a:ln>
      </xdr:spPr>
    </xdr:pic>
    <xdr:clientData/>
  </xdr:twoCellAnchor>
  <xdr:twoCellAnchor>
    <xdr:from>
      <xdr:col>2</xdr:col>
      <xdr:colOff>450980</xdr:colOff>
      <xdr:row>19</xdr:row>
      <xdr:rowOff>77755</xdr:rowOff>
    </xdr:from>
    <xdr:to>
      <xdr:col>5</xdr:col>
      <xdr:colOff>357674</xdr:colOff>
      <xdr:row>19</xdr:row>
      <xdr:rowOff>526329</xdr:rowOff>
    </xdr:to>
    <xdr:sp macro="" textlink="">
      <xdr:nvSpPr>
        <xdr:cNvPr id="22" name="CuadroTexto 21">
          <a:extLst>
            <a:ext uri="{FF2B5EF4-FFF2-40B4-BE49-F238E27FC236}">
              <a16:creationId xmlns:a16="http://schemas.microsoft.com/office/drawing/2014/main" id="{947337D9-7CC0-747E-BFDB-CFE3CD603D7F}"/>
            </a:ext>
          </a:extLst>
        </xdr:cNvPr>
        <xdr:cNvSpPr txBox="1"/>
      </xdr:nvSpPr>
      <xdr:spPr>
        <a:xfrm>
          <a:off x="1519351" y="8946807"/>
          <a:ext cx="1524962" cy="448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b="1">
              <a:latin typeface="Arial" panose="020B0604020202020204" pitchFamily="34" charset="0"/>
              <a:cs typeface="Arial" panose="020B0604020202020204" pitchFamily="34" charset="0"/>
            </a:rPr>
            <a:t>Nivel de Riesgo 2024</a:t>
          </a:r>
        </a:p>
      </xdr:txBody>
    </xdr:sp>
    <xdr:clientData/>
  </xdr:twoCellAnchor>
  <xdr:twoCellAnchor>
    <xdr:from>
      <xdr:col>10</xdr:col>
      <xdr:colOff>304865</xdr:colOff>
      <xdr:row>19</xdr:row>
      <xdr:rowOff>41619</xdr:rowOff>
    </xdr:from>
    <xdr:to>
      <xdr:col>13</xdr:col>
      <xdr:colOff>219415</xdr:colOff>
      <xdr:row>19</xdr:row>
      <xdr:rowOff>490193</xdr:rowOff>
    </xdr:to>
    <xdr:sp macro="" textlink="">
      <xdr:nvSpPr>
        <xdr:cNvPr id="23" name="CuadroTexto 22">
          <a:extLst>
            <a:ext uri="{FF2B5EF4-FFF2-40B4-BE49-F238E27FC236}">
              <a16:creationId xmlns:a16="http://schemas.microsoft.com/office/drawing/2014/main" id="{2E28F874-24F1-489A-8E9C-299C05274BCB}"/>
            </a:ext>
          </a:extLst>
        </xdr:cNvPr>
        <xdr:cNvSpPr txBox="1"/>
      </xdr:nvSpPr>
      <xdr:spPr>
        <a:xfrm>
          <a:off x="5662432" y="8910671"/>
          <a:ext cx="1524962" cy="448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b="1">
              <a:latin typeface="Arial" panose="020B0604020202020204" pitchFamily="34" charset="0"/>
              <a:cs typeface="Arial" panose="020B0604020202020204" pitchFamily="34" charset="0"/>
            </a:rPr>
            <a:t>Nivel de Riesgo 2025</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452815</xdr:colOff>
      <xdr:row>1</xdr:row>
      <xdr:rowOff>120952</xdr:rowOff>
    </xdr:from>
    <xdr:to>
      <xdr:col>2</xdr:col>
      <xdr:colOff>60476</xdr:colOff>
      <xdr:row>3</xdr:row>
      <xdr:rowOff>193523</xdr:rowOff>
    </xdr:to>
    <xdr:pic>
      <xdr:nvPicPr>
        <xdr:cNvPr id="2" name="Imagen 1">
          <a:extLst>
            <a:ext uri="{FF2B5EF4-FFF2-40B4-BE49-F238E27FC236}">
              <a16:creationId xmlns:a16="http://schemas.microsoft.com/office/drawing/2014/main" id="{DA04E662-E161-4D80-A415-8B67CE4746E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2815" y="326571"/>
          <a:ext cx="1603375" cy="556381"/>
        </a:xfrm>
        <a:prstGeom prst="rect">
          <a:avLst/>
        </a:prstGeom>
      </xdr:spPr>
    </xdr:pic>
    <xdr:clientData/>
  </xdr:twoCellAnchor>
  <xdr:twoCellAnchor>
    <xdr:from>
      <xdr:col>0</xdr:col>
      <xdr:colOff>145992</xdr:colOff>
      <xdr:row>8</xdr:row>
      <xdr:rowOff>114512</xdr:rowOff>
    </xdr:from>
    <xdr:to>
      <xdr:col>6</xdr:col>
      <xdr:colOff>0</xdr:colOff>
      <xdr:row>12</xdr:row>
      <xdr:rowOff>326178</xdr:rowOff>
    </xdr:to>
    <xdr:graphicFrame macro="">
      <xdr:nvGraphicFramePr>
        <xdr:cNvPr id="4" name="Gráfico 3">
          <a:extLst>
            <a:ext uri="{FF2B5EF4-FFF2-40B4-BE49-F238E27FC236}">
              <a16:creationId xmlns:a16="http://schemas.microsoft.com/office/drawing/2014/main" id="{D306D001-07E8-4010-7FDC-2E221B793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359833</xdr:colOff>
      <xdr:row>8</xdr:row>
      <xdr:rowOff>144356</xdr:rowOff>
    </xdr:from>
    <xdr:to>
      <xdr:col>15</xdr:col>
      <xdr:colOff>56726</xdr:colOff>
      <xdr:row>12</xdr:row>
      <xdr:rowOff>338667</xdr:rowOff>
    </xdr:to>
    <xdr:graphicFrame macro="">
      <xdr:nvGraphicFramePr>
        <xdr:cNvPr id="3" name="Gráfico 2">
          <a:extLst>
            <a:ext uri="{FF2B5EF4-FFF2-40B4-BE49-F238E27FC236}">
              <a16:creationId xmlns:a16="http://schemas.microsoft.com/office/drawing/2014/main" id="{D037D693-6564-4EF1-ABFA-9F51AB037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127038</xdr:colOff>
      <xdr:row>1</xdr:row>
      <xdr:rowOff>155367</xdr:rowOff>
    </xdr:from>
    <xdr:to>
      <xdr:col>2</xdr:col>
      <xdr:colOff>405983</xdr:colOff>
      <xdr:row>3</xdr:row>
      <xdr:rowOff>107743</xdr:rowOff>
    </xdr:to>
    <xdr:pic>
      <xdr:nvPicPr>
        <xdr:cNvPr id="2" name="Imagen 1">
          <a:extLst>
            <a:ext uri="{FF2B5EF4-FFF2-40B4-BE49-F238E27FC236}">
              <a16:creationId xmlns:a16="http://schemas.microsoft.com/office/drawing/2014/main" id="{7B6B6ED5-C50B-48B3-9331-BC86E3990D2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38" y="355236"/>
          <a:ext cx="1353240" cy="452048"/>
        </a:xfrm>
        <a:prstGeom prst="rect">
          <a:avLst/>
        </a:prstGeom>
      </xdr:spPr>
    </xdr:pic>
    <xdr:clientData/>
  </xdr:twoCellAnchor>
  <xdr:twoCellAnchor>
    <xdr:from>
      <xdr:col>1</xdr:col>
      <xdr:colOff>381001</xdr:colOff>
      <xdr:row>16</xdr:row>
      <xdr:rowOff>444102</xdr:rowOff>
    </xdr:from>
    <xdr:to>
      <xdr:col>13</xdr:col>
      <xdr:colOff>59531</xdr:colOff>
      <xdr:row>21</xdr:row>
      <xdr:rowOff>353614</xdr:rowOff>
    </xdr:to>
    <xdr:graphicFrame macro="">
      <xdr:nvGraphicFramePr>
        <xdr:cNvPr id="3" name="Gráfico 2">
          <a:extLst>
            <a:ext uri="{FF2B5EF4-FFF2-40B4-BE49-F238E27FC236}">
              <a16:creationId xmlns:a16="http://schemas.microsoft.com/office/drawing/2014/main" id="{8B97BB3B-894D-4E3C-AD94-2C22C539F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0</xdr:col>
      <xdr:colOff>299976</xdr:colOff>
      <xdr:row>1</xdr:row>
      <xdr:rowOff>152771</xdr:rowOff>
    </xdr:from>
    <xdr:ext cx="1360425" cy="427356"/>
    <xdr:pic>
      <xdr:nvPicPr>
        <xdr:cNvPr id="2" name="Imagen 1">
          <a:extLst>
            <a:ext uri="{FF2B5EF4-FFF2-40B4-BE49-F238E27FC236}">
              <a16:creationId xmlns:a16="http://schemas.microsoft.com/office/drawing/2014/main" id="{AC9692BD-AC41-41AE-BB7B-4A1F26A36A5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9976" y="350891"/>
          <a:ext cx="1360425" cy="427356"/>
        </a:xfrm>
        <a:prstGeom prst="rect">
          <a:avLst/>
        </a:prstGeom>
      </xdr:spPr>
    </xdr:pic>
    <xdr:clientData/>
  </xdr:oneCellAnchor>
  <xdr:twoCellAnchor>
    <xdr:from>
      <xdr:col>0</xdr:col>
      <xdr:colOff>489248</xdr:colOff>
      <xdr:row>7</xdr:row>
      <xdr:rowOff>227928</xdr:rowOff>
    </xdr:from>
    <xdr:to>
      <xdr:col>9</xdr:col>
      <xdr:colOff>1232647</xdr:colOff>
      <xdr:row>19</xdr:row>
      <xdr:rowOff>209102</xdr:rowOff>
    </xdr:to>
    <xdr:graphicFrame macro="">
      <xdr:nvGraphicFramePr>
        <xdr:cNvPr id="3" name="Gráfico 2">
          <a:extLst>
            <a:ext uri="{FF2B5EF4-FFF2-40B4-BE49-F238E27FC236}">
              <a16:creationId xmlns:a16="http://schemas.microsoft.com/office/drawing/2014/main" id="{C0B01076-DCA9-4712-B2B1-1F8AC6B70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0</xdr:col>
      <xdr:colOff>210911</xdr:colOff>
      <xdr:row>1</xdr:row>
      <xdr:rowOff>47625</xdr:rowOff>
    </xdr:from>
    <xdr:ext cx="1343024" cy="436807"/>
    <xdr:pic>
      <xdr:nvPicPr>
        <xdr:cNvPr id="2" name="Imagen 1">
          <a:extLst>
            <a:ext uri="{FF2B5EF4-FFF2-40B4-BE49-F238E27FC236}">
              <a16:creationId xmlns:a16="http://schemas.microsoft.com/office/drawing/2014/main" id="{41523580-9263-463D-AE87-120F283B9E4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911" y="245745"/>
          <a:ext cx="1343024" cy="436807"/>
        </a:xfrm>
        <a:prstGeom prst="rect">
          <a:avLst/>
        </a:prstGeom>
      </xdr:spPr>
    </xdr:pic>
    <xdr:clientData/>
  </xdr:oneCellAnchor>
  <xdr:twoCellAnchor>
    <xdr:from>
      <xdr:col>0</xdr:col>
      <xdr:colOff>1084218</xdr:colOff>
      <xdr:row>7</xdr:row>
      <xdr:rowOff>95250</xdr:rowOff>
    </xdr:from>
    <xdr:to>
      <xdr:col>11</xdr:col>
      <xdr:colOff>254182</xdr:colOff>
      <xdr:row>7</xdr:row>
      <xdr:rowOff>2773680</xdr:rowOff>
    </xdr:to>
    <xdr:graphicFrame macro="">
      <xdr:nvGraphicFramePr>
        <xdr:cNvPr id="3" name="Gráfico 2">
          <a:extLst>
            <a:ext uri="{FF2B5EF4-FFF2-40B4-BE49-F238E27FC236}">
              <a16:creationId xmlns:a16="http://schemas.microsoft.com/office/drawing/2014/main" id="{8E3CD190-B5A0-44AE-91B4-DF475E3F3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8095-5436-4337-A5EC-EA5F4B65FED3}">
  <sheetPr>
    <tabColor theme="9"/>
    <pageSetUpPr fitToPage="1"/>
  </sheetPr>
  <dimension ref="A1:T28"/>
  <sheetViews>
    <sheetView tabSelected="1" view="pageBreakPreview" zoomScale="77" zoomScaleNormal="60" zoomScaleSheetLayoutView="70" workbookViewId="0">
      <pane ySplit="5" topLeftCell="A15" activePane="bottomLeft" state="frozenSplit"/>
      <selection activeCell="R48" sqref="R48"/>
      <selection pane="bottomLeft" activeCell="A9" sqref="A9:P13"/>
    </sheetView>
  </sheetViews>
  <sheetFormatPr baseColWidth="10" defaultColWidth="11" defaultRowHeight="13.8" x14ac:dyDescent="0.25"/>
  <cols>
    <col min="1" max="1" width="12" style="4" customWidth="1"/>
    <col min="2" max="2" width="7" style="4" customWidth="1"/>
    <col min="3" max="3" width="7" style="2" customWidth="1"/>
    <col min="4" max="4" width="7.19921875" style="2" customWidth="1"/>
    <col min="5" max="5" width="11.69921875" style="2" customWidth="1"/>
    <col min="6" max="6" width="7" style="2" customWidth="1"/>
    <col min="7" max="7" width="10.19921875" style="2" customWidth="1"/>
    <col min="8" max="11" width="7" style="2" customWidth="1"/>
    <col min="12" max="12" width="7.5" style="2" customWidth="1"/>
    <col min="13" max="13" width="6.59765625" style="2" customWidth="1"/>
    <col min="14" max="16" width="7" style="2" customWidth="1"/>
    <col min="17" max="16384" width="11" style="2"/>
  </cols>
  <sheetData>
    <row r="1" spans="1:20" ht="16.2" thickBot="1" x14ac:dyDescent="0.35">
      <c r="A1" s="141" t="s">
        <v>16</v>
      </c>
      <c r="B1" s="142"/>
      <c r="C1" s="142"/>
      <c r="D1" s="142"/>
      <c r="E1" s="142"/>
      <c r="F1" s="142"/>
      <c r="G1" s="142"/>
      <c r="H1" s="142"/>
      <c r="I1" s="142"/>
      <c r="J1" s="142"/>
      <c r="K1" s="142"/>
      <c r="L1" s="142"/>
      <c r="M1" s="142"/>
      <c r="N1" s="142"/>
      <c r="O1" s="142"/>
      <c r="P1" s="143"/>
    </row>
    <row r="2" spans="1:20" s="3" customFormat="1" ht="19.5" customHeight="1" x14ac:dyDescent="0.3">
      <c r="A2" s="144"/>
      <c r="B2" s="145"/>
      <c r="C2" s="145"/>
      <c r="D2" s="150" t="s">
        <v>15</v>
      </c>
      <c r="E2" s="150"/>
      <c r="F2" s="150"/>
      <c r="G2" s="150"/>
      <c r="H2" s="150"/>
      <c r="I2" s="150"/>
      <c r="J2" s="150"/>
      <c r="K2" s="150"/>
      <c r="L2" s="150"/>
      <c r="M2" s="153" t="s">
        <v>13</v>
      </c>
      <c r="N2" s="153"/>
      <c r="O2" s="154" t="s">
        <v>19</v>
      </c>
      <c r="P2" s="155"/>
    </row>
    <row r="3" spans="1:20" s="3" customFormat="1" ht="19.5" customHeight="1" x14ac:dyDescent="0.3">
      <c r="A3" s="146"/>
      <c r="B3" s="147"/>
      <c r="C3" s="147"/>
      <c r="D3" s="151"/>
      <c r="E3" s="151"/>
      <c r="F3" s="151"/>
      <c r="G3" s="151"/>
      <c r="H3" s="151"/>
      <c r="I3" s="151"/>
      <c r="J3" s="151"/>
      <c r="K3" s="151"/>
      <c r="L3" s="151"/>
      <c r="M3" s="156" t="s">
        <v>18</v>
      </c>
      <c r="N3" s="156"/>
      <c r="O3" s="157" t="s">
        <v>25</v>
      </c>
      <c r="P3" s="158"/>
    </row>
    <row r="4" spans="1:20" s="3" customFormat="1" ht="19.5" customHeight="1" thickBot="1" x14ac:dyDescent="0.35">
      <c r="A4" s="148"/>
      <c r="B4" s="149"/>
      <c r="C4" s="149"/>
      <c r="D4" s="152"/>
      <c r="E4" s="152"/>
      <c r="F4" s="152"/>
      <c r="G4" s="152"/>
      <c r="H4" s="152"/>
      <c r="I4" s="152"/>
      <c r="J4" s="152"/>
      <c r="K4" s="152"/>
      <c r="L4" s="152"/>
      <c r="M4" s="159" t="s">
        <v>14</v>
      </c>
      <c r="N4" s="159"/>
      <c r="O4" s="138" t="s">
        <v>60</v>
      </c>
      <c r="P4" s="160"/>
    </row>
    <row r="5" spans="1:20" customFormat="1" ht="32.25" customHeight="1" thickBot="1" x14ac:dyDescent="0.35">
      <c r="A5" s="161" t="s">
        <v>191</v>
      </c>
      <c r="B5" s="161"/>
      <c r="C5" s="161"/>
      <c r="D5" s="161"/>
      <c r="E5" s="161"/>
      <c r="F5" s="161"/>
      <c r="G5" s="161"/>
      <c r="H5" s="161"/>
      <c r="I5" s="161"/>
      <c r="J5" s="161"/>
      <c r="K5" s="161"/>
      <c r="L5" s="161"/>
      <c r="M5" s="161"/>
      <c r="N5" s="161"/>
      <c r="O5" s="161"/>
      <c r="P5" s="161"/>
    </row>
    <row r="6" spans="1:20" customFormat="1" ht="32.25" customHeight="1" x14ac:dyDescent="0.3">
      <c r="A6" s="175" t="s">
        <v>38</v>
      </c>
      <c r="B6" s="174"/>
      <c r="C6" s="174"/>
      <c r="D6" s="173"/>
      <c r="E6" s="171" t="s">
        <v>0</v>
      </c>
      <c r="F6" s="174"/>
      <c r="G6" s="174"/>
      <c r="H6" s="173"/>
      <c r="I6" s="171" t="s">
        <v>21</v>
      </c>
      <c r="J6" s="174"/>
      <c r="K6" s="174"/>
      <c r="L6" s="173"/>
      <c r="M6" s="171" t="s">
        <v>28</v>
      </c>
      <c r="N6" s="173"/>
      <c r="O6" s="171" t="s">
        <v>20</v>
      </c>
      <c r="P6" s="172"/>
    </row>
    <row r="7" spans="1:20" customFormat="1" ht="60.45" customHeight="1" thickBot="1" x14ac:dyDescent="0.35">
      <c r="A7" s="181" t="s">
        <v>22</v>
      </c>
      <c r="B7" s="180"/>
      <c r="C7" s="180"/>
      <c r="D7" s="179"/>
      <c r="E7" s="178" t="s">
        <v>320</v>
      </c>
      <c r="F7" s="180"/>
      <c r="G7" s="180"/>
      <c r="H7" s="179"/>
      <c r="I7" s="178" t="s">
        <v>321</v>
      </c>
      <c r="J7" s="180"/>
      <c r="K7" s="180"/>
      <c r="L7" s="179"/>
      <c r="M7" s="178" t="s">
        <v>29</v>
      </c>
      <c r="N7" s="179"/>
      <c r="O7" s="176">
        <v>1</v>
      </c>
      <c r="P7" s="177"/>
    </row>
    <row r="8" spans="1:20" ht="35.25" customHeight="1" x14ac:dyDescent="0.25">
      <c r="A8" s="162" t="s">
        <v>24</v>
      </c>
      <c r="B8" s="163"/>
      <c r="C8" s="163"/>
      <c r="D8" s="163"/>
      <c r="E8" s="163"/>
      <c r="F8" s="163"/>
      <c r="G8" s="163"/>
      <c r="H8" s="163"/>
      <c r="I8" s="163"/>
      <c r="J8" s="163"/>
      <c r="K8" s="163"/>
      <c r="L8" s="163"/>
      <c r="M8" s="163"/>
      <c r="N8" s="163"/>
      <c r="O8" s="163"/>
      <c r="P8" s="164"/>
    </row>
    <row r="9" spans="1:20" ht="35.25" customHeight="1" x14ac:dyDescent="0.25">
      <c r="A9" s="165"/>
      <c r="B9" s="166"/>
      <c r="C9" s="166"/>
      <c r="D9" s="166"/>
      <c r="E9" s="166"/>
      <c r="F9" s="166"/>
      <c r="G9" s="166"/>
      <c r="H9" s="166"/>
      <c r="I9" s="166"/>
      <c r="J9" s="166"/>
      <c r="K9" s="166"/>
      <c r="L9" s="166"/>
      <c r="M9" s="166"/>
      <c r="N9" s="166"/>
      <c r="O9" s="166"/>
      <c r="P9" s="167"/>
      <c r="T9" s="6"/>
    </row>
    <row r="10" spans="1:20" ht="51" customHeight="1" x14ac:dyDescent="0.25">
      <c r="A10" s="165"/>
      <c r="B10" s="166"/>
      <c r="C10" s="166"/>
      <c r="D10" s="166"/>
      <c r="E10" s="166"/>
      <c r="F10" s="166"/>
      <c r="G10" s="166"/>
      <c r="H10" s="166"/>
      <c r="I10" s="166"/>
      <c r="J10" s="166"/>
      <c r="K10" s="166"/>
      <c r="L10" s="166"/>
      <c r="M10" s="166"/>
      <c r="N10" s="166"/>
      <c r="O10" s="166"/>
      <c r="P10" s="167"/>
    </row>
    <row r="11" spans="1:20" ht="51" customHeight="1" x14ac:dyDescent="0.25">
      <c r="A11" s="165"/>
      <c r="B11" s="166"/>
      <c r="C11" s="166"/>
      <c r="D11" s="166"/>
      <c r="E11" s="166"/>
      <c r="F11" s="166"/>
      <c r="G11" s="166"/>
      <c r="H11" s="166"/>
      <c r="I11" s="166"/>
      <c r="J11" s="166"/>
      <c r="K11" s="166"/>
      <c r="L11" s="166"/>
      <c r="M11" s="166"/>
      <c r="N11" s="166"/>
      <c r="O11" s="166"/>
      <c r="P11" s="167"/>
    </row>
    <row r="12" spans="1:20" ht="51" customHeight="1" x14ac:dyDescent="0.25">
      <c r="A12" s="165"/>
      <c r="B12" s="166"/>
      <c r="C12" s="166"/>
      <c r="D12" s="166"/>
      <c r="E12" s="166"/>
      <c r="F12" s="166"/>
      <c r="G12" s="166"/>
      <c r="H12" s="166"/>
      <c r="I12" s="166"/>
      <c r="J12" s="166"/>
      <c r="K12" s="166"/>
      <c r="L12" s="166"/>
      <c r="M12" s="166"/>
      <c r="N12" s="166"/>
      <c r="O12" s="166"/>
      <c r="P12" s="167"/>
    </row>
    <row r="13" spans="1:20" ht="102.6" customHeight="1" thickBot="1" x14ac:dyDescent="0.3">
      <c r="A13" s="168"/>
      <c r="B13" s="169"/>
      <c r="C13" s="169"/>
      <c r="D13" s="169"/>
      <c r="E13" s="169"/>
      <c r="F13" s="169"/>
      <c r="G13" s="169"/>
      <c r="H13" s="169"/>
      <c r="I13" s="169"/>
      <c r="J13" s="169"/>
      <c r="K13" s="169"/>
      <c r="L13" s="169"/>
      <c r="M13" s="169"/>
      <c r="N13" s="169"/>
      <c r="O13" s="169"/>
      <c r="P13" s="170"/>
    </row>
    <row r="14" spans="1:20" ht="51" customHeight="1" thickBot="1" x14ac:dyDescent="0.3">
      <c r="A14" s="37"/>
      <c r="B14" s="37"/>
      <c r="C14" s="37"/>
      <c r="D14" s="37"/>
      <c r="E14" s="37"/>
      <c r="F14" s="37"/>
      <c r="G14" s="37"/>
      <c r="H14" s="37"/>
      <c r="I14" s="37"/>
      <c r="J14" s="37"/>
      <c r="K14" s="37"/>
      <c r="L14" s="37"/>
      <c r="M14" s="37"/>
      <c r="N14" s="37"/>
      <c r="O14" s="37"/>
      <c r="P14" s="37"/>
    </row>
    <row r="15" spans="1:20" ht="63" customHeight="1" x14ac:dyDescent="0.25">
      <c r="A15" s="182" t="s">
        <v>23</v>
      </c>
      <c r="B15" s="139"/>
      <c r="C15" s="139"/>
      <c r="D15" s="139" t="s">
        <v>322</v>
      </c>
      <c r="E15" s="139"/>
      <c r="F15" s="139"/>
      <c r="G15" s="139" t="s">
        <v>323</v>
      </c>
      <c r="H15" s="139"/>
      <c r="I15" s="139"/>
      <c r="J15" s="139" t="s">
        <v>324</v>
      </c>
      <c r="K15" s="139"/>
      <c r="L15" s="139"/>
      <c r="M15" s="139" t="s">
        <v>325</v>
      </c>
      <c r="N15" s="139"/>
      <c r="O15" s="139"/>
      <c r="P15" s="140"/>
    </row>
    <row r="16" spans="1:20" ht="25.05" customHeight="1" x14ac:dyDescent="0.25">
      <c r="A16" s="135" t="s">
        <v>302</v>
      </c>
      <c r="B16" s="136"/>
      <c r="C16" s="136"/>
      <c r="D16" s="122">
        <v>22</v>
      </c>
      <c r="E16" s="123"/>
      <c r="F16" s="124"/>
      <c r="G16" s="125">
        <v>0</v>
      </c>
      <c r="H16" s="125"/>
      <c r="I16" s="125"/>
      <c r="J16" s="126">
        <f>(D16-G16)/D16</f>
        <v>1</v>
      </c>
      <c r="K16" s="126"/>
      <c r="L16" s="126"/>
      <c r="M16" s="127" t="s">
        <v>331</v>
      </c>
      <c r="N16" s="127"/>
      <c r="O16" s="127"/>
      <c r="P16" s="128"/>
    </row>
    <row r="17" spans="1:16" ht="25.05" customHeight="1" x14ac:dyDescent="0.25">
      <c r="A17" s="135" t="s">
        <v>305</v>
      </c>
      <c r="B17" s="136"/>
      <c r="C17" s="136"/>
      <c r="D17" s="122">
        <v>85</v>
      </c>
      <c r="E17" s="123"/>
      <c r="F17" s="124"/>
      <c r="G17" s="125">
        <v>0</v>
      </c>
      <c r="H17" s="125"/>
      <c r="I17" s="125"/>
      <c r="J17" s="126">
        <f t="shared" ref="J17:J24" si="0">(D17-G17)/D17</f>
        <v>1</v>
      </c>
      <c r="K17" s="126"/>
      <c r="L17" s="126"/>
      <c r="M17" s="127" t="s">
        <v>331</v>
      </c>
      <c r="N17" s="127"/>
      <c r="O17" s="127"/>
      <c r="P17" s="128"/>
    </row>
    <row r="18" spans="1:16" ht="25.05" customHeight="1" x14ac:dyDescent="0.25">
      <c r="A18" s="135" t="s">
        <v>326</v>
      </c>
      <c r="B18" s="136"/>
      <c r="C18" s="136"/>
      <c r="D18" s="122">
        <v>29</v>
      </c>
      <c r="E18" s="123"/>
      <c r="F18" s="124"/>
      <c r="G18" s="125">
        <v>0</v>
      </c>
      <c r="H18" s="125"/>
      <c r="I18" s="125"/>
      <c r="J18" s="126">
        <f t="shared" si="0"/>
        <v>1</v>
      </c>
      <c r="K18" s="126"/>
      <c r="L18" s="126"/>
      <c r="M18" s="127" t="s">
        <v>331</v>
      </c>
      <c r="N18" s="127"/>
      <c r="O18" s="127"/>
      <c r="P18" s="128"/>
    </row>
    <row r="19" spans="1:16" ht="25.05" customHeight="1" x14ac:dyDescent="0.25">
      <c r="A19" s="135" t="s">
        <v>327</v>
      </c>
      <c r="B19" s="136"/>
      <c r="C19" s="136"/>
      <c r="D19" s="122">
        <v>78</v>
      </c>
      <c r="E19" s="123"/>
      <c r="F19" s="124"/>
      <c r="G19" s="125">
        <v>0</v>
      </c>
      <c r="H19" s="125"/>
      <c r="I19" s="125"/>
      <c r="J19" s="126">
        <f t="shared" si="0"/>
        <v>1</v>
      </c>
      <c r="K19" s="126"/>
      <c r="L19" s="126"/>
      <c r="M19" s="127" t="s">
        <v>332</v>
      </c>
      <c r="N19" s="127"/>
      <c r="O19" s="127"/>
      <c r="P19" s="128"/>
    </row>
    <row r="20" spans="1:16" ht="25.05" customHeight="1" x14ac:dyDescent="0.25">
      <c r="A20" s="135" t="s">
        <v>330</v>
      </c>
      <c r="B20" s="136"/>
      <c r="C20" s="136"/>
      <c r="D20" s="122">
        <v>148</v>
      </c>
      <c r="E20" s="123"/>
      <c r="F20" s="124"/>
      <c r="G20" s="125">
        <v>0</v>
      </c>
      <c r="H20" s="125"/>
      <c r="I20" s="125"/>
      <c r="J20" s="126">
        <f t="shared" si="0"/>
        <v>1</v>
      </c>
      <c r="K20" s="126"/>
      <c r="L20" s="126"/>
      <c r="M20" s="127" t="s">
        <v>331</v>
      </c>
      <c r="N20" s="127"/>
      <c r="O20" s="127"/>
      <c r="P20" s="128"/>
    </row>
    <row r="21" spans="1:16" ht="25.05" customHeight="1" x14ac:dyDescent="0.25">
      <c r="A21" s="135" t="s">
        <v>328</v>
      </c>
      <c r="B21" s="136"/>
      <c r="C21" s="136"/>
      <c r="D21" s="122">
        <v>24</v>
      </c>
      <c r="E21" s="123"/>
      <c r="F21" s="124"/>
      <c r="G21" s="125">
        <v>0</v>
      </c>
      <c r="H21" s="125"/>
      <c r="I21" s="125"/>
      <c r="J21" s="126">
        <f t="shared" si="0"/>
        <v>1</v>
      </c>
      <c r="K21" s="126"/>
      <c r="L21" s="126"/>
      <c r="M21" s="127" t="s">
        <v>331</v>
      </c>
      <c r="N21" s="127"/>
      <c r="O21" s="127"/>
      <c r="P21" s="128"/>
    </row>
    <row r="22" spans="1:16" ht="25.05" customHeight="1" x14ac:dyDescent="0.25">
      <c r="A22" s="135" t="s">
        <v>329</v>
      </c>
      <c r="B22" s="136"/>
      <c r="C22" s="136"/>
      <c r="D22" s="122">
        <v>51</v>
      </c>
      <c r="E22" s="123"/>
      <c r="F22" s="124"/>
      <c r="G22" s="125">
        <v>0</v>
      </c>
      <c r="H22" s="125"/>
      <c r="I22" s="125"/>
      <c r="J22" s="126">
        <f t="shared" si="0"/>
        <v>1</v>
      </c>
      <c r="K22" s="126"/>
      <c r="L22" s="126"/>
      <c r="M22" s="127" t="s">
        <v>332</v>
      </c>
      <c r="N22" s="127"/>
      <c r="O22" s="127"/>
      <c r="P22" s="128"/>
    </row>
    <row r="23" spans="1:16" ht="25.05" customHeight="1" x14ac:dyDescent="0.25">
      <c r="A23" s="135" t="s">
        <v>318</v>
      </c>
      <c r="B23" s="136"/>
      <c r="C23" s="136"/>
      <c r="D23" s="122">
        <v>54</v>
      </c>
      <c r="E23" s="123"/>
      <c r="F23" s="124"/>
      <c r="G23" s="125">
        <v>2</v>
      </c>
      <c r="H23" s="125"/>
      <c r="I23" s="125"/>
      <c r="J23" s="126">
        <f t="shared" si="0"/>
        <v>0.96296296296296291</v>
      </c>
      <c r="K23" s="126"/>
      <c r="L23" s="126"/>
      <c r="M23" s="127" t="s">
        <v>332</v>
      </c>
      <c r="N23" s="127"/>
      <c r="O23" s="127"/>
      <c r="P23" s="128"/>
    </row>
    <row r="24" spans="1:16" ht="25.05" customHeight="1" thickBot="1" x14ac:dyDescent="0.3">
      <c r="A24" s="137" t="s">
        <v>319</v>
      </c>
      <c r="B24" s="138"/>
      <c r="C24" s="138"/>
      <c r="D24" s="129">
        <v>54</v>
      </c>
      <c r="E24" s="130"/>
      <c r="F24" s="131"/>
      <c r="G24" s="132">
        <v>5</v>
      </c>
      <c r="H24" s="132"/>
      <c r="I24" s="132"/>
      <c r="J24" s="126">
        <f t="shared" si="0"/>
        <v>0.90740740740740744</v>
      </c>
      <c r="K24" s="126"/>
      <c r="L24" s="126"/>
      <c r="M24" s="133" t="s">
        <v>332</v>
      </c>
      <c r="N24" s="133"/>
      <c r="O24" s="133"/>
      <c r="P24" s="134"/>
    </row>
    <row r="25" spans="1:16" ht="26.4" customHeight="1" x14ac:dyDescent="0.25">
      <c r="K25" s="121"/>
    </row>
    <row r="26" spans="1:16" ht="26.4" customHeight="1" x14ac:dyDescent="0.25"/>
    <row r="27" spans="1:16" ht="26.4" customHeight="1" x14ac:dyDescent="0.25"/>
    <row r="28" spans="1:16" ht="26.4" customHeight="1" x14ac:dyDescent="0.25"/>
  </sheetData>
  <mergeCells count="72">
    <mergeCell ref="A5:P5"/>
    <mergeCell ref="D19:F19"/>
    <mergeCell ref="G19:I19"/>
    <mergeCell ref="A8:P8"/>
    <mergeCell ref="A9:P13"/>
    <mergeCell ref="O6:P6"/>
    <mergeCell ref="M6:N6"/>
    <mergeCell ref="I6:L6"/>
    <mergeCell ref="E6:H6"/>
    <mergeCell ref="A6:D6"/>
    <mergeCell ref="O7:P7"/>
    <mergeCell ref="M7:N7"/>
    <mergeCell ref="I7:L7"/>
    <mergeCell ref="E7:H7"/>
    <mergeCell ref="A7:D7"/>
    <mergeCell ref="A15:C15"/>
    <mergeCell ref="A1:P1"/>
    <mergeCell ref="A2:C4"/>
    <mergeCell ref="D2:L4"/>
    <mergeCell ref="M2:N2"/>
    <mergeCell ref="O2:P2"/>
    <mergeCell ref="M3:N3"/>
    <mergeCell ref="O3:P3"/>
    <mergeCell ref="M4:N4"/>
    <mergeCell ref="O4:P4"/>
    <mergeCell ref="A24:C24"/>
    <mergeCell ref="D15:F15"/>
    <mergeCell ref="G15:I15"/>
    <mergeCell ref="J15:L15"/>
    <mergeCell ref="M15:P15"/>
    <mergeCell ref="D22:F22"/>
    <mergeCell ref="G22:I22"/>
    <mergeCell ref="A19:C19"/>
    <mergeCell ref="A20:C20"/>
    <mergeCell ref="A21:C21"/>
    <mergeCell ref="A22:C22"/>
    <mergeCell ref="A23:C23"/>
    <mergeCell ref="D18:F18"/>
    <mergeCell ref="G18:I18"/>
    <mergeCell ref="J18:L18"/>
    <mergeCell ref="M18:P18"/>
    <mergeCell ref="A16:C16"/>
    <mergeCell ref="A17:C17"/>
    <mergeCell ref="A18:C18"/>
    <mergeCell ref="D16:F16"/>
    <mergeCell ref="G16:I16"/>
    <mergeCell ref="J16:L16"/>
    <mergeCell ref="M16:P16"/>
    <mergeCell ref="D17:F17"/>
    <mergeCell ref="G17:I17"/>
    <mergeCell ref="J17:L17"/>
    <mergeCell ref="M17:P17"/>
    <mergeCell ref="D21:F21"/>
    <mergeCell ref="G21:I21"/>
    <mergeCell ref="J21:L21"/>
    <mergeCell ref="M21:P21"/>
    <mergeCell ref="J22:L22"/>
    <mergeCell ref="M22:P22"/>
    <mergeCell ref="J19:L19"/>
    <mergeCell ref="M19:P19"/>
    <mergeCell ref="D20:F20"/>
    <mergeCell ref="G20:I20"/>
    <mergeCell ref="J20:L20"/>
    <mergeCell ref="M20:P20"/>
    <mergeCell ref="D23:F23"/>
    <mergeCell ref="G23:I23"/>
    <mergeCell ref="J23:L23"/>
    <mergeCell ref="M23:P23"/>
    <mergeCell ref="D24:F24"/>
    <mergeCell ref="G24:I24"/>
    <mergeCell ref="J24:L24"/>
    <mergeCell ref="M24:P24"/>
  </mergeCells>
  <pageMargins left="0.7" right="0.7" top="0.75" bottom="0.75" header="0.3" footer="0.3"/>
  <pageSetup scale="66" fitToHeight="0"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CDC8B-B4F8-496A-820C-61312E3B2555}">
  <sheetPr>
    <tabColor theme="9"/>
    <pageSetUpPr fitToPage="1"/>
  </sheetPr>
  <dimension ref="A1:P42"/>
  <sheetViews>
    <sheetView view="pageBreakPreview" zoomScale="65" zoomScaleNormal="63" zoomScaleSheetLayoutView="65" workbookViewId="0">
      <pane ySplit="5" topLeftCell="A35" activePane="bottomLeft" state="frozenSplit"/>
      <selection activeCell="R48" sqref="R48"/>
      <selection pane="bottomLeft" activeCell="G44" sqref="G44"/>
    </sheetView>
  </sheetViews>
  <sheetFormatPr baseColWidth="10" defaultColWidth="11" defaultRowHeight="13.8" x14ac:dyDescent="0.25"/>
  <cols>
    <col min="1" max="1" width="10.69921875" style="4" customWidth="1"/>
    <col min="2" max="2" width="7" style="4" customWidth="1"/>
    <col min="3" max="3" width="7" style="2" customWidth="1"/>
    <col min="4" max="16" width="7.19921875" style="2" customWidth="1"/>
    <col min="17" max="16384" width="11" style="2"/>
  </cols>
  <sheetData>
    <row r="1" spans="1:16" ht="16.2" thickBot="1" x14ac:dyDescent="0.35">
      <c r="A1" s="141" t="s">
        <v>16</v>
      </c>
      <c r="B1" s="142"/>
      <c r="C1" s="142"/>
      <c r="D1" s="142"/>
      <c r="E1" s="142"/>
      <c r="F1" s="142"/>
      <c r="G1" s="142"/>
      <c r="H1" s="142"/>
      <c r="I1" s="142"/>
      <c r="J1" s="142"/>
      <c r="K1" s="142"/>
      <c r="L1" s="142"/>
      <c r="M1" s="142"/>
      <c r="N1" s="142"/>
      <c r="O1" s="142"/>
      <c r="P1" s="143"/>
    </row>
    <row r="2" spans="1:16" s="3" customFormat="1" ht="19.5" customHeight="1" x14ac:dyDescent="0.3">
      <c r="A2" s="144"/>
      <c r="B2" s="145"/>
      <c r="C2" s="145"/>
      <c r="D2" s="150" t="s">
        <v>15</v>
      </c>
      <c r="E2" s="150"/>
      <c r="F2" s="150"/>
      <c r="G2" s="150"/>
      <c r="H2" s="150"/>
      <c r="I2" s="150"/>
      <c r="J2" s="150"/>
      <c r="K2" s="150"/>
      <c r="L2" s="150"/>
      <c r="M2" s="255" t="s">
        <v>13</v>
      </c>
      <c r="N2" s="255"/>
      <c r="O2" s="256" t="s">
        <v>19</v>
      </c>
      <c r="P2" s="257"/>
    </row>
    <row r="3" spans="1:16" s="3" customFormat="1" ht="19.5" customHeight="1" x14ac:dyDescent="0.3">
      <c r="A3" s="146"/>
      <c r="B3" s="147"/>
      <c r="C3" s="147"/>
      <c r="D3" s="151"/>
      <c r="E3" s="151"/>
      <c r="F3" s="151"/>
      <c r="G3" s="151"/>
      <c r="H3" s="151"/>
      <c r="I3" s="151"/>
      <c r="J3" s="151"/>
      <c r="K3" s="151"/>
      <c r="L3" s="151"/>
      <c r="M3" s="258" t="s">
        <v>18</v>
      </c>
      <c r="N3" s="258"/>
      <c r="O3" s="259" t="s">
        <v>25</v>
      </c>
      <c r="P3" s="260"/>
    </row>
    <row r="4" spans="1:16" s="3" customFormat="1" ht="19.5" customHeight="1" thickBot="1" x14ac:dyDescent="0.35">
      <c r="A4" s="148"/>
      <c r="B4" s="149"/>
      <c r="C4" s="149"/>
      <c r="D4" s="152"/>
      <c r="E4" s="152"/>
      <c r="F4" s="152"/>
      <c r="G4" s="152"/>
      <c r="H4" s="152"/>
      <c r="I4" s="152"/>
      <c r="J4" s="152"/>
      <c r="K4" s="152"/>
      <c r="L4" s="152"/>
      <c r="M4" s="261" t="s">
        <v>14</v>
      </c>
      <c r="N4" s="261"/>
      <c r="O4" s="138" t="s">
        <v>60</v>
      </c>
      <c r="P4" s="160"/>
    </row>
    <row r="5" spans="1:16" customFormat="1" ht="32.25" customHeight="1" thickBot="1" x14ac:dyDescent="0.35">
      <c r="A5" s="161" t="s">
        <v>193</v>
      </c>
      <c r="B5" s="161"/>
      <c r="C5" s="161"/>
      <c r="D5" s="161"/>
      <c r="E5" s="161"/>
      <c r="F5" s="161"/>
      <c r="G5" s="161"/>
      <c r="H5" s="161"/>
      <c r="I5" s="161"/>
      <c r="J5" s="161"/>
      <c r="K5" s="161"/>
      <c r="L5" s="161"/>
      <c r="M5" s="161"/>
      <c r="N5" s="161"/>
      <c r="O5" s="161"/>
      <c r="P5" s="161"/>
    </row>
    <row r="6" spans="1:16" s="1" customFormat="1" ht="19.5" customHeight="1" x14ac:dyDescent="0.25">
      <c r="A6" s="175" t="s">
        <v>38</v>
      </c>
      <c r="B6" s="174"/>
      <c r="C6" s="174"/>
      <c r="D6" s="173"/>
      <c r="E6" s="171" t="s">
        <v>0</v>
      </c>
      <c r="F6" s="174"/>
      <c r="G6" s="174"/>
      <c r="H6" s="173"/>
      <c r="I6" s="171" t="s">
        <v>21</v>
      </c>
      <c r="J6" s="174"/>
      <c r="K6" s="174"/>
      <c r="L6" s="173"/>
      <c r="M6" s="171" t="s">
        <v>28</v>
      </c>
      <c r="N6" s="173"/>
      <c r="O6" s="211" t="s">
        <v>20</v>
      </c>
      <c r="P6" s="212"/>
    </row>
    <row r="7" spans="1:16" s="1" customFormat="1" ht="49.5" customHeight="1" thickBot="1" x14ac:dyDescent="0.3">
      <c r="A7" s="181" t="s">
        <v>162</v>
      </c>
      <c r="B7" s="180"/>
      <c r="C7" s="180"/>
      <c r="D7" s="179"/>
      <c r="E7" s="178" t="s">
        <v>163</v>
      </c>
      <c r="F7" s="180"/>
      <c r="G7" s="180"/>
      <c r="H7" s="179"/>
      <c r="I7" s="178" t="s">
        <v>164</v>
      </c>
      <c r="J7" s="180"/>
      <c r="K7" s="180"/>
      <c r="L7" s="179"/>
      <c r="M7" s="178" t="s">
        <v>29</v>
      </c>
      <c r="N7" s="179"/>
      <c r="O7" s="213">
        <v>0.5</v>
      </c>
      <c r="P7" s="264"/>
    </row>
    <row r="8" spans="1:16" ht="35.25" customHeight="1" x14ac:dyDescent="0.25">
      <c r="A8" s="162" t="s">
        <v>24</v>
      </c>
      <c r="B8" s="163"/>
      <c r="C8" s="163"/>
      <c r="D8" s="163"/>
      <c r="E8" s="163"/>
      <c r="F8" s="163"/>
      <c r="G8" s="163"/>
      <c r="H8" s="163"/>
      <c r="I8" s="163"/>
      <c r="J8" s="163"/>
      <c r="K8" s="163"/>
      <c r="L8" s="163"/>
      <c r="M8" s="163"/>
      <c r="N8" s="163"/>
      <c r="O8" s="163"/>
      <c r="P8" s="164"/>
    </row>
    <row r="9" spans="1:16" ht="57.75" customHeight="1" x14ac:dyDescent="0.25">
      <c r="A9" s="165"/>
      <c r="B9" s="166"/>
      <c r="C9" s="166"/>
      <c r="D9" s="166"/>
      <c r="E9" s="166"/>
      <c r="F9" s="166"/>
      <c r="G9" s="166"/>
      <c r="H9" s="166"/>
      <c r="I9" s="166"/>
      <c r="J9" s="166"/>
      <c r="K9" s="166"/>
      <c r="L9" s="166"/>
      <c r="M9" s="166"/>
      <c r="N9" s="166"/>
      <c r="O9" s="166"/>
      <c r="P9" s="167"/>
    </row>
    <row r="10" spans="1:16" ht="57.75" customHeight="1" x14ac:dyDescent="0.25">
      <c r="A10" s="165"/>
      <c r="B10" s="166"/>
      <c r="C10" s="166"/>
      <c r="D10" s="166"/>
      <c r="E10" s="166"/>
      <c r="F10" s="166"/>
      <c r="G10" s="166"/>
      <c r="H10" s="166"/>
      <c r="I10" s="166"/>
      <c r="J10" s="166"/>
      <c r="K10" s="166"/>
      <c r="L10" s="166"/>
      <c r="M10" s="166"/>
      <c r="N10" s="166"/>
      <c r="O10" s="166"/>
      <c r="P10" s="167"/>
    </row>
    <row r="11" spans="1:16" ht="57.75" customHeight="1" x14ac:dyDescent="0.25">
      <c r="A11" s="165"/>
      <c r="B11" s="166"/>
      <c r="C11" s="166"/>
      <c r="D11" s="166"/>
      <c r="E11" s="166"/>
      <c r="F11" s="166"/>
      <c r="G11" s="166"/>
      <c r="H11" s="166"/>
      <c r="I11" s="166"/>
      <c r="J11" s="166"/>
      <c r="K11" s="166"/>
      <c r="L11" s="166"/>
      <c r="M11" s="166"/>
      <c r="N11" s="166"/>
      <c r="O11" s="166"/>
      <c r="P11" s="167"/>
    </row>
    <row r="12" spans="1:16" ht="57.75" customHeight="1" x14ac:dyDescent="0.25">
      <c r="A12" s="165"/>
      <c r="B12" s="166"/>
      <c r="C12" s="166"/>
      <c r="D12" s="166"/>
      <c r="E12" s="166"/>
      <c r="F12" s="166"/>
      <c r="G12" s="166"/>
      <c r="H12" s="166"/>
      <c r="I12" s="166"/>
      <c r="J12" s="166"/>
      <c r="K12" s="166"/>
      <c r="L12" s="166"/>
      <c r="M12" s="166"/>
      <c r="N12" s="166"/>
      <c r="O12" s="166"/>
      <c r="P12" s="167"/>
    </row>
    <row r="13" spans="1:16" ht="57.75" customHeight="1" thickBot="1" x14ac:dyDescent="0.3">
      <c r="A13" s="165"/>
      <c r="B13" s="166"/>
      <c r="C13" s="166"/>
      <c r="D13" s="166"/>
      <c r="E13" s="166"/>
      <c r="F13" s="166"/>
      <c r="G13" s="166"/>
      <c r="H13" s="166"/>
      <c r="I13" s="166"/>
      <c r="J13" s="166"/>
      <c r="K13" s="166"/>
      <c r="L13" s="166"/>
      <c r="M13" s="166"/>
      <c r="N13" s="166"/>
      <c r="O13" s="166"/>
      <c r="P13" s="167"/>
    </row>
    <row r="14" spans="1:16" ht="36" customHeight="1" x14ac:dyDescent="0.25">
      <c r="A14" s="13" t="s">
        <v>74</v>
      </c>
      <c r="B14" s="7" t="s">
        <v>1</v>
      </c>
      <c r="C14" s="7" t="s">
        <v>2</v>
      </c>
      <c r="D14" s="7" t="s">
        <v>3</v>
      </c>
      <c r="E14" s="7" t="s">
        <v>4</v>
      </c>
      <c r="F14" s="7" t="s">
        <v>5</v>
      </c>
      <c r="G14" s="7" t="s">
        <v>6</v>
      </c>
      <c r="H14" s="7" t="s">
        <v>7</v>
      </c>
      <c r="I14" s="7" t="s">
        <v>8</v>
      </c>
      <c r="J14" s="7" t="s">
        <v>9</v>
      </c>
      <c r="K14" s="7" t="s">
        <v>10</v>
      </c>
      <c r="L14" s="7" t="s">
        <v>11</v>
      </c>
      <c r="M14" s="7" t="s">
        <v>12</v>
      </c>
      <c r="N14" s="7" t="s">
        <v>17</v>
      </c>
      <c r="O14" s="139" t="s">
        <v>34</v>
      </c>
      <c r="P14" s="140"/>
    </row>
    <row r="15" spans="1:16" ht="24" customHeight="1" x14ac:dyDescent="0.25">
      <c r="A15" s="14" t="s">
        <v>71</v>
      </c>
      <c r="B15" s="12">
        <f>IFERROR(B17/B16,0)</f>
        <v>0.5</v>
      </c>
      <c r="C15" s="12">
        <f t="shared" ref="C15:N15" si="0">IFERROR(C17/C16,0)</f>
        <v>0.5</v>
      </c>
      <c r="D15" s="12">
        <f t="shared" si="0"/>
        <v>0.88888888888888884</v>
      </c>
      <c r="E15" s="12">
        <f t="shared" si="0"/>
        <v>0.8</v>
      </c>
      <c r="F15" s="12">
        <f t="shared" si="0"/>
        <v>0.88888888888888884</v>
      </c>
      <c r="G15" s="12">
        <f t="shared" si="0"/>
        <v>0.7142857142857143</v>
      </c>
      <c r="H15" s="12">
        <f t="shared" si="0"/>
        <v>0.9</v>
      </c>
      <c r="I15" s="12">
        <f t="shared" si="0"/>
        <v>1</v>
      </c>
      <c r="J15" s="12">
        <f t="shared" si="0"/>
        <v>0.81818181818181823</v>
      </c>
      <c r="K15" s="12">
        <f>IFERROR(K17/K16,0)</f>
        <v>0.8</v>
      </c>
      <c r="L15" s="12">
        <f t="shared" si="0"/>
        <v>0.83333333333333337</v>
      </c>
      <c r="M15" s="12">
        <f t="shared" si="0"/>
        <v>0.81818181818181823</v>
      </c>
      <c r="N15" s="12">
        <f t="shared" si="0"/>
        <v>0.78512396694214881</v>
      </c>
      <c r="O15" s="217"/>
      <c r="P15" s="279"/>
    </row>
    <row r="16" spans="1:16" ht="28.5" customHeight="1" x14ac:dyDescent="0.25">
      <c r="A16" s="14" t="s">
        <v>72</v>
      </c>
      <c r="B16" s="43">
        <v>10</v>
      </c>
      <c r="C16" s="43">
        <v>10</v>
      </c>
      <c r="D16" s="43">
        <v>9</v>
      </c>
      <c r="E16" s="43">
        <v>15</v>
      </c>
      <c r="F16" s="43">
        <v>9</v>
      </c>
      <c r="G16" s="43">
        <v>7</v>
      </c>
      <c r="H16" s="43">
        <v>10</v>
      </c>
      <c r="I16" s="43">
        <v>7</v>
      </c>
      <c r="J16" s="43">
        <v>11</v>
      </c>
      <c r="K16" s="43">
        <v>10</v>
      </c>
      <c r="L16" s="43">
        <v>12</v>
      </c>
      <c r="M16" s="43">
        <v>11</v>
      </c>
      <c r="N16" s="43">
        <f>SUM(B16:M16)</f>
        <v>121</v>
      </c>
      <c r="O16" s="217"/>
      <c r="P16" s="279"/>
    </row>
    <row r="17" spans="1:16" ht="30" customHeight="1" thickBot="1" x14ac:dyDescent="0.3">
      <c r="A17" s="15" t="s">
        <v>73</v>
      </c>
      <c r="B17" s="44">
        <v>5</v>
      </c>
      <c r="C17" s="58">
        <v>5</v>
      </c>
      <c r="D17" s="44">
        <v>8</v>
      </c>
      <c r="E17" s="44">
        <v>12</v>
      </c>
      <c r="F17" s="44">
        <v>8</v>
      </c>
      <c r="G17" s="44">
        <v>5</v>
      </c>
      <c r="H17" s="44">
        <v>9</v>
      </c>
      <c r="I17" s="44">
        <v>7</v>
      </c>
      <c r="J17" s="44">
        <v>9</v>
      </c>
      <c r="K17" s="44">
        <v>8</v>
      </c>
      <c r="L17" s="44">
        <v>10</v>
      </c>
      <c r="M17" s="44">
        <v>9</v>
      </c>
      <c r="N17" s="44">
        <f>SUM(B17:M17)</f>
        <v>95</v>
      </c>
      <c r="O17" s="236"/>
      <c r="P17" s="237"/>
    </row>
    <row r="18" spans="1:16" ht="20.25" customHeight="1" thickBot="1" x14ac:dyDescent="0.3"/>
    <row r="19" spans="1:16" ht="24" customHeight="1" x14ac:dyDescent="0.25">
      <c r="A19" s="175" t="s">
        <v>38</v>
      </c>
      <c r="B19" s="174"/>
      <c r="C19" s="174"/>
      <c r="D19" s="173"/>
      <c r="E19" s="171" t="s">
        <v>0</v>
      </c>
      <c r="F19" s="174"/>
      <c r="G19" s="174"/>
      <c r="H19" s="173"/>
      <c r="I19" s="171" t="s">
        <v>21</v>
      </c>
      <c r="J19" s="174"/>
      <c r="K19" s="174"/>
      <c r="L19" s="173"/>
      <c r="M19" s="171" t="s">
        <v>28</v>
      </c>
      <c r="N19" s="173"/>
      <c r="O19" s="211" t="s">
        <v>20</v>
      </c>
      <c r="P19" s="212"/>
    </row>
    <row r="20" spans="1:16" ht="50.25" customHeight="1" thickBot="1" x14ac:dyDescent="0.3">
      <c r="A20" s="181" t="s">
        <v>152</v>
      </c>
      <c r="B20" s="180"/>
      <c r="C20" s="180"/>
      <c r="D20" s="179"/>
      <c r="E20" s="178" t="s">
        <v>151</v>
      </c>
      <c r="F20" s="180"/>
      <c r="G20" s="180"/>
      <c r="H20" s="179"/>
      <c r="I20" s="178" t="s">
        <v>143</v>
      </c>
      <c r="J20" s="180"/>
      <c r="K20" s="180"/>
      <c r="L20" s="179"/>
      <c r="M20" s="178" t="s">
        <v>29</v>
      </c>
      <c r="N20" s="179"/>
      <c r="O20" s="213" t="s">
        <v>143</v>
      </c>
      <c r="P20" s="160"/>
    </row>
    <row r="21" spans="1:16" ht="27" customHeight="1" x14ac:dyDescent="0.25">
      <c r="A21" s="162" t="s">
        <v>153</v>
      </c>
      <c r="B21" s="163"/>
      <c r="C21" s="163"/>
      <c r="D21" s="163"/>
      <c r="E21" s="163"/>
      <c r="F21" s="163"/>
      <c r="G21" s="163"/>
      <c r="H21" s="163"/>
      <c r="I21" s="163"/>
      <c r="J21" s="163"/>
      <c r="K21" s="163"/>
      <c r="L21" s="163"/>
      <c r="M21" s="163"/>
      <c r="N21" s="163"/>
      <c r="O21" s="163"/>
      <c r="P21" s="164"/>
    </row>
    <row r="22" spans="1:16" ht="51" customHeight="1" x14ac:dyDescent="0.25">
      <c r="A22" s="165"/>
      <c r="B22" s="166"/>
      <c r="C22" s="166"/>
      <c r="D22" s="166"/>
      <c r="E22" s="166"/>
      <c r="F22" s="166"/>
      <c r="G22" s="166"/>
      <c r="H22" s="166"/>
      <c r="I22" s="166"/>
      <c r="J22" s="166"/>
      <c r="K22" s="166"/>
      <c r="L22" s="166"/>
      <c r="M22" s="166"/>
      <c r="N22" s="166"/>
      <c r="O22" s="166"/>
      <c r="P22" s="167"/>
    </row>
    <row r="23" spans="1:16" ht="51" customHeight="1" x14ac:dyDescent="0.25">
      <c r="A23" s="165"/>
      <c r="B23" s="166"/>
      <c r="C23" s="166"/>
      <c r="D23" s="166"/>
      <c r="E23" s="166"/>
      <c r="F23" s="166"/>
      <c r="G23" s="166"/>
      <c r="H23" s="166"/>
      <c r="I23" s="166"/>
      <c r="J23" s="166"/>
      <c r="K23" s="166"/>
      <c r="L23" s="166"/>
      <c r="M23" s="166"/>
      <c r="N23" s="166"/>
      <c r="O23" s="166"/>
      <c r="P23" s="167"/>
    </row>
    <row r="24" spans="1:16" ht="51" customHeight="1" x14ac:dyDescent="0.25">
      <c r="A24" s="165"/>
      <c r="B24" s="166"/>
      <c r="C24" s="166"/>
      <c r="D24" s="166"/>
      <c r="E24" s="166"/>
      <c r="F24" s="166"/>
      <c r="G24" s="166"/>
      <c r="H24" s="166"/>
      <c r="I24" s="166"/>
      <c r="J24" s="166"/>
      <c r="K24" s="166"/>
      <c r="L24" s="166"/>
      <c r="M24" s="166"/>
      <c r="N24" s="166"/>
      <c r="O24" s="166"/>
      <c r="P24" s="167"/>
    </row>
    <row r="25" spans="1:16" ht="51" customHeight="1" x14ac:dyDescent="0.25">
      <c r="A25" s="165"/>
      <c r="B25" s="166"/>
      <c r="C25" s="166"/>
      <c r="D25" s="166"/>
      <c r="E25" s="166"/>
      <c r="F25" s="166"/>
      <c r="G25" s="166"/>
      <c r="H25" s="166"/>
      <c r="I25" s="166"/>
      <c r="J25" s="166"/>
      <c r="K25" s="166"/>
      <c r="L25" s="166"/>
      <c r="M25" s="166"/>
      <c r="N25" s="166"/>
      <c r="O25" s="166"/>
      <c r="P25" s="167"/>
    </row>
    <row r="26" spans="1:16" ht="51" customHeight="1" thickBot="1" x14ac:dyDescent="0.3">
      <c r="A26" s="168"/>
      <c r="B26" s="169"/>
      <c r="C26" s="169"/>
      <c r="D26" s="169"/>
      <c r="E26" s="169"/>
      <c r="F26" s="169"/>
      <c r="G26" s="169"/>
      <c r="H26" s="169"/>
      <c r="I26" s="169"/>
      <c r="J26" s="169"/>
      <c r="K26" s="169"/>
      <c r="L26" s="169"/>
      <c r="M26" s="169"/>
      <c r="N26" s="169"/>
      <c r="O26" s="169"/>
      <c r="P26" s="170"/>
    </row>
    <row r="27" spans="1:16" ht="19.5" customHeight="1" x14ac:dyDescent="0.25">
      <c r="A27" s="13" t="s">
        <v>74</v>
      </c>
      <c r="B27" s="7" t="s">
        <v>1</v>
      </c>
      <c r="C27" s="7" t="s">
        <v>2</v>
      </c>
      <c r="D27" s="7" t="s">
        <v>3</v>
      </c>
      <c r="E27" s="7" t="s">
        <v>4</v>
      </c>
      <c r="F27" s="7" t="s">
        <v>5</v>
      </c>
      <c r="G27" s="7" t="s">
        <v>6</v>
      </c>
      <c r="H27" s="7" t="s">
        <v>7</v>
      </c>
      <c r="I27" s="7" t="s">
        <v>8</v>
      </c>
      <c r="J27" s="7" t="s">
        <v>9</v>
      </c>
      <c r="K27" s="7" t="s">
        <v>10</v>
      </c>
      <c r="L27" s="7" t="s">
        <v>11</v>
      </c>
      <c r="M27" s="7" t="s">
        <v>12</v>
      </c>
      <c r="N27" s="7" t="s">
        <v>17</v>
      </c>
      <c r="O27" s="139" t="s">
        <v>150</v>
      </c>
      <c r="P27" s="140"/>
    </row>
    <row r="28" spans="1:16" ht="34.200000000000003" customHeight="1" thickBot="1" x14ac:dyDescent="0.3">
      <c r="A28" s="15" t="s">
        <v>149</v>
      </c>
      <c r="B28" s="44">
        <v>2</v>
      </c>
      <c r="C28" s="44">
        <v>2</v>
      </c>
      <c r="D28" s="44">
        <v>2</v>
      </c>
      <c r="E28" s="44">
        <v>3</v>
      </c>
      <c r="F28" s="44">
        <v>1</v>
      </c>
      <c r="G28" s="44">
        <v>1</v>
      </c>
      <c r="H28" s="44">
        <v>1</v>
      </c>
      <c r="I28" s="44">
        <v>1</v>
      </c>
      <c r="J28" s="44">
        <v>2</v>
      </c>
      <c r="K28" s="44">
        <v>1</v>
      </c>
      <c r="L28" s="44">
        <v>1</v>
      </c>
      <c r="M28" s="44">
        <v>1</v>
      </c>
      <c r="N28" s="44">
        <f>SUM(B28:M28)</f>
        <v>18</v>
      </c>
      <c r="O28" s="236"/>
      <c r="P28" s="237"/>
    </row>
    <row r="29" spans="1:16" ht="14.4" thickBot="1" x14ac:dyDescent="0.3"/>
    <row r="30" spans="1:16" ht="24" customHeight="1" x14ac:dyDescent="0.25">
      <c r="A30" s="175" t="s">
        <v>38</v>
      </c>
      <c r="B30" s="174"/>
      <c r="C30" s="174"/>
      <c r="D30" s="173"/>
      <c r="E30" s="171" t="s">
        <v>0</v>
      </c>
      <c r="F30" s="174"/>
      <c r="G30" s="174"/>
      <c r="H30" s="173"/>
      <c r="I30" s="171" t="s">
        <v>21</v>
      </c>
      <c r="J30" s="174"/>
      <c r="K30" s="174"/>
      <c r="L30" s="173"/>
      <c r="M30" s="171" t="s">
        <v>28</v>
      </c>
      <c r="N30" s="173"/>
      <c r="O30" s="211" t="s">
        <v>20</v>
      </c>
      <c r="P30" s="212"/>
    </row>
    <row r="31" spans="1:16" ht="43.8" customHeight="1" thickBot="1" x14ac:dyDescent="0.3">
      <c r="A31" s="181" t="s">
        <v>161</v>
      </c>
      <c r="B31" s="180"/>
      <c r="C31" s="180"/>
      <c r="D31" s="179"/>
      <c r="E31" s="178" t="s">
        <v>154</v>
      </c>
      <c r="F31" s="180"/>
      <c r="G31" s="180"/>
      <c r="H31" s="179"/>
      <c r="I31" s="178" t="s">
        <v>155</v>
      </c>
      <c r="J31" s="180"/>
      <c r="K31" s="180"/>
      <c r="L31" s="179"/>
      <c r="M31" s="178" t="s">
        <v>32</v>
      </c>
      <c r="N31" s="179"/>
      <c r="O31" s="389" t="s">
        <v>143</v>
      </c>
      <c r="P31" s="390"/>
    </row>
    <row r="32" spans="1:16" ht="14.4" thickBot="1" x14ac:dyDescent="0.3"/>
    <row r="33" spans="1:16" ht="22.2" customHeight="1" x14ac:dyDescent="0.25">
      <c r="A33" s="162" t="s">
        <v>156</v>
      </c>
      <c r="B33" s="163"/>
      <c r="C33" s="163"/>
      <c r="D33" s="163"/>
      <c r="E33" s="163"/>
      <c r="F33" s="163"/>
      <c r="G33" s="163"/>
      <c r="H33" s="163"/>
      <c r="I33" s="163"/>
      <c r="J33" s="163"/>
      <c r="K33" s="163"/>
      <c r="L33" s="163"/>
      <c r="M33" s="163"/>
      <c r="N33" s="163"/>
      <c r="O33" s="163"/>
      <c r="P33" s="164"/>
    </row>
    <row r="34" spans="1:16" ht="63.6" customHeight="1" x14ac:dyDescent="0.25">
      <c r="A34" s="165"/>
      <c r="B34" s="166"/>
      <c r="C34" s="166"/>
      <c r="D34" s="166"/>
      <c r="E34" s="166"/>
      <c r="F34" s="166"/>
      <c r="G34" s="166"/>
      <c r="H34" s="166"/>
      <c r="I34" s="166"/>
      <c r="J34" s="166"/>
      <c r="K34" s="166"/>
      <c r="L34" s="166"/>
      <c r="M34" s="166"/>
      <c r="N34" s="166"/>
      <c r="O34" s="166"/>
      <c r="P34" s="167"/>
    </row>
    <row r="35" spans="1:16" ht="63.6" customHeight="1" x14ac:dyDescent="0.25">
      <c r="A35" s="165"/>
      <c r="B35" s="166"/>
      <c r="C35" s="166"/>
      <c r="D35" s="166"/>
      <c r="E35" s="166"/>
      <c r="F35" s="166"/>
      <c r="G35" s="166"/>
      <c r="H35" s="166"/>
      <c r="I35" s="166"/>
      <c r="J35" s="166"/>
      <c r="K35" s="166"/>
      <c r="L35" s="166"/>
      <c r="M35" s="166"/>
      <c r="N35" s="166"/>
      <c r="O35" s="166"/>
      <c r="P35" s="167"/>
    </row>
    <row r="36" spans="1:16" ht="63.6" customHeight="1" x14ac:dyDescent="0.25">
      <c r="A36" s="165"/>
      <c r="B36" s="166"/>
      <c r="C36" s="166"/>
      <c r="D36" s="166"/>
      <c r="E36" s="166"/>
      <c r="F36" s="166"/>
      <c r="G36" s="166"/>
      <c r="H36" s="166"/>
      <c r="I36" s="166"/>
      <c r="J36" s="166"/>
      <c r="K36" s="166"/>
      <c r="L36" s="166"/>
      <c r="M36" s="166"/>
      <c r="N36" s="166"/>
      <c r="O36" s="166"/>
      <c r="P36" s="167"/>
    </row>
    <row r="37" spans="1:16" ht="63.6" customHeight="1" x14ac:dyDescent="0.25">
      <c r="A37" s="165"/>
      <c r="B37" s="166"/>
      <c r="C37" s="166"/>
      <c r="D37" s="166"/>
      <c r="E37" s="166"/>
      <c r="F37" s="166"/>
      <c r="G37" s="166"/>
      <c r="H37" s="166"/>
      <c r="I37" s="166"/>
      <c r="J37" s="166"/>
      <c r="K37" s="166"/>
      <c r="L37" s="166"/>
      <c r="M37" s="166"/>
      <c r="N37" s="166"/>
      <c r="O37" s="166"/>
      <c r="P37" s="167"/>
    </row>
    <row r="38" spans="1:16" ht="54.6" customHeight="1" x14ac:dyDescent="0.25">
      <c r="A38" s="165"/>
      <c r="B38" s="166"/>
      <c r="C38" s="166"/>
      <c r="D38" s="166"/>
      <c r="E38" s="166"/>
      <c r="F38" s="166"/>
      <c r="G38" s="166"/>
      <c r="H38" s="166"/>
      <c r="I38" s="166"/>
      <c r="J38" s="166"/>
      <c r="K38" s="166"/>
      <c r="L38" s="166"/>
      <c r="M38" s="166"/>
      <c r="N38" s="166"/>
      <c r="O38" s="166"/>
      <c r="P38" s="167"/>
    </row>
    <row r="39" spans="1:16" ht="23.4" customHeight="1" x14ac:dyDescent="0.25">
      <c r="A39" s="374" t="s">
        <v>74</v>
      </c>
      <c r="B39" s="374"/>
      <c r="C39" s="38" t="s">
        <v>1</v>
      </c>
      <c r="D39" s="38" t="s">
        <v>2</v>
      </c>
      <c r="E39" s="38" t="s">
        <v>3</v>
      </c>
      <c r="F39" s="38" t="s">
        <v>4</v>
      </c>
      <c r="G39" s="38" t="s">
        <v>5</v>
      </c>
      <c r="H39" s="38" t="s">
        <v>6</v>
      </c>
      <c r="I39" s="38" t="s">
        <v>7</v>
      </c>
      <c r="J39" s="38" t="s">
        <v>8</v>
      </c>
      <c r="K39" s="38" t="s">
        <v>9</v>
      </c>
      <c r="L39" s="38" t="s">
        <v>10</v>
      </c>
      <c r="M39" s="38" t="s">
        <v>11</v>
      </c>
      <c r="N39" s="38" t="s">
        <v>12</v>
      </c>
      <c r="O39" s="375" t="s">
        <v>111</v>
      </c>
      <c r="P39" s="284"/>
    </row>
    <row r="40" spans="1:16" ht="23.4" customHeight="1" x14ac:dyDescent="0.25">
      <c r="A40" s="374" t="s">
        <v>158</v>
      </c>
      <c r="B40" s="374"/>
      <c r="C40" s="54">
        <v>2</v>
      </c>
      <c r="D40" s="54">
        <v>2</v>
      </c>
      <c r="E40" s="54">
        <v>2</v>
      </c>
      <c r="F40" s="54">
        <v>3</v>
      </c>
      <c r="G40" s="54">
        <v>1</v>
      </c>
      <c r="H40" s="54">
        <v>1</v>
      </c>
      <c r="I40" s="54">
        <v>1</v>
      </c>
      <c r="J40" s="54">
        <v>1</v>
      </c>
      <c r="K40" s="54">
        <v>2</v>
      </c>
      <c r="L40" s="54">
        <v>1</v>
      </c>
      <c r="M40" s="54">
        <v>1</v>
      </c>
      <c r="N40" s="54">
        <v>1</v>
      </c>
      <c r="O40" s="376">
        <f>SUM(C40:N40)</f>
        <v>18</v>
      </c>
      <c r="P40" s="377"/>
    </row>
    <row r="41" spans="1:16" ht="31.8" customHeight="1" x14ac:dyDescent="0.25">
      <c r="A41" s="368" t="s">
        <v>157</v>
      </c>
      <c r="B41" s="369"/>
      <c r="C41" s="369"/>
      <c r="D41" s="369"/>
      <c r="E41" s="370"/>
      <c r="F41" s="371">
        <f>SUM(C40:N40)</f>
        <v>18</v>
      </c>
      <c r="G41" s="372"/>
      <c r="H41" s="373"/>
      <c r="I41" s="383">
        <f>(F41/F42)</f>
        <v>0.18947368421052632</v>
      </c>
      <c r="J41" s="384"/>
      <c r="K41" s="384"/>
      <c r="L41" s="384"/>
      <c r="M41" s="385"/>
      <c r="N41" s="242" t="s">
        <v>160</v>
      </c>
      <c r="O41" s="378"/>
      <c r="P41" s="379"/>
    </row>
    <row r="42" spans="1:16" ht="31.8" customHeight="1" x14ac:dyDescent="0.25">
      <c r="A42" s="368" t="s">
        <v>159</v>
      </c>
      <c r="B42" s="369"/>
      <c r="C42" s="369"/>
      <c r="D42" s="369"/>
      <c r="E42" s="370"/>
      <c r="F42" s="371">
        <f>N17</f>
        <v>95</v>
      </c>
      <c r="G42" s="372"/>
      <c r="H42" s="373"/>
      <c r="I42" s="386"/>
      <c r="J42" s="387"/>
      <c r="K42" s="387"/>
      <c r="L42" s="387"/>
      <c r="M42" s="388"/>
      <c r="N42" s="380"/>
      <c r="O42" s="381"/>
      <c r="P42" s="382"/>
    </row>
  </sheetData>
  <mergeCells count="58">
    <mergeCell ref="A31:D31"/>
    <mergeCell ref="E31:H31"/>
    <mergeCell ref="I31:L31"/>
    <mergeCell ref="M31:N31"/>
    <mergeCell ref="O31:P31"/>
    <mergeCell ref="A30:D30"/>
    <mergeCell ref="E30:H30"/>
    <mergeCell ref="I30:L30"/>
    <mergeCell ref="M30:N30"/>
    <mergeCell ref="O30:P30"/>
    <mergeCell ref="A1:P1"/>
    <mergeCell ref="A2:C4"/>
    <mergeCell ref="D2:L4"/>
    <mergeCell ref="M2:N2"/>
    <mergeCell ref="O2:P2"/>
    <mergeCell ref="M3:N3"/>
    <mergeCell ref="O3:P3"/>
    <mergeCell ref="M4:N4"/>
    <mergeCell ref="O4:P4"/>
    <mergeCell ref="A8:P8"/>
    <mergeCell ref="A5:P5"/>
    <mergeCell ref="A6:D6"/>
    <mergeCell ref="E6:H6"/>
    <mergeCell ref="I6:L6"/>
    <mergeCell ref="M6:N6"/>
    <mergeCell ref="O6:P6"/>
    <mergeCell ref="A7:D7"/>
    <mergeCell ref="E7:H7"/>
    <mergeCell ref="I7:L7"/>
    <mergeCell ref="M7:N7"/>
    <mergeCell ref="O7:P7"/>
    <mergeCell ref="O27:P28"/>
    <mergeCell ref="A9:P13"/>
    <mergeCell ref="O14:P17"/>
    <mergeCell ref="A19:D19"/>
    <mergeCell ref="E19:H19"/>
    <mergeCell ref="I19:L19"/>
    <mergeCell ref="M19:N19"/>
    <mergeCell ref="O19:P19"/>
    <mergeCell ref="A22:P26"/>
    <mergeCell ref="A20:D20"/>
    <mergeCell ref="E20:H20"/>
    <mergeCell ref="I20:L20"/>
    <mergeCell ref="M20:N20"/>
    <mergeCell ref="O20:P20"/>
    <mergeCell ref="A21:P21"/>
    <mergeCell ref="A33:P33"/>
    <mergeCell ref="A34:P38"/>
    <mergeCell ref="A42:E42"/>
    <mergeCell ref="F41:H41"/>
    <mergeCell ref="F42:H42"/>
    <mergeCell ref="A41:E41"/>
    <mergeCell ref="A39:B39"/>
    <mergeCell ref="A40:B40"/>
    <mergeCell ref="O39:P39"/>
    <mergeCell ref="O40:P40"/>
    <mergeCell ref="N41:P42"/>
    <mergeCell ref="I41:M42"/>
  </mergeCells>
  <pageMargins left="0.7" right="0.7" top="0.75" bottom="0.75" header="0.3" footer="0.3"/>
  <pageSetup scale="43"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6A163-CCE2-4BDC-9D2B-A143E0B6A0B2}">
  <sheetPr>
    <tabColor theme="9"/>
    <pageSetUpPr fitToPage="1"/>
  </sheetPr>
  <dimension ref="A1:Z105"/>
  <sheetViews>
    <sheetView view="pageBreakPreview" zoomScale="66" zoomScaleNormal="56" zoomScaleSheetLayoutView="66" workbookViewId="0">
      <pane ySplit="5" topLeftCell="A6" activePane="bottomLeft" state="frozenSplit"/>
      <selection activeCell="R48" sqref="R48"/>
      <selection pane="bottomLeft" activeCell="A84" sqref="A84:D84"/>
    </sheetView>
  </sheetViews>
  <sheetFormatPr baseColWidth="10" defaultColWidth="11" defaultRowHeight="13.8" x14ac:dyDescent="0.25"/>
  <cols>
    <col min="1" max="2" width="9.296875" style="4" customWidth="1"/>
    <col min="3" max="13" width="10.59765625" style="2" customWidth="1"/>
    <col min="14" max="14" width="10.59765625" style="4" customWidth="1"/>
    <col min="15" max="15" width="14.8984375" style="2" customWidth="1"/>
    <col min="16" max="16" width="13.09765625" style="2" customWidth="1"/>
    <col min="17" max="19" width="11" style="2"/>
    <col min="20" max="20" width="11" style="28"/>
    <col min="21" max="23" width="11" style="33"/>
    <col min="24" max="16384" width="11" style="2"/>
  </cols>
  <sheetData>
    <row r="1" spans="1:23" ht="16.2" thickBot="1" x14ac:dyDescent="0.35">
      <c r="A1" s="141" t="s">
        <v>16</v>
      </c>
      <c r="B1" s="142"/>
      <c r="C1" s="142"/>
      <c r="D1" s="142"/>
      <c r="E1" s="142"/>
      <c r="F1" s="142"/>
      <c r="G1" s="142"/>
      <c r="H1" s="142"/>
      <c r="I1" s="142"/>
      <c r="J1" s="142"/>
      <c r="K1" s="142"/>
      <c r="L1" s="142"/>
      <c r="M1" s="142"/>
      <c r="N1" s="142"/>
      <c r="O1" s="142"/>
      <c r="P1" s="143"/>
    </row>
    <row r="2" spans="1:23" s="3" customFormat="1" ht="19.5" customHeight="1" x14ac:dyDescent="0.3">
      <c r="A2" s="144"/>
      <c r="B2" s="145"/>
      <c r="C2" s="145"/>
      <c r="D2" s="150" t="s">
        <v>15</v>
      </c>
      <c r="E2" s="150"/>
      <c r="F2" s="150"/>
      <c r="G2" s="150"/>
      <c r="H2" s="150"/>
      <c r="I2" s="150"/>
      <c r="J2" s="150"/>
      <c r="K2" s="150"/>
      <c r="L2" s="150"/>
      <c r="M2" s="153" t="s">
        <v>13</v>
      </c>
      <c r="N2" s="153"/>
      <c r="O2" s="154" t="s">
        <v>19</v>
      </c>
      <c r="P2" s="155"/>
      <c r="T2" s="30"/>
      <c r="U2" s="34"/>
      <c r="V2" s="34"/>
      <c r="W2" s="34"/>
    </row>
    <row r="3" spans="1:23" s="3" customFormat="1" ht="19.5" customHeight="1" x14ac:dyDescent="0.3">
      <c r="A3" s="146"/>
      <c r="B3" s="147"/>
      <c r="C3" s="147"/>
      <c r="D3" s="151"/>
      <c r="E3" s="151"/>
      <c r="F3" s="151"/>
      <c r="G3" s="151"/>
      <c r="H3" s="151"/>
      <c r="I3" s="151"/>
      <c r="J3" s="151"/>
      <c r="K3" s="151"/>
      <c r="L3" s="151"/>
      <c r="M3" s="156" t="s">
        <v>18</v>
      </c>
      <c r="N3" s="156"/>
      <c r="O3" s="157" t="s">
        <v>25</v>
      </c>
      <c r="P3" s="158"/>
      <c r="T3" s="30"/>
      <c r="U3" s="34"/>
      <c r="V3" s="34"/>
      <c r="W3" s="34"/>
    </row>
    <row r="4" spans="1:23" s="3" customFormat="1" ht="19.5" customHeight="1" thickBot="1" x14ac:dyDescent="0.35">
      <c r="A4" s="148"/>
      <c r="B4" s="149"/>
      <c r="C4" s="149"/>
      <c r="D4" s="152"/>
      <c r="E4" s="152"/>
      <c r="F4" s="152"/>
      <c r="G4" s="152"/>
      <c r="H4" s="152"/>
      <c r="I4" s="152"/>
      <c r="J4" s="152"/>
      <c r="K4" s="152"/>
      <c r="L4" s="152"/>
      <c r="M4" s="159" t="s">
        <v>14</v>
      </c>
      <c r="N4" s="159"/>
      <c r="O4" s="138" t="s">
        <v>60</v>
      </c>
      <c r="P4" s="160"/>
      <c r="T4" s="30"/>
      <c r="U4" s="34"/>
      <c r="V4" s="34"/>
      <c r="W4" s="34"/>
    </row>
    <row r="5" spans="1:23" customFormat="1" ht="32.25" customHeight="1" thickBot="1" x14ac:dyDescent="0.35">
      <c r="A5" s="161" t="s">
        <v>194</v>
      </c>
      <c r="B5" s="161"/>
      <c r="C5" s="161"/>
      <c r="D5" s="161"/>
      <c r="E5" s="161"/>
      <c r="F5" s="161"/>
      <c r="G5" s="161"/>
      <c r="H5" s="161"/>
      <c r="I5" s="161"/>
      <c r="J5" s="161"/>
      <c r="K5" s="161"/>
      <c r="L5" s="161"/>
      <c r="M5" s="161"/>
      <c r="N5" s="161"/>
      <c r="O5" s="161"/>
      <c r="P5" s="161"/>
      <c r="T5" s="31"/>
      <c r="U5" s="35"/>
      <c r="V5" s="35"/>
      <c r="W5" s="35"/>
    </row>
    <row r="6" spans="1:23" ht="20.25" customHeight="1" x14ac:dyDescent="0.25">
      <c r="A6" s="175" t="s">
        <v>38</v>
      </c>
      <c r="B6" s="174"/>
      <c r="C6" s="174"/>
      <c r="D6" s="173"/>
      <c r="E6" s="171" t="s">
        <v>0</v>
      </c>
      <c r="F6" s="174"/>
      <c r="G6" s="174"/>
      <c r="H6" s="173"/>
      <c r="I6" s="171" t="s">
        <v>21</v>
      </c>
      <c r="J6" s="174"/>
      <c r="K6" s="174"/>
      <c r="L6" s="173"/>
      <c r="M6" s="171" t="s">
        <v>28</v>
      </c>
      <c r="N6" s="173"/>
      <c r="O6" s="211" t="s">
        <v>20</v>
      </c>
      <c r="P6" s="212"/>
    </row>
    <row r="7" spans="1:23" ht="50.25" customHeight="1" thickBot="1" x14ac:dyDescent="0.3">
      <c r="A7" s="181" t="s">
        <v>56</v>
      </c>
      <c r="B7" s="180"/>
      <c r="C7" s="180"/>
      <c r="D7" s="179"/>
      <c r="E7" s="178" t="s">
        <v>70</v>
      </c>
      <c r="F7" s="180"/>
      <c r="G7" s="180"/>
      <c r="H7" s="179"/>
      <c r="I7" s="178" t="s">
        <v>140</v>
      </c>
      <c r="J7" s="180"/>
      <c r="K7" s="180"/>
      <c r="L7" s="179"/>
      <c r="M7" s="178" t="s">
        <v>29</v>
      </c>
      <c r="N7" s="179"/>
      <c r="O7" s="176">
        <v>0.2</v>
      </c>
      <c r="P7" s="278"/>
    </row>
    <row r="8" spans="1:23" ht="24.75" customHeight="1" x14ac:dyDescent="0.25">
      <c r="A8" s="192" t="s">
        <v>58</v>
      </c>
      <c r="B8" s="192"/>
      <c r="C8" s="192"/>
      <c r="D8" s="192"/>
      <c r="E8" s="192"/>
      <c r="F8" s="192"/>
      <c r="G8" s="192"/>
      <c r="H8" s="192"/>
      <c r="I8" s="192"/>
      <c r="J8" s="192"/>
      <c r="K8" s="192"/>
      <c r="L8" s="192"/>
      <c r="M8" s="192"/>
      <c r="N8" s="192"/>
      <c r="O8" s="192"/>
      <c r="P8" s="192"/>
    </row>
    <row r="9" spans="1:23" ht="50.25" customHeight="1" x14ac:dyDescent="0.25">
      <c r="A9" s="195"/>
      <c r="B9" s="195"/>
      <c r="C9" s="195"/>
      <c r="D9" s="195"/>
      <c r="E9" s="195"/>
      <c r="F9" s="195"/>
      <c r="G9" s="195"/>
      <c r="H9" s="195"/>
      <c r="I9" s="195"/>
      <c r="J9" s="195"/>
      <c r="K9" s="195"/>
      <c r="L9" s="195"/>
      <c r="M9" s="195"/>
      <c r="N9" s="195"/>
      <c r="O9" s="195"/>
      <c r="P9" s="195"/>
    </row>
    <row r="10" spans="1:23" ht="50.25" customHeight="1" x14ac:dyDescent="0.25">
      <c r="A10" s="195"/>
      <c r="B10" s="195"/>
      <c r="C10" s="195"/>
      <c r="D10" s="195"/>
      <c r="E10" s="195"/>
      <c r="F10" s="195"/>
      <c r="G10" s="195"/>
      <c r="H10" s="195"/>
      <c r="I10" s="195"/>
      <c r="J10" s="195"/>
      <c r="K10" s="195"/>
      <c r="L10" s="195"/>
      <c r="M10" s="195"/>
      <c r="N10" s="195"/>
      <c r="O10" s="195"/>
      <c r="P10" s="195"/>
    </row>
    <row r="11" spans="1:23" ht="50.25" customHeight="1" x14ac:dyDescent="0.25">
      <c r="A11" s="195"/>
      <c r="B11" s="195"/>
      <c r="C11" s="195"/>
      <c r="D11" s="195"/>
      <c r="E11" s="195"/>
      <c r="F11" s="195"/>
      <c r="G11" s="195"/>
      <c r="H11" s="195"/>
      <c r="I11" s="195"/>
      <c r="J11" s="195"/>
      <c r="K11" s="195"/>
      <c r="L11" s="195"/>
      <c r="M11" s="195"/>
      <c r="N11" s="195"/>
      <c r="O11" s="195"/>
      <c r="P11" s="195"/>
    </row>
    <row r="12" spans="1:23" ht="50.25" customHeight="1" x14ac:dyDescent="0.25">
      <c r="A12" s="195"/>
      <c r="B12" s="195"/>
      <c r="C12" s="195"/>
      <c r="D12" s="195"/>
      <c r="E12" s="195"/>
      <c r="F12" s="195"/>
      <c r="G12" s="195"/>
      <c r="H12" s="195"/>
      <c r="I12" s="195"/>
      <c r="J12" s="195"/>
      <c r="K12" s="195"/>
      <c r="L12" s="195"/>
      <c r="M12" s="195"/>
      <c r="N12" s="195"/>
      <c r="O12" s="195"/>
      <c r="P12" s="195"/>
    </row>
    <row r="13" spans="1:23" ht="50.25" customHeight="1" x14ac:dyDescent="0.25">
      <c r="A13" s="195"/>
      <c r="B13" s="195"/>
      <c r="C13" s="195"/>
      <c r="D13" s="195"/>
      <c r="E13" s="195"/>
      <c r="F13" s="195"/>
      <c r="G13" s="195"/>
      <c r="H13" s="195"/>
      <c r="I13" s="195"/>
      <c r="J13" s="195"/>
      <c r="K13" s="195"/>
      <c r="L13" s="195"/>
      <c r="M13" s="195"/>
      <c r="N13" s="195"/>
      <c r="O13" s="195"/>
      <c r="P13" s="195"/>
    </row>
    <row r="14" spans="1:23" ht="50.25" customHeight="1" x14ac:dyDescent="0.25">
      <c r="A14" s="195"/>
      <c r="B14" s="195"/>
      <c r="C14" s="195"/>
      <c r="D14" s="195"/>
      <c r="E14" s="195"/>
      <c r="F14" s="195"/>
      <c r="G14" s="195"/>
      <c r="H14" s="195"/>
      <c r="I14" s="195"/>
      <c r="J14" s="195"/>
      <c r="K14" s="195"/>
      <c r="L14" s="195"/>
      <c r="M14" s="195"/>
      <c r="N14" s="195"/>
      <c r="O14" s="195"/>
      <c r="P14" s="195"/>
    </row>
    <row r="15" spans="1:23" ht="13.5" customHeight="1" thickBot="1" x14ac:dyDescent="0.3"/>
    <row r="16" spans="1:23" ht="29.25" customHeight="1" x14ac:dyDescent="0.25">
      <c r="A16" s="421" t="s">
        <v>49</v>
      </c>
      <c r="B16" s="422"/>
      <c r="C16" s="7" t="s">
        <v>1</v>
      </c>
      <c r="D16" s="7" t="s">
        <v>2</v>
      </c>
      <c r="E16" s="7" t="s">
        <v>3</v>
      </c>
      <c r="F16" s="7" t="s">
        <v>4</v>
      </c>
      <c r="G16" s="7" t="s">
        <v>5</v>
      </c>
      <c r="H16" s="7" t="s">
        <v>6</v>
      </c>
      <c r="I16" s="7" t="s">
        <v>7</v>
      </c>
      <c r="J16" s="7" t="s">
        <v>8</v>
      </c>
      <c r="K16" s="7" t="s">
        <v>9</v>
      </c>
      <c r="L16" s="7" t="s">
        <v>10</v>
      </c>
      <c r="M16" s="7" t="s">
        <v>11</v>
      </c>
      <c r="N16" s="7" t="s">
        <v>12</v>
      </c>
      <c r="O16" s="7" t="s">
        <v>17</v>
      </c>
      <c r="P16" s="140" t="s">
        <v>51</v>
      </c>
    </row>
    <row r="17" spans="1:26" ht="30.75" customHeight="1" x14ac:dyDescent="0.25">
      <c r="A17" s="419" t="s">
        <v>36</v>
      </c>
      <c r="B17" s="420"/>
      <c r="C17" s="16">
        <f>IFERROR(C18/C19,0)</f>
        <v>1</v>
      </c>
      <c r="D17" s="16">
        <f t="shared" ref="D17:N17" si="0">IFERROR(D18/D19,0)</f>
        <v>1</v>
      </c>
      <c r="E17" s="16">
        <f t="shared" si="0"/>
        <v>0.5</v>
      </c>
      <c r="F17" s="16">
        <f t="shared" si="0"/>
        <v>1</v>
      </c>
      <c r="G17" s="16">
        <f t="shared" si="0"/>
        <v>1</v>
      </c>
      <c r="H17" s="16">
        <f t="shared" si="0"/>
        <v>1</v>
      </c>
      <c r="I17" s="16">
        <f t="shared" si="0"/>
        <v>1</v>
      </c>
      <c r="J17" s="16">
        <f t="shared" si="0"/>
        <v>1</v>
      </c>
      <c r="K17" s="16">
        <f t="shared" si="0"/>
        <v>1</v>
      </c>
      <c r="L17" s="16">
        <f t="shared" si="0"/>
        <v>1</v>
      </c>
      <c r="M17" s="16">
        <f t="shared" si="0"/>
        <v>1</v>
      </c>
      <c r="N17" s="16">
        <f t="shared" si="0"/>
        <v>1</v>
      </c>
      <c r="O17" s="423">
        <f>AVERAGE(C17:N17)</f>
        <v>0.95833333333333337</v>
      </c>
      <c r="P17" s="279"/>
    </row>
    <row r="18" spans="1:26" ht="31.8" customHeight="1" x14ac:dyDescent="0.25">
      <c r="A18" s="419" t="s">
        <v>88</v>
      </c>
      <c r="B18" s="420"/>
      <c r="C18" s="17">
        <v>1</v>
      </c>
      <c r="D18" s="17">
        <v>2</v>
      </c>
      <c r="E18" s="17">
        <v>6</v>
      </c>
      <c r="F18" s="17">
        <v>4</v>
      </c>
      <c r="G18" s="17">
        <v>6</v>
      </c>
      <c r="H18" s="17">
        <v>3</v>
      </c>
      <c r="I18" s="17">
        <v>3</v>
      </c>
      <c r="J18" s="17">
        <v>13</v>
      </c>
      <c r="K18" s="17">
        <v>5</v>
      </c>
      <c r="L18" s="17">
        <v>1</v>
      </c>
      <c r="M18" s="17">
        <v>3</v>
      </c>
      <c r="N18" s="17">
        <v>1</v>
      </c>
      <c r="O18" s="424"/>
      <c r="P18" s="280"/>
    </row>
    <row r="19" spans="1:26" ht="32.25" customHeight="1" thickBot="1" x14ac:dyDescent="0.3">
      <c r="A19" s="425" t="s">
        <v>87</v>
      </c>
      <c r="B19" s="426"/>
      <c r="C19" s="11">
        <v>1</v>
      </c>
      <c r="D19" s="11">
        <v>2</v>
      </c>
      <c r="E19" s="11">
        <v>12</v>
      </c>
      <c r="F19" s="11">
        <v>4</v>
      </c>
      <c r="G19" s="11">
        <v>6</v>
      </c>
      <c r="H19" s="11">
        <v>3</v>
      </c>
      <c r="I19" s="11">
        <v>3</v>
      </c>
      <c r="J19" s="11">
        <v>13</v>
      </c>
      <c r="K19" s="11">
        <v>5</v>
      </c>
      <c r="L19" s="11">
        <v>1</v>
      </c>
      <c r="M19" s="11">
        <v>3</v>
      </c>
      <c r="N19" s="11">
        <v>1</v>
      </c>
      <c r="O19" s="236"/>
      <c r="P19" s="237"/>
    </row>
    <row r="20" spans="1:26" ht="6.75" customHeight="1" x14ac:dyDescent="0.25"/>
    <row r="21" spans="1:26" ht="21.75" customHeight="1" x14ac:dyDescent="0.25">
      <c r="A21" s="417" t="s">
        <v>171</v>
      </c>
      <c r="B21" s="418"/>
      <c r="C21" s="418"/>
      <c r="D21" s="418"/>
      <c r="E21" s="418"/>
      <c r="F21" s="418"/>
      <c r="G21" s="418"/>
      <c r="H21" s="418"/>
      <c r="I21" s="418"/>
      <c r="J21" s="418"/>
      <c r="K21" s="418"/>
      <c r="L21" s="418"/>
      <c r="M21" s="418"/>
      <c r="N21" s="418"/>
      <c r="O21" s="418"/>
      <c r="P21" s="418"/>
    </row>
    <row r="22" spans="1:26" ht="30.75" customHeight="1" x14ac:dyDescent="0.25">
      <c r="A22" s="125"/>
      <c r="B22" s="125"/>
      <c r="C22" s="125"/>
      <c r="D22" s="125"/>
      <c r="E22" s="125"/>
      <c r="F22" s="125"/>
      <c r="G22" s="125"/>
      <c r="H22" s="125"/>
      <c r="I22" s="125"/>
      <c r="J22" s="125"/>
      <c r="K22" s="125"/>
      <c r="L22" s="125"/>
      <c r="M22" s="125"/>
      <c r="N22" s="125"/>
      <c r="O22" s="125"/>
      <c r="P22" s="125"/>
    </row>
    <row r="23" spans="1:26" ht="44.4" customHeight="1" x14ac:dyDescent="0.25">
      <c r="A23" s="125"/>
      <c r="B23" s="125"/>
      <c r="C23" s="125"/>
      <c r="D23" s="125"/>
      <c r="E23" s="125"/>
      <c r="F23" s="125"/>
      <c r="G23" s="125"/>
      <c r="H23" s="125"/>
      <c r="I23" s="125"/>
      <c r="J23" s="125"/>
      <c r="K23" s="125"/>
      <c r="L23" s="125"/>
      <c r="M23" s="125"/>
      <c r="N23" s="125"/>
      <c r="O23" s="125"/>
      <c r="P23" s="125"/>
      <c r="T23" s="45"/>
      <c r="U23" s="45"/>
      <c r="V23" s="45"/>
      <c r="W23" s="45"/>
      <c r="X23" s="45"/>
      <c r="Y23" s="45"/>
      <c r="Z23" s="45"/>
    </row>
    <row r="24" spans="1:26" ht="43.2" customHeight="1" x14ac:dyDescent="0.25">
      <c r="A24" s="125"/>
      <c r="B24" s="125"/>
      <c r="C24" s="125"/>
      <c r="D24" s="125"/>
      <c r="E24" s="125"/>
      <c r="F24" s="125"/>
      <c r="G24" s="125"/>
      <c r="H24" s="125"/>
      <c r="I24" s="125"/>
      <c r="J24" s="125"/>
      <c r="K24" s="125"/>
      <c r="L24" s="125"/>
      <c r="M24" s="125"/>
      <c r="N24" s="125"/>
      <c r="O24" s="125"/>
      <c r="P24" s="125"/>
      <c r="T24" s="45"/>
      <c r="U24" s="46"/>
      <c r="V24" s="46"/>
      <c r="W24" s="46"/>
      <c r="X24" s="45"/>
      <c r="Y24" s="45"/>
      <c r="Z24" s="45"/>
    </row>
    <row r="25" spans="1:26" ht="48.6" customHeight="1" x14ac:dyDescent="0.25">
      <c r="A25" s="125"/>
      <c r="B25" s="125"/>
      <c r="C25" s="125"/>
      <c r="D25" s="125"/>
      <c r="E25" s="125"/>
      <c r="F25" s="125"/>
      <c r="G25" s="125"/>
      <c r="H25" s="125"/>
      <c r="I25" s="125"/>
      <c r="J25" s="125"/>
      <c r="K25" s="125"/>
      <c r="L25" s="125"/>
      <c r="M25" s="125"/>
      <c r="N25" s="125"/>
      <c r="O25" s="125"/>
      <c r="P25" s="125"/>
      <c r="T25" s="45"/>
      <c r="U25" s="46"/>
      <c r="V25" s="47"/>
      <c r="W25" s="48"/>
      <c r="X25" s="46"/>
      <c r="Y25" s="45"/>
      <c r="Z25" s="45"/>
    </row>
    <row r="26" spans="1:26" ht="42.6" customHeight="1" x14ac:dyDescent="0.25">
      <c r="A26" s="125"/>
      <c r="B26" s="125"/>
      <c r="C26" s="125"/>
      <c r="D26" s="125"/>
      <c r="E26" s="125"/>
      <c r="F26" s="125"/>
      <c r="G26" s="125"/>
      <c r="H26" s="125"/>
      <c r="I26" s="125"/>
      <c r="J26" s="125"/>
      <c r="K26" s="125"/>
      <c r="L26" s="125"/>
      <c r="M26" s="125"/>
      <c r="N26" s="125"/>
      <c r="O26" s="125"/>
      <c r="P26" s="125"/>
      <c r="T26" s="45"/>
      <c r="U26" s="46"/>
      <c r="V26" s="47"/>
      <c r="W26" s="48"/>
      <c r="X26" s="46"/>
      <c r="Y26" s="45"/>
      <c r="Z26" s="45"/>
    </row>
    <row r="27" spans="1:26" ht="30.75" customHeight="1" x14ac:dyDescent="0.25">
      <c r="A27" s="125"/>
      <c r="B27" s="125"/>
      <c r="C27" s="125"/>
      <c r="D27" s="125"/>
      <c r="E27" s="125"/>
      <c r="F27" s="125"/>
      <c r="G27" s="125"/>
      <c r="H27" s="125"/>
      <c r="I27" s="125"/>
      <c r="J27" s="125"/>
      <c r="K27" s="125"/>
      <c r="L27" s="125"/>
      <c r="M27" s="125"/>
      <c r="N27" s="125"/>
      <c r="O27" s="125"/>
      <c r="P27" s="125"/>
      <c r="T27" s="45"/>
      <c r="U27" s="46"/>
      <c r="V27" s="47"/>
      <c r="W27" s="48"/>
      <c r="X27" s="46"/>
      <c r="Y27" s="45"/>
      <c r="Z27" s="45"/>
    </row>
    <row r="28" spans="1:26" ht="46.8" customHeight="1" x14ac:dyDescent="0.25">
      <c r="A28" s="125"/>
      <c r="B28" s="125"/>
      <c r="C28" s="125"/>
      <c r="D28" s="125"/>
      <c r="E28" s="125"/>
      <c r="F28" s="125"/>
      <c r="G28" s="125"/>
      <c r="H28" s="125"/>
      <c r="I28" s="125"/>
      <c r="J28" s="125"/>
      <c r="K28" s="125"/>
      <c r="L28" s="125"/>
      <c r="M28" s="125"/>
      <c r="N28" s="125"/>
      <c r="O28" s="125"/>
      <c r="P28" s="125"/>
      <c r="T28" s="45"/>
      <c r="U28" s="46"/>
      <c r="V28" s="47"/>
      <c r="W28" s="48"/>
      <c r="X28" s="46"/>
      <c r="Y28" s="45"/>
      <c r="Z28" s="45"/>
    </row>
    <row r="29" spans="1:26" ht="30.75" customHeight="1" x14ac:dyDescent="0.25">
      <c r="A29" s="125"/>
      <c r="B29" s="125"/>
      <c r="C29" s="125"/>
      <c r="D29" s="125"/>
      <c r="E29" s="125"/>
      <c r="F29" s="125"/>
      <c r="G29" s="125"/>
      <c r="H29" s="125"/>
      <c r="I29" s="125"/>
      <c r="J29" s="125"/>
      <c r="K29" s="125"/>
      <c r="L29" s="125"/>
      <c r="M29" s="125"/>
      <c r="N29" s="125"/>
      <c r="O29" s="125"/>
      <c r="P29" s="125"/>
      <c r="T29" s="45"/>
      <c r="U29" s="45"/>
      <c r="V29" s="46"/>
      <c r="W29" s="45"/>
      <c r="X29" s="45"/>
      <c r="Y29" s="45"/>
      <c r="Z29" s="45"/>
    </row>
    <row r="30" spans="1:26" ht="43.2" customHeight="1" x14ac:dyDescent="0.25">
      <c r="A30" s="125"/>
      <c r="B30" s="125"/>
      <c r="C30" s="125"/>
      <c r="D30" s="125"/>
      <c r="E30" s="125"/>
      <c r="F30" s="125"/>
      <c r="G30" s="125"/>
      <c r="H30" s="125"/>
      <c r="I30" s="125"/>
      <c r="J30" s="125"/>
      <c r="K30" s="125"/>
      <c r="L30" s="125"/>
      <c r="M30" s="125"/>
      <c r="N30" s="125"/>
      <c r="O30" s="125"/>
      <c r="P30" s="125"/>
      <c r="T30" s="45"/>
      <c r="U30" s="45"/>
      <c r="V30" s="45"/>
      <c r="W30" s="45"/>
      <c r="X30" s="45"/>
      <c r="Y30" s="45"/>
      <c r="Z30" s="45"/>
    </row>
    <row r="31" spans="1:26" ht="15" customHeight="1" x14ac:dyDescent="0.25"/>
    <row r="32" spans="1:26" ht="30.75" customHeight="1" x14ac:dyDescent="0.25">
      <c r="A32" s="27" t="s">
        <v>95</v>
      </c>
      <c r="B32" s="208" t="s">
        <v>59</v>
      </c>
      <c r="C32" s="208"/>
      <c r="D32" s="208"/>
      <c r="E32" s="208"/>
      <c r="F32" s="208"/>
      <c r="G32" s="208"/>
      <c r="H32" s="208"/>
      <c r="I32" s="208"/>
      <c r="J32" s="208"/>
      <c r="K32" s="208"/>
      <c r="L32" s="208"/>
      <c r="M32" s="208"/>
      <c r="N32" s="27" t="s">
        <v>28</v>
      </c>
      <c r="O32" s="18" t="s">
        <v>86</v>
      </c>
      <c r="P32" s="21" t="s">
        <v>172</v>
      </c>
    </row>
    <row r="33" spans="1:23" ht="30.75" customHeight="1" x14ac:dyDescent="0.25">
      <c r="A33" s="20" t="s">
        <v>93</v>
      </c>
      <c r="B33" s="360" t="s">
        <v>165</v>
      </c>
      <c r="C33" s="361"/>
      <c r="D33" s="361"/>
      <c r="E33" s="361"/>
      <c r="F33" s="361"/>
      <c r="G33" s="361"/>
      <c r="H33" s="361"/>
      <c r="I33" s="361"/>
      <c r="J33" s="361"/>
      <c r="K33" s="361"/>
      <c r="L33" s="361"/>
      <c r="M33" s="362"/>
      <c r="N33" s="40">
        <v>38</v>
      </c>
      <c r="O33" s="22">
        <f>P33/N36</f>
        <v>0.79166666666666663</v>
      </c>
      <c r="P33" s="20">
        <f>N33</f>
        <v>38</v>
      </c>
    </row>
    <row r="34" spans="1:23" ht="30.75" customHeight="1" x14ac:dyDescent="0.25">
      <c r="A34" s="20" t="s">
        <v>94</v>
      </c>
      <c r="B34" s="188" t="s">
        <v>166</v>
      </c>
      <c r="C34" s="189"/>
      <c r="D34" s="189"/>
      <c r="E34" s="189"/>
      <c r="F34" s="189"/>
      <c r="G34" s="189"/>
      <c r="H34" s="189"/>
      <c r="I34" s="189"/>
      <c r="J34" s="189"/>
      <c r="K34" s="189"/>
      <c r="L34" s="189"/>
      <c r="M34" s="190"/>
      <c r="N34" s="40">
        <v>4</v>
      </c>
      <c r="O34" s="22">
        <f>P34/N36</f>
        <v>0.875</v>
      </c>
      <c r="P34" s="20">
        <f>P33+N34</f>
        <v>42</v>
      </c>
    </row>
    <row r="35" spans="1:23" ht="32.25" customHeight="1" x14ac:dyDescent="0.25">
      <c r="A35" s="20" t="s">
        <v>92</v>
      </c>
      <c r="B35" s="360" t="s">
        <v>167</v>
      </c>
      <c r="C35" s="361"/>
      <c r="D35" s="361"/>
      <c r="E35" s="361"/>
      <c r="F35" s="361"/>
      <c r="G35" s="361"/>
      <c r="H35" s="361"/>
      <c r="I35" s="361"/>
      <c r="J35" s="361"/>
      <c r="K35" s="361"/>
      <c r="L35" s="361"/>
      <c r="M35" s="362"/>
      <c r="N35" s="40">
        <v>6</v>
      </c>
      <c r="O35" s="22">
        <f>P35/N36</f>
        <v>1</v>
      </c>
      <c r="P35" s="20">
        <f>P34+N35</f>
        <v>48</v>
      </c>
    </row>
    <row r="36" spans="1:23" ht="32.25" customHeight="1" x14ac:dyDescent="0.25">
      <c r="A36" s="2"/>
      <c r="C36" s="4"/>
      <c r="D36" s="4"/>
      <c r="E36" s="4"/>
      <c r="F36" s="4"/>
      <c r="G36" s="4"/>
      <c r="I36" s="19"/>
      <c r="J36" s="19"/>
      <c r="K36" s="404"/>
      <c r="L36" s="404"/>
      <c r="M36" s="53" t="s">
        <v>85</v>
      </c>
      <c r="N36" s="52">
        <f>SUM(N33:N35)</f>
        <v>48</v>
      </c>
      <c r="O36" s="4"/>
      <c r="P36" s="4"/>
      <c r="T36" s="2"/>
      <c r="U36" s="2"/>
      <c r="V36" s="2"/>
      <c r="W36" s="2"/>
    </row>
    <row r="37" spans="1:23" ht="16.5" customHeight="1" thickBot="1" x14ac:dyDescent="0.3">
      <c r="A37" s="2"/>
      <c r="B37" s="2"/>
    </row>
    <row r="38" spans="1:23" s="1" customFormat="1" ht="15.75" customHeight="1" x14ac:dyDescent="0.25">
      <c r="A38" s="175" t="s">
        <v>38</v>
      </c>
      <c r="B38" s="174"/>
      <c r="C38" s="174"/>
      <c r="D38" s="173"/>
      <c r="E38" s="171" t="s">
        <v>0</v>
      </c>
      <c r="F38" s="174"/>
      <c r="G38" s="174"/>
      <c r="H38" s="173"/>
      <c r="I38" s="171" t="s">
        <v>21</v>
      </c>
      <c r="J38" s="174"/>
      <c r="K38" s="174"/>
      <c r="L38" s="173"/>
      <c r="M38" s="171" t="s">
        <v>28</v>
      </c>
      <c r="N38" s="173"/>
      <c r="O38" s="171" t="s">
        <v>20</v>
      </c>
      <c r="P38" s="172"/>
      <c r="T38" s="32"/>
      <c r="U38" s="36"/>
      <c r="V38" s="36"/>
      <c r="W38" s="36"/>
    </row>
    <row r="39" spans="1:23" s="1" customFormat="1" ht="64.5" customHeight="1" thickBot="1" x14ac:dyDescent="0.3">
      <c r="A39" s="181" t="s">
        <v>97</v>
      </c>
      <c r="B39" s="180"/>
      <c r="C39" s="180"/>
      <c r="D39" s="179"/>
      <c r="E39" s="178" t="s">
        <v>98</v>
      </c>
      <c r="F39" s="180"/>
      <c r="G39" s="180"/>
      <c r="H39" s="179"/>
      <c r="I39" s="178" t="s">
        <v>168</v>
      </c>
      <c r="J39" s="180"/>
      <c r="K39" s="180"/>
      <c r="L39" s="179"/>
      <c r="M39" s="178" t="s">
        <v>99</v>
      </c>
      <c r="N39" s="179"/>
      <c r="O39" s="176">
        <v>0.8</v>
      </c>
      <c r="P39" s="177"/>
      <c r="T39" s="32"/>
      <c r="U39" s="36"/>
      <c r="V39" s="36"/>
      <c r="W39" s="36"/>
    </row>
    <row r="40" spans="1:23" ht="27" customHeight="1" x14ac:dyDescent="0.25">
      <c r="A40" s="162" t="s">
        <v>177</v>
      </c>
      <c r="B40" s="163"/>
      <c r="C40" s="163"/>
      <c r="D40" s="163"/>
      <c r="E40" s="163"/>
      <c r="F40" s="163"/>
      <c r="G40" s="163"/>
      <c r="H40" s="163"/>
      <c r="I40" s="163"/>
      <c r="J40" s="163"/>
      <c r="K40" s="163"/>
      <c r="L40" s="163"/>
      <c r="M40" s="163"/>
      <c r="N40" s="163"/>
      <c r="O40" s="163"/>
      <c r="P40" s="164"/>
    </row>
    <row r="41" spans="1:23" ht="76.5" customHeight="1" x14ac:dyDescent="0.25">
      <c r="A41" s="165"/>
      <c r="B41" s="166"/>
      <c r="C41" s="166"/>
      <c r="D41" s="166"/>
      <c r="E41" s="166"/>
      <c r="F41" s="166"/>
      <c r="G41" s="166"/>
      <c r="H41" s="166"/>
      <c r="I41" s="166"/>
      <c r="J41" s="166"/>
      <c r="K41" s="166"/>
      <c r="L41" s="166"/>
      <c r="M41" s="166"/>
      <c r="N41" s="166"/>
      <c r="O41" s="166"/>
      <c r="P41" s="167"/>
    </row>
    <row r="42" spans="1:23" ht="72" customHeight="1" x14ac:dyDescent="0.25">
      <c r="A42" s="165"/>
      <c r="B42" s="166"/>
      <c r="C42" s="166"/>
      <c r="D42" s="166"/>
      <c r="E42" s="166"/>
      <c r="F42" s="166"/>
      <c r="G42" s="166"/>
      <c r="H42" s="166"/>
      <c r="I42" s="166"/>
      <c r="J42" s="166"/>
      <c r="K42" s="166"/>
      <c r="L42" s="166"/>
      <c r="M42" s="166"/>
      <c r="N42" s="166"/>
      <c r="O42" s="166"/>
      <c r="P42" s="167"/>
    </row>
    <row r="43" spans="1:23" ht="64.5" customHeight="1" x14ac:dyDescent="0.25">
      <c r="A43" s="165"/>
      <c r="B43" s="166"/>
      <c r="C43" s="166"/>
      <c r="D43" s="166"/>
      <c r="E43" s="166"/>
      <c r="F43" s="166"/>
      <c r="G43" s="166"/>
      <c r="H43" s="166"/>
      <c r="I43" s="166"/>
      <c r="J43" s="166"/>
      <c r="K43" s="166"/>
      <c r="L43" s="166"/>
      <c r="M43" s="166"/>
      <c r="N43" s="166"/>
      <c r="O43" s="166"/>
      <c r="P43" s="167"/>
    </row>
    <row r="44" spans="1:23" ht="75.75" customHeight="1" x14ac:dyDescent="0.25">
      <c r="A44" s="165"/>
      <c r="B44" s="166"/>
      <c r="C44" s="166"/>
      <c r="D44" s="166"/>
      <c r="E44" s="166"/>
      <c r="F44" s="166"/>
      <c r="G44" s="166"/>
      <c r="H44" s="166"/>
      <c r="I44" s="166"/>
      <c r="J44" s="166"/>
      <c r="K44" s="166"/>
      <c r="L44" s="166"/>
      <c r="M44" s="166"/>
      <c r="N44" s="166"/>
      <c r="O44" s="166"/>
      <c r="P44" s="167"/>
    </row>
    <row r="45" spans="1:23" ht="33" customHeight="1" thickBot="1" x14ac:dyDescent="0.3">
      <c r="A45" s="168"/>
      <c r="B45" s="169"/>
      <c r="C45" s="169"/>
      <c r="D45" s="169"/>
      <c r="E45" s="169"/>
      <c r="F45" s="169"/>
      <c r="G45" s="169"/>
      <c r="H45" s="169"/>
      <c r="I45" s="169"/>
      <c r="J45" s="169"/>
      <c r="K45" s="169"/>
      <c r="L45" s="169"/>
      <c r="M45" s="169"/>
      <c r="N45" s="169"/>
      <c r="O45" s="169"/>
      <c r="P45" s="170"/>
    </row>
    <row r="46" spans="1:23" ht="36" customHeight="1" x14ac:dyDescent="0.25">
      <c r="A46" s="427" t="s">
        <v>49</v>
      </c>
      <c r="B46" s="311"/>
      <c r="C46" s="7" t="s">
        <v>1</v>
      </c>
      <c r="D46" s="7" t="s">
        <v>2</v>
      </c>
      <c r="E46" s="7" t="s">
        <v>3</v>
      </c>
      <c r="F46" s="7" t="s">
        <v>4</v>
      </c>
      <c r="G46" s="7" t="s">
        <v>5</v>
      </c>
      <c r="H46" s="7" t="s">
        <v>6</v>
      </c>
      <c r="I46" s="7" t="s">
        <v>7</v>
      </c>
      <c r="J46" s="7" t="s">
        <v>8</v>
      </c>
      <c r="K46" s="7" t="s">
        <v>9</v>
      </c>
      <c r="L46" s="7" t="s">
        <v>10</v>
      </c>
      <c r="M46" s="7" t="s">
        <v>11</v>
      </c>
      <c r="N46" s="7" t="s">
        <v>12</v>
      </c>
      <c r="O46" s="7" t="s">
        <v>17</v>
      </c>
      <c r="P46" s="202" t="s">
        <v>51</v>
      </c>
    </row>
    <row r="47" spans="1:23" ht="36" customHeight="1" x14ac:dyDescent="0.25">
      <c r="A47" s="283" t="s">
        <v>36</v>
      </c>
      <c r="B47" s="284"/>
      <c r="C47" s="23">
        <f>((C50)/(C48-C49))</f>
        <v>1</v>
      </c>
      <c r="D47" s="23">
        <f t="shared" ref="D47:N47" si="1">((D50)/(D48-D49))</f>
        <v>1</v>
      </c>
      <c r="E47" s="23">
        <f t="shared" si="1"/>
        <v>1</v>
      </c>
      <c r="F47" s="23">
        <f t="shared" si="1"/>
        <v>1</v>
      </c>
      <c r="G47" s="23">
        <f t="shared" si="1"/>
        <v>1</v>
      </c>
      <c r="H47" s="23">
        <f t="shared" si="1"/>
        <v>1</v>
      </c>
      <c r="I47" s="23">
        <f t="shared" si="1"/>
        <v>1</v>
      </c>
      <c r="J47" s="23">
        <f t="shared" si="1"/>
        <v>1</v>
      </c>
      <c r="K47" s="23">
        <f t="shared" si="1"/>
        <v>1</v>
      </c>
      <c r="L47" s="23">
        <f t="shared" si="1"/>
        <v>1</v>
      </c>
      <c r="M47" s="23">
        <f t="shared" si="1"/>
        <v>1</v>
      </c>
      <c r="N47" s="23">
        <f t="shared" si="1"/>
        <v>1</v>
      </c>
      <c r="O47" s="29">
        <f t="shared" ref="O47" si="2">((O50)/(O48))</f>
        <v>0.99820466786355477</v>
      </c>
      <c r="P47" s="203"/>
    </row>
    <row r="48" spans="1:23" ht="47.55" customHeight="1" x14ac:dyDescent="0.25">
      <c r="A48" s="283" t="s">
        <v>100</v>
      </c>
      <c r="B48" s="284"/>
      <c r="C48" s="17">
        <v>98</v>
      </c>
      <c r="D48" s="17">
        <v>83</v>
      </c>
      <c r="E48" s="17">
        <v>63</v>
      </c>
      <c r="F48" s="17">
        <v>82</v>
      </c>
      <c r="G48" s="17">
        <v>93</v>
      </c>
      <c r="H48" s="17">
        <v>93</v>
      </c>
      <c r="I48" s="17">
        <v>119</v>
      </c>
      <c r="J48" s="17">
        <v>115</v>
      </c>
      <c r="K48" s="17">
        <v>71</v>
      </c>
      <c r="L48" s="17">
        <v>116</v>
      </c>
      <c r="M48" s="17">
        <v>100</v>
      </c>
      <c r="N48" s="17">
        <v>81</v>
      </c>
      <c r="O48" s="24">
        <f>SUM(C48:N48)</f>
        <v>1114</v>
      </c>
      <c r="P48" s="203"/>
    </row>
    <row r="49" spans="1:16" ht="91.8" customHeight="1" x14ac:dyDescent="0.25">
      <c r="A49" s="283" t="s">
        <v>169</v>
      </c>
      <c r="B49" s="284"/>
      <c r="C49" s="17">
        <v>0</v>
      </c>
      <c r="D49" s="17">
        <v>0</v>
      </c>
      <c r="E49" s="17">
        <v>2</v>
      </c>
      <c r="F49" s="17">
        <v>0</v>
      </c>
      <c r="G49" s="17">
        <v>0</v>
      </c>
      <c r="H49" s="17">
        <v>0</v>
      </c>
      <c r="I49" s="17">
        <v>0</v>
      </c>
      <c r="J49" s="17">
        <v>0</v>
      </c>
      <c r="K49" s="17">
        <v>0</v>
      </c>
      <c r="L49" s="17">
        <v>0</v>
      </c>
      <c r="M49" s="17">
        <v>0</v>
      </c>
      <c r="N49" s="17">
        <v>0</v>
      </c>
      <c r="O49" s="24">
        <f>SUM(C49:N49)</f>
        <v>2</v>
      </c>
      <c r="P49" s="203"/>
    </row>
    <row r="50" spans="1:16" ht="70.8" customHeight="1" thickBot="1" x14ac:dyDescent="0.3">
      <c r="A50" s="281" t="s">
        <v>101</v>
      </c>
      <c r="B50" s="405"/>
      <c r="C50" s="11">
        <v>98</v>
      </c>
      <c r="D50" s="11">
        <v>83</v>
      </c>
      <c r="E50" s="11">
        <v>61</v>
      </c>
      <c r="F50" s="11">
        <v>82</v>
      </c>
      <c r="G50" s="11">
        <v>93</v>
      </c>
      <c r="H50" s="11">
        <v>93</v>
      </c>
      <c r="I50" s="11">
        <v>119</v>
      </c>
      <c r="J50" s="11">
        <v>115</v>
      </c>
      <c r="K50" s="11">
        <v>71</v>
      </c>
      <c r="L50" s="11">
        <v>116</v>
      </c>
      <c r="M50" s="11">
        <v>100</v>
      </c>
      <c r="N50" s="11">
        <v>81</v>
      </c>
      <c r="O50" s="25">
        <f>SUM(C50:N50)</f>
        <v>1112</v>
      </c>
      <c r="P50" s="204"/>
    </row>
    <row r="51" spans="1:16" ht="20.25" customHeight="1" thickBot="1" x14ac:dyDescent="0.3"/>
    <row r="52" spans="1:16" ht="20.25" customHeight="1" x14ac:dyDescent="0.25">
      <c r="A52" s="175" t="s">
        <v>38</v>
      </c>
      <c r="B52" s="174"/>
      <c r="C52" s="174"/>
      <c r="D52" s="173"/>
      <c r="E52" s="171" t="s">
        <v>0</v>
      </c>
      <c r="F52" s="174"/>
      <c r="G52" s="174"/>
      <c r="H52" s="173"/>
      <c r="I52" s="171" t="s">
        <v>21</v>
      </c>
      <c r="J52" s="174"/>
      <c r="K52" s="174"/>
      <c r="L52" s="173"/>
      <c r="M52" s="171" t="s">
        <v>28</v>
      </c>
      <c r="N52" s="173"/>
      <c r="O52" s="171" t="s">
        <v>20</v>
      </c>
      <c r="P52" s="172"/>
    </row>
    <row r="53" spans="1:16" ht="61.95" customHeight="1" thickBot="1" x14ac:dyDescent="0.3">
      <c r="A53" s="181" t="s">
        <v>173</v>
      </c>
      <c r="B53" s="180"/>
      <c r="C53" s="180"/>
      <c r="D53" s="179"/>
      <c r="E53" s="178" t="s">
        <v>174</v>
      </c>
      <c r="F53" s="180"/>
      <c r="G53" s="180"/>
      <c r="H53" s="179"/>
      <c r="I53" s="178" t="s">
        <v>141</v>
      </c>
      <c r="J53" s="180"/>
      <c r="K53" s="180"/>
      <c r="L53" s="179"/>
      <c r="M53" s="178" t="s">
        <v>29</v>
      </c>
      <c r="N53" s="179"/>
      <c r="O53" s="176" t="s">
        <v>143</v>
      </c>
      <c r="P53" s="177"/>
    </row>
    <row r="54" spans="1:16" ht="25.5" customHeight="1" x14ac:dyDescent="0.25">
      <c r="A54" s="192" t="s">
        <v>57</v>
      </c>
      <c r="B54" s="192"/>
      <c r="C54" s="192"/>
      <c r="D54" s="192"/>
      <c r="E54" s="192"/>
      <c r="F54" s="192"/>
      <c r="G54" s="192"/>
      <c r="H54" s="192"/>
      <c r="I54" s="192"/>
      <c r="J54" s="192"/>
      <c r="K54" s="192"/>
      <c r="L54" s="192"/>
      <c r="M54" s="192"/>
      <c r="N54" s="192"/>
      <c r="O54" s="192"/>
      <c r="P54" s="192"/>
    </row>
    <row r="55" spans="1:16" ht="50.25" customHeight="1" x14ac:dyDescent="0.25">
      <c r="A55" s="195"/>
      <c r="B55" s="195"/>
      <c r="C55" s="195"/>
      <c r="D55" s="195"/>
      <c r="E55" s="195"/>
      <c r="F55" s="195"/>
      <c r="G55" s="195"/>
      <c r="H55" s="195"/>
      <c r="I55" s="195"/>
      <c r="J55" s="195"/>
      <c r="K55" s="195"/>
      <c r="L55" s="195"/>
      <c r="M55" s="195"/>
      <c r="N55" s="195"/>
      <c r="O55" s="195"/>
      <c r="P55" s="195"/>
    </row>
    <row r="56" spans="1:16" ht="50.25" customHeight="1" x14ac:dyDescent="0.25">
      <c r="A56" s="195"/>
      <c r="B56" s="195"/>
      <c r="C56" s="195"/>
      <c r="D56" s="195"/>
      <c r="E56" s="195"/>
      <c r="F56" s="195"/>
      <c r="G56" s="195"/>
      <c r="H56" s="195"/>
      <c r="I56" s="195"/>
      <c r="J56" s="195"/>
      <c r="K56" s="195"/>
      <c r="L56" s="195"/>
      <c r="M56" s="195"/>
      <c r="N56" s="195"/>
      <c r="O56" s="195"/>
      <c r="P56" s="195"/>
    </row>
    <row r="57" spans="1:16" ht="50.25" customHeight="1" x14ac:dyDescent="0.25">
      <c r="A57" s="195"/>
      <c r="B57" s="195"/>
      <c r="C57" s="195"/>
      <c r="D57" s="195"/>
      <c r="E57" s="195"/>
      <c r="F57" s="195"/>
      <c r="G57" s="195"/>
      <c r="H57" s="195"/>
      <c r="I57" s="195"/>
      <c r="J57" s="195"/>
      <c r="K57" s="195"/>
      <c r="L57" s="195"/>
      <c r="M57" s="195"/>
      <c r="N57" s="195"/>
      <c r="O57" s="195"/>
      <c r="P57" s="195"/>
    </row>
    <row r="58" spans="1:16" ht="50.25" customHeight="1" x14ac:dyDescent="0.25">
      <c r="A58" s="195"/>
      <c r="B58" s="195"/>
      <c r="C58" s="195"/>
      <c r="D58" s="195"/>
      <c r="E58" s="195"/>
      <c r="F58" s="195"/>
      <c r="G58" s="195"/>
      <c r="H58" s="195"/>
      <c r="I58" s="195"/>
      <c r="J58" s="195"/>
      <c r="K58" s="195"/>
      <c r="L58" s="195"/>
      <c r="M58" s="195"/>
      <c r="N58" s="195"/>
      <c r="O58" s="195"/>
      <c r="P58" s="195"/>
    </row>
    <row r="59" spans="1:16" ht="50.25" customHeight="1" x14ac:dyDescent="0.25">
      <c r="A59" s="195"/>
      <c r="B59" s="195"/>
      <c r="C59" s="195"/>
      <c r="D59" s="195"/>
      <c r="E59" s="195"/>
      <c r="F59" s="195"/>
      <c r="G59" s="195"/>
      <c r="H59" s="195"/>
      <c r="I59" s="195"/>
      <c r="J59" s="195"/>
      <c r="K59" s="195"/>
      <c r="L59" s="195"/>
      <c r="M59" s="195"/>
      <c r="N59" s="195"/>
      <c r="O59" s="195"/>
      <c r="P59" s="195"/>
    </row>
    <row r="60" spans="1:16" ht="13.5" customHeight="1" thickBot="1" x14ac:dyDescent="0.3"/>
    <row r="61" spans="1:16" ht="29.25" customHeight="1" x14ac:dyDescent="0.25">
      <c r="A61" s="427" t="s">
        <v>49</v>
      </c>
      <c r="B61" s="311"/>
      <c r="C61" s="7" t="s">
        <v>1</v>
      </c>
      <c r="D61" s="7" t="s">
        <v>2</v>
      </c>
      <c r="E61" s="7" t="s">
        <v>3</v>
      </c>
      <c r="F61" s="7" t="s">
        <v>4</v>
      </c>
      <c r="G61" s="7" t="s">
        <v>5</v>
      </c>
      <c r="H61" s="7" t="s">
        <v>6</v>
      </c>
      <c r="I61" s="7" t="s">
        <v>7</v>
      </c>
      <c r="J61" s="7" t="s">
        <v>8</v>
      </c>
      <c r="K61" s="7" t="s">
        <v>9</v>
      </c>
      <c r="L61" s="7" t="s">
        <v>10</v>
      </c>
      <c r="M61" s="7" t="s">
        <v>11</v>
      </c>
      <c r="N61" s="7" t="s">
        <v>12</v>
      </c>
      <c r="O61" s="7" t="s">
        <v>17</v>
      </c>
      <c r="P61" s="202" t="s">
        <v>102</v>
      </c>
    </row>
    <row r="62" spans="1:16" ht="39.75" customHeight="1" x14ac:dyDescent="0.25">
      <c r="A62" s="283" t="s">
        <v>36</v>
      </c>
      <c r="B62" s="284"/>
      <c r="C62" s="23">
        <f t="shared" ref="C62:D62" si="3">IFERROR(((C63-C64)/(C63)),0)</f>
        <v>0.88461538461538458</v>
      </c>
      <c r="D62" s="23">
        <f t="shared" si="3"/>
        <v>0.97826086956521741</v>
      </c>
      <c r="E62" s="23">
        <f>IFERROR(((E63-E64)/(E63)),0)</f>
        <v>0.76666666666666672</v>
      </c>
      <c r="F62" s="23">
        <f t="shared" ref="F62:N62" si="4">IFERROR(((F63-F64)/(F63)),0)</f>
        <v>0.9375</v>
      </c>
      <c r="G62" s="23">
        <f>IFERROR(((G63-G64)/(G63)),0)</f>
        <v>0.97727272727272729</v>
      </c>
      <c r="H62" s="23">
        <f>IFERROR(((H63-H64)/(H63)),0)</f>
        <v>0.96296296296296291</v>
      </c>
      <c r="I62" s="23">
        <f t="shared" si="4"/>
        <v>0.96875</v>
      </c>
      <c r="J62" s="23">
        <f t="shared" si="4"/>
        <v>0.875</v>
      </c>
      <c r="K62" s="23">
        <f t="shared" si="4"/>
        <v>1</v>
      </c>
      <c r="L62" s="23">
        <f t="shared" si="4"/>
        <v>1</v>
      </c>
      <c r="M62" s="23">
        <f t="shared" si="4"/>
        <v>1</v>
      </c>
      <c r="N62" s="23">
        <f t="shared" si="4"/>
        <v>1</v>
      </c>
      <c r="O62" s="12">
        <f>IFERROR(((O63-O64)/(O63)),0)</f>
        <v>0.94647887323943658</v>
      </c>
      <c r="P62" s="203"/>
    </row>
    <row r="63" spans="1:16" ht="39.75" customHeight="1" x14ac:dyDescent="0.25">
      <c r="A63" s="283" t="s">
        <v>103</v>
      </c>
      <c r="B63" s="284"/>
      <c r="C63" s="17">
        <v>26</v>
      </c>
      <c r="D63" s="17">
        <v>46</v>
      </c>
      <c r="E63" s="17">
        <v>30</v>
      </c>
      <c r="F63" s="17">
        <v>32</v>
      </c>
      <c r="G63" s="17">
        <v>44</v>
      </c>
      <c r="H63" s="17">
        <v>27</v>
      </c>
      <c r="I63" s="17">
        <v>32</v>
      </c>
      <c r="J63" s="17">
        <v>24</v>
      </c>
      <c r="K63" s="17">
        <v>27</v>
      </c>
      <c r="L63" s="17">
        <v>21</v>
      </c>
      <c r="M63" s="17">
        <v>31</v>
      </c>
      <c r="N63" s="17">
        <v>15</v>
      </c>
      <c r="O63" s="24">
        <f>SUM(C63:N63)</f>
        <v>355</v>
      </c>
      <c r="P63" s="203"/>
    </row>
    <row r="64" spans="1:16" ht="48" customHeight="1" thickBot="1" x14ac:dyDescent="0.3">
      <c r="A64" s="281" t="s">
        <v>104</v>
      </c>
      <c r="B64" s="405"/>
      <c r="C64" s="11">
        <v>3</v>
      </c>
      <c r="D64" s="11">
        <v>1</v>
      </c>
      <c r="E64" s="11">
        <v>7</v>
      </c>
      <c r="F64" s="11">
        <v>2</v>
      </c>
      <c r="G64" s="11">
        <v>1</v>
      </c>
      <c r="H64" s="11">
        <v>1</v>
      </c>
      <c r="I64" s="11">
        <v>1</v>
      </c>
      <c r="J64" s="11">
        <v>3</v>
      </c>
      <c r="K64" s="11">
        <v>0</v>
      </c>
      <c r="L64" s="11">
        <v>0</v>
      </c>
      <c r="M64" s="11">
        <v>0</v>
      </c>
      <c r="N64" s="11">
        <v>0</v>
      </c>
      <c r="O64" s="25">
        <f>SUM(C64:N64)</f>
        <v>19</v>
      </c>
      <c r="P64" s="204"/>
    </row>
    <row r="65" spans="1:16" ht="6.75" customHeight="1" x14ac:dyDescent="0.25"/>
    <row r="66" spans="1:16" ht="21.75" customHeight="1" x14ac:dyDescent="0.25">
      <c r="A66" s="406" t="s">
        <v>55</v>
      </c>
      <c r="B66" s="406"/>
      <c r="C66" s="406"/>
      <c r="D66" s="406"/>
      <c r="E66" s="406"/>
      <c r="F66" s="406"/>
      <c r="G66" s="406"/>
      <c r="H66" s="406"/>
      <c r="I66" s="406"/>
      <c r="J66" s="406"/>
      <c r="K66" s="406"/>
      <c r="L66" s="406"/>
      <c r="M66" s="406"/>
      <c r="N66" s="406"/>
      <c r="O66" s="406"/>
      <c r="P66" s="406"/>
    </row>
    <row r="67" spans="1:16" ht="30.75" customHeight="1" x14ac:dyDescent="0.25">
      <c r="A67" s="407"/>
      <c r="B67" s="408"/>
      <c r="C67" s="408"/>
      <c r="D67" s="408"/>
      <c r="E67" s="408"/>
      <c r="F67" s="408"/>
      <c r="G67" s="408"/>
      <c r="H67" s="408"/>
      <c r="I67" s="408"/>
      <c r="J67" s="408"/>
      <c r="K67" s="408"/>
      <c r="L67" s="408"/>
      <c r="M67" s="408"/>
      <c r="N67" s="408"/>
      <c r="O67" s="408"/>
      <c r="P67" s="409"/>
    </row>
    <row r="68" spans="1:16" ht="30.75" customHeight="1" x14ac:dyDescent="0.25">
      <c r="A68" s="410"/>
      <c r="B68" s="355"/>
      <c r="C68" s="355"/>
      <c r="D68" s="355"/>
      <c r="E68" s="355"/>
      <c r="F68" s="355"/>
      <c r="G68" s="355"/>
      <c r="H68" s="355"/>
      <c r="I68" s="355"/>
      <c r="J68" s="355"/>
      <c r="K68" s="355"/>
      <c r="L68" s="355"/>
      <c r="M68" s="355"/>
      <c r="N68" s="355"/>
      <c r="O68" s="355"/>
      <c r="P68" s="411"/>
    </row>
    <row r="69" spans="1:16" ht="30.75" customHeight="1" x14ac:dyDescent="0.25">
      <c r="A69" s="410"/>
      <c r="B69" s="355"/>
      <c r="C69" s="355"/>
      <c r="D69" s="355"/>
      <c r="E69" s="355"/>
      <c r="F69" s="355"/>
      <c r="G69" s="355"/>
      <c r="H69" s="355"/>
      <c r="I69" s="355"/>
      <c r="J69" s="355"/>
      <c r="K69" s="355"/>
      <c r="L69" s="355"/>
      <c r="M69" s="355"/>
      <c r="N69" s="355"/>
      <c r="O69" s="355"/>
      <c r="P69" s="411"/>
    </row>
    <row r="70" spans="1:16" ht="30.75" customHeight="1" x14ac:dyDescent="0.25">
      <c r="A70" s="410"/>
      <c r="B70" s="355"/>
      <c r="C70" s="355"/>
      <c r="D70" s="355"/>
      <c r="E70" s="355"/>
      <c r="F70" s="355"/>
      <c r="G70" s="355"/>
      <c r="H70" s="355"/>
      <c r="I70" s="355"/>
      <c r="J70" s="355"/>
      <c r="K70" s="355"/>
      <c r="L70" s="355"/>
      <c r="M70" s="355"/>
      <c r="N70" s="355"/>
      <c r="O70" s="355"/>
      <c r="P70" s="411"/>
    </row>
    <row r="71" spans="1:16" ht="30.75" customHeight="1" x14ac:dyDescent="0.25">
      <c r="A71" s="410"/>
      <c r="B71" s="355"/>
      <c r="C71" s="355"/>
      <c r="D71" s="355"/>
      <c r="E71" s="355"/>
      <c r="F71" s="355"/>
      <c r="G71" s="355"/>
      <c r="H71" s="355"/>
      <c r="I71" s="355"/>
      <c r="J71" s="355"/>
      <c r="K71" s="355"/>
      <c r="L71" s="355"/>
      <c r="M71" s="355"/>
      <c r="N71" s="355"/>
      <c r="O71" s="355"/>
      <c r="P71" s="411"/>
    </row>
    <row r="72" spans="1:16" ht="30.75" customHeight="1" x14ac:dyDescent="0.25">
      <c r="A72" s="410"/>
      <c r="B72" s="355"/>
      <c r="C72" s="355"/>
      <c r="D72" s="355"/>
      <c r="E72" s="355"/>
      <c r="F72" s="355"/>
      <c r="G72" s="355"/>
      <c r="H72" s="355"/>
      <c r="I72" s="355"/>
      <c r="J72" s="355"/>
      <c r="K72" s="355"/>
      <c r="L72" s="355"/>
      <c r="M72" s="355"/>
      <c r="N72" s="355"/>
      <c r="O72" s="355"/>
      <c r="P72" s="411"/>
    </row>
    <row r="73" spans="1:16" ht="30.75" customHeight="1" x14ac:dyDescent="0.25">
      <c r="A73" s="410"/>
      <c r="B73" s="355"/>
      <c r="C73" s="355"/>
      <c r="D73" s="355"/>
      <c r="E73" s="355"/>
      <c r="F73" s="355"/>
      <c r="G73" s="355"/>
      <c r="H73" s="355"/>
      <c r="I73" s="355"/>
      <c r="J73" s="355"/>
      <c r="K73" s="355"/>
      <c r="L73" s="355"/>
      <c r="M73" s="355"/>
      <c r="N73" s="355"/>
      <c r="O73" s="355"/>
      <c r="P73" s="411"/>
    </row>
    <row r="74" spans="1:16" ht="30.75" customHeight="1" x14ac:dyDescent="0.25">
      <c r="A74" s="410"/>
      <c r="B74" s="355"/>
      <c r="C74" s="355"/>
      <c r="D74" s="355"/>
      <c r="E74" s="355"/>
      <c r="F74" s="355"/>
      <c r="G74" s="355"/>
      <c r="H74" s="355"/>
      <c r="I74" s="355"/>
      <c r="J74" s="355"/>
      <c r="K74" s="355"/>
      <c r="L74" s="355"/>
      <c r="M74" s="355"/>
      <c r="N74" s="355"/>
      <c r="O74" s="355"/>
      <c r="P74" s="411"/>
    </row>
    <row r="75" spans="1:16" ht="30.75" customHeight="1" x14ac:dyDescent="0.25">
      <c r="A75" s="412"/>
      <c r="B75" s="357"/>
      <c r="C75" s="357"/>
      <c r="D75" s="357"/>
      <c r="E75" s="357"/>
      <c r="F75" s="357"/>
      <c r="G75" s="357"/>
      <c r="H75" s="357"/>
      <c r="I75" s="357"/>
      <c r="J75" s="357"/>
      <c r="K75" s="357"/>
      <c r="L75" s="357"/>
      <c r="M75" s="357"/>
      <c r="N75" s="357"/>
      <c r="O75" s="357"/>
      <c r="P75" s="413"/>
    </row>
    <row r="76" spans="1:16" ht="9.75" customHeight="1" x14ac:dyDescent="0.25"/>
    <row r="77" spans="1:16" ht="30.75" customHeight="1" x14ac:dyDescent="0.25">
      <c r="A77" s="18" t="s">
        <v>84</v>
      </c>
      <c r="B77" s="414" t="s">
        <v>59</v>
      </c>
      <c r="C77" s="415"/>
      <c r="D77" s="415"/>
      <c r="E77" s="415"/>
      <c r="F77" s="415"/>
      <c r="G77" s="415"/>
      <c r="H77" s="415"/>
      <c r="I77" s="415"/>
      <c r="J77" s="415"/>
      <c r="K77" s="415"/>
      <c r="L77" s="415"/>
      <c r="M77" s="416"/>
      <c r="N77" s="27" t="s">
        <v>28</v>
      </c>
      <c r="O77" s="18" t="s">
        <v>86</v>
      </c>
      <c r="P77" s="21" t="s">
        <v>172</v>
      </c>
    </row>
    <row r="78" spans="1:16" ht="30.75" customHeight="1" x14ac:dyDescent="0.25">
      <c r="A78" s="20" t="s">
        <v>93</v>
      </c>
      <c r="B78" s="287" t="s">
        <v>109</v>
      </c>
      <c r="C78" s="288"/>
      <c r="D78" s="288"/>
      <c r="E78" s="288"/>
      <c r="F78" s="288"/>
      <c r="G78" s="288"/>
      <c r="H78" s="288"/>
      <c r="I78" s="288"/>
      <c r="J78" s="288"/>
      <c r="K78" s="288"/>
      <c r="L78" s="288"/>
      <c r="M78" s="289"/>
      <c r="N78" s="20">
        <v>202</v>
      </c>
      <c r="O78" s="22">
        <f>P78/N81</f>
        <v>0.60298507462686568</v>
      </c>
      <c r="P78" s="20">
        <f>N78</f>
        <v>202</v>
      </c>
    </row>
    <row r="79" spans="1:16" ht="30.75" customHeight="1" x14ac:dyDescent="0.25">
      <c r="A79" s="20" t="s">
        <v>94</v>
      </c>
      <c r="B79" s="287" t="s">
        <v>110</v>
      </c>
      <c r="C79" s="288"/>
      <c r="D79" s="288"/>
      <c r="E79" s="288"/>
      <c r="F79" s="288"/>
      <c r="G79" s="288"/>
      <c r="H79" s="288"/>
      <c r="I79" s="288"/>
      <c r="J79" s="288"/>
      <c r="K79" s="288"/>
      <c r="L79" s="288"/>
      <c r="M79" s="289"/>
      <c r="N79" s="20">
        <v>100</v>
      </c>
      <c r="O79" s="22">
        <f>P79/N81</f>
        <v>0.90149253731343282</v>
      </c>
      <c r="P79" s="20">
        <f>P78+N79</f>
        <v>302</v>
      </c>
    </row>
    <row r="80" spans="1:16" ht="32.25" customHeight="1" x14ac:dyDescent="0.25">
      <c r="A80" s="20" t="s">
        <v>92</v>
      </c>
      <c r="B80" s="287" t="s">
        <v>170</v>
      </c>
      <c r="C80" s="288"/>
      <c r="D80" s="288"/>
      <c r="E80" s="288"/>
      <c r="F80" s="288"/>
      <c r="G80" s="288"/>
      <c r="H80" s="288"/>
      <c r="I80" s="288"/>
      <c r="J80" s="288"/>
      <c r="K80" s="288"/>
      <c r="L80" s="288"/>
      <c r="M80" s="289"/>
      <c r="N80" s="20">
        <v>33</v>
      </c>
      <c r="O80" s="22">
        <f>P80/N81</f>
        <v>1</v>
      </c>
      <c r="P80" s="20">
        <f>P79+N80</f>
        <v>335</v>
      </c>
    </row>
    <row r="81" spans="1:23" ht="32.25" customHeight="1" x14ac:dyDescent="0.25">
      <c r="A81" s="2"/>
      <c r="C81" s="4"/>
      <c r="D81" s="4"/>
      <c r="E81" s="4"/>
      <c r="F81" s="4"/>
      <c r="G81" s="4"/>
      <c r="I81" s="19"/>
      <c r="J81" s="19"/>
      <c r="K81" s="404"/>
      <c r="L81" s="404"/>
      <c r="M81" s="53" t="s">
        <v>85</v>
      </c>
      <c r="N81" s="52">
        <f>SUM(N78:N80)</f>
        <v>335</v>
      </c>
      <c r="O81" s="4"/>
      <c r="P81" s="4"/>
    </row>
    <row r="82" spans="1:23" ht="11.25" customHeight="1" thickBot="1" x14ac:dyDescent="0.3">
      <c r="A82" s="2"/>
      <c r="B82" s="2"/>
    </row>
    <row r="83" spans="1:23" ht="22.5" customHeight="1" x14ac:dyDescent="0.25">
      <c r="A83" s="175" t="s">
        <v>38</v>
      </c>
      <c r="B83" s="174"/>
      <c r="C83" s="174"/>
      <c r="D83" s="173"/>
      <c r="E83" s="171" t="s">
        <v>0</v>
      </c>
      <c r="F83" s="174"/>
      <c r="G83" s="174"/>
      <c r="H83" s="173"/>
      <c r="I83" s="171" t="s">
        <v>21</v>
      </c>
      <c r="J83" s="174"/>
      <c r="K83" s="174"/>
      <c r="L83" s="173"/>
      <c r="M83" s="171" t="s">
        <v>28</v>
      </c>
      <c r="N83" s="173"/>
      <c r="O83" s="171" t="s">
        <v>20</v>
      </c>
      <c r="P83" s="172"/>
    </row>
    <row r="84" spans="1:23" ht="42.75" customHeight="1" thickBot="1" x14ac:dyDescent="0.3">
      <c r="A84" s="178" t="s">
        <v>105</v>
      </c>
      <c r="B84" s="180"/>
      <c r="C84" s="180"/>
      <c r="D84" s="179"/>
      <c r="E84" s="178" t="s">
        <v>106</v>
      </c>
      <c r="F84" s="180"/>
      <c r="G84" s="180"/>
      <c r="H84" s="179"/>
      <c r="I84" s="178" t="s">
        <v>107</v>
      </c>
      <c r="J84" s="180"/>
      <c r="K84" s="180"/>
      <c r="L84" s="179"/>
      <c r="M84" s="178" t="s">
        <v>62</v>
      </c>
      <c r="N84" s="179"/>
      <c r="O84" s="176" t="s">
        <v>48</v>
      </c>
      <c r="P84" s="177"/>
    </row>
    <row r="85" spans="1:23" ht="14.4" thickBot="1" x14ac:dyDescent="0.3"/>
    <row r="86" spans="1:23" ht="30.75" customHeight="1" x14ac:dyDescent="0.25">
      <c r="A86" s="182" t="s">
        <v>108</v>
      </c>
      <c r="B86" s="139"/>
      <c r="C86" s="139"/>
      <c r="D86" s="139"/>
      <c r="E86" s="139" t="s">
        <v>142</v>
      </c>
      <c r="F86" s="139"/>
      <c r="G86" s="139"/>
      <c r="H86" s="139"/>
      <c r="I86" s="139"/>
      <c r="J86" s="402" t="s">
        <v>176</v>
      </c>
      <c r="K86" s="402"/>
      <c r="L86" s="402"/>
      <c r="M86" s="402"/>
      <c r="N86" s="402"/>
      <c r="O86" s="402" t="s">
        <v>175</v>
      </c>
      <c r="P86" s="403"/>
    </row>
    <row r="87" spans="1:23" s="55" customFormat="1" ht="32.4" customHeight="1" x14ac:dyDescent="0.3">
      <c r="A87" s="396">
        <v>45300</v>
      </c>
      <c r="B87" s="397"/>
      <c r="C87" s="397"/>
      <c r="D87" s="397"/>
      <c r="E87" s="398" t="s">
        <v>198</v>
      </c>
      <c r="F87" s="399"/>
      <c r="G87" s="399"/>
      <c r="H87" s="399"/>
      <c r="I87" s="399"/>
      <c r="J87" s="400" t="s">
        <v>208</v>
      </c>
      <c r="K87" s="400"/>
      <c r="L87" s="400"/>
      <c r="M87" s="400"/>
      <c r="N87" s="400"/>
      <c r="O87" s="399">
        <v>1</v>
      </c>
      <c r="P87" s="401"/>
      <c r="T87" s="56"/>
      <c r="U87" s="57"/>
      <c r="V87" s="57"/>
      <c r="W87" s="57"/>
    </row>
    <row r="88" spans="1:23" s="55" customFormat="1" ht="32.4" customHeight="1" x14ac:dyDescent="0.3">
      <c r="A88" s="396">
        <v>45310</v>
      </c>
      <c r="B88" s="397"/>
      <c r="C88" s="397"/>
      <c r="D88" s="397"/>
      <c r="E88" s="398" t="s">
        <v>199</v>
      </c>
      <c r="F88" s="399"/>
      <c r="G88" s="399"/>
      <c r="H88" s="399"/>
      <c r="I88" s="399"/>
      <c r="J88" s="400" t="s">
        <v>208</v>
      </c>
      <c r="K88" s="400"/>
      <c r="L88" s="400"/>
      <c r="M88" s="400"/>
      <c r="N88" s="400"/>
      <c r="O88" s="399">
        <v>4</v>
      </c>
      <c r="P88" s="401"/>
      <c r="T88" s="56"/>
      <c r="U88" s="57"/>
      <c r="V88" s="57"/>
      <c r="W88" s="57"/>
    </row>
    <row r="89" spans="1:23" s="55" customFormat="1" ht="32.4" customHeight="1" x14ac:dyDescent="0.3">
      <c r="A89" s="396">
        <v>45313</v>
      </c>
      <c r="B89" s="397"/>
      <c r="C89" s="397"/>
      <c r="D89" s="397"/>
      <c r="E89" s="398" t="s">
        <v>200</v>
      </c>
      <c r="F89" s="399"/>
      <c r="G89" s="399"/>
      <c r="H89" s="399"/>
      <c r="I89" s="399"/>
      <c r="J89" s="400" t="s">
        <v>208</v>
      </c>
      <c r="K89" s="400"/>
      <c r="L89" s="400"/>
      <c r="M89" s="400"/>
      <c r="N89" s="400"/>
      <c r="O89" s="399">
        <v>5</v>
      </c>
      <c r="P89" s="401"/>
      <c r="T89" s="56"/>
      <c r="U89" s="57"/>
      <c r="V89" s="57"/>
      <c r="W89" s="57"/>
    </row>
    <row r="90" spans="1:23" s="55" customFormat="1" ht="32.4" customHeight="1" x14ac:dyDescent="0.3">
      <c r="A90" s="396">
        <v>45349</v>
      </c>
      <c r="B90" s="397"/>
      <c r="C90" s="397"/>
      <c r="D90" s="397"/>
      <c r="E90" s="398" t="s">
        <v>201</v>
      </c>
      <c r="F90" s="399"/>
      <c r="G90" s="399"/>
      <c r="H90" s="399"/>
      <c r="I90" s="399"/>
      <c r="J90" s="400" t="s">
        <v>208</v>
      </c>
      <c r="K90" s="400"/>
      <c r="L90" s="400"/>
      <c r="M90" s="400"/>
      <c r="N90" s="400"/>
      <c r="O90" s="399">
        <v>13</v>
      </c>
      <c r="P90" s="401"/>
      <c r="T90" s="56"/>
      <c r="U90" s="57"/>
      <c r="V90" s="57"/>
      <c r="W90" s="57"/>
    </row>
    <row r="91" spans="1:23" s="55" customFormat="1" ht="32.4" customHeight="1" x14ac:dyDescent="0.3">
      <c r="A91" s="396">
        <v>45362</v>
      </c>
      <c r="B91" s="397"/>
      <c r="C91" s="397"/>
      <c r="D91" s="397"/>
      <c r="E91" s="398" t="s">
        <v>202</v>
      </c>
      <c r="F91" s="399"/>
      <c r="G91" s="399"/>
      <c r="H91" s="399"/>
      <c r="I91" s="399"/>
      <c r="J91" s="400" t="s">
        <v>208</v>
      </c>
      <c r="K91" s="400"/>
      <c r="L91" s="400"/>
      <c r="M91" s="400"/>
      <c r="N91" s="400"/>
      <c r="O91" s="399">
        <v>14</v>
      </c>
      <c r="P91" s="401"/>
      <c r="T91" s="56"/>
      <c r="U91" s="57"/>
      <c r="V91" s="57"/>
      <c r="W91" s="57"/>
    </row>
    <row r="92" spans="1:23" s="55" customFormat="1" ht="32.4" customHeight="1" x14ac:dyDescent="0.3">
      <c r="A92" s="396">
        <v>45370</v>
      </c>
      <c r="B92" s="397"/>
      <c r="C92" s="397"/>
      <c r="D92" s="397"/>
      <c r="E92" s="398" t="s">
        <v>203</v>
      </c>
      <c r="F92" s="399"/>
      <c r="G92" s="399"/>
      <c r="H92" s="399"/>
      <c r="I92" s="399"/>
      <c r="J92" s="400" t="s">
        <v>208</v>
      </c>
      <c r="K92" s="400"/>
      <c r="L92" s="400"/>
      <c r="M92" s="400"/>
      <c r="N92" s="400"/>
      <c r="O92" s="399">
        <v>15</v>
      </c>
      <c r="P92" s="401"/>
      <c r="T92" s="56"/>
      <c r="U92" s="57"/>
      <c r="V92" s="57"/>
      <c r="W92" s="57"/>
    </row>
    <row r="93" spans="1:23" s="55" customFormat="1" ht="32.4" customHeight="1" x14ac:dyDescent="0.3">
      <c r="A93" s="396">
        <v>45372</v>
      </c>
      <c r="B93" s="397"/>
      <c r="C93" s="397"/>
      <c r="D93" s="397"/>
      <c r="E93" s="398" t="s">
        <v>204</v>
      </c>
      <c r="F93" s="399"/>
      <c r="G93" s="399"/>
      <c r="H93" s="399"/>
      <c r="I93" s="399"/>
      <c r="J93" s="400" t="s">
        <v>208</v>
      </c>
      <c r="K93" s="400"/>
      <c r="L93" s="400"/>
      <c r="M93" s="400"/>
      <c r="N93" s="400"/>
      <c r="O93" s="399">
        <v>17</v>
      </c>
      <c r="P93" s="401"/>
      <c r="T93" s="56"/>
      <c r="U93" s="57"/>
      <c r="V93" s="57"/>
      <c r="W93" s="57"/>
    </row>
    <row r="94" spans="1:23" s="55" customFormat="1" ht="32.4" customHeight="1" x14ac:dyDescent="0.3">
      <c r="A94" s="396">
        <v>45372</v>
      </c>
      <c r="B94" s="397"/>
      <c r="C94" s="397"/>
      <c r="D94" s="397"/>
      <c r="E94" s="398" t="s">
        <v>205</v>
      </c>
      <c r="F94" s="399"/>
      <c r="G94" s="399"/>
      <c r="H94" s="399"/>
      <c r="I94" s="399"/>
      <c r="J94" s="400" t="s">
        <v>208</v>
      </c>
      <c r="K94" s="400"/>
      <c r="L94" s="400"/>
      <c r="M94" s="400"/>
      <c r="N94" s="400"/>
      <c r="O94" s="399">
        <v>18</v>
      </c>
      <c r="P94" s="401"/>
      <c r="T94" s="56"/>
      <c r="U94" s="57"/>
      <c r="V94" s="57"/>
      <c r="W94" s="57"/>
    </row>
    <row r="95" spans="1:23" s="55" customFormat="1" ht="32.4" customHeight="1" x14ac:dyDescent="0.3">
      <c r="A95" s="396">
        <v>45372</v>
      </c>
      <c r="B95" s="397"/>
      <c r="C95" s="397"/>
      <c r="D95" s="397"/>
      <c r="E95" s="398" t="s">
        <v>206</v>
      </c>
      <c r="F95" s="399"/>
      <c r="G95" s="399"/>
      <c r="H95" s="399"/>
      <c r="I95" s="399"/>
      <c r="J95" s="400" t="s">
        <v>208</v>
      </c>
      <c r="K95" s="400"/>
      <c r="L95" s="400"/>
      <c r="M95" s="400"/>
      <c r="N95" s="400"/>
      <c r="O95" s="399">
        <v>19</v>
      </c>
      <c r="P95" s="401"/>
      <c r="T95" s="56"/>
      <c r="U95" s="57"/>
      <c r="V95" s="57"/>
      <c r="W95" s="57"/>
    </row>
    <row r="96" spans="1:23" s="55" customFormat="1" ht="32.4" customHeight="1" x14ac:dyDescent="0.3">
      <c r="A96" s="396">
        <v>45373</v>
      </c>
      <c r="B96" s="397"/>
      <c r="C96" s="397"/>
      <c r="D96" s="397"/>
      <c r="E96" s="398" t="s">
        <v>207</v>
      </c>
      <c r="F96" s="399"/>
      <c r="G96" s="399"/>
      <c r="H96" s="399"/>
      <c r="I96" s="399"/>
      <c r="J96" s="400" t="s">
        <v>208</v>
      </c>
      <c r="K96" s="400"/>
      <c r="L96" s="400"/>
      <c r="M96" s="400"/>
      <c r="N96" s="400"/>
      <c r="O96" s="399">
        <v>20</v>
      </c>
      <c r="P96" s="401"/>
      <c r="T96" s="56"/>
      <c r="U96" s="57"/>
      <c r="V96" s="57"/>
      <c r="W96" s="57"/>
    </row>
    <row r="97" spans="1:23" s="55" customFormat="1" ht="32.4" customHeight="1" x14ac:dyDescent="0.3">
      <c r="A97" s="396">
        <v>45373</v>
      </c>
      <c r="B97" s="397"/>
      <c r="C97" s="397"/>
      <c r="D97" s="397"/>
      <c r="E97" s="398" t="s">
        <v>209</v>
      </c>
      <c r="F97" s="399"/>
      <c r="G97" s="399"/>
      <c r="H97" s="399"/>
      <c r="I97" s="399"/>
      <c r="J97" s="400" t="s">
        <v>208</v>
      </c>
      <c r="K97" s="400"/>
      <c r="L97" s="400"/>
      <c r="M97" s="400"/>
      <c r="N97" s="400"/>
      <c r="O97" s="399">
        <v>21</v>
      </c>
      <c r="P97" s="401"/>
      <c r="T97" s="56"/>
      <c r="U97" s="57"/>
      <c r="V97" s="57"/>
      <c r="W97" s="57"/>
    </row>
    <row r="98" spans="1:23" s="55" customFormat="1" ht="32.4" customHeight="1" x14ac:dyDescent="0.3">
      <c r="A98" s="396" t="s">
        <v>210</v>
      </c>
      <c r="B98" s="428"/>
      <c r="C98" s="428"/>
      <c r="D98" s="428"/>
      <c r="E98" s="398" t="s">
        <v>211</v>
      </c>
      <c r="F98" s="398"/>
      <c r="G98" s="398"/>
      <c r="H98" s="398"/>
      <c r="I98" s="398"/>
      <c r="J98" s="400" t="s">
        <v>208</v>
      </c>
      <c r="K98" s="400"/>
      <c r="L98" s="400"/>
      <c r="M98" s="400"/>
      <c r="N98" s="400"/>
      <c r="O98" s="399">
        <v>22</v>
      </c>
      <c r="P98" s="401"/>
      <c r="T98" s="56"/>
      <c r="U98" s="57"/>
      <c r="V98" s="57"/>
      <c r="W98" s="57"/>
    </row>
    <row r="99" spans="1:23" s="55" customFormat="1" ht="32.4" customHeight="1" x14ac:dyDescent="0.3">
      <c r="A99" s="396" t="s">
        <v>210</v>
      </c>
      <c r="B99" s="428"/>
      <c r="C99" s="428"/>
      <c r="D99" s="428"/>
      <c r="E99" s="398" t="s">
        <v>212</v>
      </c>
      <c r="F99" s="398"/>
      <c r="G99" s="398"/>
      <c r="H99" s="398"/>
      <c r="I99" s="398"/>
      <c r="J99" s="400" t="s">
        <v>208</v>
      </c>
      <c r="K99" s="400"/>
      <c r="L99" s="400"/>
      <c r="M99" s="400"/>
      <c r="N99" s="400"/>
      <c r="O99" s="399">
        <v>23</v>
      </c>
      <c r="P99" s="401"/>
      <c r="T99" s="56"/>
      <c r="U99" s="57"/>
      <c r="V99" s="57"/>
      <c r="W99" s="57"/>
    </row>
    <row r="100" spans="1:23" s="55" customFormat="1" ht="32.4" customHeight="1" x14ac:dyDescent="0.3">
      <c r="A100" s="428" t="s">
        <v>263</v>
      </c>
      <c r="B100" s="428"/>
      <c r="C100" s="428"/>
      <c r="D100" s="428"/>
      <c r="E100" s="324" t="s">
        <v>260</v>
      </c>
      <c r="F100" s="324"/>
      <c r="G100" s="324"/>
      <c r="H100" s="324"/>
      <c r="I100" s="324"/>
      <c r="J100" s="324" t="s">
        <v>208</v>
      </c>
      <c r="K100" s="324"/>
      <c r="L100" s="324"/>
      <c r="M100" s="324"/>
      <c r="N100" s="324"/>
      <c r="O100" s="324">
        <v>29</v>
      </c>
      <c r="P100" s="324"/>
      <c r="T100" s="56"/>
      <c r="U100" s="57"/>
      <c r="V100" s="57"/>
      <c r="W100" s="57"/>
    </row>
    <row r="101" spans="1:23" s="55" customFormat="1" ht="32.4" customHeight="1" x14ac:dyDescent="0.3">
      <c r="A101" s="324" t="s">
        <v>261</v>
      </c>
      <c r="B101" s="324"/>
      <c r="C101" s="324"/>
      <c r="D101" s="324"/>
      <c r="E101" s="324" t="s">
        <v>262</v>
      </c>
      <c r="F101" s="324"/>
      <c r="G101" s="324"/>
      <c r="H101" s="324"/>
      <c r="I101" s="324"/>
      <c r="J101" s="324" t="s">
        <v>208</v>
      </c>
      <c r="K101" s="324"/>
      <c r="L101" s="324"/>
      <c r="M101" s="324"/>
      <c r="N101" s="324"/>
      <c r="O101" s="324">
        <v>44</v>
      </c>
      <c r="P101" s="324"/>
      <c r="T101" s="56"/>
      <c r="U101" s="57"/>
      <c r="V101" s="57"/>
      <c r="W101" s="57"/>
    </row>
    <row r="102" spans="1:23" ht="32.4" customHeight="1" x14ac:dyDescent="0.25">
      <c r="A102" s="287" t="s">
        <v>308</v>
      </c>
      <c r="B102" s="288"/>
      <c r="C102" s="288"/>
      <c r="D102" s="289"/>
      <c r="E102" s="287" t="s">
        <v>309</v>
      </c>
      <c r="F102" s="288"/>
      <c r="G102" s="288"/>
      <c r="H102" s="288"/>
      <c r="I102" s="289"/>
      <c r="J102" s="287" t="s">
        <v>208</v>
      </c>
      <c r="K102" s="288"/>
      <c r="L102" s="288"/>
      <c r="M102" s="288"/>
      <c r="N102" s="289"/>
      <c r="O102" s="287">
        <v>50</v>
      </c>
      <c r="P102" s="289"/>
    </row>
    <row r="103" spans="1:23" ht="32.4" customHeight="1" x14ac:dyDescent="0.3">
      <c r="A103" s="391" t="s">
        <v>315</v>
      </c>
      <c r="B103" s="392"/>
      <c r="C103" s="392"/>
      <c r="D103" s="392"/>
      <c r="E103" s="393" t="s">
        <v>311</v>
      </c>
      <c r="F103" s="393"/>
      <c r="G103" s="393"/>
      <c r="H103" s="393"/>
      <c r="I103" s="393"/>
      <c r="J103" s="127" t="s">
        <v>312</v>
      </c>
      <c r="K103" s="392"/>
      <c r="L103" s="392"/>
      <c r="M103" s="392"/>
      <c r="N103" s="392"/>
      <c r="O103" s="394">
        <v>56</v>
      </c>
      <c r="P103" s="395"/>
    </row>
    <row r="104" spans="1:23" ht="31.8" customHeight="1" x14ac:dyDescent="0.3">
      <c r="A104" s="391" t="s">
        <v>316</v>
      </c>
      <c r="B104" s="392"/>
      <c r="C104" s="392"/>
      <c r="D104" s="392"/>
      <c r="E104" s="393" t="s">
        <v>313</v>
      </c>
      <c r="F104" s="393"/>
      <c r="G104" s="393"/>
      <c r="H104" s="393"/>
      <c r="I104" s="393"/>
      <c r="J104" s="127" t="s">
        <v>312</v>
      </c>
      <c r="K104" s="392"/>
      <c r="L104" s="392"/>
      <c r="M104" s="392"/>
      <c r="N104" s="392"/>
      <c r="O104" s="394">
        <v>57</v>
      </c>
      <c r="P104" s="395"/>
    </row>
    <row r="105" spans="1:23" ht="32.4" customHeight="1" x14ac:dyDescent="0.3">
      <c r="A105" s="391" t="s">
        <v>317</v>
      </c>
      <c r="B105" s="392"/>
      <c r="C105" s="392"/>
      <c r="D105" s="392"/>
      <c r="E105" s="393" t="s">
        <v>314</v>
      </c>
      <c r="F105" s="393"/>
      <c r="G105" s="393"/>
      <c r="H105" s="393"/>
      <c r="I105" s="393"/>
      <c r="J105" s="127" t="s">
        <v>312</v>
      </c>
      <c r="K105" s="392"/>
      <c r="L105" s="392"/>
      <c r="M105" s="392"/>
      <c r="N105" s="392"/>
      <c r="O105" s="394">
        <v>58</v>
      </c>
      <c r="P105" s="395"/>
    </row>
  </sheetData>
  <mergeCells count="167">
    <mergeCell ref="A102:D102"/>
    <mergeCell ref="E102:I102"/>
    <mergeCell ref="J102:N102"/>
    <mergeCell ref="O102:P102"/>
    <mergeCell ref="K81:L81"/>
    <mergeCell ref="A101:D101"/>
    <mergeCell ref="E101:I101"/>
    <mergeCell ref="J101:N101"/>
    <mergeCell ref="O101:P101"/>
    <mergeCell ref="A100:D100"/>
    <mergeCell ref="E100:I100"/>
    <mergeCell ref="J100:N100"/>
    <mergeCell ref="O100:P100"/>
    <mergeCell ref="A98:D98"/>
    <mergeCell ref="E98:I98"/>
    <mergeCell ref="J98:N98"/>
    <mergeCell ref="O98:P98"/>
    <mergeCell ref="A99:D99"/>
    <mergeCell ref="E99:I99"/>
    <mergeCell ref="J99:N99"/>
    <mergeCell ref="O99:P99"/>
    <mergeCell ref="A91:D91"/>
    <mergeCell ref="E91:I91"/>
    <mergeCell ref="J91:N91"/>
    <mergeCell ref="O91:P91"/>
    <mergeCell ref="A92:D92"/>
    <mergeCell ref="E92:I92"/>
    <mergeCell ref="J92:N92"/>
    <mergeCell ref="I52:L52"/>
    <mergeCell ref="M52:N52"/>
    <mergeCell ref="O52:P52"/>
    <mergeCell ref="A52:D52"/>
    <mergeCell ref="B80:M80"/>
    <mergeCell ref="A54:P54"/>
    <mergeCell ref="A55:P59"/>
    <mergeCell ref="A61:B61"/>
    <mergeCell ref="P61:P64"/>
    <mergeCell ref="A62:B62"/>
    <mergeCell ref="E52:H52"/>
    <mergeCell ref="B78:M78"/>
    <mergeCell ref="B79:M79"/>
    <mergeCell ref="O53:P53"/>
    <mergeCell ref="A53:D53"/>
    <mergeCell ref="E53:H53"/>
    <mergeCell ref="I53:L53"/>
    <mergeCell ref="M53:N53"/>
    <mergeCell ref="A89:D89"/>
    <mergeCell ref="E89:I89"/>
    <mergeCell ref="A38:D38"/>
    <mergeCell ref="E38:H38"/>
    <mergeCell ref="I38:L38"/>
    <mergeCell ref="M38:N38"/>
    <mergeCell ref="O38:P38"/>
    <mergeCell ref="A41:P45"/>
    <mergeCell ref="A46:B46"/>
    <mergeCell ref="P46:P50"/>
    <mergeCell ref="A47:B47"/>
    <mergeCell ref="A48:B48"/>
    <mergeCell ref="A50:B50"/>
    <mergeCell ref="A49:B49"/>
    <mergeCell ref="I7:L7"/>
    <mergeCell ref="M7:N7"/>
    <mergeCell ref="O7:P7"/>
    <mergeCell ref="A5:P5"/>
    <mergeCell ref="A1:P1"/>
    <mergeCell ref="A2:C4"/>
    <mergeCell ref="D2:L4"/>
    <mergeCell ref="M2:N2"/>
    <mergeCell ref="O2:P2"/>
    <mergeCell ref="M3:N3"/>
    <mergeCell ref="O3:P3"/>
    <mergeCell ref="M4:N4"/>
    <mergeCell ref="O4:P4"/>
    <mergeCell ref="A6:D6"/>
    <mergeCell ref="E6:H6"/>
    <mergeCell ref="I6:L6"/>
    <mergeCell ref="M6:N6"/>
    <mergeCell ref="O6:P6"/>
    <mergeCell ref="A7:D7"/>
    <mergeCell ref="E7:H7"/>
    <mergeCell ref="A21:P21"/>
    <mergeCell ref="A22:P30"/>
    <mergeCell ref="A18:B18"/>
    <mergeCell ref="A8:P8"/>
    <mergeCell ref="A9:P14"/>
    <mergeCell ref="A16:B16"/>
    <mergeCell ref="P16:P19"/>
    <mergeCell ref="A17:B17"/>
    <mergeCell ref="O17:O19"/>
    <mergeCell ref="A19:B19"/>
    <mergeCell ref="B32:M32"/>
    <mergeCell ref="B35:M35"/>
    <mergeCell ref="B33:M33"/>
    <mergeCell ref="B34:M34"/>
    <mergeCell ref="O39:P39"/>
    <mergeCell ref="A39:D39"/>
    <mergeCell ref="A40:P40"/>
    <mergeCell ref="O83:P83"/>
    <mergeCell ref="A84:D84"/>
    <mergeCell ref="E84:H84"/>
    <mergeCell ref="I84:L84"/>
    <mergeCell ref="M84:N84"/>
    <mergeCell ref="O84:P84"/>
    <mergeCell ref="K36:L36"/>
    <mergeCell ref="E39:H39"/>
    <mergeCell ref="I39:L39"/>
    <mergeCell ref="M39:N39"/>
    <mergeCell ref="I83:L83"/>
    <mergeCell ref="M83:N83"/>
    <mergeCell ref="A63:B63"/>
    <mergeCell ref="A64:B64"/>
    <mergeCell ref="A66:P66"/>
    <mergeCell ref="A67:P75"/>
    <mergeCell ref="B77:M77"/>
    <mergeCell ref="A90:D90"/>
    <mergeCell ref="A86:D86"/>
    <mergeCell ref="E86:I86"/>
    <mergeCell ref="E90:I90"/>
    <mergeCell ref="J89:N89"/>
    <mergeCell ref="O89:P89"/>
    <mergeCell ref="O90:P90"/>
    <mergeCell ref="J88:N88"/>
    <mergeCell ref="J90:N90"/>
    <mergeCell ref="A88:D88"/>
    <mergeCell ref="E88:I88"/>
    <mergeCell ref="A87:D87"/>
    <mergeCell ref="E87:I87"/>
    <mergeCell ref="O86:P86"/>
    <mergeCell ref="J86:N86"/>
    <mergeCell ref="O88:P88"/>
    <mergeCell ref="J87:N87"/>
    <mergeCell ref="A83:D83"/>
    <mergeCell ref="E83:H83"/>
    <mergeCell ref="A96:D96"/>
    <mergeCell ref="E96:I96"/>
    <mergeCell ref="J96:N96"/>
    <mergeCell ref="O96:P96"/>
    <mergeCell ref="A97:D97"/>
    <mergeCell ref="E97:I97"/>
    <mergeCell ref="J97:N97"/>
    <mergeCell ref="O97:P97"/>
    <mergeCell ref="A93:D93"/>
    <mergeCell ref="E93:I93"/>
    <mergeCell ref="J93:N93"/>
    <mergeCell ref="O93:P93"/>
    <mergeCell ref="A94:D94"/>
    <mergeCell ref="E94:I94"/>
    <mergeCell ref="J94:N94"/>
    <mergeCell ref="O94:P94"/>
    <mergeCell ref="A95:D95"/>
    <mergeCell ref="E95:I95"/>
    <mergeCell ref="J95:N95"/>
    <mergeCell ref="O95:P95"/>
    <mergeCell ref="O87:P87"/>
    <mergeCell ref="O92:P92"/>
    <mergeCell ref="A103:D103"/>
    <mergeCell ref="E103:I103"/>
    <mergeCell ref="J103:N103"/>
    <mergeCell ref="O103:P103"/>
    <mergeCell ref="A104:D104"/>
    <mergeCell ref="E104:I104"/>
    <mergeCell ref="J104:N104"/>
    <mergeCell ref="O104:P104"/>
    <mergeCell ref="A105:D105"/>
    <mergeCell ref="E105:I105"/>
    <mergeCell ref="J105:N105"/>
    <mergeCell ref="O105:P105"/>
  </mergeCells>
  <phoneticPr fontId="17" type="noConversion"/>
  <pageMargins left="0.25" right="0.25" top="0.75" bottom="0.75" header="0.3" footer="0.3"/>
  <pageSetup scale="71" fitToHeight="0" orientation="landscape" horizontalDpi="360" verticalDpi="360" r:id="rId1"/>
  <rowBreaks count="1" manualBreakCount="1">
    <brk id="76" max="15" man="1"/>
  </rowBreaks>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02873-2DCB-4481-BFDE-049F84223597}">
  <sheetPr>
    <tabColor theme="9"/>
    <pageSetUpPr fitToPage="1"/>
  </sheetPr>
  <dimension ref="A1:W18"/>
  <sheetViews>
    <sheetView view="pageBreakPreview" zoomScale="52" zoomScaleNormal="57" zoomScaleSheetLayoutView="52" workbookViewId="0">
      <pane ySplit="5" topLeftCell="A6" activePane="bottomLeft" state="frozenSplit"/>
      <selection activeCell="R48" sqref="R48"/>
      <selection pane="bottomLeft" activeCell="Y10" sqref="Y10"/>
    </sheetView>
  </sheetViews>
  <sheetFormatPr baseColWidth="10" defaultColWidth="11" defaultRowHeight="13.8" x14ac:dyDescent="0.25"/>
  <cols>
    <col min="1" max="1" width="8" style="4" customWidth="1"/>
    <col min="2" max="2" width="7.3984375" style="4" customWidth="1"/>
    <col min="3" max="3" width="7" style="2" customWidth="1"/>
    <col min="4" max="4" width="7.19921875" style="2" customWidth="1"/>
    <col min="5" max="11" width="7" style="2" customWidth="1"/>
    <col min="12" max="13" width="7.5" style="2" customWidth="1"/>
    <col min="14" max="14" width="12.19921875" style="4" customWidth="1"/>
    <col min="15" max="15" width="14.8984375" style="2" customWidth="1"/>
    <col min="16" max="16" width="11.19921875" style="2" customWidth="1"/>
    <col min="17" max="19" width="11" style="2"/>
    <col min="20" max="20" width="11" style="28"/>
    <col min="21" max="23" width="11" style="33"/>
    <col min="24" max="16384" width="11" style="2"/>
  </cols>
  <sheetData>
    <row r="1" spans="1:23" ht="16.2" thickBot="1" x14ac:dyDescent="0.35">
      <c r="A1" s="141" t="s">
        <v>16</v>
      </c>
      <c r="B1" s="142"/>
      <c r="C1" s="142"/>
      <c r="D1" s="142"/>
      <c r="E1" s="142"/>
      <c r="F1" s="142"/>
      <c r="G1" s="142"/>
      <c r="H1" s="142"/>
      <c r="I1" s="142"/>
      <c r="J1" s="142"/>
      <c r="K1" s="142"/>
      <c r="L1" s="142"/>
      <c r="M1" s="142"/>
      <c r="N1" s="142"/>
      <c r="O1" s="142"/>
      <c r="P1" s="143"/>
    </row>
    <row r="2" spans="1:23" s="3" customFormat="1" ht="19.5" customHeight="1" x14ac:dyDescent="0.3">
      <c r="A2" s="144"/>
      <c r="B2" s="145"/>
      <c r="C2" s="145"/>
      <c r="D2" s="150" t="s">
        <v>15</v>
      </c>
      <c r="E2" s="150"/>
      <c r="F2" s="150"/>
      <c r="G2" s="150"/>
      <c r="H2" s="150"/>
      <c r="I2" s="150"/>
      <c r="J2" s="150"/>
      <c r="K2" s="150"/>
      <c r="L2" s="150"/>
      <c r="M2" s="153" t="s">
        <v>13</v>
      </c>
      <c r="N2" s="153"/>
      <c r="O2" s="154" t="s">
        <v>19</v>
      </c>
      <c r="P2" s="155"/>
      <c r="T2" s="30"/>
      <c r="U2" s="34"/>
      <c r="V2" s="34"/>
      <c r="W2" s="34"/>
    </row>
    <row r="3" spans="1:23" s="3" customFormat="1" ht="19.5" customHeight="1" x14ac:dyDescent="0.3">
      <c r="A3" s="146"/>
      <c r="B3" s="147"/>
      <c r="C3" s="147"/>
      <c r="D3" s="151"/>
      <c r="E3" s="151"/>
      <c r="F3" s="151"/>
      <c r="G3" s="151"/>
      <c r="H3" s="151"/>
      <c r="I3" s="151"/>
      <c r="J3" s="151"/>
      <c r="K3" s="151"/>
      <c r="L3" s="151"/>
      <c r="M3" s="156" t="s">
        <v>18</v>
      </c>
      <c r="N3" s="156"/>
      <c r="O3" s="157" t="s">
        <v>25</v>
      </c>
      <c r="P3" s="158"/>
      <c r="T3" s="30"/>
      <c r="U3" s="34"/>
      <c r="V3" s="34"/>
      <c r="W3" s="34"/>
    </row>
    <row r="4" spans="1:23" s="3" customFormat="1" ht="19.5" customHeight="1" thickBot="1" x14ac:dyDescent="0.35">
      <c r="A4" s="148"/>
      <c r="B4" s="149"/>
      <c r="C4" s="149"/>
      <c r="D4" s="152"/>
      <c r="E4" s="152"/>
      <c r="F4" s="152"/>
      <c r="G4" s="152"/>
      <c r="H4" s="152"/>
      <c r="I4" s="152"/>
      <c r="J4" s="152"/>
      <c r="K4" s="152"/>
      <c r="L4" s="152"/>
      <c r="M4" s="159" t="s">
        <v>14</v>
      </c>
      <c r="N4" s="159"/>
      <c r="O4" s="138" t="s">
        <v>60</v>
      </c>
      <c r="P4" s="160"/>
      <c r="T4" s="30"/>
      <c r="U4" s="34"/>
      <c r="V4" s="34"/>
      <c r="W4" s="34"/>
    </row>
    <row r="5" spans="1:23" customFormat="1" ht="32.25" customHeight="1" thickBot="1" x14ac:dyDescent="0.35">
      <c r="A5" s="161" t="s">
        <v>192</v>
      </c>
      <c r="B5" s="161"/>
      <c r="C5" s="161"/>
      <c r="D5" s="161"/>
      <c r="E5" s="161"/>
      <c r="F5" s="161"/>
      <c r="G5" s="161"/>
      <c r="H5" s="161"/>
      <c r="I5" s="161"/>
      <c r="J5" s="161"/>
      <c r="K5" s="161"/>
      <c r="L5" s="161"/>
      <c r="M5" s="161"/>
      <c r="N5" s="161"/>
      <c r="O5" s="161"/>
      <c r="P5" s="161"/>
      <c r="T5" s="31"/>
      <c r="U5" s="35"/>
      <c r="V5" s="35"/>
      <c r="W5" s="35"/>
    </row>
    <row r="6" spans="1:23" s="1" customFormat="1" ht="15.75" customHeight="1" x14ac:dyDescent="0.25">
      <c r="A6" s="175" t="s">
        <v>38</v>
      </c>
      <c r="B6" s="174"/>
      <c r="C6" s="174"/>
      <c r="D6" s="173"/>
      <c r="E6" s="171" t="s">
        <v>0</v>
      </c>
      <c r="F6" s="174"/>
      <c r="G6" s="174"/>
      <c r="H6" s="173"/>
      <c r="I6" s="171" t="s">
        <v>21</v>
      </c>
      <c r="J6" s="174"/>
      <c r="K6" s="174"/>
      <c r="L6" s="173"/>
      <c r="M6" s="171" t="s">
        <v>28</v>
      </c>
      <c r="N6" s="173"/>
      <c r="O6" s="171" t="s">
        <v>20</v>
      </c>
      <c r="P6" s="172"/>
      <c r="T6" s="32"/>
      <c r="U6" s="36"/>
      <c r="V6" s="36"/>
      <c r="W6" s="36"/>
    </row>
    <row r="7" spans="1:23" s="1" customFormat="1" ht="64.5" customHeight="1" thickBot="1" x14ac:dyDescent="0.3">
      <c r="A7" s="181" t="s">
        <v>144</v>
      </c>
      <c r="B7" s="180"/>
      <c r="C7" s="180"/>
      <c r="D7" s="179"/>
      <c r="E7" s="178" t="s">
        <v>145</v>
      </c>
      <c r="F7" s="180"/>
      <c r="G7" s="180"/>
      <c r="H7" s="179"/>
      <c r="I7" s="178" t="s">
        <v>179</v>
      </c>
      <c r="J7" s="180"/>
      <c r="K7" s="180"/>
      <c r="L7" s="179"/>
      <c r="M7" s="178" t="s">
        <v>99</v>
      </c>
      <c r="N7" s="179"/>
      <c r="O7" s="176">
        <v>0.8</v>
      </c>
      <c r="P7" s="177"/>
      <c r="T7" s="32"/>
      <c r="U7" s="36"/>
      <c r="V7" s="36"/>
      <c r="W7" s="36"/>
    </row>
    <row r="8" spans="1:23" ht="27" customHeight="1" x14ac:dyDescent="0.25">
      <c r="A8" s="162" t="s">
        <v>24</v>
      </c>
      <c r="B8" s="163"/>
      <c r="C8" s="163"/>
      <c r="D8" s="163"/>
      <c r="E8" s="163"/>
      <c r="F8" s="163"/>
      <c r="G8" s="163"/>
      <c r="H8" s="163"/>
      <c r="I8" s="163"/>
      <c r="J8" s="163"/>
      <c r="K8" s="163"/>
      <c r="L8" s="163"/>
      <c r="M8" s="163"/>
      <c r="N8" s="163"/>
      <c r="O8" s="163"/>
      <c r="P8" s="164"/>
    </row>
    <row r="9" spans="1:23" ht="76.5" customHeight="1" x14ac:dyDescent="0.25">
      <c r="A9" s="165"/>
      <c r="B9" s="166"/>
      <c r="C9" s="166"/>
      <c r="D9" s="166"/>
      <c r="E9" s="166"/>
      <c r="F9" s="166"/>
      <c r="G9" s="166"/>
      <c r="H9" s="166"/>
      <c r="I9" s="166"/>
      <c r="J9" s="166"/>
      <c r="K9" s="166"/>
      <c r="L9" s="166"/>
      <c r="M9" s="166"/>
      <c r="N9" s="166"/>
      <c r="O9" s="166"/>
      <c r="P9" s="167"/>
    </row>
    <row r="10" spans="1:23" ht="72" customHeight="1" x14ac:dyDescent="0.25">
      <c r="A10" s="165"/>
      <c r="B10" s="166"/>
      <c r="C10" s="166"/>
      <c r="D10" s="166"/>
      <c r="E10" s="166"/>
      <c r="F10" s="166"/>
      <c r="G10" s="166"/>
      <c r="H10" s="166"/>
      <c r="I10" s="166"/>
      <c r="J10" s="166"/>
      <c r="K10" s="166"/>
      <c r="L10" s="166"/>
      <c r="M10" s="166"/>
      <c r="N10" s="166"/>
      <c r="O10" s="166"/>
      <c r="P10" s="167"/>
    </row>
    <row r="11" spans="1:23" ht="64.5" customHeight="1" x14ac:dyDescent="0.25">
      <c r="A11" s="165"/>
      <c r="B11" s="166"/>
      <c r="C11" s="166"/>
      <c r="D11" s="166"/>
      <c r="E11" s="166"/>
      <c r="F11" s="166"/>
      <c r="G11" s="166"/>
      <c r="H11" s="166"/>
      <c r="I11" s="166"/>
      <c r="J11" s="166"/>
      <c r="K11" s="166"/>
      <c r="L11" s="166"/>
      <c r="M11" s="166"/>
      <c r="N11" s="166"/>
      <c r="O11" s="166"/>
      <c r="P11" s="167"/>
    </row>
    <row r="12" spans="1:23" ht="75.75" customHeight="1" x14ac:dyDescent="0.25">
      <c r="A12" s="165"/>
      <c r="B12" s="166"/>
      <c r="C12" s="166"/>
      <c r="D12" s="166"/>
      <c r="E12" s="166"/>
      <c r="F12" s="166"/>
      <c r="G12" s="166"/>
      <c r="H12" s="166"/>
      <c r="I12" s="166"/>
      <c r="J12" s="166"/>
      <c r="K12" s="166"/>
      <c r="L12" s="166"/>
      <c r="M12" s="166"/>
      <c r="N12" s="166"/>
      <c r="O12" s="166"/>
      <c r="P12" s="167"/>
    </row>
    <row r="13" spans="1:23" ht="33" customHeight="1" thickBot="1" x14ac:dyDescent="0.3">
      <c r="A13" s="168"/>
      <c r="B13" s="169"/>
      <c r="C13" s="169"/>
      <c r="D13" s="169"/>
      <c r="E13" s="169"/>
      <c r="F13" s="169"/>
      <c r="G13" s="169"/>
      <c r="H13" s="169"/>
      <c r="I13" s="169"/>
      <c r="J13" s="169"/>
      <c r="K13" s="169"/>
      <c r="L13" s="169"/>
      <c r="M13" s="169"/>
      <c r="N13" s="169"/>
      <c r="O13" s="169"/>
      <c r="P13" s="170"/>
    </row>
    <row r="14" spans="1:23" ht="36" customHeight="1" x14ac:dyDescent="0.25">
      <c r="A14" s="427" t="s">
        <v>49</v>
      </c>
      <c r="B14" s="311"/>
      <c r="C14" s="7" t="s">
        <v>1</v>
      </c>
      <c r="D14" s="7" t="s">
        <v>2</v>
      </c>
      <c r="E14" s="7" t="s">
        <v>3</v>
      </c>
      <c r="F14" s="7" t="s">
        <v>4</v>
      </c>
      <c r="G14" s="7" t="s">
        <v>5</v>
      </c>
      <c r="H14" s="7" t="s">
        <v>6</v>
      </c>
      <c r="I14" s="7" t="s">
        <v>7</v>
      </c>
      <c r="J14" s="7" t="s">
        <v>8</v>
      </c>
      <c r="K14" s="7" t="s">
        <v>9</v>
      </c>
      <c r="L14" s="7" t="s">
        <v>10</v>
      </c>
      <c r="M14" s="7" t="s">
        <v>11</v>
      </c>
      <c r="N14" s="7" t="s">
        <v>12</v>
      </c>
      <c r="O14" s="7" t="s">
        <v>17</v>
      </c>
      <c r="P14" s="202" t="s">
        <v>51</v>
      </c>
    </row>
    <row r="15" spans="1:23" ht="36" customHeight="1" x14ac:dyDescent="0.25">
      <c r="A15" s="283" t="s">
        <v>36</v>
      </c>
      <c r="B15" s="284"/>
      <c r="C15" s="23">
        <f>IFERROR((C17)/(C16), 0)</f>
        <v>1</v>
      </c>
      <c r="D15" s="23">
        <f t="shared" ref="D15:O15" si="0">IFERROR((D17)/(D16), 0)</f>
        <v>1</v>
      </c>
      <c r="E15" s="23">
        <f t="shared" si="0"/>
        <v>1</v>
      </c>
      <c r="F15" s="23">
        <f t="shared" si="0"/>
        <v>1</v>
      </c>
      <c r="G15" s="23">
        <f t="shared" si="0"/>
        <v>1</v>
      </c>
      <c r="H15" s="23">
        <f t="shared" si="0"/>
        <v>1</v>
      </c>
      <c r="I15" s="23">
        <f t="shared" si="0"/>
        <v>1</v>
      </c>
      <c r="J15" s="23">
        <f t="shared" si="0"/>
        <v>1</v>
      </c>
      <c r="K15" s="23">
        <f t="shared" si="0"/>
        <v>1</v>
      </c>
      <c r="L15" s="23">
        <f t="shared" si="0"/>
        <v>1</v>
      </c>
      <c r="M15" s="23">
        <f t="shared" si="0"/>
        <v>1</v>
      </c>
      <c r="N15" s="23">
        <f t="shared" si="0"/>
        <v>1</v>
      </c>
      <c r="O15" s="29">
        <f t="shared" si="0"/>
        <v>1</v>
      </c>
      <c r="P15" s="203"/>
    </row>
    <row r="16" spans="1:23" ht="47.55" customHeight="1" x14ac:dyDescent="0.25">
      <c r="A16" s="283" t="s">
        <v>146</v>
      </c>
      <c r="B16" s="284"/>
      <c r="C16" s="17">
        <v>1</v>
      </c>
      <c r="D16" s="17">
        <v>1</v>
      </c>
      <c r="E16" s="17">
        <v>3</v>
      </c>
      <c r="F16" s="17">
        <v>6</v>
      </c>
      <c r="G16" s="17">
        <v>2</v>
      </c>
      <c r="H16" s="17">
        <v>8</v>
      </c>
      <c r="I16" s="17">
        <v>3</v>
      </c>
      <c r="J16" s="17">
        <v>2</v>
      </c>
      <c r="K16" s="17">
        <v>8</v>
      </c>
      <c r="L16" s="17">
        <v>1</v>
      </c>
      <c r="M16" s="17">
        <v>3</v>
      </c>
      <c r="N16" s="17">
        <v>1</v>
      </c>
      <c r="O16" s="24">
        <f>SUM(C16:N16)</f>
        <v>39</v>
      </c>
      <c r="P16" s="203"/>
    </row>
    <row r="17" spans="1:16" ht="41.4" customHeight="1" thickBot="1" x14ac:dyDescent="0.3">
      <c r="A17" s="281" t="s">
        <v>147</v>
      </c>
      <c r="B17" s="405"/>
      <c r="C17" s="11">
        <v>1</v>
      </c>
      <c r="D17" s="11">
        <v>1</v>
      </c>
      <c r="E17" s="11">
        <v>3</v>
      </c>
      <c r="F17" s="11">
        <v>6</v>
      </c>
      <c r="G17" s="11">
        <v>2</v>
      </c>
      <c r="H17" s="11">
        <v>8</v>
      </c>
      <c r="I17" s="11">
        <v>3</v>
      </c>
      <c r="J17" s="11">
        <v>2</v>
      </c>
      <c r="K17" s="11">
        <v>8</v>
      </c>
      <c r="L17" s="11">
        <v>1</v>
      </c>
      <c r="M17" s="11">
        <v>3</v>
      </c>
      <c r="N17" s="11">
        <v>1</v>
      </c>
      <c r="O17" s="25">
        <f>SUM(C17:N17)</f>
        <v>39</v>
      </c>
      <c r="P17" s="204"/>
    </row>
    <row r="18" spans="1:16" ht="20.25" customHeight="1" x14ac:dyDescent="0.25"/>
  </sheetData>
  <mergeCells count="27">
    <mergeCell ref="A5:P5"/>
    <mergeCell ref="A1:P1"/>
    <mergeCell ref="A2:C4"/>
    <mergeCell ref="D2:L4"/>
    <mergeCell ref="M2:N2"/>
    <mergeCell ref="O2:P2"/>
    <mergeCell ref="M3:N3"/>
    <mergeCell ref="O3:P3"/>
    <mergeCell ref="M4:N4"/>
    <mergeCell ref="O4:P4"/>
    <mergeCell ref="O6:P6"/>
    <mergeCell ref="A7:D7"/>
    <mergeCell ref="E7:H7"/>
    <mergeCell ref="I7:L7"/>
    <mergeCell ref="M7:N7"/>
    <mergeCell ref="O7:P7"/>
    <mergeCell ref="A6:D6"/>
    <mergeCell ref="E6:H6"/>
    <mergeCell ref="I6:L6"/>
    <mergeCell ref="M6:N6"/>
    <mergeCell ref="A8:P8"/>
    <mergeCell ref="A9:P13"/>
    <mergeCell ref="A14:B14"/>
    <mergeCell ref="P14:P17"/>
    <mergeCell ref="A15:B15"/>
    <mergeCell ref="A16:B16"/>
    <mergeCell ref="A17:B17"/>
  </mergeCells>
  <pageMargins left="0.7" right="0.7" top="0.75" bottom="0.75" header="0.3" footer="0.3"/>
  <pageSetup scale="85" fitToHeight="0" orientation="landscape" horizontalDpi="360" verticalDpi="36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856CF-0300-4EB5-B3AA-0724048D97EE}">
  <sheetPr>
    <tabColor theme="9"/>
    <pageSetUpPr fitToPage="1"/>
  </sheetPr>
  <dimension ref="A1:AI102"/>
  <sheetViews>
    <sheetView view="pageBreakPreview" zoomScale="55" zoomScaleNormal="60" zoomScaleSheetLayoutView="55" workbookViewId="0">
      <pane ySplit="5" topLeftCell="A7" activePane="bottomLeft" state="frozenSplit"/>
      <selection activeCell="R48" sqref="R48"/>
      <selection pane="bottomLeft" activeCell="D14" sqref="D14:F14"/>
    </sheetView>
  </sheetViews>
  <sheetFormatPr baseColWidth="10" defaultColWidth="11" defaultRowHeight="13.8" x14ac:dyDescent="0.25"/>
  <cols>
    <col min="1" max="1" width="8.69921875" style="4" customWidth="1"/>
    <col min="2" max="2" width="7.69921875" style="4" customWidth="1"/>
    <col min="3" max="3" width="9.5" style="2" customWidth="1"/>
    <col min="4" max="4" width="10.19921875" style="2" customWidth="1"/>
    <col min="5" max="6" width="9.09765625" style="2" customWidth="1"/>
    <col min="7" max="7" width="9.3984375" style="2" customWidth="1"/>
    <col min="8" max="9" width="9.5" style="2" customWidth="1"/>
    <col min="10" max="10" width="8.3984375" style="2" customWidth="1"/>
    <col min="11" max="11" width="9" style="2" customWidth="1"/>
    <col min="12" max="13" width="8.8984375" style="2" customWidth="1"/>
    <col min="14" max="14" width="8.5" style="2" customWidth="1"/>
    <col min="15" max="15" width="11.69921875" style="2" customWidth="1"/>
    <col min="16" max="16" width="14.5" style="2" customWidth="1"/>
    <col min="17" max="16384" width="11" style="2"/>
  </cols>
  <sheetData>
    <row r="1" spans="1:17" ht="16.2" thickBot="1" x14ac:dyDescent="0.35">
      <c r="A1" s="141" t="s">
        <v>16</v>
      </c>
      <c r="B1" s="142"/>
      <c r="C1" s="142"/>
      <c r="D1" s="142"/>
      <c r="E1" s="142"/>
      <c r="F1" s="142"/>
      <c r="G1" s="142"/>
      <c r="H1" s="142"/>
      <c r="I1" s="142"/>
      <c r="J1" s="142"/>
      <c r="K1" s="142"/>
      <c r="L1" s="142"/>
      <c r="M1" s="142"/>
      <c r="N1" s="142"/>
      <c r="O1" s="142"/>
      <c r="P1" s="143"/>
    </row>
    <row r="2" spans="1:17" s="3" customFormat="1" ht="19.5" customHeight="1" x14ac:dyDescent="0.3">
      <c r="A2" s="144"/>
      <c r="B2" s="145"/>
      <c r="C2" s="145"/>
      <c r="D2" s="150" t="s">
        <v>15</v>
      </c>
      <c r="E2" s="150"/>
      <c r="F2" s="150"/>
      <c r="G2" s="150"/>
      <c r="H2" s="150"/>
      <c r="I2" s="150"/>
      <c r="J2" s="150"/>
      <c r="K2" s="150"/>
      <c r="L2" s="150"/>
      <c r="M2" s="255" t="s">
        <v>13</v>
      </c>
      <c r="N2" s="255"/>
      <c r="O2" s="256" t="s">
        <v>19</v>
      </c>
      <c r="P2" s="257"/>
    </row>
    <row r="3" spans="1:17" s="3" customFormat="1" ht="19.5" customHeight="1" x14ac:dyDescent="0.3">
      <c r="A3" s="146"/>
      <c r="B3" s="147"/>
      <c r="C3" s="147"/>
      <c r="D3" s="151"/>
      <c r="E3" s="151"/>
      <c r="F3" s="151"/>
      <c r="G3" s="151"/>
      <c r="H3" s="151"/>
      <c r="I3" s="151"/>
      <c r="J3" s="151"/>
      <c r="K3" s="151"/>
      <c r="L3" s="151"/>
      <c r="M3" s="258" t="s">
        <v>18</v>
      </c>
      <c r="N3" s="258"/>
      <c r="O3" s="259" t="s">
        <v>25</v>
      </c>
      <c r="P3" s="260"/>
    </row>
    <row r="4" spans="1:17" s="3" customFormat="1" ht="19.5" customHeight="1" thickBot="1" x14ac:dyDescent="0.35">
      <c r="A4" s="148"/>
      <c r="B4" s="149"/>
      <c r="C4" s="149"/>
      <c r="D4" s="152"/>
      <c r="E4" s="152"/>
      <c r="F4" s="152"/>
      <c r="G4" s="152"/>
      <c r="H4" s="152"/>
      <c r="I4" s="152"/>
      <c r="J4" s="152"/>
      <c r="K4" s="152"/>
      <c r="L4" s="152"/>
      <c r="M4" s="261" t="s">
        <v>14</v>
      </c>
      <c r="N4" s="261"/>
      <c r="O4" s="138" t="s">
        <v>60</v>
      </c>
      <c r="P4" s="160"/>
    </row>
    <row r="5" spans="1:17" customFormat="1" ht="32.25" customHeight="1" thickBot="1" x14ac:dyDescent="0.35">
      <c r="A5" s="161" t="s">
        <v>213</v>
      </c>
      <c r="B5" s="161"/>
      <c r="C5" s="161"/>
      <c r="D5" s="161"/>
      <c r="E5" s="161"/>
      <c r="F5" s="161"/>
      <c r="G5" s="161"/>
      <c r="H5" s="161"/>
      <c r="I5" s="161"/>
      <c r="J5" s="161"/>
      <c r="K5" s="161"/>
      <c r="L5" s="161"/>
      <c r="M5" s="161"/>
      <c r="N5" s="161"/>
      <c r="O5" s="161"/>
      <c r="P5" s="161"/>
    </row>
    <row r="6" spans="1:17" s="1" customFormat="1" ht="15.75" customHeight="1" x14ac:dyDescent="0.25">
      <c r="A6" s="175" t="s">
        <v>38</v>
      </c>
      <c r="B6" s="174"/>
      <c r="C6" s="174"/>
      <c r="D6" s="173"/>
      <c r="E6" s="171" t="s">
        <v>0</v>
      </c>
      <c r="F6" s="174"/>
      <c r="G6" s="174"/>
      <c r="H6" s="173"/>
      <c r="I6" s="171" t="s">
        <v>21</v>
      </c>
      <c r="J6" s="174"/>
      <c r="K6" s="174"/>
      <c r="L6" s="173"/>
      <c r="M6" s="171" t="s">
        <v>28</v>
      </c>
      <c r="N6" s="173"/>
      <c r="O6" s="211" t="s">
        <v>20</v>
      </c>
      <c r="P6" s="212"/>
    </row>
    <row r="7" spans="1:17" s="1" customFormat="1" ht="49.5" customHeight="1" thickBot="1" x14ac:dyDescent="0.3">
      <c r="A7" s="181" t="s">
        <v>214</v>
      </c>
      <c r="B7" s="180"/>
      <c r="C7" s="180"/>
      <c r="D7" s="179"/>
      <c r="E7" s="178" t="s">
        <v>215</v>
      </c>
      <c r="F7" s="180"/>
      <c r="G7" s="180"/>
      <c r="H7" s="179"/>
      <c r="I7" s="178" t="s">
        <v>216</v>
      </c>
      <c r="J7" s="180"/>
      <c r="K7" s="180"/>
      <c r="L7" s="179"/>
      <c r="M7" s="178" t="s">
        <v>32</v>
      </c>
      <c r="N7" s="179"/>
      <c r="O7" s="213" t="s">
        <v>217</v>
      </c>
      <c r="P7" s="160"/>
    </row>
    <row r="8" spans="1:17" s="1" customFormat="1" ht="12" customHeight="1" thickBot="1" x14ac:dyDescent="0.3">
      <c r="A8" s="5"/>
      <c r="B8" s="5"/>
      <c r="C8" s="5"/>
      <c r="D8" s="5"/>
      <c r="E8" s="5"/>
      <c r="F8" s="5"/>
      <c r="G8" s="5"/>
      <c r="H8" s="5"/>
      <c r="I8" s="5"/>
      <c r="J8" s="5"/>
      <c r="K8" s="5"/>
      <c r="L8" s="5"/>
      <c r="M8" s="5"/>
      <c r="N8" s="5"/>
      <c r="O8" s="5"/>
      <c r="P8" s="5"/>
      <c r="Q8" s="75"/>
    </row>
    <row r="9" spans="1:17" s="1" customFormat="1" ht="33" customHeight="1" x14ac:dyDescent="0.25">
      <c r="A9" s="182" t="s">
        <v>218</v>
      </c>
      <c r="B9" s="139"/>
      <c r="C9" s="139"/>
      <c r="D9" s="139" t="s">
        <v>219</v>
      </c>
      <c r="E9" s="139"/>
      <c r="F9" s="139"/>
      <c r="G9" s="139" t="s">
        <v>220</v>
      </c>
      <c r="H9" s="139"/>
      <c r="I9" s="139"/>
      <c r="J9" s="139" t="s">
        <v>221</v>
      </c>
      <c r="K9" s="139"/>
      <c r="L9" s="139"/>
      <c r="M9" s="139"/>
      <c r="N9" s="139"/>
      <c r="O9" s="139" t="s">
        <v>222</v>
      </c>
      <c r="P9" s="140"/>
    </row>
    <row r="10" spans="1:17" s="1" customFormat="1" ht="60.6" customHeight="1" x14ac:dyDescent="0.25">
      <c r="A10" s="246">
        <v>45316</v>
      </c>
      <c r="B10" s="136"/>
      <c r="C10" s="136"/>
      <c r="D10" s="136" t="s">
        <v>295</v>
      </c>
      <c r="E10" s="136"/>
      <c r="F10" s="136"/>
      <c r="G10" s="136">
        <v>1</v>
      </c>
      <c r="H10" s="136"/>
      <c r="I10" s="136"/>
      <c r="J10" s="136" t="s">
        <v>290</v>
      </c>
      <c r="K10" s="136"/>
      <c r="L10" s="136"/>
      <c r="M10" s="136"/>
      <c r="N10" s="136"/>
      <c r="O10" s="247">
        <v>20</v>
      </c>
      <c r="P10" s="248"/>
    </row>
    <row r="11" spans="1:17" s="1" customFormat="1" ht="99.6" customHeight="1" x14ac:dyDescent="0.25">
      <c r="A11" s="246">
        <v>45336</v>
      </c>
      <c r="B11" s="254"/>
      <c r="C11" s="254"/>
      <c r="D11" s="136" t="s">
        <v>291</v>
      </c>
      <c r="E11" s="136"/>
      <c r="F11" s="136"/>
      <c r="G11" s="136">
        <v>1</v>
      </c>
      <c r="H11" s="136"/>
      <c r="I11" s="136"/>
      <c r="J11" s="136" t="s">
        <v>292</v>
      </c>
      <c r="K11" s="136"/>
      <c r="L11" s="136"/>
      <c r="M11" s="136"/>
      <c r="N11" s="136"/>
      <c r="O11" s="247">
        <v>85</v>
      </c>
      <c r="P11" s="248"/>
    </row>
    <row r="12" spans="1:17" s="1" customFormat="1" ht="85.2" customHeight="1" x14ac:dyDescent="0.25">
      <c r="A12" s="185">
        <v>45421</v>
      </c>
      <c r="B12" s="186"/>
      <c r="C12" s="187"/>
      <c r="D12" s="188" t="s">
        <v>295</v>
      </c>
      <c r="E12" s="189"/>
      <c r="F12" s="190"/>
      <c r="G12" s="188">
        <v>1</v>
      </c>
      <c r="H12" s="189"/>
      <c r="I12" s="190"/>
      <c r="J12" s="188" t="s">
        <v>293</v>
      </c>
      <c r="K12" s="189"/>
      <c r="L12" s="189"/>
      <c r="M12" s="189"/>
      <c r="N12" s="190"/>
      <c r="O12" s="183">
        <v>38</v>
      </c>
      <c r="P12" s="184"/>
    </row>
    <row r="13" spans="1:17" s="1" customFormat="1" ht="75.599999999999994" customHeight="1" x14ac:dyDescent="0.25">
      <c r="A13" s="185">
        <v>45460</v>
      </c>
      <c r="B13" s="186"/>
      <c r="C13" s="187"/>
      <c r="D13" s="188" t="s">
        <v>295</v>
      </c>
      <c r="E13" s="189"/>
      <c r="F13" s="190"/>
      <c r="G13" s="188">
        <v>1</v>
      </c>
      <c r="H13" s="189"/>
      <c r="I13" s="190"/>
      <c r="J13" s="188" t="s">
        <v>294</v>
      </c>
      <c r="K13" s="189"/>
      <c r="L13" s="189"/>
      <c r="M13" s="189"/>
      <c r="N13" s="190"/>
      <c r="O13" s="183">
        <v>23</v>
      </c>
      <c r="P13" s="184"/>
    </row>
    <row r="14" spans="1:17" s="1" customFormat="1" ht="86.4" customHeight="1" thickBot="1" x14ac:dyDescent="0.3">
      <c r="A14" s="249">
        <v>45472</v>
      </c>
      <c r="B14" s="250"/>
      <c r="C14" s="251"/>
      <c r="D14" s="178" t="s">
        <v>295</v>
      </c>
      <c r="E14" s="180"/>
      <c r="F14" s="179"/>
      <c r="G14" s="178">
        <v>1</v>
      </c>
      <c r="H14" s="180"/>
      <c r="I14" s="179"/>
      <c r="J14" s="178" t="s">
        <v>296</v>
      </c>
      <c r="K14" s="180"/>
      <c r="L14" s="180"/>
      <c r="M14" s="180"/>
      <c r="N14" s="179"/>
      <c r="O14" s="252">
        <v>35</v>
      </c>
      <c r="P14" s="253"/>
    </row>
    <row r="15" spans="1:17" ht="12.75" customHeight="1" thickBot="1" x14ac:dyDescent="0.3"/>
    <row r="16" spans="1:17" ht="28.5" customHeight="1" x14ac:dyDescent="0.25">
      <c r="A16" s="175" t="s">
        <v>38</v>
      </c>
      <c r="B16" s="174"/>
      <c r="C16" s="174"/>
      <c r="D16" s="173"/>
      <c r="E16" s="171" t="s">
        <v>0</v>
      </c>
      <c r="F16" s="174"/>
      <c r="G16" s="174"/>
      <c r="H16" s="173"/>
      <c r="I16" s="171" t="s">
        <v>21</v>
      </c>
      <c r="J16" s="174"/>
      <c r="K16" s="174"/>
      <c r="L16" s="173"/>
      <c r="M16" s="171" t="s">
        <v>28</v>
      </c>
      <c r="N16" s="173"/>
      <c r="O16" s="211" t="s">
        <v>20</v>
      </c>
      <c r="P16" s="212"/>
    </row>
    <row r="17" spans="1:16" ht="38.25" customHeight="1" thickBot="1" x14ac:dyDescent="0.3">
      <c r="A17" s="181" t="s">
        <v>223</v>
      </c>
      <c r="B17" s="180"/>
      <c r="C17" s="180"/>
      <c r="D17" s="179"/>
      <c r="E17" s="178" t="s">
        <v>224</v>
      </c>
      <c r="F17" s="180"/>
      <c r="G17" s="180"/>
      <c r="H17" s="179"/>
      <c r="I17" s="178" t="s">
        <v>225</v>
      </c>
      <c r="J17" s="180"/>
      <c r="K17" s="180"/>
      <c r="L17" s="179"/>
      <c r="M17" s="178" t="s">
        <v>32</v>
      </c>
      <c r="N17" s="179"/>
      <c r="O17" s="213" t="s">
        <v>48</v>
      </c>
      <c r="P17" s="160"/>
    </row>
    <row r="18" spans="1:16" ht="24.75" customHeight="1" x14ac:dyDescent="0.25">
      <c r="A18" s="191" t="s">
        <v>226</v>
      </c>
      <c r="B18" s="192"/>
      <c r="C18" s="192"/>
      <c r="D18" s="192"/>
      <c r="E18" s="192"/>
      <c r="F18" s="192"/>
      <c r="G18" s="192"/>
      <c r="H18" s="192"/>
      <c r="I18" s="192"/>
      <c r="J18" s="192"/>
      <c r="K18" s="192"/>
      <c r="L18" s="192"/>
      <c r="M18" s="192"/>
      <c r="N18" s="192"/>
      <c r="O18" s="192"/>
      <c r="P18" s="193"/>
    </row>
    <row r="19" spans="1:16" ht="34.5" customHeight="1" x14ac:dyDescent="0.25">
      <c r="A19" s="194"/>
      <c r="B19" s="195"/>
      <c r="C19" s="195"/>
      <c r="D19" s="195"/>
      <c r="E19" s="195"/>
      <c r="F19" s="195"/>
      <c r="G19" s="195"/>
      <c r="H19" s="195"/>
      <c r="I19" s="195"/>
      <c r="J19" s="195"/>
      <c r="K19" s="195"/>
      <c r="L19" s="195"/>
      <c r="M19" s="195"/>
      <c r="N19" s="195"/>
      <c r="O19" s="195"/>
      <c r="P19" s="196"/>
    </row>
    <row r="20" spans="1:16" ht="34.5" customHeight="1" x14ac:dyDescent="0.25">
      <c r="A20" s="194"/>
      <c r="B20" s="195"/>
      <c r="C20" s="195"/>
      <c r="D20" s="195"/>
      <c r="E20" s="195"/>
      <c r="F20" s="195"/>
      <c r="G20" s="195"/>
      <c r="H20" s="195"/>
      <c r="I20" s="195"/>
      <c r="J20" s="195"/>
      <c r="K20" s="195"/>
      <c r="L20" s="195"/>
      <c r="M20" s="195"/>
      <c r="N20" s="195"/>
      <c r="O20" s="195"/>
      <c r="P20" s="196"/>
    </row>
    <row r="21" spans="1:16" ht="34.5" customHeight="1" x14ac:dyDescent="0.25">
      <c r="A21" s="194"/>
      <c r="B21" s="195"/>
      <c r="C21" s="195"/>
      <c r="D21" s="195"/>
      <c r="E21" s="195"/>
      <c r="F21" s="195"/>
      <c r="G21" s="195"/>
      <c r="H21" s="195"/>
      <c r="I21" s="195"/>
      <c r="J21" s="195"/>
      <c r="K21" s="195"/>
      <c r="L21" s="195"/>
      <c r="M21" s="195"/>
      <c r="N21" s="195"/>
      <c r="O21" s="195"/>
      <c r="P21" s="196"/>
    </row>
    <row r="22" spans="1:16" ht="34.5" customHeight="1" x14ac:dyDescent="0.25">
      <c r="A22" s="194"/>
      <c r="B22" s="195"/>
      <c r="C22" s="195"/>
      <c r="D22" s="195"/>
      <c r="E22" s="195"/>
      <c r="F22" s="195"/>
      <c r="G22" s="195"/>
      <c r="H22" s="195"/>
      <c r="I22" s="195"/>
      <c r="J22" s="195"/>
      <c r="K22" s="195"/>
      <c r="L22" s="195"/>
      <c r="M22" s="195"/>
      <c r="N22" s="195"/>
      <c r="O22" s="195"/>
      <c r="P22" s="196"/>
    </row>
    <row r="23" spans="1:16" ht="34.5" customHeight="1" x14ac:dyDescent="0.25">
      <c r="A23" s="194"/>
      <c r="B23" s="195"/>
      <c r="C23" s="195"/>
      <c r="D23" s="195"/>
      <c r="E23" s="195"/>
      <c r="F23" s="195"/>
      <c r="G23" s="195"/>
      <c r="H23" s="195"/>
      <c r="I23" s="195"/>
      <c r="J23" s="195"/>
      <c r="K23" s="195"/>
      <c r="L23" s="195"/>
      <c r="M23" s="195"/>
      <c r="N23" s="195"/>
      <c r="O23" s="195"/>
      <c r="P23" s="196"/>
    </row>
    <row r="24" spans="1:16" ht="34.5" customHeight="1" x14ac:dyDescent="0.25">
      <c r="A24" s="194"/>
      <c r="B24" s="195"/>
      <c r="C24" s="195"/>
      <c r="D24" s="195"/>
      <c r="E24" s="195"/>
      <c r="F24" s="195"/>
      <c r="G24" s="195"/>
      <c r="H24" s="195"/>
      <c r="I24" s="195"/>
      <c r="J24" s="195"/>
      <c r="K24" s="195"/>
      <c r="L24" s="195"/>
      <c r="M24" s="195"/>
      <c r="N24" s="195"/>
      <c r="O24" s="195"/>
      <c r="P24" s="196"/>
    </row>
    <row r="25" spans="1:16" ht="34.5" customHeight="1" x14ac:dyDescent="0.25">
      <c r="A25" s="194"/>
      <c r="B25" s="195"/>
      <c r="C25" s="195"/>
      <c r="D25" s="195"/>
      <c r="E25" s="195"/>
      <c r="F25" s="195"/>
      <c r="G25" s="195"/>
      <c r="H25" s="195"/>
      <c r="I25" s="195"/>
      <c r="J25" s="195"/>
      <c r="K25" s="195"/>
      <c r="L25" s="195"/>
      <c r="M25" s="195"/>
      <c r="N25" s="195"/>
      <c r="O25" s="195"/>
      <c r="P25" s="196"/>
    </row>
    <row r="26" spans="1:16" ht="34.5" customHeight="1" x14ac:dyDescent="0.25">
      <c r="A26" s="194"/>
      <c r="B26" s="195"/>
      <c r="C26" s="195"/>
      <c r="D26" s="195"/>
      <c r="E26" s="195"/>
      <c r="F26" s="195"/>
      <c r="G26" s="195"/>
      <c r="H26" s="195"/>
      <c r="I26" s="195"/>
      <c r="J26" s="195"/>
      <c r="K26" s="195"/>
      <c r="L26" s="195"/>
      <c r="M26" s="195"/>
      <c r="N26" s="195"/>
      <c r="O26" s="195"/>
      <c r="P26" s="196"/>
    </row>
    <row r="27" spans="1:16" ht="34.5" customHeight="1" x14ac:dyDescent="0.25">
      <c r="A27" s="194"/>
      <c r="B27" s="195"/>
      <c r="C27" s="195"/>
      <c r="D27" s="195"/>
      <c r="E27" s="195"/>
      <c r="F27" s="195"/>
      <c r="G27" s="195"/>
      <c r="H27" s="195"/>
      <c r="I27" s="195"/>
      <c r="J27" s="195"/>
      <c r="K27" s="195"/>
      <c r="L27" s="195"/>
      <c r="M27" s="195"/>
      <c r="N27" s="195"/>
      <c r="O27" s="195"/>
      <c r="P27" s="196"/>
    </row>
    <row r="28" spans="1:16" ht="24.75" customHeight="1" x14ac:dyDescent="0.25">
      <c r="A28" s="194"/>
      <c r="B28" s="195"/>
      <c r="C28" s="195"/>
      <c r="D28" s="195"/>
      <c r="E28" s="195"/>
      <c r="F28" s="195"/>
      <c r="G28" s="195"/>
      <c r="H28" s="195"/>
      <c r="I28" s="195"/>
      <c r="J28" s="195"/>
      <c r="K28" s="195"/>
      <c r="L28" s="195"/>
      <c r="M28" s="195"/>
      <c r="N28" s="195"/>
      <c r="O28" s="195"/>
      <c r="P28" s="196"/>
    </row>
    <row r="29" spans="1:16" ht="24.75" customHeight="1" x14ac:dyDescent="0.25">
      <c r="A29" s="240" t="s">
        <v>49</v>
      </c>
      <c r="B29" s="241"/>
      <c r="C29" s="38" t="s">
        <v>1</v>
      </c>
      <c r="D29" s="38" t="s">
        <v>2</v>
      </c>
      <c r="E29" s="38" t="s">
        <v>3</v>
      </c>
      <c r="F29" s="38" t="s">
        <v>4</v>
      </c>
      <c r="G29" s="38" t="s">
        <v>5</v>
      </c>
      <c r="H29" s="38" t="s">
        <v>6</v>
      </c>
      <c r="I29" s="38" t="s">
        <v>7</v>
      </c>
      <c r="J29" s="38" t="s">
        <v>8</v>
      </c>
      <c r="K29" s="38" t="s">
        <v>9</v>
      </c>
      <c r="L29" s="38" t="s">
        <v>10</v>
      </c>
      <c r="M29" s="38" t="s">
        <v>11</v>
      </c>
      <c r="N29" s="38" t="s">
        <v>12</v>
      </c>
      <c r="O29" s="38" t="s">
        <v>17</v>
      </c>
      <c r="P29" s="242" t="s">
        <v>227</v>
      </c>
    </row>
    <row r="30" spans="1:16" ht="31.5" customHeight="1" x14ac:dyDescent="0.25">
      <c r="A30" s="239" t="s">
        <v>111</v>
      </c>
      <c r="B30" s="239"/>
      <c r="C30" s="76">
        <f t="shared" ref="C30:N30" si="0">SUM(C31:C36)</f>
        <v>51.31</v>
      </c>
      <c r="D30" s="76">
        <f t="shared" si="0"/>
        <v>17.45</v>
      </c>
      <c r="E30" s="76">
        <f t="shared" si="0"/>
        <v>32.299999999999997</v>
      </c>
      <c r="F30" s="76">
        <f t="shared" si="0"/>
        <v>15.85</v>
      </c>
      <c r="G30" s="76">
        <f t="shared" si="0"/>
        <v>33.200000000000003</v>
      </c>
      <c r="H30" s="76">
        <f t="shared" si="0"/>
        <v>33.200000000000003</v>
      </c>
      <c r="I30" s="76">
        <f t="shared" si="0"/>
        <v>36.200000000000003</v>
      </c>
      <c r="J30" s="76">
        <f t="shared" si="0"/>
        <v>37.699999999999996</v>
      </c>
      <c r="K30" s="76">
        <f t="shared" si="0"/>
        <v>25</v>
      </c>
      <c r="L30" s="76">
        <f t="shared" si="0"/>
        <v>34.6</v>
      </c>
      <c r="M30" s="76">
        <f t="shared" si="0"/>
        <v>32.099999999999994</v>
      </c>
      <c r="N30" s="76">
        <f t="shared" si="0"/>
        <v>6.6</v>
      </c>
      <c r="O30" s="77">
        <f>SUM(C30:N30)</f>
        <v>355.51</v>
      </c>
      <c r="P30" s="243"/>
    </row>
    <row r="31" spans="1:16" ht="31.5" customHeight="1" x14ac:dyDescent="0.25">
      <c r="A31" s="239" t="s">
        <v>228</v>
      </c>
      <c r="B31" s="239"/>
      <c r="C31" s="78">
        <v>21</v>
      </c>
      <c r="D31" s="78">
        <v>3</v>
      </c>
      <c r="E31" s="78">
        <v>3</v>
      </c>
      <c r="F31" s="78">
        <v>0.3</v>
      </c>
      <c r="G31" s="78">
        <v>0</v>
      </c>
      <c r="H31" s="78">
        <v>7.4</v>
      </c>
      <c r="I31" s="78">
        <v>7.4</v>
      </c>
      <c r="J31" s="78">
        <v>5</v>
      </c>
      <c r="K31" s="78">
        <v>3.9</v>
      </c>
      <c r="L31" s="78">
        <v>6.6</v>
      </c>
      <c r="M31" s="120">
        <v>2.6</v>
      </c>
      <c r="N31" s="120">
        <v>0</v>
      </c>
      <c r="O31" s="79">
        <f>SUM(C31:N31)</f>
        <v>60.2</v>
      </c>
      <c r="P31" s="243"/>
    </row>
    <row r="32" spans="1:16" ht="31.5" customHeight="1" x14ac:dyDescent="0.25">
      <c r="A32" s="244" t="s">
        <v>258</v>
      </c>
      <c r="B32" s="245"/>
      <c r="C32" s="78">
        <v>1.84</v>
      </c>
      <c r="D32" s="78">
        <v>2.63</v>
      </c>
      <c r="E32" s="78">
        <v>2</v>
      </c>
      <c r="F32" s="78">
        <v>0.8</v>
      </c>
      <c r="G32" s="78">
        <v>10.3</v>
      </c>
      <c r="H32" s="78">
        <v>8.3000000000000007</v>
      </c>
      <c r="I32" s="78">
        <v>8.4</v>
      </c>
      <c r="J32" s="78">
        <v>7.7</v>
      </c>
      <c r="K32" s="78">
        <v>3.6</v>
      </c>
      <c r="L32" s="78">
        <v>3.7</v>
      </c>
      <c r="M32" s="120">
        <v>4.5999999999999996</v>
      </c>
      <c r="N32" s="120">
        <v>2.2999999999999998</v>
      </c>
      <c r="O32" s="79">
        <f>SUM(C32:N32)</f>
        <v>56.170000000000009</v>
      </c>
      <c r="P32" s="243"/>
    </row>
    <row r="33" spans="1:16" ht="31.5" customHeight="1" x14ac:dyDescent="0.25">
      <c r="A33" s="239" t="s">
        <v>229</v>
      </c>
      <c r="B33" s="239"/>
      <c r="C33" s="78">
        <v>10</v>
      </c>
      <c r="D33" s="78">
        <v>5</v>
      </c>
      <c r="E33" s="78">
        <v>6.5</v>
      </c>
      <c r="F33" s="78">
        <v>0</v>
      </c>
      <c r="G33" s="78">
        <v>0</v>
      </c>
      <c r="H33" s="78">
        <v>3.4</v>
      </c>
      <c r="I33" s="78">
        <v>3.4</v>
      </c>
      <c r="J33" s="78">
        <v>3.1</v>
      </c>
      <c r="K33" s="78">
        <v>1</v>
      </c>
      <c r="L33" s="78">
        <v>3.2</v>
      </c>
      <c r="M33" s="120">
        <v>3.1</v>
      </c>
      <c r="N33" s="120">
        <v>0</v>
      </c>
      <c r="O33" s="79">
        <f t="shared" ref="O33" si="1">SUM(C33:N33)</f>
        <v>38.700000000000003</v>
      </c>
      <c r="P33" s="243"/>
    </row>
    <row r="34" spans="1:16" ht="31.5" customHeight="1" x14ac:dyDescent="0.25">
      <c r="A34" s="239" t="s">
        <v>259</v>
      </c>
      <c r="B34" s="239"/>
      <c r="C34" s="78">
        <v>10.5</v>
      </c>
      <c r="D34" s="78">
        <v>0.31</v>
      </c>
      <c r="E34" s="78">
        <v>0</v>
      </c>
      <c r="F34" s="78">
        <v>0</v>
      </c>
      <c r="G34" s="78">
        <v>0</v>
      </c>
      <c r="H34" s="78">
        <v>0</v>
      </c>
      <c r="I34" s="78">
        <v>0</v>
      </c>
      <c r="J34" s="78">
        <v>1.6</v>
      </c>
      <c r="K34" s="78">
        <v>3</v>
      </c>
      <c r="L34" s="78">
        <v>2.1</v>
      </c>
      <c r="M34" s="120">
        <v>2.1</v>
      </c>
      <c r="N34" s="120">
        <v>0</v>
      </c>
      <c r="O34" s="79">
        <f>SUM(C34:N34)</f>
        <v>19.610000000000003</v>
      </c>
      <c r="P34" s="243"/>
    </row>
    <row r="35" spans="1:16" ht="31.5" customHeight="1" x14ac:dyDescent="0.25">
      <c r="A35" s="244" t="s">
        <v>230</v>
      </c>
      <c r="B35" s="245"/>
      <c r="C35" s="78">
        <v>0.67</v>
      </c>
      <c r="D35" s="78">
        <v>0.72</v>
      </c>
      <c r="E35" s="78">
        <v>0</v>
      </c>
      <c r="F35" s="78">
        <v>0</v>
      </c>
      <c r="G35" s="78">
        <v>5.8</v>
      </c>
      <c r="H35" s="78">
        <v>0</v>
      </c>
      <c r="I35" s="78">
        <v>2.6</v>
      </c>
      <c r="J35" s="78">
        <v>3.4</v>
      </c>
      <c r="K35" s="78" t="s">
        <v>350</v>
      </c>
      <c r="L35" s="78">
        <v>1.5</v>
      </c>
      <c r="M35" s="120">
        <v>1.8</v>
      </c>
      <c r="N35" s="120">
        <v>0</v>
      </c>
      <c r="O35" s="79">
        <f>SUM(C35:N35)</f>
        <v>16.489999999999998</v>
      </c>
      <c r="P35" s="243"/>
    </row>
    <row r="36" spans="1:16" ht="31.5" customHeight="1" x14ac:dyDescent="0.25">
      <c r="A36" s="239" t="s">
        <v>231</v>
      </c>
      <c r="B36" s="239"/>
      <c r="C36" s="78">
        <v>7.3</v>
      </c>
      <c r="D36" s="78">
        <v>5.79</v>
      </c>
      <c r="E36" s="78">
        <v>20.8</v>
      </c>
      <c r="F36" s="78">
        <v>14.75</v>
      </c>
      <c r="G36" s="78">
        <v>17.100000000000001</v>
      </c>
      <c r="H36" s="78">
        <v>14.1</v>
      </c>
      <c r="I36" s="78">
        <v>14.4</v>
      </c>
      <c r="J36" s="78">
        <v>16.899999999999999</v>
      </c>
      <c r="K36" s="78">
        <v>13.5</v>
      </c>
      <c r="L36" s="78">
        <v>17.5</v>
      </c>
      <c r="M36" s="120">
        <v>17.899999999999999</v>
      </c>
      <c r="N36" s="120">
        <v>4.3</v>
      </c>
      <c r="O36" s="79">
        <f>SUM(C36:N36)</f>
        <v>164.34000000000003</v>
      </c>
      <c r="P36" s="243"/>
    </row>
    <row r="37" spans="1:16" ht="14.4" thickBot="1" x14ac:dyDescent="0.3">
      <c r="A37" s="2"/>
      <c r="B37" s="2"/>
    </row>
    <row r="38" spans="1:16" ht="18" customHeight="1" x14ac:dyDescent="0.25">
      <c r="A38" s="175" t="s">
        <v>38</v>
      </c>
      <c r="B38" s="174"/>
      <c r="C38" s="174"/>
      <c r="D38" s="173"/>
      <c r="E38" s="171" t="s">
        <v>0</v>
      </c>
      <c r="F38" s="174"/>
      <c r="G38" s="174"/>
      <c r="H38" s="173"/>
      <c r="I38" s="171" t="s">
        <v>21</v>
      </c>
      <c r="J38" s="174"/>
      <c r="K38" s="174"/>
      <c r="L38" s="173"/>
      <c r="M38" s="171" t="s">
        <v>28</v>
      </c>
      <c r="N38" s="173"/>
      <c r="O38" s="211" t="s">
        <v>20</v>
      </c>
      <c r="P38" s="212"/>
    </row>
    <row r="39" spans="1:16" ht="39.75" customHeight="1" thickBot="1" x14ac:dyDescent="0.3">
      <c r="A39" s="181" t="s">
        <v>232</v>
      </c>
      <c r="B39" s="180"/>
      <c r="C39" s="180"/>
      <c r="D39" s="179"/>
      <c r="E39" s="178" t="s">
        <v>233</v>
      </c>
      <c r="F39" s="180"/>
      <c r="G39" s="180"/>
      <c r="H39" s="179"/>
      <c r="I39" s="178" t="s">
        <v>234</v>
      </c>
      <c r="J39" s="180"/>
      <c r="K39" s="180"/>
      <c r="L39" s="179"/>
      <c r="M39" s="178" t="s">
        <v>32</v>
      </c>
      <c r="N39" s="179"/>
      <c r="O39" s="213" t="s">
        <v>235</v>
      </c>
      <c r="P39" s="160"/>
    </row>
    <row r="40" spans="1:16" ht="22.5" customHeight="1" x14ac:dyDescent="0.25">
      <c r="A40" s="191" t="s">
        <v>226</v>
      </c>
      <c r="B40" s="192"/>
      <c r="C40" s="192"/>
      <c r="D40" s="192"/>
      <c r="E40" s="192"/>
      <c r="F40" s="192"/>
      <c r="G40" s="192"/>
      <c r="H40" s="192"/>
      <c r="I40" s="192"/>
      <c r="J40" s="192"/>
      <c r="K40" s="192"/>
      <c r="L40" s="192"/>
      <c r="M40" s="192"/>
      <c r="N40" s="192"/>
      <c r="O40" s="192"/>
      <c r="P40" s="193"/>
    </row>
    <row r="41" spans="1:16" ht="39.75" customHeight="1" x14ac:dyDescent="0.25">
      <c r="A41" s="194"/>
      <c r="B41" s="195"/>
      <c r="C41" s="195"/>
      <c r="D41" s="195"/>
      <c r="E41" s="195"/>
      <c r="F41" s="195"/>
      <c r="G41" s="195"/>
      <c r="H41" s="195"/>
      <c r="I41" s="195"/>
      <c r="J41" s="195"/>
      <c r="K41" s="195"/>
      <c r="L41" s="195"/>
      <c r="M41" s="195"/>
      <c r="N41" s="195"/>
      <c r="O41" s="195"/>
      <c r="P41" s="196"/>
    </row>
    <row r="42" spans="1:16" ht="39.75" customHeight="1" x14ac:dyDescent="0.25">
      <c r="A42" s="194"/>
      <c r="B42" s="195"/>
      <c r="C42" s="195"/>
      <c r="D42" s="195"/>
      <c r="E42" s="195"/>
      <c r="F42" s="195"/>
      <c r="G42" s="195"/>
      <c r="H42" s="195"/>
      <c r="I42" s="195"/>
      <c r="J42" s="195"/>
      <c r="K42" s="195"/>
      <c r="L42" s="195"/>
      <c r="M42" s="195"/>
      <c r="N42" s="195"/>
      <c r="O42" s="195"/>
      <c r="P42" s="196"/>
    </row>
    <row r="43" spans="1:16" ht="39.75" customHeight="1" x14ac:dyDescent="0.25">
      <c r="A43" s="194"/>
      <c r="B43" s="195"/>
      <c r="C43" s="195"/>
      <c r="D43" s="195"/>
      <c r="E43" s="195"/>
      <c r="F43" s="195"/>
      <c r="G43" s="195"/>
      <c r="H43" s="195"/>
      <c r="I43" s="195"/>
      <c r="J43" s="195"/>
      <c r="K43" s="195"/>
      <c r="L43" s="195"/>
      <c r="M43" s="195"/>
      <c r="N43" s="195"/>
      <c r="O43" s="195"/>
      <c r="P43" s="196"/>
    </row>
    <row r="44" spans="1:16" ht="39.75" customHeight="1" x14ac:dyDescent="0.25">
      <c r="A44" s="194"/>
      <c r="B44" s="195"/>
      <c r="C44" s="195"/>
      <c r="D44" s="195"/>
      <c r="E44" s="195"/>
      <c r="F44" s="195"/>
      <c r="G44" s="195"/>
      <c r="H44" s="195"/>
      <c r="I44" s="195"/>
      <c r="J44" s="195"/>
      <c r="K44" s="195"/>
      <c r="L44" s="195"/>
      <c r="M44" s="195"/>
      <c r="N44" s="195"/>
      <c r="O44" s="195"/>
      <c r="P44" s="196"/>
    </row>
    <row r="45" spans="1:16" ht="39.75" customHeight="1" x14ac:dyDescent="0.25">
      <c r="A45" s="194"/>
      <c r="B45" s="195"/>
      <c r="C45" s="195"/>
      <c r="D45" s="195"/>
      <c r="E45" s="195"/>
      <c r="F45" s="195"/>
      <c r="G45" s="195"/>
      <c r="H45" s="195"/>
      <c r="I45" s="195"/>
      <c r="J45" s="195"/>
      <c r="K45" s="195"/>
      <c r="L45" s="195"/>
      <c r="M45" s="195"/>
      <c r="N45" s="195"/>
      <c r="O45" s="195"/>
      <c r="P45" s="196"/>
    </row>
    <row r="46" spans="1:16" ht="39.75" customHeight="1" x14ac:dyDescent="0.25">
      <c r="A46" s="194"/>
      <c r="B46" s="195"/>
      <c r="C46" s="195"/>
      <c r="D46" s="195"/>
      <c r="E46" s="195"/>
      <c r="F46" s="195"/>
      <c r="G46" s="195"/>
      <c r="H46" s="195"/>
      <c r="I46" s="195"/>
      <c r="J46" s="195"/>
      <c r="K46" s="195"/>
      <c r="L46" s="195"/>
      <c r="M46" s="195"/>
      <c r="N46" s="195"/>
      <c r="O46" s="195"/>
      <c r="P46" s="196"/>
    </row>
    <row r="47" spans="1:16" ht="39.75" customHeight="1" x14ac:dyDescent="0.25">
      <c r="A47" s="194"/>
      <c r="B47" s="195"/>
      <c r="C47" s="195"/>
      <c r="D47" s="195"/>
      <c r="E47" s="195"/>
      <c r="F47" s="195"/>
      <c r="G47" s="195"/>
      <c r="H47" s="195"/>
      <c r="I47" s="195"/>
      <c r="J47" s="195"/>
      <c r="K47" s="195"/>
      <c r="L47" s="195"/>
      <c r="M47" s="195"/>
      <c r="N47" s="195"/>
      <c r="O47" s="195"/>
      <c r="P47" s="196"/>
    </row>
    <row r="48" spans="1:16" ht="39.75" customHeight="1" x14ac:dyDescent="0.25">
      <c r="A48" s="194"/>
      <c r="B48" s="195"/>
      <c r="C48" s="195"/>
      <c r="D48" s="195"/>
      <c r="E48" s="195"/>
      <c r="F48" s="195"/>
      <c r="G48" s="195"/>
      <c r="H48" s="195"/>
      <c r="I48" s="195"/>
      <c r="J48" s="195"/>
      <c r="K48" s="195"/>
      <c r="L48" s="195"/>
      <c r="M48" s="195"/>
      <c r="N48" s="195"/>
      <c r="O48" s="195"/>
      <c r="P48" s="196"/>
    </row>
    <row r="49" spans="1:16" ht="39.75" customHeight="1" x14ac:dyDescent="0.25">
      <c r="A49" s="194"/>
      <c r="B49" s="195"/>
      <c r="C49" s="195"/>
      <c r="D49" s="195"/>
      <c r="E49" s="195"/>
      <c r="F49" s="195"/>
      <c r="G49" s="195"/>
      <c r="H49" s="195"/>
      <c r="I49" s="195"/>
      <c r="J49" s="195"/>
      <c r="K49" s="195"/>
      <c r="L49" s="195"/>
      <c r="M49" s="195"/>
      <c r="N49" s="195"/>
      <c r="O49" s="195"/>
      <c r="P49" s="196"/>
    </row>
    <row r="50" spans="1:16" ht="14.4" thickBot="1" x14ac:dyDescent="0.3">
      <c r="A50" s="197"/>
      <c r="B50" s="198"/>
      <c r="C50" s="198"/>
      <c r="D50" s="198"/>
      <c r="E50" s="198"/>
      <c r="F50" s="198"/>
      <c r="G50" s="198"/>
      <c r="H50" s="198"/>
      <c r="I50" s="198"/>
      <c r="J50" s="198"/>
      <c r="K50" s="198"/>
      <c r="L50" s="198"/>
      <c r="M50" s="198"/>
      <c r="N50" s="198"/>
      <c r="O50" s="198"/>
      <c r="P50" s="199"/>
    </row>
    <row r="51" spans="1:16" ht="17.25" customHeight="1" x14ac:dyDescent="0.25">
      <c r="A51" s="8" t="s">
        <v>1</v>
      </c>
      <c r="B51" s="7" t="s">
        <v>2</v>
      </c>
      <c r="C51" s="7" t="s">
        <v>3</v>
      </c>
      <c r="D51" s="7" t="s">
        <v>4</v>
      </c>
      <c r="E51" s="7" t="s">
        <v>5</v>
      </c>
      <c r="F51" s="7" t="s">
        <v>6</v>
      </c>
      <c r="G51" s="7" t="s">
        <v>7</v>
      </c>
      <c r="H51" s="7" t="s">
        <v>8</v>
      </c>
      <c r="I51" s="7" t="s">
        <v>9</v>
      </c>
      <c r="J51" s="7" t="s">
        <v>10</v>
      </c>
      <c r="K51" s="7" t="s">
        <v>11</v>
      </c>
      <c r="L51" s="7" t="s">
        <v>12</v>
      </c>
      <c r="M51" s="139" t="s">
        <v>17</v>
      </c>
      <c r="N51" s="139"/>
      <c r="O51" s="139" t="s">
        <v>236</v>
      </c>
      <c r="P51" s="140"/>
    </row>
    <row r="52" spans="1:16" ht="39.75" customHeight="1" thickBot="1" x14ac:dyDescent="0.3">
      <c r="A52" s="9">
        <v>18.59</v>
      </c>
      <c r="B52" s="10">
        <v>98.77</v>
      </c>
      <c r="C52" s="10">
        <v>103.6</v>
      </c>
      <c r="D52" s="10">
        <v>116.35</v>
      </c>
      <c r="E52" s="10">
        <v>85.9</v>
      </c>
      <c r="F52" s="10">
        <v>84.44</v>
      </c>
      <c r="G52" s="10">
        <v>82.9</v>
      </c>
      <c r="H52" s="10">
        <v>92.7</v>
      </c>
      <c r="I52" s="10">
        <v>60.3</v>
      </c>
      <c r="J52" s="10">
        <v>81.2</v>
      </c>
      <c r="K52" s="10">
        <v>116.1</v>
      </c>
      <c r="L52" s="10">
        <v>127.6</v>
      </c>
      <c r="M52" s="238">
        <f>SUM(A52:L52)</f>
        <v>1068.45</v>
      </c>
      <c r="N52" s="238"/>
      <c r="O52" s="236"/>
      <c r="P52" s="237"/>
    </row>
    <row r="53" spans="1:16" ht="16.5" customHeight="1" thickBot="1" x14ac:dyDescent="0.3">
      <c r="A53" s="2"/>
      <c r="B53" s="2"/>
    </row>
    <row r="54" spans="1:16" ht="24.75" customHeight="1" x14ac:dyDescent="0.25">
      <c r="A54" s="175" t="s">
        <v>38</v>
      </c>
      <c r="B54" s="174"/>
      <c r="C54" s="174"/>
      <c r="D54" s="173"/>
      <c r="E54" s="171" t="s">
        <v>0</v>
      </c>
      <c r="F54" s="174"/>
      <c r="G54" s="174"/>
      <c r="H54" s="173"/>
      <c r="I54" s="171" t="s">
        <v>21</v>
      </c>
      <c r="J54" s="174"/>
      <c r="K54" s="174"/>
      <c r="L54" s="173"/>
      <c r="M54" s="171" t="s">
        <v>28</v>
      </c>
      <c r="N54" s="173"/>
      <c r="O54" s="211" t="s">
        <v>20</v>
      </c>
      <c r="P54" s="212"/>
    </row>
    <row r="55" spans="1:16" ht="39.75" customHeight="1" thickBot="1" x14ac:dyDescent="0.3">
      <c r="A55" s="181" t="s">
        <v>232</v>
      </c>
      <c r="B55" s="180"/>
      <c r="C55" s="180"/>
      <c r="D55" s="179"/>
      <c r="E55" s="178" t="s">
        <v>237</v>
      </c>
      <c r="F55" s="180"/>
      <c r="G55" s="180"/>
      <c r="H55" s="179"/>
      <c r="I55" s="178" t="s">
        <v>238</v>
      </c>
      <c r="J55" s="180"/>
      <c r="K55" s="180"/>
      <c r="L55" s="179"/>
      <c r="M55" s="178" t="s">
        <v>32</v>
      </c>
      <c r="N55" s="179"/>
      <c r="O55" s="213">
        <v>-0.01</v>
      </c>
      <c r="P55" s="160"/>
    </row>
    <row r="56" spans="1:16" ht="27" customHeight="1" x14ac:dyDescent="0.25">
      <c r="A56" s="162" t="s">
        <v>30</v>
      </c>
      <c r="B56" s="163"/>
      <c r="C56" s="163"/>
      <c r="D56" s="163"/>
      <c r="E56" s="163"/>
      <c r="F56" s="163"/>
      <c r="G56" s="163"/>
      <c r="H56" s="163"/>
      <c r="I56" s="163"/>
      <c r="J56" s="163"/>
      <c r="K56" s="163"/>
      <c r="L56" s="163"/>
      <c r="M56" s="163"/>
      <c r="N56" s="163"/>
      <c r="O56" s="163"/>
      <c r="P56" s="164"/>
    </row>
    <row r="57" spans="1:16" ht="51" customHeight="1" x14ac:dyDescent="0.25">
      <c r="A57" s="165"/>
      <c r="B57" s="166"/>
      <c r="C57" s="166"/>
      <c r="D57" s="166"/>
      <c r="E57" s="166"/>
      <c r="F57" s="166"/>
      <c r="G57" s="166"/>
      <c r="H57" s="166"/>
      <c r="I57" s="166"/>
      <c r="J57" s="166"/>
      <c r="K57" s="166"/>
      <c r="L57" s="166"/>
      <c r="M57" s="166"/>
      <c r="N57" s="166"/>
      <c r="O57" s="166"/>
      <c r="P57" s="167"/>
    </row>
    <row r="58" spans="1:16" ht="51" customHeight="1" x14ac:dyDescent="0.25">
      <c r="A58" s="165"/>
      <c r="B58" s="166"/>
      <c r="C58" s="166"/>
      <c r="D58" s="166"/>
      <c r="E58" s="166"/>
      <c r="F58" s="166"/>
      <c r="G58" s="166"/>
      <c r="H58" s="166"/>
      <c r="I58" s="166"/>
      <c r="J58" s="166"/>
      <c r="K58" s="166"/>
      <c r="L58" s="166"/>
      <c r="M58" s="166"/>
      <c r="N58" s="166"/>
      <c r="O58" s="166"/>
      <c r="P58" s="167"/>
    </row>
    <row r="59" spans="1:16" ht="51" customHeight="1" x14ac:dyDescent="0.25">
      <c r="A59" s="165"/>
      <c r="B59" s="166"/>
      <c r="C59" s="166"/>
      <c r="D59" s="166"/>
      <c r="E59" s="166"/>
      <c r="F59" s="166"/>
      <c r="G59" s="166"/>
      <c r="H59" s="166"/>
      <c r="I59" s="166"/>
      <c r="J59" s="166"/>
      <c r="K59" s="166"/>
      <c r="L59" s="166"/>
      <c r="M59" s="166"/>
      <c r="N59" s="166"/>
      <c r="O59" s="166"/>
      <c r="P59" s="167"/>
    </row>
    <row r="60" spans="1:16" ht="51" customHeight="1" x14ac:dyDescent="0.25">
      <c r="A60" s="165"/>
      <c r="B60" s="166"/>
      <c r="C60" s="166"/>
      <c r="D60" s="166"/>
      <c r="E60" s="166"/>
      <c r="F60" s="166"/>
      <c r="G60" s="166"/>
      <c r="H60" s="166"/>
      <c r="I60" s="166"/>
      <c r="J60" s="166"/>
      <c r="K60" s="166"/>
      <c r="L60" s="166"/>
      <c r="M60" s="166"/>
      <c r="N60" s="166"/>
      <c r="O60" s="166"/>
      <c r="P60" s="167"/>
    </row>
    <row r="61" spans="1:16" ht="51" customHeight="1" thickBot="1" x14ac:dyDescent="0.3">
      <c r="A61" s="165"/>
      <c r="B61" s="166"/>
      <c r="C61" s="166"/>
      <c r="D61" s="166"/>
      <c r="E61" s="166"/>
      <c r="F61" s="166"/>
      <c r="G61" s="166"/>
      <c r="H61" s="166"/>
      <c r="I61" s="166"/>
      <c r="J61" s="166"/>
      <c r="K61" s="166"/>
      <c r="L61" s="166"/>
      <c r="M61" s="166"/>
      <c r="N61" s="166"/>
      <c r="O61" s="166"/>
      <c r="P61" s="167"/>
    </row>
    <row r="62" spans="1:16" ht="36" customHeight="1" x14ac:dyDescent="0.25">
      <c r="A62" s="234" t="s">
        <v>239</v>
      </c>
      <c r="B62" s="235"/>
      <c r="C62" s="235"/>
      <c r="D62" s="235">
        <v>2021</v>
      </c>
      <c r="E62" s="235"/>
      <c r="F62" s="235">
        <v>2022</v>
      </c>
      <c r="G62" s="235"/>
      <c r="H62" s="235">
        <v>2023</v>
      </c>
      <c r="I62" s="235"/>
      <c r="J62" s="235">
        <v>2024</v>
      </c>
      <c r="K62" s="235"/>
      <c r="L62" s="235">
        <v>2025</v>
      </c>
      <c r="M62" s="235"/>
      <c r="N62" s="235">
        <v>2026</v>
      </c>
      <c r="O62" s="235"/>
      <c r="P62" s="80"/>
    </row>
    <row r="63" spans="1:16" ht="48.75" customHeight="1" x14ac:dyDescent="0.3">
      <c r="A63" s="227" t="s">
        <v>240</v>
      </c>
      <c r="B63" s="228"/>
      <c r="C63" s="228"/>
      <c r="D63" s="229">
        <v>13735.35</v>
      </c>
      <c r="E63" s="224"/>
      <c r="F63" s="230">
        <v>4881.88</v>
      </c>
      <c r="G63" s="224"/>
      <c r="H63" s="231">
        <v>6297.36</v>
      </c>
      <c r="I63" s="232"/>
      <c r="J63" s="233">
        <f>P66</f>
        <v>3546.8899999999994</v>
      </c>
      <c r="K63" s="233"/>
      <c r="L63" s="220">
        <v>0</v>
      </c>
      <c r="M63" s="220"/>
      <c r="N63" s="220">
        <v>0</v>
      </c>
      <c r="O63" s="220"/>
      <c r="P63" s="81"/>
    </row>
    <row r="64" spans="1:16" ht="48.75" customHeight="1" x14ac:dyDescent="0.3">
      <c r="A64" s="221" t="s">
        <v>241</v>
      </c>
      <c r="B64" s="222"/>
      <c r="C64" s="222"/>
      <c r="D64" s="223"/>
      <c r="E64" s="224"/>
      <c r="F64" s="225">
        <f>F63/D63</f>
        <v>0.35542450683819488</v>
      </c>
      <c r="G64" s="224"/>
      <c r="H64" s="225">
        <f>H63/F63</f>
        <v>1.2899456766655468</v>
      </c>
      <c r="I64" s="224"/>
      <c r="J64" s="226">
        <f>IFERROR(J63/H63,0)</f>
        <v>0.56323443474725909</v>
      </c>
      <c r="K64" s="226"/>
      <c r="L64" s="226">
        <f>IFERROR(L63/J63,0)</f>
        <v>0</v>
      </c>
      <c r="M64" s="226"/>
      <c r="N64" s="226">
        <f>IFERROR(N63/L63,0)</f>
        <v>0</v>
      </c>
      <c r="O64" s="226"/>
      <c r="P64" s="81"/>
    </row>
    <row r="65" spans="1:35" ht="48.75" customHeight="1" x14ac:dyDescent="0.25">
      <c r="A65" s="216" t="s">
        <v>242</v>
      </c>
      <c r="B65" s="217"/>
      <c r="C65" s="217"/>
      <c r="D65" s="38" t="s">
        <v>1</v>
      </c>
      <c r="E65" s="38" t="s">
        <v>2</v>
      </c>
      <c r="F65" s="38" t="s">
        <v>3</v>
      </c>
      <c r="G65" s="38" t="s">
        <v>4</v>
      </c>
      <c r="H65" s="38" t="s">
        <v>5</v>
      </c>
      <c r="I65" s="38" t="s">
        <v>6</v>
      </c>
      <c r="J65" s="38" t="s">
        <v>7</v>
      </c>
      <c r="K65" s="38" t="s">
        <v>8</v>
      </c>
      <c r="L65" s="38" t="s">
        <v>9</v>
      </c>
      <c r="M65" s="38" t="s">
        <v>10</v>
      </c>
      <c r="N65" s="38" t="s">
        <v>11</v>
      </c>
      <c r="O65" s="38" t="s">
        <v>12</v>
      </c>
      <c r="P65" s="74" t="s">
        <v>17</v>
      </c>
    </row>
    <row r="66" spans="1:35" ht="52.8" customHeight="1" x14ac:dyDescent="0.25">
      <c r="A66" s="216" t="s">
        <v>303</v>
      </c>
      <c r="B66" s="217"/>
      <c r="C66" s="217"/>
      <c r="D66" s="82">
        <f t="shared" ref="D66:O66" si="2">A52+C30+D67</f>
        <v>394.66999999999996</v>
      </c>
      <c r="E66" s="82">
        <f t="shared" si="2"/>
        <v>273.08000000000004</v>
      </c>
      <c r="F66" s="82">
        <f t="shared" si="2"/>
        <v>368.79999999999995</v>
      </c>
      <c r="G66" s="82">
        <f t="shared" si="2"/>
        <v>382.9</v>
      </c>
      <c r="H66" s="82">
        <f t="shared" si="2"/>
        <v>324.40000000000003</v>
      </c>
      <c r="I66" s="82">
        <f t="shared" si="2"/>
        <v>261.54000000000002</v>
      </c>
      <c r="J66" s="76">
        <f t="shared" si="2"/>
        <v>249.60000000000002</v>
      </c>
      <c r="K66" s="76">
        <f t="shared" si="2"/>
        <v>265.10000000000002</v>
      </c>
      <c r="L66" s="76">
        <f t="shared" si="2"/>
        <v>249.60000000000002</v>
      </c>
      <c r="M66" s="76">
        <f t="shared" si="2"/>
        <v>261.89999999999998</v>
      </c>
      <c r="N66" s="76">
        <f t="shared" si="2"/>
        <v>316.7</v>
      </c>
      <c r="O66" s="76">
        <f t="shared" si="2"/>
        <v>198.6</v>
      </c>
      <c r="P66" s="83">
        <f>SUM(D66:O66)</f>
        <v>3546.8899999999994</v>
      </c>
    </row>
    <row r="67" spans="1:35" ht="42" customHeight="1" thickBot="1" x14ac:dyDescent="0.3">
      <c r="A67" s="218" t="s">
        <v>243</v>
      </c>
      <c r="B67" s="219"/>
      <c r="C67" s="219"/>
      <c r="D67" s="84">
        <v>324.77</v>
      </c>
      <c r="E67" s="85">
        <v>156.86000000000001</v>
      </c>
      <c r="F67" s="86">
        <v>232.9</v>
      </c>
      <c r="G67" s="86">
        <v>250.7</v>
      </c>
      <c r="H67" s="86">
        <v>205.3</v>
      </c>
      <c r="I67" s="86">
        <v>143.9</v>
      </c>
      <c r="J67" s="87">
        <v>130.5</v>
      </c>
      <c r="K67" s="87">
        <v>134.69999999999999</v>
      </c>
      <c r="L67" s="87">
        <v>164.3</v>
      </c>
      <c r="M67" s="105">
        <v>146.1</v>
      </c>
      <c r="N67" s="88">
        <v>168.5</v>
      </c>
      <c r="O67" s="89">
        <v>64.400000000000006</v>
      </c>
      <c r="P67" s="116"/>
    </row>
    <row r="68" spans="1:35" ht="14.4" thickBot="1" x14ac:dyDescent="0.3"/>
    <row r="69" spans="1:35" x14ac:dyDescent="0.25">
      <c r="A69" s="175" t="s">
        <v>38</v>
      </c>
      <c r="B69" s="174"/>
      <c r="C69" s="174"/>
      <c r="D69" s="173"/>
      <c r="E69" s="171" t="s">
        <v>0</v>
      </c>
      <c r="F69" s="174"/>
      <c r="G69" s="174"/>
      <c r="H69" s="173"/>
      <c r="I69" s="171" t="s">
        <v>21</v>
      </c>
      <c r="J69" s="174"/>
      <c r="K69" s="174"/>
      <c r="L69" s="173"/>
      <c r="M69" s="171" t="s">
        <v>28</v>
      </c>
      <c r="N69" s="173"/>
      <c r="O69" s="211" t="s">
        <v>20</v>
      </c>
      <c r="P69" s="212"/>
      <c r="T69" s="90"/>
      <c r="U69" s="90"/>
      <c r="V69" s="90"/>
      <c r="W69" s="90"/>
      <c r="X69" s="90"/>
      <c r="Y69" s="90"/>
      <c r="Z69" s="90"/>
      <c r="AA69" s="90"/>
      <c r="AB69" s="90"/>
      <c r="AC69" s="90"/>
      <c r="AD69" s="90"/>
      <c r="AE69" s="90"/>
      <c r="AF69" s="90"/>
      <c r="AG69" s="90"/>
      <c r="AH69" s="90"/>
      <c r="AI69" s="90"/>
    </row>
    <row r="70" spans="1:35" ht="41.25" customHeight="1" thickBot="1" x14ac:dyDescent="0.3">
      <c r="A70" s="181" t="s">
        <v>244</v>
      </c>
      <c r="B70" s="180"/>
      <c r="C70" s="180"/>
      <c r="D70" s="179"/>
      <c r="E70" s="178" t="s">
        <v>245</v>
      </c>
      <c r="F70" s="180"/>
      <c r="G70" s="180"/>
      <c r="H70" s="179"/>
      <c r="I70" s="178" t="s">
        <v>246</v>
      </c>
      <c r="J70" s="180"/>
      <c r="K70" s="180"/>
      <c r="L70" s="179"/>
      <c r="M70" s="178" t="s">
        <v>29</v>
      </c>
      <c r="N70" s="179"/>
      <c r="O70" s="213" t="s">
        <v>247</v>
      </c>
      <c r="P70" s="160"/>
      <c r="T70" s="91"/>
      <c r="U70" s="91"/>
      <c r="V70" s="91"/>
      <c r="W70" s="91"/>
      <c r="X70" s="91"/>
      <c r="Y70" s="91"/>
      <c r="Z70" s="91"/>
      <c r="AA70" s="91"/>
      <c r="AB70" s="91"/>
      <c r="AC70" s="91"/>
      <c r="AD70" s="91"/>
      <c r="AE70" s="91"/>
      <c r="AF70" s="91"/>
      <c r="AG70" s="91"/>
      <c r="AH70" s="92"/>
      <c r="AI70" s="91"/>
    </row>
    <row r="71" spans="1:35" ht="24" customHeight="1" x14ac:dyDescent="0.25">
      <c r="A71" s="191" t="s">
        <v>226</v>
      </c>
      <c r="B71" s="192"/>
      <c r="C71" s="192"/>
      <c r="D71" s="192"/>
      <c r="E71" s="192"/>
      <c r="F71" s="192"/>
      <c r="G71" s="192"/>
      <c r="H71" s="192"/>
      <c r="I71" s="192"/>
      <c r="J71" s="192"/>
      <c r="K71" s="192"/>
      <c r="L71" s="192"/>
      <c r="M71" s="192"/>
      <c r="N71" s="192"/>
      <c r="O71" s="192"/>
      <c r="P71" s="193"/>
    </row>
    <row r="72" spans="1:35" ht="36" customHeight="1" x14ac:dyDescent="0.25">
      <c r="A72" s="194"/>
      <c r="B72" s="195"/>
      <c r="C72" s="195"/>
      <c r="D72" s="195"/>
      <c r="E72" s="195"/>
      <c r="F72" s="195"/>
      <c r="G72" s="195"/>
      <c r="H72" s="195"/>
      <c r="I72" s="195"/>
      <c r="J72" s="195"/>
      <c r="K72" s="195"/>
      <c r="L72" s="195"/>
      <c r="M72" s="195"/>
      <c r="N72" s="195"/>
      <c r="O72" s="195"/>
      <c r="P72" s="196"/>
    </row>
    <row r="73" spans="1:35" ht="36" customHeight="1" x14ac:dyDescent="0.25">
      <c r="A73" s="194"/>
      <c r="B73" s="195"/>
      <c r="C73" s="195"/>
      <c r="D73" s="195"/>
      <c r="E73" s="195"/>
      <c r="F73" s="195"/>
      <c r="G73" s="195"/>
      <c r="H73" s="195"/>
      <c r="I73" s="195"/>
      <c r="J73" s="195"/>
      <c r="K73" s="195"/>
      <c r="L73" s="195"/>
      <c r="M73" s="195"/>
      <c r="N73" s="195"/>
      <c r="O73" s="195"/>
      <c r="P73" s="196"/>
    </row>
    <row r="74" spans="1:35" ht="36" customHeight="1" x14ac:dyDescent="0.25">
      <c r="A74" s="194"/>
      <c r="B74" s="195"/>
      <c r="C74" s="195"/>
      <c r="D74" s="195"/>
      <c r="E74" s="195"/>
      <c r="F74" s="195"/>
      <c r="G74" s="195"/>
      <c r="H74" s="195"/>
      <c r="I74" s="195"/>
      <c r="J74" s="195"/>
      <c r="K74" s="195"/>
      <c r="L74" s="195"/>
      <c r="M74" s="195"/>
      <c r="N74" s="195"/>
      <c r="O74" s="195"/>
      <c r="P74" s="196"/>
    </row>
    <row r="75" spans="1:35" ht="36" customHeight="1" x14ac:dyDescent="0.25">
      <c r="A75" s="194"/>
      <c r="B75" s="195"/>
      <c r="C75" s="195"/>
      <c r="D75" s="195"/>
      <c r="E75" s="195"/>
      <c r="F75" s="195"/>
      <c r="G75" s="195"/>
      <c r="H75" s="195"/>
      <c r="I75" s="195"/>
      <c r="J75" s="195"/>
      <c r="K75" s="195"/>
      <c r="L75" s="195"/>
      <c r="M75" s="195"/>
      <c r="N75" s="195"/>
      <c r="O75" s="195"/>
      <c r="P75" s="196"/>
    </row>
    <row r="76" spans="1:35" ht="36" customHeight="1" x14ac:dyDescent="0.25">
      <c r="A76" s="194"/>
      <c r="B76" s="195"/>
      <c r="C76" s="195"/>
      <c r="D76" s="195"/>
      <c r="E76" s="195"/>
      <c r="F76" s="195"/>
      <c r="G76" s="195"/>
      <c r="H76" s="195"/>
      <c r="I76" s="195"/>
      <c r="J76" s="195"/>
      <c r="K76" s="195"/>
      <c r="L76" s="195"/>
      <c r="M76" s="195"/>
      <c r="N76" s="195"/>
      <c r="O76" s="195"/>
      <c r="P76" s="196"/>
    </row>
    <row r="77" spans="1:35" ht="36" customHeight="1" x14ac:dyDescent="0.25">
      <c r="A77" s="194"/>
      <c r="B77" s="195"/>
      <c r="C77" s="195"/>
      <c r="D77" s="195"/>
      <c r="E77" s="195"/>
      <c r="F77" s="195"/>
      <c r="G77" s="195"/>
      <c r="H77" s="195"/>
      <c r="I77" s="195"/>
      <c r="J77" s="195"/>
      <c r="K77" s="195"/>
      <c r="L77" s="195"/>
      <c r="M77" s="195"/>
      <c r="N77" s="195"/>
      <c r="O77" s="195"/>
      <c r="P77" s="196"/>
    </row>
    <row r="78" spans="1:35" ht="36" customHeight="1" x14ac:dyDescent="0.25">
      <c r="A78" s="194"/>
      <c r="B78" s="195"/>
      <c r="C78" s="195"/>
      <c r="D78" s="195"/>
      <c r="E78" s="195"/>
      <c r="F78" s="195"/>
      <c r="G78" s="195"/>
      <c r="H78" s="195"/>
      <c r="I78" s="195"/>
      <c r="J78" s="195"/>
      <c r="K78" s="195"/>
      <c r="L78" s="195"/>
      <c r="M78" s="195"/>
      <c r="N78" s="195"/>
      <c r="O78" s="195"/>
      <c r="P78" s="196"/>
    </row>
    <row r="79" spans="1:35" ht="36" customHeight="1" x14ac:dyDescent="0.25">
      <c r="A79" s="194"/>
      <c r="B79" s="195"/>
      <c r="C79" s="195"/>
      <c r="D79" s="195"/>
      <c r="E79" s="195"/>
      <c r="F79" s="195"/>
      <c r="G79" s="195"/>
      <c r="H79" s="195"/>
      <c r="I79" s="195"/>
      <c r="J79" s="195"/>
      <c r="K79" s="195"/>
      <c r="L79" s="195"/>
      <c r="M79" s="195"/>
      <c r="N79" s="195"/>
      <c r="O79" s="195"/>
      <c r="P79" s="196"/>
    </row>
    <row r="80" spans="1:35" ht="36" customHeight="1" thickBot="1" x14ac:dyDescent="0.3">
      <c r="A80" s="197"/>
      <c r="B80" s="198"/>
      <c r="C80" s="198"/>
      <c r="D80" s="198"/>
      <c r="E80" s="198"/>
      <c r="F80" s="198"/>
      <c r="G80" s="198"/>
      <c r="H80" s="198"/>
      <c r="I80" s="198"/>
      <c r="J80" s="198"/>
      <c r="K80" s="198"/>
      <c r="L80" s="198"/>
      <c r="M80" s="198"/>
      <c r="N80" s="198"/>
      <c r="O80" s="198"/>
      <c r="P80" s="199"/>
    </row>
    <row r="81" spans="1:16" ht="24.75" customHeight="1" x14ac:dyDescent="0.25">
      <c r="A81" s="214" t="s">
        <v>49</v>
      </c>
      <c r="B81" s="215"/>
      <c r="C81" s="7" t="s">
        <v>1</v>
      </c>
      <c r="D81" s="7" t="s">
        <v>2</v>
      </c>
      <c r="E81" s="7" t="s">
        <v>3</v>
      </c>
      <c r="F81" s="7" t="s">
        <v>4</v>
      </c>
      <c r="G81" s="7" t="s">
        <v>5</v>
      </c>
      <c r="H81" s="7" t="s">
        <v>6</v>
      </c>
      <c r="I81" s="7" t="s">
        <v>7</v>
      </c>
      <c r="J81" s="7" t="s">
        <v>8</v>
      </c>
      <c r="K81" s="7" t="s">
        <v>9</v>
      </c>
      <c r="L81" s="7" t="s">
        <v>10</v>
      </c>
      <c r="M81" s="7" t="s">
        <v>11</v>
      </c>
      <c r="N81" s="7" t="s">
        <v>12</v>
      </c>
      <c r="O81" s="7" t="s">
        <v>17</v>
      </c>
      <c r="P81" s="202" t="s">
        <v>248</v>
      </c>
    </row>
    <row r="82" spans="1:16" ht="45" customHeight="1" x14ac:dyDescent="0.25">
      <c r="A82" s="205" t="s">
        <v>248</v>
      </c>
      <c r="B82" s="206"/>
      <c r="C82" s="93">
        <f t="shared" ref="C82:O82" si="3">IFERROR(C83/C84,0)</f>
        <v>28.095238095238095</v>
      </c>
      <c r="D82" s="93">
        <f t="shared" si="3"/>
        <v>23.513966480446928</v>
      </c>
      <c r="E82" s="93">
        <f t="shared" si="3"/>
        <v>24.829896907216494</v>
      </c>
      <c r="F82" s="93">
        <f t="shared" si="3"/>
        <v>21.913265306122447</v>
      </c>
      <c r="G82" s="93">
        <f t="shared" si="3"/>
        <v>30.862244897959183</v>
      </c>
      <c r="H82" s="93">
        <f t="shared" si="3"/>
        <v>28.105263157894736</v>
      </c>
      <c r="I82" s="93">
        <f t="shared" si="3"/>
        <v>26.971153846153847</v>
      </c>
      <c r="J82" s="93">
        <f t="shared" si="3"/>
        <v>27.492890995260662</v>
      </c>
      <c r="K82" s="93">
        <f t="shared" si="3"/>
        <v>27.01530612244898</v>
      </c>
      <c r="L82" s="93">
        <f t="shared" si="3"/>
        <v>56.783783783783782</v>
      </c>
      <c r="M82" s="93">
        <f t="shared" si="3"/>
        <v>49.363636363636367</v>
      </c>
      <c r="N82" s="93">
        <f t="shared" si="3"/>
        <v>72.432432432432435</v>
      </c>
      <c r="O82" s="94">
        <f t="shared" si="3"/>
        <v>29.37435367114788</v>
      </c>
      <c r="P82" s="203"/>
    </row>
    <row r="83" spans="1:16" ht="52.5" customHeight="1" x14ac:dyDescent="0.25">
      <c r="A83" s="207" t="s">
        <v>249</v>
      </c>
      <c r="B83" s="208"/>
      <c r="C83" s="95">
        <v>4720</v>
      </c>
      <c r="D83" s="95">
        <v>4209</v>
      </c>
      <c r="E83" s="95">
        <v>4817</v>
      </c>
      <c r="F83" s="95">
        <v>4295</v>
      </c>
      <c r="G83" s="95">
        <v>6049</v>
      </c>
      <c r="H83" s="95">
        <v>5874</v>
      </c>
      <c r="I83" s="95">
        <v>5610</v>
      </c>
      <c r="J83" s="95">
        <v>5801</v>
      </c>
      <c r="K83" s="95">
        <v>5295</v>
      </c>
      <c r="L83" s="95">
        <v>4202</v>
      </c>
      <c r="M83" s="95">
        <v>3258</v>
      </c>
      <c r="N83" s="95">
        <v>2680</v>
      </c>
      <c r="O83" s="96">
        <f>SUM(C83:N83)</f>
        <v>56810</v>
      </c>
      <c r="P83" s="203"/>
    </row>
    <row r="84" spans="1:16" ht="63.75" customHeight="1" thickBot="1" x14ac:dyDescent="0.3">
      <c r="A84" s="209" t="s">
        <v>250</v>
      </c>
      <c r="B84" s="210"/>
      <c r="C84" s="97">
        <v>168</v>
      </c>
      <c r="D84" s="97">
        <v>179</v>
      </c>
      <c r="E84" s="97">
        <v>194</v>
      </c>
      <c r="F84" s="97">
        <v>196</v>
      </c>
      <c r="G84" s="97">
        <v>196</v>
      </c>
      <c r="H84" s="97">
        <v>209</v>
      </c>
      <c r="I84" s="98">
        <v>208</v>
      </c>
      <c r="J84" s="98">
        <v>211</v>
      </c>
      <c r="K84" s="98">
        <v>196</v>
      </c>
      <c r="L84" s="98">
        <v>74</v>
      </c>
      <c r="M84" s="98">
        <v>66</v>
      </c>
      <c r="N84" s="98">
        <v>37</v>
      </c>
      <c r="O84" s="99">
        <f>SUM(C84:N84)</f>
        <v>1934</v>
      </c>
      <c r="P84" s="204"/>
    </row>
    <row r="85" spans="1:16" ht="14.4" thickBot="1" x14ac:dyDescent="0.3"/>
    <row r="86" spans="1:16" x14ac:dyDescent="0.25">
      <c r="A86" s="175" t="s">
        <v>38</v>
      </c>
      <c r="B86" s="174"/>
      <c r="C86" s="174"/>
      <c r="D86" s="173"/>
      <c r="E86" s="171" t="s">
        <v>0</v>
      </c>
      <c r="F86" s="174"/>
      <c r="G86" s="174"/>
      <c r="H86" s="173"/>
      <c r="I86" s="171" t="s">
        <v>21</v>
      </c>
      <c r="J86" s="174"/>
      <c r="K86" s="174"/>
      <c r="L86" s="173"/>
      <c r="M86" s="171" t="s">
        <v>28</v>
      </c>
      <c r="N86" s="173"/>
      <c r="O86" s="211" t="s">
        <v>20</v>
      </c>
      <c r="P86" s="212"/>
    </row>
    <row r="87" spans="1:16" ht="54.75" customHeight="1" thickBot="1" x14ac:dyDescent="0.3">
      <c r="A87" s="181" t="s">
        <v>251</v>
      </c>
      <c r="B87" s="180"/>
      <c r="C87" s="180"/>
      <c r="D87" s="179"/>
      <c r="E87" s="178" t="s">
        <v>252</v>
      </c>
      <c r="F87" s="180"/>
      <c r="G87" s="180"/>
      <c r="H87" s="179"/>
      <c r="I87" s="178" t="s">
        <v>253</v>
      </c>
      <c r="J87" s="180"/>
      <c r="K87" s="180"/>
      <c r="L87" s="179"/>
      <c r="M87" s="178" t="s">
        <v>29</v>
      </c>
      <c r="N87" s="179"/>
      <c r="O87" s="213" t="s">
        <v>254</v>
      </c>
      <c r="P87" s="160"/>
    </row>
    <row r="88" spans="1:16" ht="22.5" customHeight="1" x14ac:dyDescent="0.25">
      <c r="A88" s="191" t="s">
        <v>226</v>
      </c>
      <c r="B88" s="192"/>
      <c r="C88" s="192"/>
      <c r="D88" s="192"/>
      <c r="E88" s="192"/>
      <c r="F88" s="192"/>
      <c r="G88" s="192"/>
      <c r="H88" s="192"/>
      <c r="I88" s="192"/>
      <c r="J88" s="192"/>
      <c r="K88" s="192"/>
      <c r="L88" s="192"/>
      <c r="M88" s="192"/>
      <c r="N88" s="192"/>
      <c r="O88" s="192"/>
      <c r="P88" s="193"/>
    </row>
    <row r="89" spans="1:16" ht="34.5" customHeight="1" x14ac:dyDescent="0.25">
      <c r="A89" s="194"/>
      <c r="B89" s="195"/>
      <c r="C89" s="195"/>
      <c r="D89" s="195"/>
      <c r="E89" s="195"/>
      <c r="F89" s="195"/>
      <c r="G89" s="195"/>
      <c r="H89" s="195"/>
      <c r="I89" s="195"/>
      <c r="J89" s="195"/>
      <c r="K89" s="195"/>
      <c r="L89" s="195"/>
      <c r="M89" s="195"/>
      <c r="N89" s="195"/>
      <c r="O89" s="195"/>
      <c r="P89" s="196"/>
    </row>
    <row r="90" spans="1:16" ht="34.5" customHeight="1" x14ac:dyDescent="0.25">
      <c r="A90" s="194"/>
      <c r="B90" s="195"/>
      <c r="C90" s="195"/>
      <c r="D90" s="195"/>
      <c r="E90" s="195"/>
      <c r="F90" s="195"/>
      <c r="G90" s="195"/>
      <c r="H90" s="195"/>
      <c r="I90" s="195"/>
      <c r="J90" s="195"/>
      <c r="K90" s="195"/>
      <c r="L90" s="195"/>
      <c r="M90" s="195"/>
      <c r="N90" s="195"/>
      <c r="O90" s="195"/>
      <c r="P90" s="196"/>
    </row>
    <row r="91" spans="1:16" ht="34.5" customHeight="1" x14ac:dyDescent="0.25">
      <c r="A91" s="194"/>
      <c r="B91" s="195"/>
      <c r="C91" s="195"/>
      <c r="D91" s="195"/>
      <c r="E91" s="195"/>
      <c r="F91" s="195"/>
      <c r="G91" s="195"/>
      <c r="H91" s="195"/>
      <c r="I91" s="195"/>
      <c r="J91" s="195"/>
      <c r="K91" s="195"/>
      <c r="L91" s="195"/>
      <c r="M91" s="195"/>
      <c r="N91" s="195"/>
      <c r="O91" s="195"/>
      <c r="P91" s="196"/>
    </row>
    <row r="92" spans="1:16" ht="34.5" customHeight="1" x14ac:dyDescent="0.25">
      <c r="A92" s="194"/>
      <c r="B92" s="195"/>
      <c r="C92" s="195"/>
      <c r="D92" s="195"/>
      <c r="E92" s="195"/>
      <c r="F92" s="195"/>
      <c r="G92" s="195"/>
      <c r="H92" s="195"/>
      <c r="I92" s="195"/>
      <c r="J92" s="195"/>
      <c r="K92" s="195"/>
      <c r="L92" s="195"/>
      <c r="M92" s="195"/>
      <c r="N92" s="195"/>
      <c r="O92" s="195"/>
      <c r="P92" s="196"/>
    </row>
    <row r="93" spans="1:16" ht="34.5" customHeight="1" x14ac:dyDescent="0.25">
      <c r="A93" s="194"/>
      <c r="B93" s="195"/>
      <c r="C93" s="195"/>
      <c r="D93" s="195"/>
      <c r="E93" s="195"/>
      <c r="F93" s="195"/>
      <c r="G93" s="195"/>
      <c r="H93" s="195"/>
      <c r="I93" s="195"/>
      <c r="J93" s="195"/>
      <c r="K93" s="195"/>
      <c r="L93" s="195"/>
      <c r="M93" s="195"/>
      <c r="N93" s="195"/>
      <c r="O93" s="195"/>
      <c r="P93" s="196"/>
    </row>
    <row r="94" spans="1:16" ht="34.5" customHeight="1" x14ac:dyDescent="0.25">
      <c r="A94" s="194"/>
      <c r="B94" s="195"/>
      <c r="C94" s="195"/>
      <c r="D94" s="195"/>
      <c r="E94" s="195"/>
      <c r="F94" s="195"/>
      <c r="G94" s="195"/>
      <c r="H94" s="195"/>
      <c r="I94" s="195"/>
      <c r="J94" s="195"/>
      <c r="K94" s="195"/>
      <c r="L94" s="195"/>
      <c r="M94" s="195"/>
      <c r="N94" s="195"/>
      <c r="O94" s="195"/>
      <c r="P94" s="196"/>
    </row>
    <row r="95" spans="1:16" ht="34.5" customHeight="1" x14ac:dyDescent="0.25">
      <c r="A95" s="194"/>
      <c r="B95" s="195"/>
      <c r="C95" s="195"/>
      <c r="D95" s="195"/>
      <c r="E95" s="195"/>
      <c r="F95" s="195"/>
      <c r="G95" s="195"/>
      <c r="H95" s="195"/>
      <c r="I95" s="195"/>
      <c r="J95" s="195"/>
      <c r="K95" s="195"/>
      <c r="L95" s="195"/>
      <c r="M95" s="195"/>
      <c r="N95" s="195"/>
      <c r="O95" s="195"/>
      <c r="P95" s="196"/>
    </row>
    <row r="96" spans="1:16" ht="34.5" customHeight="1" x14ac:dyDescent="0.25">
      <c r="A96" s="194"/>
      <c r="B96" s="195"/>
      <c r="C96" s="195"/>
      <c r="D96" s="195"/>
      <c r="E96" s="195"/>
      <c r="F96" s="195"/>
      <c r="G96" s="195"/>
      <c r="H96" s="195"/>
      <c r="I96" s="195"/>
      <c r="J96" s="195"/>
      <c r="K96" s="195"/>
      <c r="L96" s="195"/>
      <c r="M96" s="195"/>
      <c r="N96" s="195"/>
      <c r="O96" s="195"/>
      <c r="P96" s="196"/>
    </row>
    <row r="97" spans="1:16" ht="34.5" customHeight="1" x14ac:dyDescent="0.25">
      <c r="A97" s="194"/>
      <c r="B97" s="195"/>
      <c r="C97" s="195"/>
      <c r="D97" s="195"/>
      <c r="E97" s="195"/>
      <c r="F97" s="195"/>
      <c r="G97" s="195"/>
      <c r="H97" s="195"/>
      <c r="I97" s="195"/>
      <c r="J97" s="195"/>
      <c r="K97" s="195"/>
      <c r="L97" s="195"/>
      <c r="M97" s="195"/>
      <c r="N97" s="195"/>
      <c r="O97" s="195"/>
      <c r="P97" s="196"/>
    </row>
    <row r="98" spans="1:16" ht="14.4" thickBot="1" x14ac:dyDescent="0.3">
      <c r="A98" s="197"/>
      <c r="B98" s="198"/>
      <c r="C98" s="198"/>
      <c r="D98" s="198"/>
      <c r="E98" s="198"/>
      <c r="F98" s="198"/>
      <c r="G98" s="198"/>
      <c r="H98" s="198"/>
      <c r="I98" s="198"/>
      <c r="J98" s="198"/>
      <c r="K98" s="198"/>
      <c r="L98" s="198"/>
      <c r="M98" s="198"/>
      <c r="N98" s="198"/>
      <c r="O98" s="198"/>
      <c r="P98" s="199"/>
    </row>
    <row r="99" spans="1:16" ht="19.5" customHeight="1" x14ac:dyDescent="0.25">
      <c r="A99" s="200" t="s">
        <v>49</v>
      </c>
      <c r="B99" s="201"/>
      <c r="C99" s="7" t="s">
        <v>1</v>
      </c>
      <c r="D99" s="7" t="s">
        <v>2</v>
      </c>
      <c r="E99" s="7" t="s">
        <v>3</v>
      </c>
      <c r="F99" s="7" t="s">
        <v>4</v>
      </c>
      <c r="G99" s="7" t="s">
        <v>5</v>
      </c>
      <c r="H99" s="7" t="s">
        <v>6</v>
      </c>
      <c r="I99" s="7" t="s">
        <v>7</v>
      </c>
      <c r="J99" s="7" t="s">
        <v>8</v>
      </c>
      <c r="K99" s="7" t="s">
        <v>9</v>
      </c>
      <c r="L99" s="7" t="s">
        <v>10</v>
      </c>
      <c r="M99" s="7" t="s">
        <v>11</v>
      </c>
      <c r="N99" s="7" t="s">
        <v>12</v>
      </c>
      <c r="O99" s="7" t="s">
        <v>17</v>
      </c>
      <c r="P99" s="202" t="s">
        <v>255</v>
      </c>
    </row>
    <row r="100" spans="1:16" ht="44.25" customHeight="1" x14ac:dyDescent="0.25">
      <c r="A100" s="205" t="s">
        <v>256</v>
      </c>
      <c r="B100" s="206"/>
      <c r="C100" s="100">
        <f t="shared" ref="C100:O100" si="4">IFERROR(C101/C102,0)</f>
        <v>416.66666666666669</v>
      </c>
      <c r="D100" s="100">
        <f t="shared" si="4"/>
        <v>446.92737430167597</v>
      </c>
      <c r="E100" s="100">
        <f t="shared" si="4"/>
        <v>360.82474226804123</v>
      </c>
      <c r="F100" s="100">
        <f t="shared" si="4"/>
        <v>357.14285714285717</v>
      </c>
      <c r="G100" s="100">
        <f t="shared" si="4"/>
        <v>357.14285714285717</v>
      </c>
      <c r="H100" s="100">
        <f t="shared" si="4"/>
        <v>430.62200956937801</v>
      </c>
      <c r="I100" s="100">
        <f t="shared" si="4"/>
        <v>528.84615384615381</v>
      </c>
      <c r="J100" s="100">
        <f t="shared" si="4"/>
        <v>426.54028436018956</v>
      </c>
      <c r="K100" s="100">
        <f t="shared" si="4"/>
        <v>408.16326530612247</v>
      </c>
      <c r="L100" s="100">
        <f t="shared" si="4"/>
        <v>162.16216216216216</v>
      </c>
      <c r="M100" s="100">
        <f t="shared" si="4"/>
        <v>121.21212121212122</v>
      </c>
      <c r="N100" s="100">
        <f t="shared" si="4"/>
        <v>162.16216216216216</v>
      </c>
      <c r="O100" s="94">
        <f t="shared" si="4"/>
        <v>390.89968976215096</v>
      </c>
      <c r="P100" s="203"/>
    </row>
    <row r="101" spans="1:16" ht="48" customHeight="1" x14ac:dyDescent="0.25">
      <c r="A101" s="207" t="s">
        <v>257</v>
      </c>
      <c r="B101" s="208"/>
      <c r="C101" s="101">
        <v>70000</v>
      </c>
      <c r="D101" s="101">
        <v>80000</v>
      </c>
      <c r="E101" s="101">
        <v>70000</v>
      </c>
      <c r="F101" s="101">
        <v>70000</v>
      </c>
      <c r="G101" s="101">
        <v>70000</v>
      </c>
      <c r="H101" s="101">
        <v>90000</v>
      </c>
      <c r="I101" s="101">
        <v>110000</v>
      </c>
      <c r="J101" s="101">
        <v>90000</v>
      </c>
      <c r="K101" s="101">
        <v>80000</v>
      </c>
      <c r="L101" s="101">
        <v>12000</v>
      </c>
      <c r="M101" s="101">
        <v>8000</v>
      </c>
      <c r="N101" s="101">
        <v>6000</v>
      </c>
      <c r="O101" s="102">
        <f>SUM(C101:N101)</f>
        <v>756000</v>
      </c>
      <c r="P101" s="203"/>
    </row>
    <row r="102" spans="1:16" ht="46.5" customHeight="1" thickBot="1" x14ac:dyDescent="0.3">
      <c r="A102" s="209" t="s">
        <v>250</v>
      </c>
      <c r="B102" s="210"/>
      <c r="C102" s="11">
        <v>168</v>
      </c>
      <c r="D102" s="11">
        <v>179</v>
      </c>
      <c r="E102" s="97">
        <v>194</v>
      </c>
      <c r="F102" s="97">
        <v>196</v>
      </c>
      <c r="G102" s="97">
        <v>196</v>
      </c>
      <c r="H102" s="11">
        <v>209</v>
      </c>
      <c r="I102" s="11">
        <v>208</v>
      </c>
      <c r="J102" s="11">
        <v>211</v>
      </c>
      <c r="K102" s="11">
        <v>196</v>
      </c>
      <c r="L102" s="11">
        <v>74</v>
      </c>
      <c r="M102" s="11">
        <v>66</v>
      </c>
      <c r="N102" s="11">
        <v>37</v>
      </c>
      <c r="O102" s="103">
        <f>SUM(C102:N102)</f>
        <v>1934</v>
      </c>
      <c r="P102" s="204"/>
    </row>
  </sheetData>
  <mergeCells count="156">
    <mergeCell ref="A5:P5"/>
    <mergeCell ref="A6:D6"/>
    <mergeCell ref="E6:H6"/>
    <mergeCell ref="I6:L6"/>
    <mergeCell ref="M6:N6"/>
    <mergeCell ref="O6:P6"/>
    <mergeCell ref="A1:P1"/>
    <mergeCell ref="A2:C4"/>
    <mergeCell ref="D2:L4"/>
    <mergeCell ref="M2:N2"/>
    <mergeCell ref="O2:P2"/>
    <mergeCell ref="M3:N3"/>
    <mergeCell ref="O3:P3"/>
    <mergeCell ref="M4:N4"/>
    <mergeCell ref="O4:P4"/>
    <mergeCell ref="A7:D7"/>
    <mergeCell ref="E7:H7"/>
    <mergeCell ref="I7:L7"/>
    <mergeCell ref="M7:N7"/>
    <mergeCell ref="O7:P7"/>
    <mergeCell ref="A9:C9"/>
    <mergeCell ref="D9:F9"/>
    <mergeCell ref="G9:I9"/>
    <mergeCell ref="J9:N9"/>
    <mergeCell ref="O9:P9"/>
    <mergeCell ref="A10:C10"/>
    <mergeCell ref="D10:F10"/>
    <mergeCell ref="G10:I10"/>
    <mergeCell ref="J10:N10"/>
    <mergeCell ref="O10:P10"/>
    <mergeCell ref="A16:D16"/>
    <mergeCell ref="E16:H16"/>
    <mergeCell ref="I16:L16"/>
    <mergeCell ref="M16:N16"/>
    <mergeCell ref="O16:P16"/>
    <mergeCell ref="A14:C14"/>
    <mergeCell ref="D14:F14"/>
    <mergeCell ref="G14:I14"/>
    <mergeCell ref="J14:N14"/>
    <mergeCell ref="O14:P14"/>
    <mergeCell ref="O11:P11"/>
    <mergeCell ref="J11:N11"/>
    <mergeCell ref="G11:I11"/>
    <mergeCell ref="D11:F11"/>
    <mergeCell ref="A11:C11"/>
    <mergeCell ref="A13:C13"/>
    <mergeCell ref="D13:F13"/>
    <mergeCell ref="G13:I13"/>
    <mergeCell ref="J13:N13"/>
    <mergeCell ref="A19:P28"/>
    <mergeCell ref="A29:B29"/>
    <mergeCell ref="P29:P36"/>
    <mergeCell ref="A30:B30"/>
    <mergeCell ref="A31:B31"/>
    <mergeCell ref="A33:B33"/>
    <mergeCell ref="A34:B34"/>
    <mergeCell ref="A35:B35"/>
    <mergeCell ref="A17:D17"/>
    <mergeCell ref="E17:H17"/>
    <mergeCell ref="I17:L17"/>
    <mergeCell ref="M17:N17"/>
    <mergeCell ref="O17:P17"/>
    <mergeCell ref="A18:P18"/>
    <mergeCell ref="A32:B32"/>
    <mergeCell ref="A39:D39"/>
    <mergeCell ref="E39:H39"/>
    <mergeCell ref="I39:L39"/>
    <mergeCell ref="M39:N39"/>
    <mergeCell ref="O39:P39"/>
    <mergeCell ref="A40:P40"/>
    <mergeCell ref="A36:B36"/>
    <mergeCell ref="A38:D38"/>
    <mergeCell ref="E38:H38"/>
    <mergeCell ref="I38:L38"/>
    <mergeCell ref="M38:N38"/>
    <mergeCell ref="O38:P38"/>
    <mergeCell ref="A41:P50"/>
    <mergeCell ref="M51:N51"/>
    <mergeCell ref="O51:P52"/>
    <mergeCell ref="M52:N52"/>
    <mergeCell ref="A54:D54"/>
    <mergeCell ref="E54:H54"/>
    <mergeCell ref="I54:L54"/>
    <mergeCell ref="M54:N54"/>
    <mergeCell ref="O54:P54"/>
    <mergeCell ref="A57:P61"/>
    <mergeCell ref="A62:C62"/>
    <mergeCell ref="D62:E62"/>
    <mergeCell ref="F62:G62"/>
    <mergeCell ref="H62:I62"/>
    <mergeCell ref="J62:K62"/>
    <mergeCell ref="L62:M62"/>
    <mergeCell ref="N62:O62"/>
    <mergeCell ref="A55:D55"/>
    <mergeCell ref="E55:H55"/>
    <mergeCell ref="I55:L55"/>
    <mergeCell ref="M55:N55"/>
    <mergeCell ref="O55:P55"/>
    <mergeCell ref="A56:P56"/>
    <mergeCell ref="A65:C65"/>
    <mergeCell ref="A66:C66"/>
    <mergeCell ref="A67:C67"/>
    <mergeCell ref="A69:D69"/>
    <mergeCell ref="E69:H69"/>
    <mergeCell ref="I69:L69"/>
    <mergeCell ref="N63:O63"/>
    <mergeCell ref="A64:C64"/>
    <mergeCell ref="D64:E64"/>
    <mergeCell ref="F64:G64"/>
    <mergeCell ref="H64:I64"/>
    <mergeCell ref="J64:K64"/>
    <mergeCell ref="L64:M64"/>
    <mergeCell ref="N64:O64"/>
    <mergeCell ref="A63:C63"/>
    <mergeCell ref="D63:E63"/>
    <mergeCell ref="F63:G63"/>
    <mergeCell ref="H63:I63"/>
    <mergeCell ref="J63:K63"/>
    <mergeCell ref="L63:M63"/>
    <mergeCell ref="A72:P80"/>
    <mergeCell ref="A81:B81"/>
    <mergeCell ref="P81:P84"/>
    <mergeCell ref="A82:B82"/>
    <mergeCell ref="A83:B83"/>
    <mergeCell ref="A84:B84"/>
    <mergeCell ref="M69:N69"/>
    <mergeCell ref="O69:P69"/>
    <mergeCell ref="A70:D70"/>
    <mergeCell ref="E70:H70"/>
    <mergeCell ref="I70:L70"/>
    <mergeCell ref="M70:N70"/>
    <mergeCell ref="O70:P70"/>
    <mergeCell ref="O13:P13"/>
    <mergeCell ref="A12:C12"/>
    <mergeCell ref="D12:F12"/>
    <mergeCell ref="G12:I12"/>
    <mergeCell ref="J12:N12"/>
    <mergeCell ref="O12:P12"/>
    <mergeCell ref="A88:P88"/>
    <mergeCell ref="A89:P98"/>
    <mergeCell ref="A99:B99"/>
    <mergeCell ref="P99:P102"/>
    <mergeCell ref="A100:B100"/>
    <mergeCell ref="A101:B101"/>
    <mergeCell ref="A102:B102"/>
    <mergeCell ref="A86:D86"/>
    <mergeCell ref="E86:H86"/>
    <mergeCell ref="I86:L86"/>
    <mergeCell ref="M86:N86"/>
    <mergeCell ref="O86:P86"/>
    <mergeCell ref="A87:D87"/>
    <mergeCell ref="E87:H87"/>
    <mergeCell ref="I87:L87"/>
    <mergeCell ref="M87:N87"/>
    <mergeCell ref="O87:P87"/>
    <mergeCell ref="A71:P71"/>
  </mergeCells>
  <pageMargins left="0.70866141732283472" right="0.70866141732283472" top="0.35433070866141736" bottom="0.74803149606299213" header="0.31496062992125984" footer="0.31496062992125984"/>
  <pageSetup scale="73" fitToHeight="0" orientation="landscape" horizontalDpi="360" verticalDpi="360" r:id="rId1"/>
  <rowBreaks count="4" manualBreakCount="4">
    <brk id="15" max="15" man="1"/>
    <brk id="37" max="15" man="1"/>
    <brk id="68" max="15" man="1"/>
    <brk id="88" max="15"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B7622-B443-497D-A847-DA33B8D8F289}">
  <sheetPr>
    <tabColor theme="9"/>
    <pageSetUpPr fitToPage="1"/>
  </sheetPr>
  <dimension ref="A1:P58"/>
  <sheetViews>
    <sheetView view="pageBreakPreview" zoomScale="75" zoomScaleNormal="72" zoomScaleSheetLayoutView="75" workbookViewId="0">
      <pane ySplit="5" topLeftCell="A6" activePane="bottomLeft" state="frozenSplit"/>
      <selection activeCell="R48" sqref="R48"/>
      <selection pane="bottomLeft" activeCell="O34" sqref="O34"/>
    </sheetView>
  </sheetViews>
  <sheetFormatPr baseColWidth="10" defaultColWidth="11" defaultRowHeight="13.8" x14ac:dyDescent="0.25"/>
  <cols>
    <col min="1" max="1" width="13.5" style="4" customWidth="1"/>
    <col min="2" max="2" width="7.8984375" style="4" customWidth="1"/>
    <col min="3" max="3" width="7" style="2" customWidth="1"/>
    <col min="4" max="5" width="8.09765625" style="2" customWidth="1"/>
    <col min="6" max="6" width="8.3984375" style="2" customWidth="1"/>
    <col min="7" max="7" width="8" style="2" customWidth="1"/>
    <col min="8" max="11" width="7" style="2" customWidth="1"/>
    <col min="12" max="12" width="7.5" style="2" customWidth="1"/>
    <col min="13" max="13" width="6.59765625" style="2" customWidth="1"/>
    <col min="14" max="14" width="10.796875" style="2" customWidth="1"/>
    <col min="15" max="15" width="12.8984375" style="2" customWidth="1"/>
    <col min="16" max="16" width="11.09765625" style="2" customWidth="1"/>
    <col min="17" max="16384" width="11" style="2"/>
  </cols>
  <sheetData>
    <row r="1" spans="1:16" ht="16.2" thickBot="1" x14ac:dyDescent="0.35">
      <c r="A1" s="141" t="s">
        <v>16</v>
      </c>
      <c r="B1" s="142"/>
      <c r="C1" s="142"/>
      <c r="D1" s="142"/>
      <c r="E1" s="142"/>
      <c r="F1" s="142"/>
      <c r="G1" s="142"/>
      <c r="H1" s="142"/>
      <c r="I1" s="142"/>
      <c r="J1" s="142"/>
      <c r="K1" s="142"/>
      <c r="L1" s="142"/>
      <c r="M1" s="142"/>
      <c r="N1" s="142"/>
      <c r="O1" s="142"/>
      <c r="P1" s="143"/>
    </row>
    <row r="2" spans="1:16" s="3" customFormat="1" ht="19.5" customHeight="1" x14ac:dyDescent="0.3">
      <c r="A2" s="144"/>
      <c r="B2" s="145"/>
      <c r="C2" s="145"/>
      <c r="D2" s="150" t="s">
        <v>15</v>
      </c>
      <c r="E2" s="150"/>
      <c r="F2" s="150"/>
      <c r="G2" s="150"/>
      <c r="H2" s="150"/>
      <c r="I2" s="150"/>
      <c r="J2" s="150"/>
      <c r="K2" s="150"/>
      <c r="L2" s="150"/>
      <c r="M2" s="153" t="s">
        <v>13</v>
      </c>
      <c r="N2" s="153"/>
      <c r="O2" s="154" t="s">
        <v>19</v>
      </c>
      <c r="P2" s="155"/>
    </row>
    <row r="3" spans="1:16" s="3" customFormat="1" ht="19.5" customHeight="1" x14ac:dyDescent="0.3">
      <c r="A3" s="146"/>
      <c r="B3" s="147"/>
      <c r="C3" s="147"/>
      <c r="D3" s="151"/>
      <c r="E3" s="151"/>
      <c r="F3" s="151"/>
      <c r="G3" s="151"/>
      <c r="H3" s="151"/>
      <c r="I3" s="151"/>
      <c r="J3" s="151"/>
      <c r="K3" s="151"/>
      <c r="L3" s="151"/>
      <c r="M3" s="156" t="s">
        <v>18</v>
      </c>
      <c r="N3" s="156"/>
      <c r="O3" s="157" t="s">
        <v>25</v>
      </c>
      <c r="P3" s="158"/>
    </row>
    <row r="4" spans="1:16" s="3" customFormat="1" ht="19.5" customHeight="1" thickBot="1" x14ac:dyDescent="0.35">
      <c r="A4" s="148"/>
      <c r="B4" s="149"/>
      <c r="C4" s="149"/>
      <c r="D4" s="152"/>
      <c r="E4" s="152"/>
      <c r="F4" s="152"/>
      <c r="G4" s="152"/>
      <c r="H4" s="152"/>
      <c r="I4" s="152"/>
      <c r="J4" s="152"/>
      <c r="K4" s="152"/>
      <c r="L4" s="152"/>
      <c r="M4" s="159" t="s">
        <v>14</v>
      </c>
      <c r="N4" s="159"/>
      <c r="O4" s="138" t="s">
        <v>60</v>
      </c>
      <c r="P4" s="160"/>
    </row>
    <row r="5" spans="1:16" customFormat="1" ht="32.25" customHeight="1" thickBot="1" x14ac:dyDescent="0.35">
      <c r="A5" s="161" t="s">
        <v>186</v>
      </c>
      <c r="B5" s="161"/>
      <c r="C5" s="161"/>
      <c r="D5" s="161"/>
      <c r="E5" s="161"/>
      <c r="F5" s="161"/>
      <c r="G5" s="161"/>
      <c r="H5" s="161"/>
      <c r="I5" s="161"/>
      <c r="J5" s="161"/>
      <c r="K5" s="161"/>
      <c r="L5" s="161"/>
      <c r="M5" s="161"/>
      <c r="N5" s="161"/>
      <c r="O5" s="161"/>
      <c r="P5" s="161"/>
    </row>
    <row r="6" spans="1:16" s="1" customFormat="1" ht="19.5" customHeight="1" x14ac:dyDescent="0.25">
      <c r="A6" s="175" t="s">
        <v>38</v>
      </c>
      <c r="B6" s="174"/>
      <c r="C6" s="174"/>
      <c r="D6" s="173"/>
      <c r="E6" s="171" t="s">
        <v>0</v>
      </c>
      <c r="F6" s="174"/>
      <c r="G6" s="174"/>
      <c r="H6" s="173"/>
      <c r="I6" s="171" t="s">
        <v>21</v>
      </c>
      <c r="J6" s="174"/>
      <c r="K6" s="174"/>
      <c r="L6" s="173"/>
      <c r="M6" s="171" t="s">
        <v>28</v>
      </c>
      <c r="N6" s="173"/>
      <c r="O6" s="211" t="s">
        <v>20</v>
      </c>
      <c r="P6" s="212"/>
    </row>
    <row r="7" spans="1:16" s="1" customFormat="1" ht="49.5" customHeight="1" thickBot="1" x14ac:dyDescent="0.3">
      <c r="A7" s="181" t="s">
        <v>27</v>
      </c>
      <c r="B7" s="180"/>
      <c r="C7" s="180"/>
      <c r="D7" s="179"/>
      <c r="E7" s="178" t="s">
        <v>26</v>
      </c>
      <c r="F7" s="180"/>
      <c r="G7" s="180"/>
      <c r="H7" s="179"/>
      <c r="I7" s="178" t="s">
        <v>129</v>
      </c>
      <c r="J7" s="180"/>
      <c r="K7" s="180"/>
      <c r="L7" s="179"/>
      <c r="M7" s="178" t="s">
        <v>62</v>
      </c>
      <c r="N7" s="179"/>
      <c r="O7" s="213">
        <v>0.95</v>
      </c>
      <c r="P7" s="264"/>
    </row>
    <row r="8" spans="1:16" ht="35.25" customHeight="1" x14ac:dyDescent="0.25">
      <c r="A8" s="162" t="s">
        <v>24</v>
      </c>
      <c r="B8" s="163"/>
      <c r="C8" s="163"/>
      <c r="D8" s="163"/>
      <c r="E8" s="163"/>
      <c r="F8" s="163"/>
      <c r="G8" s="163"/>
      <c r="H8" s="163"/>
      <c r="I8" s="163"/>
      <c r="J8" s="163"/>
      <c r="K8" s="163"/>
      <c r="L8" s="163"/>
      <c r="M8" s="163"/>
      <c r="N8" s="163"/>
      <c r="O8" s="163"/>
      <c r="P8" s="164"/>
    </row>
    <row r="9" spans="1:16" ht="35.25" customHeight="1" x14ac:dyDescent="0.25">
      <c r="A9" s="165"/>
      <c r="B9" s="166"/>
      <c r="C9" s="166"/>
      <c r="D9" s="166"/>
      <c r="E9" s="166"/>
      <c r="F9" s="166"/>
      <c r="G9" s="166"/>
      <c r="H9" s="166"/>
      <c r="I9" s="166"/>
      <c r="J9" s="166"/>
      <c r="K9" s="166"/>
      <c r="L9" s="166"/>
      <c r="M9" s="166"/>
      <c r="N9" s="166"/>
      <c r="O9" s="166"/>
      <c r="P9" s="167"/>
    </row>
    <row r="10" spans="1:16" ht="51" customHeight="1" x14ac:dyDescent="0.25">
      <c r="A10" s="165"/>
      <c r="B10" s="166"/>
      <c r="C10" s="166"/>
      <c r="D10" s="166"/>
      <c r="E10" s="166"/>
      <c r="F10" s="166"/>
      <c r="G10" s="166"/>
      <c r="H10" s="166"/>
      <c r="I10" s="166"/>
      <c r="J10" s="166"/>
      <c r="K10" s="166"/>
      <c r="L10" s="166"/>
      <c r="M10" s="166"/>
      <c r="N10" s="166"/>
      <c r="O10" s="166"/>
      <c r="P10" s="167"/>
    </row>
    <row r="11" spans="1:16" ht="51" customHeight="1" x14ac:dyDescent="0.25">
      <c r="A11" s="165"/>
      <c r="B11" s="166"/>
      <c r="C11" s="166"/>
      <c r="D11" s="166"/>
      <c r="E11" s="166"/>
      <c r="F11" s="166"/>
      <c r="G11" s="166"/>
      <c r="H11" s="166"/>
      <c r="I11" s="166"/>
      <c r="J11" s="166"/>
      <c r="K11" s="166"/>
      <c r="L11" s="166"/>
      <c r="M11" s="166"/>
      <c r="N11" s="166"/>
      <c r="O11" s="166"/>
      <c r="P11" s="167"/>
    </row>
    <row r="12" spans="1:16" ht="51" customHeight="1" x14ac:dyDescent="0.25">
      <c r="A12" s="165"/>
      <c r="B12" s="166"/>
      <c r="C12" s="166"/>
      <c r="D12" s="166"/>
      <c r="E12" s="166"/>
      <c r="F12" s="166"/>
      <c r="G12" s="166"/>
      <c r="H12" s="166"/>
      <c r="I12" s="166"/>
      <c r="J12" s="166"/>
      <c r="K12" s="166"/>
      <c r="L12" s="166"/>
      <c r="M12" s="166"/>
      <c r="N12" s="166"/>
      <c r="O12" s="166"/>
      <c r="P12" s="167"/>
    </row>
    <row r="13" spans="1:16" ht="51" customHeight="1" x14ac:dyDescent="0.25">
      <c r="A13" s="165"/>
      <c r="B13" s="166"/>
      <c r="C13" s="166"/>
      <c r="D13" s="166"/>
      <c r="E13" s="166"/>
      <c r="F13" s="166"/>
      <c r="G13" s="166"/>
      <c r="H13" s="166"/>
      <c r="I13" s="166"/>
      <c r="J13" s="166"/>
      <c r="K13" s="166"/>
      <c r="L13" s="166"/>
      <c r="M13" s="166"/>
      <c r="N13" s="166"/>
      <c r="O13" s="166"/>
      <c r="P13" s="167"/>
    </row>
    <row r="14" spans="1:16" ht="51" customHeight="1" x14ac:dyDescent="0.25">
      <c r="A14" s="165"/>
      <c r="B14" s="166"/>
      <c r="C14" s="166"/>
      <c r="D14" s="166"/>
      <c r="E14" s="166"/>
      <c r="F14" s="166"/>
      <c r="G14" s="166"/>
      <c r="H14" s="166"/>
      <c r="I14" s="166"/>
      <c r="J14" s="166"/>
      <c r="K14" s="166"/>
      <c r="L14" s="166"/>
      <c r="M14" s="166"/>
      <c r="N14" s="166"/>
      <c r="O14" s="166"/>
      <c r="P14" s="167"/>
    </row>
    <row r="15" spans="1:16" ht="51" customHeight="1" x14ac:dyDescent="0.25">
      <c r="A15" s="165"/>
      <c r="B15" s="166"/>
      <c r="C15" s="166"/>
      <c r="D15" s="166"/>
      <c r="E15" s="166"/>
      <c r="F15" s="166"/>
      <c r="G15" s="166"/>
      <c r="H15" s="166"/>
      <c r="I15" s="166"/>
      <c r="J15" s="166"/>
      <c r="K15" s="166"/>
      <c r="L15" s="166"/>
      <c r="M15" s="166"/>
      <c r="N15" s="166"/>
      <c r="O15" s="166"/>
      <c r="P15" s="167"/>
    </row>
    <row r="16" spans="1:16" ht="51" customHeight="1" x14ac:dyDescent="0.25">
      <c r="A16" s="217" t="s">
        <v>75</v>
      </c>
      <c r="B16" s="217"/>
      <c r="C16" s="217"/>
      <c r="D16" s="217"/>
      <c r="E16" s="217" t="s">
        <v>76</v>
      </c>
      <c r="F16" s="217"/>
      <c r="G16" s="217" t="s">
        <v>77</v>
      </c>
      <c r="H16" s="217"/>
      <c r="I16" s="217"/>
      <c r="J16" s="217" t="s">
        <v>78</v>
      </c>
      <c r="K16" s="217"/>
      <c r="L16" s="217"/>
      <c r="M16" s="217" t="s">
        <v>79</v>
      </c>
      <c r="N16" s="217"/>
      <c r="O16" s="217" t="s">
        <v>80</v>
      </c>
      <c r="P16" s="217"/>
    </row>
    <row r="17" spans="1:16" ht="28.2" customHeight="1" x14ac:dyDescent="0.25">
      <c r="A17" s="272" t="s">
        <v>310</v>
      </c>
      <c r="B17" s="273"/>
      <c r="C17" s="273"/>
      <c r="D17" s="274"/>
      <c r="E17" s="270">
        <v>1</v>
      </c>
      <c r="F17" s="271"/>
      <c r="G17" s="265">
        <v>45455</v>
      </c>
      <c r="H17" s="266"/>
      <c r="I17" s="267"/>
      <c r="J17" s="265">
        <v>45465</v>
      </c>
      <c r="K17" s="266"/>
      <c r="L17" s="267"/>
      <c r="M17" s="268">
        <v>10</v>
      </c>
      <c r="N17" s="269"/>
      <c r="O17" s="262">
        <f>(E17/1)*1</f>
        <v>1</v>
      </c>
      <c r="P17" s="263"/>
    </row>
    <row r="18" spans="1:16" ht="20.25" customHeight="1" thickBot="1" x14ac:dyDescent="0.3"/>
    <row r="19" spans="1:16" s="1" customFormat="1" ht="19.5" customHeight="1" x14ac:dyDescent="0.25">
      <c r="A19" s="175" t="s">
        <v>38</v>
      </c>
      <c r="B19" s="174"/>
      <c r="C19" s="174"/>
      <c r="D19" s="173"/>
      <c r="E19" s="171" t="s">
        <v>0</v>
      </c>
      <c r="F19" s="174"/>
      <c r="G19" s="174"/>
      <c r="H19" s="173"/>
      <c r="I19" s="171" t="s">
        <v>21</v>
      </c>
      <c r="J19" s="174"/>
      <c r="K19" s="174"/>
      <c r="L19" s="173"/>
      <c r="M19" s="171" t="s">
        <v>28</v>
      </c>
      <c r="N19" s="173"/>
      <c r="O19" s="211" t="s">
        <v>20</v>
      </c>
      <c r="P19" s="212"/>
    </row>
    <row r="20" spans="1:16" s="1" customFormat="1" ht="58.2" customHeight="1" thickBot="1" x14ac:dyDescent="0.3">
      <c r="A20" s="181" t="s">
        <v>112</v>
      </c>
      <c r="B20" s="180"/>
      <c r="C20" s="180"/>
      <c r="D20" s="179"/>
      <c r="E20" s="178" t="s">
        <v>126</v>
      </c>
      <c r="F20" s="180"/>
      <c r="G20" s="180"/>
      <c r="H20" s="179"/>
      <c r="I20" s="178" t="s">
        <v>178</v>
      </c>
      <c r="J20" s="180"/>
      <c r="K20" s="180"/>
      <c r="L20" s="179"/>
      <c r="M20" s="178" t="s">
        <v>29</v>
      </c>
      <c r="N20" s="179"/>
      <c r="O20" s="213">
        <v>0.8</v>
      </c>
      <c r="P20" s="264"/>
    </row>
    <row r="21" spans="1:16" ht="35.25" customHeight="1" thickBot="1" x14ac:dyDescent="0.3">
      <c r="A21" s="162" t="s">
        <v>24</v>
      </c>
      <c r="B21" s="163"/>
      <c r="C21" s="163"/>
      <c r="D21" s="163"/>
      <c r="E21" s="163"/>
      <c r="F21" s="163"/>
      <c r="G21" s="163"/>
      <c r="H21" s="163"/>
      <c r="I21" s="163"/>
      <c r="J21" s="163"/>
      <c r="K21" s="163"/>
      <c r="L21" s="163"/>
      <c r="M21" s="163"/>
      <c r="N21" s="163"/>
      <c r="O21" s="163"/>
      <c r="P21" s="164"/>
    </row>
    <row r="22" spans="1:16" ht="35.25" customHeight="1" x14ac:dyDescent="0.25">
      <c r="A22" s="275"/>
      <c r="B22" s="276"/>
      <c r="C22" s="276"/>
      <c r="D22" s="276"/>
      <c r="E22" s="276"/>
      <c r="F22" s="276"/>
      <c r="G22" s="276"/>
      <c r="H22" s="276"/>
      <c r="I22" s="276"/>
      <c r="J22" s="276"/>
      <c r="K22" s="276"/>
      <c r="L22" s="276"/>
      <c r="M22" s="276"/>
      <c r="N22" s="276"/>
      <c r="O22" s="276"/>
      <c r="P22" s="277"/>
    </row>
    <row r="23" spans="1:16" ht="51" customHeight="1" x14ac:dyDescent="0.25">
      <c r="A23" s="165"/>
      <c r="B23" s="166"/>
      <c r="C23" s="166"/>
      <c r="D23" s="166"/>
      <c r="E23" s="166"/>
      <c r="F23" s="166"/>
      <c r="G23" s="166"/>
      <c r="H23" s="166"/>
      <c r="I23" s="166"/>
      <c r="J23" s="166"/>
      <c r="K23" s="166"/>
      <c r="L23" s="166"/>
      <c r="M23" s="166"/>
      <c r="N23" s="166"/>
      <c r="O23" s="166"/>
      <c r="P23" s="167"/>
    </row>
    <row r="24" spans="1:16" ht="51" customHeight="1" x14ac:dyDescent="0.25">
      <c r="A24" s="165"/>
      <c r="B24" s="166"/>
      <c r="C24" s="166"/>
      <c r="D24" s="166"/>
      <c r="E24" s="166"/>
      <c r="F24" s="166"/>
      <c r="G24" s="166"/>
      <c r="H24" s="166"/>
      <c r="I24" s="166"/>
      <c r="J24" s="166"/>
      <c r="K24" s="166"/>
      <c r="L24" s="166"/>
      <c r="M24" s="166"/>
      <c r="N24" s="166"/>
      <c r="O24" s="166"/>
      <c r="P24" s="167"/>
    </row>
    <row r="25" spans="1:16" ht="51" customHeight="1" x14ac:dyDescent="0.25">
      <c r="A25" s="165"/>
      <c r="B25" s="166"/>
      <c r="C25" s="166"/>
      <c r="D25" s="166"/>
      <c r="E25" s="166"/>
      <c r="F25" s="166"/>
      <c r="G25" s="166"/>
      <c r="H25" s="166"/>
      <c r="I25" s="166"/>
      <c r="J25" s="166"/>
      <c r="K25" s="166"/>
      <c r="L25" s="166"/>
      <c r="M25" s="166"/>
      <c r="N25" s="166"/>
      <c r="O25" s="166"/>
      <c r="P25" s="167"/>
    </row>
    <row r="26" spans="1:16" ht="51" customHeight="1" x14ac:dyDescent="0.25">
      <c r="A26" s="165"/>
      <c r="B26" s="166"/>
      <c r="C26" s="166"/>
      <c r="D26" s="166"/>
      <c r="E26" s="166"/>
      <c r="F26" s="166"/>
      <c r="G26" s="166"/>
      <c r="H26" s="166"/>
      <c r="I26" s="166"/>
      <c r="J26" s="166"/>
      <c r="K26" s="166"/>
      <c r="L26" s="166"/>
      <c r="M26" s="166"/>
      <c r="N26" s="166"/>
      <c r="O26" s="166"/>
      <c r="P26" s="167"/>
    </row>
    <row r="27" spans="1:16" ht="51" customHeight="1" x14ac:dyDescent="0.25">
      <c r="A27" s="165"/>
      <c r="B27" s="166"/>
      <c r="C27" s="166"/>
      <c r="D27" s="166"/>
      <c r="E27" s="166"/>
      <c r="F27" s="166"/>
      <c r="G27" s="166"/>
      <c r="H27" s="166"/>
      <c r="I27" s="166"/>
      <c r="J27" s="166"/>
      <c r="K27" s="166"/>
      <c r="L27" s="166"/>
      <c r="M27" s="166"/>
      <c r="N27" s="166"/>
      <c r="O27" s="166"/>
      <c r="P27" s="167"/>
    </row>
    <row r="28" spans="1:16" ht="51" customHeight="1" thickBot="1" x14ac:dyDescent="0.3">
      <c r="A28" s="168"/>
      <c r="B28" s="169"/>
      <c r="C28" s="169"/>
      <c r="D28" s="169"/>
      <c r="E28" s="169"/>
      <c r="F28" s="169"/>
      <c r="G28" s="169"/>
      <c r="H28" s="169"/>
      <c r="I28" s="169"/>
      <c r="J28" s="169"/>
      <c r="K28" s="169"/>
      <c r="L28" s="169"/>
      <c r="M28" s="169"/>
      <c r="N28" s="169"/>
      <c r="O28" s="169"/>
      <c r="P28" s="170"/>
    </row>
    <row r="29" spans="1:16" ht="12" customHeight="1" thickBot="1" x14ac:dyDescent="0.3">
      <c r="A29" s="37"/>
      <c r="B29" s="37"/>
      <c r="C29" s="37"/>
      <c r="D29" s="37"/>
      <c r="E29" s="37"/>
      <c r="F29" s="37"/>
      <c r="G29" s="37"/>
      <c r="H29" s="37"/>
      <c r="I29" s="37"/>
      <c r="J29" s="37"/>
      <c r="K29" s="37"/>
      <c r="L29" s="37"/>
      <c r="M29" s="37"/>
      <c r="N29" s="37"/>
      <c r="O29" s="37"/>
      <c r="P29" s="37"/>
    </row>
    <row r="30" spans="1:16" s="4" customFormat="1" ht="30.6" customHeight="1" x14ac:dyDescent="0.25">
      <c r="A30" s="8" t="s">
        <v>49</v>
      </c>
      <c r="B30" s="7" t="s">
        <v>1</v>
      </c>
      <c r="C30" s="7" t="s">
        <v>2</v>
      </c>
      <c r="D30" s="7" t="s">
        <v>3</v>
      </c>
      <c r="E30" s="7" t="s">
        <v>4</v>
      </c>
      <c r="F30" s="7" t="s">
        <v>5</v>
      </c>
      <c r="G30" s="7" t="s">
        <v>6</v>
      </c>
      <c r="H30" s="7" t="s">
        <v>7</v>
      </c>
      <c r="I30" s="7" t="s">
        <v>8</v>
      </c>
      <c r="J30" s="7" t="s">
        <v>9</v>
      </c>
      <c r="K30" s="7" t="s">
        <v>10</v>
      </c>
      <c r="L30" s="7" t="s">
        <v>11</v>
      </c>
      <c r="M30" s="7" t="s">
        <v>12</v>
      </c>
      <c r="N30" s="39" t="s">
        <v>17</v>
      </c>
    </row>
    <row r="31" spans="1:16" s="4" customFormat="1" ht="47.4" customHeight="1" x14ac:dyDescent="0.25">
      <c r="A31" s="41" t="s">
        <v>125</v>
      </c>
      <c r="B31" s="104">
        <f>(((B32+B33)-B34))/(B32+B33)</f>
        <v>1</v>
      </c>
      <c r="C31" s="104" t="e">
        <f>(((C32+C33)-C34))/(C32+C33)</f>
        <v>#DIV/0!</v>
      </c>
      <c r="D31" s="104">
        <f t="shared" ref="D31:M31" si="0">(((D32+D33)-D34))/(D32+D33)</f>
        <v>1</v>
      </c>
      <c r="E31" s="104" t="e">
        <f t="shared" si="0"/>
        <v>#DIV/0!</v>
      </c>
      <c r="F31" s="104">
        <f t="shared" si="0"/>
        <v>1</v>
      </c>
      <c r="G31" s="104">
        <f t="shared" si="0"/>
        <v>1</v>
      </c>
      <c r="H31" s="104">
        <f t="shared" si="0"/>
        <v>1</v>
      </c>
      <c r="I31" s="104" t="e">
        <f>(((I32+I33)-I34))/(I32+I33)</f>
        <v>#DIV/0!</v>
      </c>
      <c r="J31" s="104" t="e">
        <f t="shared" si="0"/>
        <v>#DIV/0!</v>
      </c>
      <c r="K31" s="104" t="e">
        <f t="shared" si="0"/>
        <v>#DIV/0!</v>
      </c>
      <c r="L31" s="104">
        <f t="shared" si="0"/>
        <v>0.73333333333333328</v>
      </c>
      <c r="M31" s="104" t="e">
        <f t="shared" si="0"/>
        <v>#DIV/0!</v>
      </c>
      <c r="N31" s="60">
        <f>(((N32+N33)-N34))/(N32+N33)</f>
        <v>0.85185185185185186</v>
      </c>
    </row>
    <row r="32" spans="1:16" ht="36" customHeight="1" x14ac:dyDescent="0.25">
      <c r="A32" s="42" t="s">
        <v>113</v>
      </c>
      <c r="B32" s="67">
        <v>5</v>
      </c>
      <c r="C32" s="67">
        <v>0</v>
      </c>
      <c r="D32" s="67">
        <v>1</v>
      </c>
      <c r="E32" s="68">
        <v>0</v>
      </c>
      <c r="F32" s="68">
        <v>1</v>
      </c>
      <c r="G32" s="68">
        <v>1</v>
      </c>
      <c r="H32" s="68">
        <v>4</v>
      </c>
      <c r="I32" s="68">
        <v>0</v>
      </c>
      <c r="J32" s="68">
        <v>0</v>
      </c>
      <c r="K32" s="68">
        <v>0</v>
      </c>
      <c r="L32" s="68">
        <v>19</v>
      </c>
      <c r="M32" s="68">
        <v>0</v>
      </c>
      <c r="N32" s="61">
        <f>SUM(B32:M32)</f>
        <v>31</v>
      </c>
    </row>
    <row r="33" spans="1:16" ht="36" customHeight="1" x14ac:dyDescent="0.25">
      <c r="A33" s="42" t="s">
        <v>114</v>
      </c>
      <c r="B33" s="67">
        <v>7</v>
      </c>
      <c r="C33" s="67">
        <v>0</v>
      </c>
      <c r="D33" s="67">
        <v>0</v>
      </c>
      <c r="E33" s="68">
        <v>0</v>
      </c>
      <c r="F33" s="68">
        <v>0</v>
      </c>
      <c r="G33" s="68">
        <v>0</v>
      </c>
      <c r="H33" s="68">
        <v>5</v>
      </c>
      <c r="I33" s="68">
        <v>0</v>
      </c>
      <c r="J33" s="68">
        <v>0</v>
      </c>
      <c r="K33" s="68">
        <v>0</v>
      </c>
      <c r="L33" s="68">
        <v>11</v>
      </c>
      <c r="M33" s="68">
        <v>0</v>
      </c>
      <c r="N33" s="61">
        <f t="shared" ref="N33" si="1">SUM(B33:M33)</f>
        <v>23</v>
      </c>
    </row>
    <row r="34" spans="1:16" ht="61.2" customHeight="1" thickBot="1" x14ac:dyDescent="0.3">
      <c r="A34" s="51" t="s">
        <v>181</v>
      </c>
      <c r="B34" s="69">
        <v>0</v>
      </c>
      <c r="C34" s="69">
        <v>0</v>
      </c>
      <c r="D34" s="69">
        <v>0</v>
      </c>
      <c r="E34" s="70">
        <v>0</v>
      </c>
      <c r="F34" s="70">
        <v>0</v>
      </c>
      <c r="G34" s="70">
        <v>0</v>
      </c>
      <c r="H34" s="69">
        <v>0</v>
      </c>
      <c r="I34" s="69">
        <v>0</v>
      </c>
      <c r="J34" s="69">
        <v>0</v>
      </c>
      <c r="K34" s="69">
        <v>0</v>
      </c>
      <c r="L34" s="69">
        <v>8</v>
      </c>
      <c r="M34" s="69">
        <v>0</v>
      </c>
      <c r="N34" s="61">
        <f>SUM(B34:M34)</f>
        <v>8</v>
      </c>
    </row>
    <row r="35" spans="1:16" ht="14.4" customHeight="1" thickBot="1" x14ac:dyDescent="0.3">
      <c r="A35" s="2"/>
      <c r="B35" s="2"/>
    </row>
    <row r="36" spans="1:16" ht="35.25" customHeight="1" thickBot="1" x14ac:dyDescent="0.3">
      <c r="A36" s="162" t="s">
        <v>127</v>
      </c>
      <c r="B36" s="163"/>
      <c r="C36" s="163"/>
      <c r="D36" s="163"/>
      <c r="E36" s="163"/>
      <c r="F36" s="163"/>
      <c r="G36" s="163"/>
      <c r="H36" s="163"/>
      <c r="I36" s="163"/>
      <c r="J36" s="163"/>
      <c r="K36" s="163"/>
      <c r="L36" s="163"/>
      <c r="M36" s="163"/>
      <c r="N36" s="163"/>
      <c r="O36" s="163"/>
      <c r="P36" s="164"/>
    </row>
    <row r="37" spans="1:16" ht="47.4" customHeight="1" x14ac:dyDescent="0.25">
      <c r="A37" s="275"/>
      <c r="B37" s="276"/>
      <c r="C37" s="276"/>
      <c r="D37" s="276"/>
      <c r="E37" s="276"/>
      <c r="F37" s="276"/>
      <c r="G37" s="276"/>
      <c r="H37" s="276"/>
      <c r="I37" s="276"/>
      <c r="J37" s="276"/>
      <c r="K37" s="276"/>
      <c r="L37" s="276"/>
      <c r="M37" s="276"/>
      <c r="N37" s="276"/>
      <c r="O37" s="276"/>
      <c r="P37" s="277"/>
    </row>
    <row r="38" spans="1:16" ht="60" customHeight="1" x14ac:dyDescent="0.25">
      <c r="A38" s="165"/>
      <c r="B38" s="166"/>
      <c r="C38" s="166"/>
      <c r="D38" s="166"/>
      <c r="E38" s="166"/>
      <c r="F38" s="166"/>
      <c r="G38" s="166"/>
      <c r="H38" s="166"/>
      <c r="I38" s="166"/>
      <c r="J38" s="166"/>
      <c r="K38" s="166"/>
      <c r="L38" s="166"/>
      <c r="M38" s="166"/>
      <c r="N38" s="166"/>
      <c r="O38" s="166"/>
      <c r="P38" s="167"/>
    </row>
    <row r="39" spans="1:16" ht="60.6" customHeight="1" x14ac:dyDescent="0.25">
      <c r="A39" s="165"/>
      <c r="B39" s="166"/>
      <c r="C39" s="166"/>
      <c r="D39" s="166"/>
      <c r="E39" s="166"/>
      <c r="F39" s="166"/>
      <c r="G39" s="166"/>
      <c r="H39" s="166"/>
      <c r="I39" s="166"/>
      <c r="J39" s="166"/>
      <c r="K39" s="166"/>
      <c r="L39" s="166"/>
      <c r="M39" s="166"/>
      <c r="N39" s="166"/>
      <c r="O39" s="166"/>
      <c r="P39" s="167"/>
    </row>
    <row r="40" spans="1:16" ht="62.4" customHeight="1" x14ac:dyDescent="0.25">
      <c r="A40" s="165"/>
      <c r="B40" s="166"/>
      <c r="C40" s="166"/>
      <c r="D40" s="166"/>
      <c r="E40" s="166"/>
      <c r="F40" s="166"/>
      <c r="G40" s="166"/>
      <c r="H40" s="166"/>
      <c r="I40" s="166"/>
      <c r="J40" s="166"/>
      <c r="K40" s="166"/>
      <c r="L40" s="166"/>
      <c r="M40" s="166"/>
      <c r="N40" s="166"/>
      <c r="O40" s="166"/>
      <c r="P40" s="167"/>
    </row>
    <row r="41" spans="1:16" ht="59.4" customHeight="1" x14ac:dyDescent="0.25">
      <c r="A41" s="165"/>
      <c r="B41" s="166"/>
      <c r="C41" s="166"/>
      <c r="D41" s="166"/>
      <c r="E41" s="166"/>
      <c r="F41" s="166"/>
      <c r="G41" s="166"/>
      <c r="H41" s="166"/>
      <c r="I41" s="166"/>
      <c r="J41" s="166"/>
      <c r="K41" s="166"/>
      <c r="L41" s="166"/>
      <c r="M41" s="166"/>
      <c r="N41" s="166"/>
      <c r="O41" s="166"/>
      <c r="P41" s="167"/>
    </row>
    <row r="42" spans="1:16" ht="57.6" customHeight="1" x14ac:dyDescent="0.25">
      <c r="A42" s="165"/>
      <c r="B42" s="166"/>
      <c r="C42" s="166"/>
      <c r="D42" s="166"/>
      <c r="E42" s="166"/>
      <c r="F42" s="166"/>
      <c r="G42" s="166"/>
      <c r="H42" s="166"/>
      <c r="I42" s="166"/>
      <c r="J42" s="166"/>
      <c r="K42" s="166"/>
      <c r="L42" s="166"/>
      <c r="M42" s="166"/>
      <c r="N42" s="166"/>
      <c r="O42" s="166"/>
      <c r="P42" s="167"/>
    </row>
    <row r="43" spans="1:16" ht="51" customHeight="1" thickBot="1" x14ac:dyDescent="0.3">
      <c r="A43" s="168"/>
      <c r="B43" s="169"/>
      <c r="C43" s="169"/>
      <c r="D43" s="169"/>
      <c r="E43" s="169"/>
      <c r="F43" s="169"/>
      <c r="G43" s="169"/>
      <c r="H43" s="169"/>
      <c r="I43" s="169"/>
      <c r="J43" s="169"/>
      <c r="K43" s="169"/>
      <c r="L43" s="169"/>
      <c r="M43" s="169"/>
      <c r="N43" s="169"/>
      <c r="O43" s="169"/>
      <c r="P43" s="170"/>
    </row>
    <row r="44" spans="1:16" ht="14.4" customHeight="1" thickBot="1" x14ac:dyDescent="0.3">
      <c r="A44" s="2"/>
      <c r="B44" s="2"/>
    </row>
    <row r="45" spans="1:16" ht="30.6" customHeight="1" thickBot="1" x14ac:dyDescent="0.3">
      <c r="A45" s="64" t="s">
        <v>49</v>
      </c>
      <c r="B45" s="65" t="s">
        <v>1</v>
      </c>
      <c r="C45" s="65" t="s">
        <v>2</v>
      </c>
      <c r="D45" s="65" t="s">
        <v>3</v>
      </c>
      <c r="E45" s="65" t="s">
        <v>4</v>
      </c>
      <c r="F45" s="65" t="s">
        <v>5</v>
      </c>
      <c r="G45" s="65" t="s">
        <v>6</v>
      </c>
      <c r="H45" s="65" t="s">
        <v>7</v>
      </c>
      <c r="I45" s="65" t="s">
        <v>8</v>
      </c>
      <c r="J45" s="65" t="s">
        <v>9</v>
      </c>
      <c r="K45" s="65" t="s">
        <v>10</v>
      </c>
      <c r="L45" s="65" t="s">
        <v>11</v>
      </c>
      <c r="M45" s="65" t="s">
        <v>12</v>
      </c>
      <c r="N45" s="66" t="s">
        <v>111</v>
      </c>
    </row>
    <row r="46" spans="1:16" ht="35.4" customHeight="1" x14ac:dyDescent="0.25">
      <c r="A46" s="62" t="s">
        <v>115</v>
      </c>
      <c r="B46" s="72">
        <v>12</v>
      </c>
      <c r="C46" s="72">
        <v>0</v>
      </c>
      <c r="D46" s="72">
        <v>0</v>
      </c>
      <c r="E46" s="72">
        <v>0</v>
      </c>
      <c r="F46" s="72">
        <v>0</v>
      </c>
      <c r="G46" s="72">
        <v>0</v>
      </c>
      <c r="H46" s="72">
        <v>0</v>
      </c>
      <c r="I46" s="72">
        <v>0</v>
      </c>
      <c r="J46" s="72">
        <v>0</v>
      </c>
      <c r="K46" s="72">
        <v>0</v>
      </c>
      <c r="L46" s="72">
        <v>30</v>
      </c>
      <c r="M46" s="72">
        <v>0</v>
      </c>
      <c r="N46" s="63">
        <f>SUM(B46:M46)</f>
        <v>42</v>
      </c>
    </row>
    <row r="47" spans="1:16" ht="44.25" customHeight="1" x14ac:dyDescent="0.25">
      <c r="A47" s="49" t="s">
        <v>116</v>
      </c>
      <c r="B47" s="71">
        <v>0</v>
      </c>
      <c r="C47" s="71">
        <v>0</v>
      </c>
      <c r="D47" s="71">
        <v>0</v>
      </c>
      <c r="E47" s="71">
        <v>0</v>
      </c>
      <c r="F47" s="71">
        <v>0</v>
      </c>
      <c r="G47" s="71">
        <v>0</v>
      </c>
      <c r="H47" s="71">
        <v>11</v>
      </c>
      <c r="I47" s="71">
        <v>0</v>
      </c>
      <c r="J47" s="71">
        <v>0</v>
      </c>
      <c r="K47" s="72">
        <v>0</v>
      </c>
      <c r="L47" s="72">
        <v>0</v>
      </c>
      <c r="M47" s="72">
        <v>0</v>
      </c>
      <c r="N47" s="63">
        <f t="shared" ref="N47:N55" si="2">SUM(B47:M47)</f>
        <v>11</v>
      </c>
    </row>
    <row r="48" spans="1:16" ht="44.25" customHeight="1" x14ac:dyDescent="0.25">
      <c r="A48" s="49" t="s">
        <v>117</v>
      </c>
      <c r="B48" s="71">
        <v>0</v>
      </c>
      <c r="C48" s="71">
        <v>0</v>
      </c>
      <c r="D48" s="71">
        <v>0</v>
      </c>
      <c r="E48" s="71">
        <v>0</v>
      </c>
      <c r="F48" s="71">
        <v>0</v>
      </c>
      <c r="G48" s="71">
        <v>0</v>
      </c>
      <c r="H48" s="71">
        <v>0</v>
      </c>
      <c r="I48" s="71">
        <v>0</v>
      </c>
      <c r="J48" s="71">
        <v>0</v>
      </c>
      <c r="K48" s="72">
        <v>0</v>
      </c>
      <c r="L48" s="72">
        <v>0</v>
      </c>
      <c r="M48" s="72">
        <v>0</v>
      </c>
      <c r="N48" s="63">
        <f t="shared" si="2"/>
        <v>0</v>
      </c>
    </row>
    <row r="49" spans="1:16" ht="44.25" customHeight="1" x14ac:dyDescent="0.25">
      <c r="A49" s="49" t="s">
        <v>118</v>
      </c>
      <c r="B49" s="71">
        <v>0</v>
      </c>
      <c r="C49" s="71">
        <v>0</v>
      </c>
      <c r="D49" s="71">
        <v>0</v>
      </c>
      <c r="E49" s="71">
        <v>0</v>
      </c>
      <c r="F49" s="71">
        <v>0</v>
      </c>
      <c r="G49" s="71">
        <v>0</v>
      </c>
      <c r="H49" s="71">
        <v>0</v>
      </c>
      <c r="I49" s="71">
        <v>0</v>
      </c>
      <c r="J49" s="71">
        <v>0</v>
      </c>
      <c r="K49" s="72">
        <v>0</v>
      </c>
      <c r="L49" s="72">
        <v>0</v>
      </c>
      <c r="M49" s="72">
        <v>0</v>
      </c>
      <c r="N49" s="63">
        <f t="shared" si="2"/>
        <v>0</v>
      </c>
    </row>
    <row r="50" spans="1:16" ht="44.25" customHeight="1" x14ac:dyDescent="0.25">
      <c r="A50" s="49" t="s">
        <v>119</v>
      </c>
      <c r="B50" s="71">
        <v>0</v>
      </c>
      <c r="C50" s="71">
        <v>0</v>
      </c>
      <c r="D50" s="71">
        <v>0</v>
      </c>
      <c r="E50" s="71">
        <v>0</v>
      </c>
      <c r="F50" s="71">
        <v>0</v>
      </c>
      <c r="G50" s="71">
        <v>1</v>
      </c>
      <c r="H50" s="71">
        <v>0</v>
      </c>
      <c r="I50" s="71">
        <v>0</v>
      </c>
      <c r="J50" s="71">
        <v>0</v>
      </c>
      <c r="K50" s="72">
        <v>0</v>
      </c>
      <c r="L50" s="72">
        <v>0</v>
      </c>
      <c r="M50" s="72">
        <v>0</v>
      </c>
      <c r="N50" s="63">
        <f t="shared" si="2"/>
        <v>1</v>
      </c>
    </row>
    <row r="51" spans="1:16" ht="44.25" customHeight="1" x14ac:dyDescent="0.25">
      <c r="A51" s="49" t="s">
        <v>120</v>
      </c>
      <c r="B51" s="71">
        <v>0</v>
      </c>
      <c r="C51" s="71">
        <v>0</v>
      </c>
      <c r="D51" s="71">
        <v>0</v>
      </c>
      <c r="E51" s="71">
        <v>0</v>
      </c>
      <c r="F51" s="71">
        <v>0</v>
      </c>
      <c r="G51" s="71">
        <v>0</v>
      </c>
      <c r="H51" s="71">
        <v>0</v>
      </c>
      <c r="I51" s="71">
        <v>0</v>
      </c>
      <c r="J51" s="71">
        <v>0</v>
      </c>
      <c r="K51" s="72">
        <v>0</v>
      </c>
      <c r="L51" s="72">
        <v>0</v>
      </c>
      <c r="M51" s="72">
        <v>0</v>
      </c>
      <c r="N51" s="63">
        <f t="shared" si="2"/>
        <v>0</v>
      </c>
    </row>
    <row r="52" spans="1:16" ht="44.25" customHeight="1" x14ac:dyDescent="0.25">
      <c r="A52" s="49" t="s">
        <v>121</v>
      </c>
      <c r="B52" s="71">
        <v>0</v>
      </c>
      <c r="C52" s="71">
        <v>0</v>
      </c>
      <c r="D52" s="71">
        <v>1</v>
      </c>
      <c r="E52" s="71">
        <v>0</v>
      </c>
      <c r="F52" s="71">
        <v>0</v>
      </c>
      <c r="G52" s="71">
        <v>0</v>
      </c>
      <c r="H52" s="71">
        <v>0</v>
      </c>
      <c r="I52" s="71">
        <v>0</v>
      </c>
      <c r="J52" s="71">
        <v>0</v>
      </c>
      <c r="K52" s="72">
        <v>0</v>
      </c>
      <c r="L52" s="72">
        <v>0</v>
      </c>
      <c r="M52" s="72">
        <v>0</v>
      </c>
      <c r="N52" s="63">
        <f t="shared" si="2"/>
        <v>1</v>
      </c>
    </row>
    <row r="53" spans="1:16" ht="36.75" customHeight="1" x14ac:dyDescent="0.25">
      <c r="A53" s="49" t="s">
        <v>122</v>
      </c>
      <c r="B53" s="71">
        <v>0</v>
      </c>
      <c r="C53" s="71">
        <v>0</v>
      </c>
      <c r="D53" s="71">
        <v>0</v>
      </c>
      <c r="E53" s="71">
        <v>0</v>
      </c>
      <c r="F53" s="71">
        <v>0</v>
      </c>
      <c r="G53" s="71">
        <v>0</v>
      </c>
      <c r="H53" s="71">
        <v>0</v>
      </c>
      <c r="I53" s="71">
        <v>0</v>
      </c>
      <c r="J53" s="71">
        <v>0</v>
      </c>
      <c r="K53" s="72">
        <v>0</v>
      </c>
      <c r="L53" s="72">
        <v>0</v>
      </c>
      <c r="M53" s="72">
        <v>0</v>
      </c>
      <c r="N53" s="63">
        <f t="shared" si="2"/>
        <v>0</v>
      </c>
    </row>
    <row r="54" spans="1:16" ht="36" customHeight="1" x14ac:dyDescent="0.25">
      <c r="A54" s="49" t="s">
        <v>123</v>
      </c>
      <c r="B54" s="71">
        <v>0</v>
      </c>
      <c r="C54" s="71">
        <v>0</v>
      </c>
      <c r="D54" s="71">
        <v>0</v>
      </c>
      <c r="E54" s="71">
        <v>0</v>
      </c>
      <c r="F54" s="71">
        <v>0</v>
      </c>
      <c r="G54" s="71">
        <v>0</v>
      </c>
      <c r="H54" s="71">
        <v>0</v>
      </c>
      <c r="I54" s="71">
        <v>0</v>
      </c>
      <c r="J54" s="71">
        <v>0</v>
      </c>
      <c r="K54" s="72">
        <v>0</v>
      </c>
      <c r="L54" s="72">
        <v>0</v>
      </c>
      <c r="M54" s="72">
        <v>0</v>
      </c>
      <c r="N54" s="63">
        <f t="shared" si="2"/>
        <v>0</v>
      </c>
    </row>
    <row r="55" spans="1:16" ht="34.799999999999997" customHeight="1" thickBot="1" x14ac:dyDescent="0.3">
      <c r="A55" s="50" t="s">
        <v>124</v>
      </c>
      <c r="B55" s="73">
        <v>0</v>
      </c>
      <c r="C55" s="73">
        <v>0</v>
      </c>
      <c r="D55" s="73">
        <v>0</v>
      </c>
      <c r="E55" s="73">
        <v>0</v>
      </c>
      <c r="F55" s="73">
        <v>0</v>
      </c>
      <c r="G55" s="73">
        <v>0</v>
      </c>
      <c r="H55" s="73">
        <v>0</v>
      </c>
      <c r="I55" s="73">
        <v>0</v>
      </c>
      <c r="J55" s="73">
        <v>0</v>
      </c>
      <c r="K55" s="72">
        <v>0</v>
      </c>
      <c r="L55" s="72">
        <v>0</v>
      </c>
      <c r="M55" s="72">
        <v>0</v>
      </c>
      <c r="N55" s="63">
        <f t="shared" si="2"/>
        <v>0</v>
      </c>
    </row>
    <row r="56" spans="1:16" ht="27" customHeight="1" x14ac:dyDescent="0.25">
      <c r="A56" s="2"/>
      <c r="B56" s="2"/>
    </row>
    <row r="57" spans="1:16" x14ac:dyDescent="0.25">
      <c r="E57" s="4"/>
      <c r="F57" s="4"/>
    </row>
    <row r="58" spans="1:16" x14ac:dyDescent="0.25">
      <c r="D58" s="4"/>
      <c r="E58" s="4"/>
      <c r="F58" s="4"/>
      <c r="G58" s="4"/>
      <c r="H58" s="4"/>
      <c r="I58" s="4"/>
      <c r="J58" s="4"/>
      <c r="K58" s="4"/>
      <c r="L58" s="4"/>
      <c r="M58" s="4"/>
      <c r="N58" s="4"/>
      <c r="O58" s="4"/>
      <c r="P58" s="4"/>
    </row>
  </sheetData>
  <mergeCells count="48">
    <mergeCell ref="A36:P36"/>
    <mergeCell ref="A37:P43"/>
    <mergeCell ref="A21:P21"/>
    <mergeCell ref="A22:P28"/>
    <mergeCell ref="A20:D20"/>
    <mergeCell ref="E20:H20"/>
    <mergeCell ref="I20:L20"/>
    <mergeCell ref="M20:N20"/>
    <mergeCell ref="O20:P20"/>
    <mergeCell ref="A19:D19"/>
    <mergeCell ref="E19:H19"/>
    <mergeCell ref="I19:L19"/>
    <mergeCell ref="M19:N19"/>
    <mergeCell ref="O19:P19"/>
    <mergeCell ref="A1:P1"/>
    <mergeCell ref="A2:C4"/>
    <mergeCell ref="D2:L4"/>
    <mergeCell ref="M2:N2"/>
    <mergeCell ref="O2:P2"/>
    <mergeCell ref="M3:N3"/>
    <mergeCell ref="O3:P3"/>
    <mergeCell ref="M4:N4"/>
    <mergeCell ref="O4:P4"/>
    <mergeCell ref="O17:P17"/>
    <mergeCell ref="A5:P5"/>
    <mergeCell ref="O6:P6"/>
    <mergeCell ref="O7:P7"/>
    <mergeCell ref="A6:D6"/>
    <mergeCell ref="E6:H6"/>
    <mergeCell ref="I6:L6"/>
    <mergeCell ref="M6:N6"/>
    <mergeCell ref="J17:L17"/>
    <mergeCell ref="M17:N17"/>
    <mergeCell ref="E17:F17"/>
    <mergeCell ref="A17:D17"/>
    <mergeCell ref="G17:I17"/>
    <mergeCell ref="A7:D7"/>
    <mergeCell ref="E7:H7"/>
    <mergeCell ref="I7:L7"/>
    <mergeCell ref="M7:N7"/>
    <mergeCell ref="A16:D16"/>
    <mergeCell ref="E16:F16"/>
    <mergeCell ref="G16:I16"/>
    <mergeCell ref="J16:L16"/>
    <mergeCell ref="A8:P8"/>
    <mergeCell ref="A9:P15"/>
    <mergeCell ref="M16:N16"/>
    <mergeCell ref="O16:P16"/>
  </mergeCells>
  <phoneticPr fontId="17" type="noConversion"/>
  <pageMargins left="0.7" right="0.7" top="0.75" bottom="0.75" header="0.3" footer="0.3"/>
  <pageSetup scale="82" fitToHeight="0" orientation="landscape" horizontalDpi="360" verticalDpi="360" r:id="rId1"/>
  <rowBreaks count="3" manualBreakCount="3">
    <brk id="18" max="15" man="1"/>
    <brk id="32" max="15" man="1"/>
    <brk id="43" max="1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999D4-C275-4374-8A43-8F589178A01E}">
  <sheetPr>
    <tabColor theme="9"/>
    <pageSetUpPr fitToPage="1"/>
  </sheetPr>
  <dimension ref="A1:P34"/>
  <sheetViews>
    <sheetView view="pageBreakPreview" zoomScale="72" zoomScaleNormal="63" zoomScaleSheetLayoutView="53" workbookViewId="0">
      <pane ySplit="5" topLeftCell="A20" activePane="bottomLeft" state="frozenSplit"/>
      <selection activeCell="F51" sqref="F51"/>
      <selection pane="bottomLeft" activeCell="I20" sqref="I20:L20"/>
    </sheetView>
  </sheetViews>
  <sheetFormatPr baseColWidth="10" defaultColWidth="11" defaultRowHeight="13.8" x14ac:dyDescent="0.25"/>
  <cols>
    <col min="1" max="1" width="7" style="4" customWidth="1"/>
    <col min="2" max="2" width="9.8984375" style="4" customWidth="1"/>
    <col min="3" max="3" width="7" style="2" customWidth="1"/>
    <col min="4" max="4" width="7.19921875" style="2" customWidth="1"/>
    <col min="5" max="13" width="7" style="2" customWidth="1"/>
    <col min="14" max="14" width="7.19921875" style="2" customWidth="1"/>
    <col min="15" max="15" width="15.69921875" style="2" customWidth="1"/>
    <col min="16" max="16" width="14.3984375" style="2" customWidth="1"/>
    <col min="17" max="16384" width="11" style="2"/>
  </cols>
  <sheetData>
    <row r="1" spans="1:16" ht="16.2" thickBot="1" x14ac:dyDescent="0.35">
      <c r="A1" s="141" t="s">
        <v>16</v>
      </c>
      <c r="B1" s="142"/>
      <c r="C1" s="142"/>
      <c r="D1" s="142"/>
      <c r="E1" s="142"/>
      <c r="F1" s="142"/>
      <c r="G1" s="142"/>
      <c r="H1" s="142"/>
      <c r="I1" s="142"/>
      <c r="J1" s="142"/>
      <c r="K1" s="142"/>
      <c r="L1" s="142"/>
      <c r="M1" s="142"/>
      <c r="N1" s="142"/>
      <c r="O1" s="142"/>
      <c r="P1" s="143"/>
    </row>
    <row r="2" spans="1:16" s="3" customFormat="1" ht="19.5" customHeight="1" x14ac:dyDescent="0.3">
      <c r="A2" s="144"/>
      <c r="B2" s="145"/>
      <c r="C2" s="145"/>
      <c r="D2" s="150" t="s">
        <v>15</v>
      </c>
      <c r="E2" s="150"/>
      <c r="F2" s="150"/>
      <c r="G2" s="150"/>
      <c r="H2" s="150"/>
      <c r="I2" s="150"/>
      <c r="J2" s="150"/>
      <c r="K2" s="150"/>
      <c r="L2" s="150"/>
      <c r="M2" s="153" t="s">
        <v>13</v>
      </c>
      <c r="N2" s="153"/>
      <c r="O2" s="154" t="s">
        <v>19</v>
      </c>
      <c r="P2" s="155"/>
    </row>
    <row r="3" spans="1:16" s="3" customFormat="1" ht="19.5" customHeight="1" x14ac:dyDescent="0.3">
      <c r="A3" s="146"/>
      <c r="B3" s="147"/>
      <c r="C3" s="147"/>
      <c r="D3" s="151"/>
      <c r="E3" s="151"/>
      <c r="F3" s="151"/>
      <c r="G3" s="151"/>
      <c r="H3" s="151"/>
      <c r="I3" s="151"/>
      <c r="J3" s="151"/>
      <c r="K3" s="151"/>
      <c r="L3" s="151"/>
      <c r="M3" s="156" t="s">
        <v>18</v>
      </c>
      <c r="N3" s="156"/>
      <c r="O3" s="157" t="s">
        <v>25</v>
      </c>
      <c r="P3" s="158"/>
    </row>
    <row r="4" spans="1:16" s="3" customFormat="1" ht="19.5" customHeight="1" thickBot="1" x14ac:dyDescent="0.35">
      <c r="A4" s="148"/>
      <c r="B4" s="149"/>
      <c r="C4" s="149"/>
      <c r="D4" s="152"/>
      <c r="E4" s="152"/>
      <c r="F4" s="152"/>
      <c r="G4" s="152"/>
      <c r="H4" s="152"/>
      <c r="I4" s="152"/>
      <c r="J4" s="152"/>
      <c r="K4" s="152"/>
      <c r="L4" s="152"/>
      <c r="M4" s="159" t="s">
        <v>14</v>
      </c>
      <c r="N4" s="159"/>
      <c r="O4" s="138" t="s">
        <v>60</v>
      </c>
      <c r="P4" s="160"/>
    </row>
    <row r="5" spans="1:16" customFormat="1" ht="32.25" customHeight="1" thickBot="1" x14ac:dyDescent="0.35">
      <c r="A5" s="161" t="s">
        <v>189</v>
      </c>
      <c r="B5" s="161"/>
      <c r="C5" s="161"/>
      <c r="D5" s="161"/>
      <c r="E5" s="161"/>
      <c r="F5" s="161"/>
      <c r="G5" s="161"/>
      <c r="H5" s="161"/>
      <c r="I5" s="161"/>
      <c r="J5" s="161"/>
      <c r="K5" s="161"/>
      <c r="L5" s="161"/>
      <c r="M5" s="161"/>
      <c r="N5" s="161"/>
      <c r="O5" s="161"/>
      <c r="P5" s="161"/>
    </row>
    <row r="6" spans="1:16" s="1" customFormat="1" ht="23.4" customHeight="1" x14ac:dyDescent="0.25">
      <c r="A6" s="175" t="s">
        <v>38</v>
      </c>
      <c r="B6" s="174"/>
      <c r="C6" s="174"/>
      <c r="D6" s="173"/>
      <c r="E6" s="171" t="s">
        <v>0</v>
      </c>
      <c r="F6" s="174"/>
      <c r="G6" s="174"/>
      <c r="H6" s="173"/>
      <c r="I6" s="171" t="s">
        <v>21</v>
      </c>
      <c r="J6" s="174"/>
      <c r="K6" s="174"/>
      <c r="L6" s="173"/>
      <c r="M6" s="171" t="s">
        <v>28</v>
      </c>
      <c r="N6" s="173"/>
      <c r="O6" s="211" t="s">
        <v>20</v>
      </c>
      <c r="P6" s="212"/>
    </row>
    <row r="7" spans="1:16" s="1" customFormat="1" ht="60" customHeight="1" thickBot="1" x14ac:dyDescent="0.3">
      <c r="A7" s="181" t="s">
        <v>61</v>
      </c>
      <c r="B7" s="180"/>
      <c r="C7" s="180"/>
      <c r="D7" s="179"/>
      <c r="E7" s="178" t="s">
        <v>50</v>
      </c>
      <c r="F7" s="180"/>
      <c r="G7" s="180"/>
      <c r="H7" s="179"/>
      <c r="I7" s="178" t="s">
        <v>139</v>
      </c>
      <c r="J7" s="180"/>
      <c r="K7" s="180"/>
      <c r="L7" s="179"/>
      <c r="M7" s="178" t="s">
        <v>29</v>
      </c>
      <c r="N7" s="179"/>
      <c r="O7" s="213">
        <v>0.95</v>
      </c>
      <c r="P7" s="264"/>
    </row>
    <row r="8" spans="1:16" ht="27" customHeight="1" x14ac:dyDescent="0.25">
      <c r="A8" s="162" t="s">
        <v>24</v>
      </c>
      <c r="B8" s="163"/>
      <c r="C8" s="163"/>
      <c r="D8" s="163"/>
      <c r="E8" s="163"/>
      <c r="F8" s="163"/>
      <c r="G8" s="163"/>
      <c r="H8" s="163"/>
      <c r="I8" s="163"/>
      <c r="J8" s="163"/>
      <c r="K8" s="163"/>
      <c r="L8" s="163"/>
      <c r="M8" s="163"/>
      <c r="N8" s="163"/>
      <c r="O8" s="163"/>
      <c r="P8" s="164"/>
    </row>
    <row r="9" spans="1:16" ht="76.5" customHeight="1" x14ac:dyDescent="0.25">
      <c r="A9" s="165"/>
      <c r="B9" s="166"/>
      <c r="C9" s="166"/>
      <c r="D9" s="166"/>
      <c r="E9" s="166"/>
      <c r="F9" s="166"/>
      <c r="G9" s="166"/>
      <c r="H9" s="166"/>
      <c r="I9" s="166"/>
      <c r="J9" s="166"/>
      <c r="K9" s="166"/>
      <c r="L9" s="166"/>
      <c r="M9" s="166"/>
      <c r="N9" s="166"/>
      <c r="O9" s="166"/>
      <c r="P9" s="167"/>
    </row>
    <row r="10" spans="1:16" ht="72" customHeight="1" x14ac:dyDescent="0.25">
      <c r="A10" s="165"/>
      <c r="B10" s="166"/>
      <c r="C10" s="166"/>
      <c r="D10" s="166"/>
      <c r="E10" s="166"/>
      <c r="F10" s="166"/>
      <c r="G10" s="166"/>
      <c r="H10" s="166"/>
      <c r="I10" s="166"/>
      <c r="J10" s="166"/>
      <c r="K10" s="166"/>
      <c r="L10" s="166"/>
      <c r="M10" s="166"/>
      <c r="N10" s="166"/>
      <c r="O10" s="166"/>
      <c r="P10" s="167"/>
    </row>
    <row r="11" spans="1:16" ht="64.5" customHeight="1" x14ac:dyDescent="0.25">
      <c r="A11" s="165"/>
      <c r="B11" s="166"/>
      <c r="C11" s="166"/>
      <c r="D11" s="166"/>
      <c r="E11" s="166"/>
      <c r="F11" s="166"/>
      <c r="G11" s="166"/>
      <c r="H11" s="166"/>
      <c r="I11" s="166"/>
      <c r="J11" s="166"/>
      <c r="K11" s="166"/>
      <c r="L11" s="166"/>
      <c r="M11" s="166"/>
      <c r="N11" s="166"/>
      <c r="O11" s="166"/>
      <c r="P11" s="167"/>
    </row>
    <row r="12" spans="1:16" ht="75.75" customHeight="1" x14ac:dyDescent="0.25">
      <c r="A12" s="165"/>
      <c r="B12" s="166"/>
      <c r="C12" s="166"/>
      <c r="D12" s="166"/>
      <c r="E12" s="166"/>
      <c r="F12" s="166"/>
      <c r="G12" s="166"/>
      <c r="H12" s="166"/>
      <c r="I12" s="166"/>
      <c r="J12" s="166"/>
      <c r="K12" s="166"/>
      <c r="L12" s="166"/>
      <c r="M12" s="166"/>
      <c r="N12" s="166"/>
      <c r="O12" s="166"/>
      <c r="P12" s="167"/>
    </row>
    <row r="13" spans="1:16" ht="33" customHeight="1" thickBot="1" x14ac:dyDescent="0.3">
      <c r="A13" s="165"/>
      <c r="B13" s="166"/>
      <c r="C13" s="166"/>
      <c r="D13" s="166"/>
      <c r="E13" s="166"/>
      <c r="F13" s="166"/>
      <c r="G13" s="166"/>
      <c r="H13" s="166"/>
      <c r="I13" s="166"/>
      <c r="J13" s="166"/>
      <c r="K13" s="166"/>
      <c r="L13" s="166"/>
      <c r="M13" s="166"/>
      <c r="N13" s="166"/>
      <c r="O13" s="166"/>
      <c r="P13" s="167"/>
    </row>
    <row r="14" spans="1:16" ht="36" customHeight="1" x14ac:dyDescent="0.25">
      <c r="A14" s="182" t="s">
        <v>49</v>
      </c>
      <c r="B14" s="139"/>
      <c r="C14" s="7" t="s">
        <v>1</v>
      </c>
      <c r="D14" s="7" t="s">
        <v>2</v>
      </c>
      <c r="E14" s="7" t="s">
        <v>3</v>
      </c>
      <c r="F14" s="7" t="s">
        <v>4</v>
      </c>
      <c r="G14" s="7" t="s">
        <v>5</v>
      </c>
      <c r="H14" s="7" t="s">
        <v>6</v>
      </c>
      <c r="I14" s="7" t="s">
        <v>7</v>
      </c>
      <c r="J14" s="7" t="s">
        <v>8</v>
      </c>
      <c r="K14" s="7" t="s">
        <v>9</v>
      </c>
      <c r="L14" s="7" t="s">
        <v>10</v>
      </c>
      <c r="M14" s="7" t="s">
        <v>11</v>
      </c>
      <c r="N14" s="7" t="s">
        <v>12</v>
      </c>
      <c r="O14" s="7" t="s">
        <v>17</v>
      </c>
      <c r="P14" s="140" t="s">
        <v>51</v>
      </c>
    </row>
    <row r="15" spans="1:16" ht="36" customHeight="1" x14ac:dyDescent="0.25">
      <c r="A15" s="216" t="s">
        <v>36</v>
      </c>
      <c r="B15" s="217"/>
      <c r="C15" s="23">
        <f>IFERROR(C17/C16,0)</f>
        <v>1</v>
      </c>
      <c r="D15" s="23">
        <f t="shared" ref="D15:O15" si="0">IFERROR(D17/D16,0)</f>
        <v>1</v>
      </c>
      <c r="E15" s="23">
        <f t="shared" si="0"/>
        <v>0</v>
      </c>
      <c r="F15" s="23">
        <f t="shared" si="0"/>
        <v>0</v>
      </c>
      <c r="G15" s="23">
        <f t="shared" si="0"/>
        <v>1</v>
      </c>
      <c r="H15" s="23">
        <f t="shared" si="0"/>
        <v>1</v>
      </c>
      <c r="I15" s="23">
        <f t="shared" si="0"/>
        <v>1</v>
      </c>
      <c r="J15" s="23">
        <f t="shared" si="0"/>
        <v>1</v>
      </c>
      <c r="K15" s="23">
        <f t="shared" si="0"/>
        <v>1</v>
      </c>
      <c r="L15" s="23">
        <f t="shared" si="0"/>
        <v>1</v>
      </c>
      <c r="M15" s="23">
        <f t="shared" si="0"/>
        <v>1</v>
      </c>
      <c r="N15" s="23">
        <f t="shared" si="0"/>
        <v>1</v>
      </c>
      <c r="O15" s="29">
        <f t="shared" si="0"/>
        <v>1</v>
      </c>
      <c r="P15" s="279"/>
    </row>
    <row r="16" spans="1:16" ht="36" customHeight="1" x14ac:dyDescent="0.25">
      <c r="A16" s="283" t="s">
        <v>52</v>
      </c>
      <c r="B16" s="284"/>
      <c r="C16" s="17">
        <v>1</v>
      </c>
      <c r="D16" s="17">
        <v>3</v>
      </c>
      <c r="E16" s="17">
        <v>0</v>
      </c>
      <c r="F16" s="17">
        <v>0</v>
      </c>
      <c r="G16" s="17">
        <v>1</v>
      </c>
      <c r="H16" s="17">
        <v>2</v>
      </c>
      <c r="I16" s="17">
        <v>1</v>
      </c>
      <c r="J16" s="17">
        <v>6</v>
      </c>
      <c r="K16" s="17">
        <v>4</v>
      </c>
      <c r="L16" s="17">
        <v>4</v>
      </c>
      <c r="M16" s="17">
        <v>4</v>
      </c>
      <c r="N16" s="17">
        <v>6</v>
      </c>
      <c r="O16" s="24">
        <f>SUM(C16:N16)</f>
        <v>32</v>
      </c>
      <c r="P16" s="280"/>
    </row>
    <row r="17" spans="1:16" ht="32.25" customHeight="1" thickBot="1" x14ac:dyDescent="0.3">
      <c r="A17" s="281" t="s">
        <v>53</v>
      </c>
      <c r="B17" s="282"/>
      <c r="C17" s="11">
        <v>1</v>
      </c>
      <c r="D17" s="11">
        <v>3</v>
      </c>
      <c r="E17" s="11">
        <v>0</v>
      </c>
      <c r="F17" s="11">
        <v>0</v>
      </c>
      <c r="G17" s="11">
        <v>1</v>
      </c>
      <c r="H17" s="11">
        <v>2</v>
      </c>
      <c r="I17" s="11">
        <v>1</v>
      </c>
      <c r="J17" s="11">
        <v>6</v>
      </c>
      <c r="K17" s="11">
        <v>4</v>
      </c>
      <c r="L17" s="11">
        <v>4</v>
      </c>
      <c r="M17" s="11">
        <v>4</v>
      </c>
      <c r="N17" s="11">
        <v>6</v>
      </c>
      <c r="O17" s="25">
        <f>SUM(C17:N17)</f>
        <v>32</v>
      </c>
      <c r="P17" s="237"/>
    </row>
    <row r="18" spans="1:16" ht="20.25" customHeight="1" thickBot="1" x14ac:dyDescent="0.3"/>
    <row r="19" spans="1:16" ht="20.25" customHeight="1" x14ac:dyDescent="0.25">
      <c r="A19" s="175" t="s">
        <v>38</v>
      </c>
      <c r="B19" s="174"/>
      <c r="C19" s="174"/>
      <c r="D19" s="173"/>
      <c r="E19" s="171" t="s">
        <v>0</v>
      </c>
      <c r="F19" s="174"/>
      <c r="G19" s="174"/>
      <c r="H19" s="173"/>
      <c r="I19" s="171" t="s">
        <v>21</v>
      </c>
      <c r="J19" s="174"/>
      <c r="K19" s="174"/>
      <c r="L19" s="173"/>
      <c r="M19" s="171" t="s">
        <v>28</v>
      </c>
      <c r="N19" s="173"/>
      <c r="O19" s="211" t="s">
        <v>20</v>
      </c>
      <c r="P19" s="212"/>
    </row>
    <row r="20" spans="1:16" ht="50.25" customHeight="1" thickBot="1" x14ac:dyDescent="0.3">
      <c r="A20" s="181" t="s">
        <v>298</v>
      </c>
      <c r="B20" s="180"/>
      <c r="C20" s="180"/>
      <c r="D20" s="179"/>
      <c r="E20" s="178" t="s">
        <v>299</v>
      </c>
      <c r="F20" s="180"/>
      <c r="G20" s="180"/>
      <c r="H20" s="179"/>
      <c r="I20" s="178" t="s">
        <v>300</v>
      </c>
      <c r="J20" s="180"/>
      <c r="K20" s="180"/>
      <c r="L20" s="179"/>
      <c r="M20" s="178" t="s">
        <v>29</v>
      </c>
      <c r="N20" s="179"/>
      <c r="O20" s="176" t="s">
        <v>349</v>
      </c>
      <c r="P20" s="278"/>
    </row>
    <row r="21" spans="1:16" ht="25.5" customHeight="1" x14ac:dyDescent="0.25">
      <c r="A21" s="192" t="s">
        <v>57</v>
      </c>
      <c r="B21" s="192"/>
      <c r="C21" s="192"/>
      <c r="D21" s="192"/>
      <c r="E21" s="192"/>
      <c r="F21" s="192"/>
      <c r="G21" s="192"/>
      <c r="H21" s="192"/>
      <c r="I21" s="192"/>
      <c r="J21" s="192"/>
      <c r="K21" s="192"/>
      <c r="L21" s="192"/>
      <c r="M21" s="192"/>
      <c r="N21" s="192"/>
      <c r="O21" s="192"/>
      <c r="P21" s="192"/>
    </row>
    <row r="22" spans="1:16" ht="50.25" customHeight="1" x14ac:dyDescent="0.25">
      <c r="A22" s="195"/>
      <c r="B22" s="195"/>
      <c r="C22" s="195"/>
      <c r="D22" s="195"/>
      <c r="E22" s="195"/>
      <c r="F22" s="195"/>
      <c r="G22" s="195"/>
      <c r="H22" s="195"/>
      <c r="I22" s="195"/>
      <c r="J22" s="195"/>
      <c r="K22" s="195"/>
      <c r="L22" s="195"/>
      <c r="M22" s="195"/>
      <c r="N22" s="195"/>
      <c r="O22" s="195"/>
      <c r="P22" s="195"/>
    </row>
    <row r="23" spans="1:16" ht="50.25" customHeight="1" x14ac:dyDescent="0.25">
      <c r="A23" s="195"/>
      <c r="B23" s="195"/>
      <c r="C23" s="195"/>
      <c r="D23" s="195"/>
      <c r="E23" s="195"/>
      <c r="F23" s="195"/>
      <c r="G23" s="195"/>
      <c r="H23" s="195"/>
      <c r="I23" s="195"/>
      <c r="J23" s="195"/>
      <c r="K23" s="195"/>
      <c r="L23" s="195"/>
      <c r="M23" s="195"/>
      <c r="N23" s="195"/>
      <c r="O23" s="195"/>
      <c r="P23" s="195"/>
    </row>
    <row r="24" spans="1:16" ht="50.25" customHeight="1" x14ac:dyDescent="0.25">
      <c r="A24" s="195"/>
      <c r="B24" s="195"/>
      <c r="C24" s="195"/>
      <c r="D24" s="195"/>
      <c r="E24" s="195"/>
      <c r="F24" s="195"/>
      <c r="G24" s="195"/>
      <c r="H24" s="195"/>
      <c r="I24" s="195"/>
      <c r="J24" s="195"/>
      <c r="K24" s="195"/>
      <c r="L24" s="195"/>
      <c r="M24" s="195"/>
      <c r="N24" s="195"/>
      <c r="O24" s="195"/>
      <c r="P24" s="195"/>
    </row>
    <row r="25" spans="1:16" ht="50.25" customHeight="1" x14ac:dyDescent="0.25">
      <c r="A25" s="195"/>
      <c r="B25" s="195"/>
      <c r="C25" s="195"/>
      <c r="D25" s="195"/>
      <c r="E25" s="195"/>
      <c r="F25" s="195"/>
      <c r="G25" s="195"/>
      <c r="H25" s="195"/>
      <c r="I25" s="195"/>
      <c r="J25" s="195"/>
      <c r="K25" s="195"/>
      <c r="L25" s="195"/>
      <c r="M25" s="195"/>
      <c r="N25" s="195"/>
      <c r="O25" s="195"/>
      <c r="P25" s="195"/>
    </row>
    <row r="26" spans="1:16" ht="50.25" customHeight="1" x14ac:dyDescent="0.25">
      <c r="A26" s="195"/>
      <c r="B26" s="195"/>
      <c r="C26" s="195"/>
      <c r="D26" s="195"/>
      <c r="E26" s="195"/>
      <c r="F26" s="195"/>
      <c r="G26" s="195"/>
      <c r="H26" s="195"/>
      <c r="I26" s="195"/>
      <c r="J26" s="195"/>
      <c r="K26" s="195"/>
      <c r="L26" s="195"/>
      <c r="M26" s="195"/>
      <c r="N26" s="195"/>
      <c r="O26" s="195"/>
      <c r="P26" s="195"/>
    </row>
    <row r="27" spans="1:16" ht="13.5" customHeight="1" thickBot="1" x14ac:dyDescent="0.3"/>
    <row r="28" spans="1:16" ht="29.25" customHeight="1" x14ac:dyDescent="0.25">
      <c r="A28" s="182" t="s">
        <v>49</v>
      </c>
      <c r="B28" s="139"/>
      <c r="C28" s="7" t="s">
        <v>1</v>
      </c>
      <c r="D28" s="7" t="s">
        <v>2</v>
      </c>
      <c r="E28" s="7" t="s">
        <v>3</v>
      </c>
      <c r="F28" s="7" t="s">
        <v>4</v>
      </c>
      <c r="G28" s="7" t="s">
        <v>5</v>
      </c>
      <c r="H28" s="7" t="s">
        <v>6</v>
      </c>
      <c r="I28" s="7" t="s">
        <v>7</v>
      </c>
      <c r="J28" s="7" t="s">
        <v>8</v>
      </c>
      <c r="K28" s="7" t="s">
        <v>9</v>
      </c>
      <c r="L28" s="7" t="s">
        <v>10</v>
      </c>
      <c r="M28" s="7" t="s">
        <v>11</v>
      </c>
      <c r="N28" s="7" t="s">
        <v>12</v>
      </c>
      <c r="O28" s="7" t="s">
        <v>17</v>
      </c>
      <c r="P28" s="140" t="s">
        <v>185</v>
      </c>
    </row>
    <row r="29" spans="1:16" ht="39.75" customHeight="1" x14ac:dyDescent="0.25">
      <c r="A29" s="216" t="s">
        <v>36</v>
      </c>
      <c r="B29" s="217"/>
      <c r="C29" s="23">
        <f>IFERROR(C31/C30,0)</f>
        <v>0</v>
      </c>
      <c r="D29" s="23">
        <f>IFERROR(D31/D30,0)</f>
        <v>2</v>
      </c>
      <c r="E29" s="23">
        <f t="shared" ref="E29:F29" si="1">IFERROR(E31/E30,0)</f>
        <v>2</v>
      </c>
      <c r="F29" s="23">
        <f t="shared" si="1"/>
        <v>1</v>
      </c>
      <c r="G29" s="23">
        <f t="shared" ref="G29:N29" si="2">IFERROR(G31/G30,0)</f>
        <v>0</v>
      </c>
      <c r="H29" s="23">
        <f t="shared" si="2"/>
        <v>1</v>
      </c>
      <c r="I29" s="23">
        <f t="shared" si="2"/>
        <v>0.8</v>
      </c>
      <c r="J29" s="23">
        <f t="shared" si="2"/>
        <v>1</v>
      </c>
      <c r="K29" s="23">
        <f t="shared" si="2"/>
        <v>0.83333333333333337</v>
      </c>
      <c r="L29" s="23">
        <f t="shared" si="2"/>
        <v>1</v>
      </c>
      <c r="M29" s="23">
        <f t="shared" si="2"/>
        <v>0.75</v>
      </c>
      <c r="N29" s="23">
        <f t="shared" si="2"/>
        <v>1</v>
      </c>
      <c r="O29" s="12">
        <f>IFERROR(O31/O30,0)</f>
        <v>1</v>
      </c>
      <c r="P29" s="279"/>
    </row>
    <row r="30" spans="1:16" ht="39.75" customHeight="1" x14ac:dyDescent="0.25">
      <c r="A30" s="216" t="s">
        <v>301</v>
      </c>
      <c r="B30" s="217"/>
      <c r="C30" s="17">
        <v>0</v>
      </c>
      <c r="D30" s="17">
        <v>2</v>
      </c>
      <c r="E30" s="17">
        <v>1</v>
      </c>
      <c r="F30" s="17">
        <v>2</v>
      </c>
      <c r="G30" s="17">
        <v>0</v>
      </c>
      <c r="H30" s="17">
        <v>1</v>
      </c>
      <c r="I30" s="17">
        <v>5</v>
      </c>
      <c r="J30" s="17">
        <v>6</v>
      </c>
      <c r="K30" s="17">
        <v>6</v>
      </c>
      <c r="L30" s="17">
        <v>6</v>
      </c>
      <c r="M30" s="17">
        <v>4</v>
      </c>
      <c r="N30" s="17">
        <v>7</v>
      </c>
      <c r="O30" s="24">
        <f>SUM(C30:N30)</f>
        <v>40</v>
      </c>
      <c r="P30" s="280"/>
    </row>
    <row r="31" spans="1:16" ht="48" customHeight="1" thickBot="1" x14ac:dyDescent="0.3">
      <c r="A31" s="281" t="s">
        <v>54</v>
      </c>
      <c r="B31" s="282"/>
      <c r="C31" s="11">
        <v>0</v>
      </c>
      <c r="D31" s="11">
        <v>4</v>
      </c>
      <c r="E31" s="11">
        <v>2</v>
      </c>
      <c r="F31" s="11">
        <v>2</v>
      </c>
      <c r="G31" s="11">
        <v>0</v>
      </c>
      <c r="H31" s="11">
        <v>1</v>
      </c>
      <c r="I31" s="11">
        <v>4</v>
      </c>
      <c r="J31" s="11">
        <v>6</v>
      </c>
      <c r="K31" s="11">
        <v>5</v>
      </c>
      <c r="L31" s="11">
        <v>6</v>
      </c>
      <c r="M31" s="11">
        <v>3</v>
      </c>
      <c r="N31" s="11">
        <v>7</v>
      </c>
      <c r="O31" s="25">
        <f>SUM(C31:N31)</f>
        <v>40</v>
      </c>
      <c r="P31" s="237"/>
    </row>
    <row r="32" spans="1:16" ht="6.75" customHeight="1" x14ac:dyDescent="0.25"/>
    <row r="33" s="2" customFormat="1" ht="11.25" customHeight="1" x14ac:dyDescent="0.25"/>
    <row r="34" s="2" customFormat="1" ht="24.75" customHeight="1" x14ac:dyDescent="0.25"/>
  </sheetData>
  <mergeCells count="44">
    <mergeCell ref="A1:P1"/>
    <mergeCell ref="A2:C4"/>
    <mergeCell ref="D2:L4"/>
    <mergeCell ref="M2:N2"/>
    <mergeCell ref="O2:P2"/>
    <mergeCell ref="M3:N3"/>
    <mergeCell ref="O3:P3"/>
    <mergeCell ref="M4:N4"/>
    <mergeCell ref="O4:P4"/>
    <mergeCell ref="A8:P8"/>
    <mergeCell ref="A5:P5"/>
    <mergeCell ref="A6:D6"/>
    <mergeCell ref="E6:H6"/>
    <mergeCell ref="I6:L6"/>
    <mergeCell ref="M6:N6"/>
    <mergeCell ref="O6:P6"/>
    <mergeCell ref="A7:D7"/>
    <mergeCell ref="E7:H7"/>
    <mergeCell ref="I7:L7"/>
    <mergeCell ref="M7:N7"/>
    <mergeCell ref="O7:P7"/>
    <mergeCell ref="A9:P13"/>
    <mergeCell ref="A19:D19"/>
    <mergeCell ref="E19:H19"/>
    <mergeCell ref="I19:L19"/>
    <mergeCell ref="M19:N19"/>
    <mergeCell ref="O19:P19"/>
    <mergeCell ref="P14:P17"/>
    <mergeCell ref="A14:B14"/>
    <mergeCell ref="A15:B15"/>
    <mergeCell ref="A17:B17"/>
    <mergeCell ref="A16:B16"/>
    <mergeCell ref="A30:B30"/>
    <mergeCell ref="A21:P21"/>
    <mergeCell ref="A22:P26"/>
    <mergeCell ref="A20:D20"/>
    <mergeCell ref="E20:H20"/>
    <mergeCell ref="I20:L20"/>
    <mergeCell ref="M20:N20"/>
    <mergeCell ref="O20:P20"/>
    <mergeCell ref="A28:B28"/>
    <mergeCell ref="P28:P31"/>
    <mergeCell ref="A29:B29"/>
    <mergeCell ref="A31:B31"/>
  </mergeCells>
  <phoneticPr fontId="17" type="noConversion"/>
  <pageMargins left="0.7" right="0.7" top="0.75" bottom="0.75" header="0.3" footer="0.3"/>
  <pageSetup scale="86" fitToHeight="0" orientation="landscape" horizontalDpi="360" verticalDpi="360" r:id="rId1"/>
  <rowBreaks count="1" manualBreakCount="1">
    <brk id="14" max="15"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0C827-DBDB-4753-AE49-80A0CF935772}">
  <sheetPr>
    <tabColor theme="9"/>
    <pageSetUpPr fitToPage="1"/>
  </sheetPr>
  <dimension ref="A1:T42"/>
  <sheetViews>
    <sheetView view="pageBreakPreview" zoomScale="66" zoomScaleNormal="40" zoomScaleSheetLayoutView="55" workbookViewId="0">
      <pane ySplit="5" topLeftCell="A6" activePane="bottomLeft" state="frozenSplit"/>
      <selection activeCell="R48" sqref="R48"/>
      <selection pane="bottomLeft" activeCell="U11" sqref="T11:U11"/>
    </sheetView>
  </sheetViews>
  <sheetFormatPr baseColWidth="10" defaultColWidth="11" defaultRowHeight="13.8" x14ac:dyDescent="0.25"/>
  <cols>
    <col min="1" max="2" width="7" style="4" customWidth="1"/>
    <col min="3" max="3" width="7" style="2" customWidth="1"/>
    <col min="4" max="4" width="7.19921875" style="2" customWidth="1"/>
    <col min="5" max="11" width="7" style="2" customWidth="1"/>
    <col min="12" max="12" width="7.5" style="2" customWidth="1"/>
    <col min="13" max="13" width="6.59765625" style="2" customWidth="1"/>
    <col min="14" max="16" width="7" style="2" customWidth="1"/>
    <col min="17" max="16384" width="11" style="2"/>
  </cols>
  <sheetData>
    <row r="1" spans="1:20" ht="16.2" thickBot="1" x14ac:dyDescent="0.35">
      <c r="A1" s="141" t="s">
        <v>16</v>
      </c>
      <c r="B1" s="142"/>
      <c r="C1" s="142"/>
      <c r="D1" s="142"/>
      <c r="E1" s="142"/>
      <c r="F1" s="142"/>
      <c r="G1" s="142"/>
      <c r="H1" s="142"/>
      <c r="I1" s="142"/>
      <c r="J1" s="142"/>
      <c r="K1" s="142"/>
      <c r="L1" s="142"/>
      <c r="M1" s="142"/>
      <c r="N1" s="142"/>
      <c r="O1" s="142"/>
      <c r="P1" s="143"/>
    </row>
    <row r="2" spans="1:20" s="3" customFormat="1" ht="19.5" customHeight="1" x14ac:dyDescent="0.3">
      <c r="A2" s="144"/>
      <c r="B2" s="145"/>
      <c r="C2" s="145"/>
      <c r="D2" s="150" t="s">
        <v>15</v>
      </c>
      <c r="E2" s="150"/>
      <c r="F2" s="150"/>
      <c r="G2" s="150"/>
      <c r="H2" s="150"/>
      <c r="I2" s="150"/>
      <c r="J2" s="150"/>
      <c r="K2" s="150"/>
      <c r="L2" s="150"/>
      <c r="M2" s="153" t="s">
        <v>13</v>
      </c>
      <c r="N2" s="153"/>
      <c r="O2" s="154" t="s">
        <v>19</v>
      </c>
      <c r="P2" s="155"/>
    </row>
    <row r="3" spans="1:20" s="3" customFormat="1" ht="19.5" customHeight="1" x14ac:dyDescent="0.3">
      <c r="A3" s="146"/>
      <c r="B3" s="147"/>
      <c r="C3" s="147"/>
      <c r="D3" s="151"/>
      <c r="E3" s="151"/>
      <c r="F3" s="151"/>
      <c r="G3" s="151"/>
      <c r="H3" s="151"/>
      <c r="I3" s="151"/>
      <c r="J3" s="151"/>
      <c r="K3" s="151"/>
      <c r="L3" s="151"/>
      <c r="M3" s="156" t="s">
        <v>18</v>
      </c>
      <c r="N3" s="156"/>
      <c r="O3" s="157" t="s">
        <v>25</v>
      </c>
      <c r="P3" s="158"/>
    </row>
    <row r="4" spans="1:20" s="3" customFormat="1" ht="19.5" customHeight="1" thickBot="1" x14ac:dyDescent="0.35">
      <c r="A4" s="148"/>
      <c r="B4" s="149"/>
      <c r="C4" s="149"/>
      <c r="D4" s="152"/>
      <c r="E4" s="152"/>
      <c r="F4" s="152"/>
      <c r="G4" s="152"/>
      <c r="H4" s="152"/>
      <c r="I4" s="152"/>
      <c r="J4" s="152"/>
      <c r="K4" s="152"/>
      <c r="L4" s="152"/>
      <c r="M4" s="159" t="s">
        <v>14</v>
      </c>
      <c r="N4" s="159"/>
      <c r="O4" s="138" t="s">
        <v>60</v>
      </c>
      <c r="P4" s="160"/>
    </row>
    <row r="5" spans="1:20" customFormat="1" ht="32.25" customHeight="1" thickBot="1" x14ac:dyDescent="0.35">
      <c r="A5" s="161" t="s">
        <v>188</v>
      </c>
      <c r="B5" s="161"/>
      <c r="C5" s="161"/>
      <c r="D5" s="161"/>
      <c r="E5" s="161"/>
      <c r="F5" s="161"/>
      <c r="G5" s="161"/>
      <c r="H5" s="161"/>
      <c r="I5" s="161"/>
      <c r="J5" s="161"/>
      <c r="K5" s="161"/>
      <c r="L5" s="161"/>
      <c r="M5" s="161"/>
      <c r="N5" s="161"/>
      <c r="O5" s="161"/>
      <c r="P5" s="161"/>
    </row>
    <row r="6" spans="1:20" s="1" customFormat="1" ht="19.5" customHeight="1" x14ac:dyDescent="0.25">
      <c r="A6" s="175" t="s">
        <v>38</v>
      </c>
      <c r="B6" s="174"/>
      <c r="C6" s="174"/>
      <c r="D6" s="173"/>
      <c r="E6" s="171" t="s">
        <v>0</v>
      </c>
      <c r="F6" s="174"/>
      <c r="G6" s="174"/>
      <c r="H6" s="173"/>
      <c r="I6" s="171" t="s">
        <v>21</v>
      </c>
      <c r="J6" s="174"/>
      <c r="K6" s="174"/>
      <c r="L6" s="173"/>
      <c r="M6" s="171" t="s">
        <v>28</v>
      </c>
      <c r="N6" s="173"/>
      <c r="O6" s="211" t="s">
        <v>20</v>
      </c>
      <c r="P6" s="212"/>
    </row>
    <row r="7" spans="1:20" s="1" customFormat="1" ht="60" customHeight="1" thickBot="1" x14ac:dyDescent="0.3">
      <c r="A7" s="181" t="s">
        <v>131</v>
      </c>
      <c r="B7" s="180"/>
      <c r="C7" s="180"/>
      <c r="D7" s="179"/>
      <c r="E7" s="178" t="s">
        <v>130</v>
      </c>
      <c r="F7" s="180"/>
      <c r="G7" s="180"/>
      <c r="H7" s="179"/>
      <c r="I7" s="178" t="s">
        <v>137</v>
      </c>
      <c r="J7" s="180"/>
      <c r="K7" s="180"/>
      <c r="L7" s="179"/>
      <c r="M7" s="178" t="s">
        <v>32</v>
      </c>
      <c r="N7" s="179"/>
      <c r="O7" s="213">
        <v>0.8</v>
      </c>
      <c r="P7" s="264"/>
    </row>
    <row r="8" spans="1:20" ht="35.25" customHeight="1" x14ac:dyDescent="0.25">
      <c r="A8" s="162" t="s">
        <v>30</v>
      </c>
      <c r="B8" s="163"/>
      <c r="C8" s="163"/>
      <c r="D8" s="163"/>
      <c r="E8" s="163"/>
      <c r="F8" s="163"/>
      <c r="G8" s="163"/>
      <c r="H8" s="163"/>
      <c r="I8" s="163"/>
      <c r="J8" s="163"/>
      <c r="K8" s="163"/>
      <c r="L8" s="163"/>
      <c r="M8" s="163"/>
      <c r="N8" s="163"/>
      <c r="O8" s="163"/>
      <c r="P8" s="164"/>
    </row>
    <row r="9" spans="1:20" ht="35.25" customHeight="1" x14ac:dyDescent="0.25">
      <c r="A9" s="165"/>
      <c r="B9" s="166"/>
      <c r="C9" s="166"/>
      <c r="D9" s="166"/>
      <c r="E9" s="166"/>
      <c r="F9" s="166"/>
      <c r="G9" s="166"/>
      <c r="H9" s="166"/>
      <c r="I9" s="166"/>
      <c r="J9" s="166"/>
      <c r="K9" s="166"/>
      <c r="L9" s="166"/>
      <c r="M9" s="166"/>
      <c r="N9" s="166"/>
      <c r="O9" s="166"/>
      <c r="P9" s="167"/>
      <c r="T9" s="6"/>
    </row>
    <row r="10" spans="1:20" ht="51" customHeight="1" x14ac:dyDescent="0.25">
      <c r="A10" s="165"/>
      <c r="B10" s="166"/>
      <c r="C10" s="166"/>
      <c r="D10" s="166"/>
      <c r="E10" s="166"/>
      <c r="F10" s="166"/>
      <c r="G10" s="166"/>
      <c r="H10" s="166"/>
      <c r="I10" s="166"/>
      <c r="J10" s="166"/>
      <c r="K10" s="166"/>
      <c r="L10" s="166"/>
      <c r="M10" s="166"/>
      <c r="N10" s="166"/>
      <c r="O10" s="166"/>
      <c r="P10" s="167"/>
    </row>
    <row r="11" spans="1:20" ht="51" customHeight="1" x14ac:dyDescent="0.25">
      <c r="A11" s="165"/>
      <c r="B11" s="166"/>
      <c r="C11" s="166"/>
      <c r="D11" s="166"/>
      <c r="E11" s="166"/>
      <c r="F11" s="166"/>
      <c r="G11" s="166"/>
      <c r="H11" s="166"/>
      <c r="I11" s="166"/>
      <c r="J11" s="166"/>
      <c r="K11" s="166"/>
      <c r="L11" s="166"/>
      <c r="M11" s="166"/>
      <c r="N11" s="166"/>
      <c r="O11" s="166"/>
      <c r="P11" s="167"/>
    </row>
    <row r="12" spans="1:20" ht="51" customHeight="1" x14ac:dyDescent="0.25">
      <c r="A12" s="165"/>
      <c r="B12" s="166"/>
      <c r="C12" s="166"/>
      <c r="D12" s="166"/>
      <c r="E12" s="166"/>
      <c r="F12" s="166"/>
      <c r="G12" s="166"/>
      <c r="H12" s="166"/>
      <c r="I12" s="166"/>
      <c r="J12" s="166"/>
      <c r="K12" s="166"/>
      <c r="L12" s="166"/>
      <c r="M12" s="166"/>
      <c r="N12" s="166"/>
      <c r="O12" s="166"/>
      <c r="P12" s="167"/>
    </row>
    <row r="13" spans="1:20" ht="51" customHeight="1" thickBot="1" x14ac:dyDescent="0.3">
      <c r="A13" s="168"/>
      <c r="B13" s="169"/>
      <c r="C13" s="169"/>
      <c r="D13" s="169"/>
      <c r="E13" s="169"/>
      <c r="F13" s="169"/>
      <c r="G13" s="169"/>
      <c r="H13" s="169"/>
      <c r="I13" s="169"/>
      <c r="J13" s="169"/>
      <c r="K13" s="169"/>
      <c r="L13" s="169"/>
      <c r="M13" s="169"/>
      <c r="N13" s="169"/>
      <c r="O13" s="169"/>
      <c r="P13" s="170"/>
    </row>
    <row r="14" spans="1:20" ht="36" customHeight="1" x14ac:dyDescent="0.25">
      <c r="A14" s="301" t="s">
        <v>135</v>
      </c>
      <c r="B14" s="302"/>
      <c r="C14" s="302"/>
      <c r="D14" s="302"/>
      <c r="E14" s="303"/>
      <c r="F14" s="302" t="s">
        <v>351</v>
      </c>
      <c r="G14" s="302"/>
      <c r="H14" s="302"/>
      <c r="I14" s="302"/>
      <c r="J14" s="303"/>
      <c r="K14" s="309" t="s">
        <v>31</v>
      </c>
      <c r="L14" s="310"/>
      <c r="M14" s="310"/>
      <c r="N14" s="311"/>
      <c r="O14" s="292" t="s">
        <v>136</v>
      </c>
      <c r="P14" s="293"/>
    </row>
    <row r="15" spans="1:20" ht="51" customHeight="1" thickBot="1" x14ac:dyDescent="0.3">
      <c r="A15" s="304">
        <v>0.98799999999999999</v>
      </c>
      <c r="B15" s="305"/>
      <c r="C15" s="305"/>
      <c r="D15" s="305"/>
      <c r="E15" s="306"/>
      <c r="F15" s="296"/>
      <c r="G15" s="307"/>
      <c r="H15" s="307"/>
      <c r="I15" s="307"/>
      <c r="J15" s="308"/>
      <c r="K15" s="296">
        <f>F15-A15</f>
        <v>-0.98799999999999999</v>
      </c>
      <c r="L15" s="297"/>
      <c r="M15" s="297"/>
      <c r="N15" s="298"/>
      <c r="O15" s="294"/>
      <c r="P15" s="295"/>
    </row>
    <row r="16" spans="1:20" ht="20.25" customHeight="1" thickBot="1" x14ac:dyDescent="0.3"/>
    <row r="17" spans="1:16" ht="24" customHeight="1" x14ac:dyDescent="0.25">
      <c r="A17" s="175" t="s">
        <v>38</v>
      </c>
      <c r="B17" s="174"/>
      <c r="C17" s="174"/>
      <c r="D17" s="173"/>
      <c r="E17" s="171" t="s">
        <v>0</v>
      </c>
      <c r="F17" s="174"/>
      <c r="G17" s="174"/>
      <c r="H17" s="173"/>
      <c r="I17" s="171" t="s">
        <v>21</v>
      </c>
      <c r="J17" s="174"/>
      <c r="K17" s="174"/>
      <c r="L17" s="173"/>
      <c r="M17" s="171" t="s">
        <v>28</v>
      </c>
      <c r="N17" s="173"/>
      <c r="O17" s="211" t="s">
        <v>20</v>
      </c>
      <c r="P17" s="212"/>
    </row>
    <row r="18" spans="1:16" ht="84" customHeight="1" thickBot="1" x14ac:dyDescent="0.3">
      <c r="A18" s="181" t="s">
        <v>33</v>
      </c>
      <c r="B18" s="180"/>
      <c r="C18" s="180"/>
      <c r="D18" s="179"/>
      <c r="E18" s="178" t="s">
        <v>276</v>
      </c>
      <c r="F18" s="180"/>
      <c r="G18" s="180"/>
      <c r="H18" s="179"/>
      <c r="I18" s="178" t="s">
        <v>277</v>
      </c>
      <c r="J18" s="180"/>
      <c r="K18" s="180"/>
      <c r="L18" s="179"/>
      <c r="M18" s="178" t="s">
        <v>32</v>
      </c>
      <c r="N18" s="179"/>
      <c r="O18" s="299" t="s">
        <v>278</v>
      </c>
      <c r="P18" s="300"/>
    </row>
    <row r="19" spans="1:16" ht="27" customHeight="1" x14ac:dyDescent="0.25">
      <c r="A19" s="162" t="s">
        <v>30</v>
      </c>
      <c r="B19" s="163"/>
      <c r="C19" s="163"/>
      <c r="D19" s="163"/>
      <c r="E19" s="163"/>
      <c r="F19" s="163"/>
      <c r="G19" s="163"/>
      <c r="H19" s="163"/>
      <c r="I19" s="163"/>
      <c r="J19" s="163"/>
      <c r="K19" s="163"/>
      <c r="L19" s="163"/>
      <c r="M19" s="163"/>
      <c r="N19" s="163"/>
      <c r="O19" s="163"/>
      <c r="P19" s="164"/>
    </row>
    <row r="20" spans="1:16" ht="51" customHeight="1" x14ac:dyDescent="0.25">
      <c r="A20" s="165"/>
      <c r="B20" s="166"/>
      <c r="C20" s="166"/>
      <c r="D20" s="166"/>
      <c r="E20" s="166"/>
      <c r="F20" s="166"/>
      <c r="G20" s="166"/>
      <c r="H20" s="166"/>
      <c r="I20" s="166"/>
      <c r="J20" s="166"/>
      <c r="K20" s="166"/>
      <c r="L20" s="166"/>
      <c r="M20" s="166"/>
      <c r="N20" s="166"/>
      <c r="O20" s="166"/>
      <c r="P20" s="167"/>
    </row>
    <row r="21" spans="1:16" ht="51" customHeight="1" x14ac:dyDescent="0.25">
      <c r="A21" s="165"/>
      <c r="B21" s="166"/>
      <c r="C21" s="166"/>
      <c r="D21" s="166"/>
      <c r="E21" s="166"/>
      <c r="F21" s="166"/>
      <c r="G21" s="166"/>
      <c r="H21" s="166"/>
      <c r="I21" s="166"/>
      <c r="J21" s="166"/>
      <c r="K21" s="166"/>
      <c r="L21" s="166"/>
      <c r="M21" s="166"/>
      <c r="N21" s="166"/>
      <c r="O21" s="166"/>
      <c r="P21" s="167"/>
    </row>
    <row r="22" spans="1:16" ht="51" customHeight="1" x14ac:dyDescent="0.25">
      <c r="A22" s="165"/>
      <c r="B22" s="166"/>
      <c r="C22" s="166"/>
      <c r="D22" s="166"/>
      <c r="E22" s="166"/>
      <c r="F22" s="166"/>
      <c r="G22" s="166"/>
      <c r="H22" s="166"/>
      <c r="I22" s="166"/>
      <c r="J22" s="166"/>
      <c r="K22" s="166"/>
      <c r="L22" s="166"/>
      <c r="M22" s="166"/>
      <c r="N22" s="166"/>
      <c r="O22" s="166"/>
      <c r="P22" s="167"/>
    </row>
    <row r="23" spans="1:16" ht="51" customHeight="1" x14ac:dyDescent="0.25">
      <c r="A23" s="165"/>
      <c r="B23" s="166"/>
      <c r="C23" s="166"/>
      <c r="D23" s="166"/>
      <c r="E23" s="166"/>
      <c r="F23" s="166"/>
      <c r="G23" s="166"/>
      <c r="H23" s="166"/>
      <c r="I23" s="166"/>
      <c r="J23" s="166"/>
      <c r="K23" s="166"/>
      <c r="L23" s="166"/>
      <c r="M23" s="166"/>
      <c r="N23" s="166"/>
      <c r="O23" s="166"/>
      <c r="P23" s="167"/>
    </row>
    <row r="24" spans="1:16" ht="51" customHeight="1" thickBot="1" x14ac:dyDescent="0.3">
      <c r="A24" s="168"/>
      <c r="B24" s="169"/>
      <c r="C24" s="169"/>
      <c r="D24" s="169"/>
      <c r="E24" s="169"/>
      <c r="F24" s="166"/>
      <c r="G24" s="166"/>
      <c r="H24" s="166"/>
      <c r="I24" s="166"/>
      <c r="J24" s="166"/>
      <c r="K24" s="166"/>
      <c r="L24" s="166"/>
      <c r="M24" s="166"/>
      <c r="N24" s="166"/>
      <c r="O24" s="169"/>
      <c r="P24" s="170"/>
    </row>
    <row r="25" spans="1:16" ht="13.8" customHeight="1" x14ac:dyDescent="0.25">
      <c r="A25" s="312" t="s">
        <v>279</v>
      </c>
      <c r="B25" s="312"/>
      <c r="C25" s="312"/>
      <c r="D25" s="312"/>
      <c r="E25" s="313"/>
      <c r="F25" s="291" t="s">
        <v>135</v>
      </c>
      <c r="G25" s="291"/>
      <c r="H25" s="291"/>
      <c r="I25" s="291"/>
      <c r="J25" s="291"/>
      <c r="K25" s="217" t="s">
        <v>351</v>
      </c>
      <c r="L25" s="217"/>
      <c r="M25" s="217"/>
      <c r="N25" s="217"/>
      <c r="O25" s="321" t="s">
        <v>280</v>
      </c>
      <c r="P25" s="321"/>
    </row>
    <row r="26" spans="1:16" ht="26.4" customHeight="1" x14ac:dyDescent="0.25">
      <c r="A26" s="314"/>
      <c r="B26" s="314"/>
      <c r="C26" s="314"/>
      <c r="D26" s="314"/>
      <c r="E26" s="315"/>
      <c r="F26" s="291" t="s">
        <v>287</v>
      </c>
      <c r="G26" s="291"/>
      <c r="H26" s="291"/>
      <c r="I26" s="291" t="s">
        <v>264</v>
      </c>
      <c r="J26" s="291"/>
      <c r="K26" s="217" t="s">
        <v>287</v>
      </c>
      <c r="L26" s="217"/>
      <c r="M26" s="217" t="s">
        <v>264</v>
      </c>
      <c r="N26" s="217"/>
      <c r="O26" s="322"/>
      <c r="P26" s="322"/>
    </row>
    <row r="27" spans="1:16" ht="15.6" customHeight="1" x14ac:dyDescent="0.25">
      <c r="A27" s="290" t="s">
        <v>281</v>
      </c>
      <c r="B27" s="290"/>
      <c r="C27" s="290"/>
      <c r="D27" s="290"/>
      <c r="E27" s="290"/>
      <c r="F27" s="287">
        <v>6.24</v>
      </c>
      <c r="G27" s="288"/>
      <c r="H27" s="289"/>
      <c r="I27" s="319" t="s">
        <v>266</v>
      </c>
      <c r="J27" s="320"/>
      <c r="K27" s="285"/>
      <c r="L27" s="286"/>
      <c r="M27" s="287"/>
      <c r="N27" s="289"/>
      <c r="O27" s="322"/>
      <c r="P27" s="322"/>
    </row>
    <row r="28" spans="1:16" ht="15.6" customHeight="1" x14ac:dyDescent="0.25">
      <c r="A28" s="290" t="s">
        <v>282</v>
      </c>
      <c r="B28" s="290"/>
      <c r="C28" s="290"/>
      <c r="D28" s="290"/>
      <c r="E28" s="290"/>
      <c r="F28" s="287">
        <v>35.46</v>
      </c>
      <c r="G28" s="288"/>
      <c r="H28" s="289"/>
      <c r="I28" s="319" t="s">
        <v>288</v>
      </c>
      <c r="J28" s="320"/>
      <c r="K28" s="285"/>
      <c r="L28" s="286"/>
      <c r="M28" s="287"/>
      <c r="N28" s="289"/>
      <c r="O28" s="322"/>
      <c r="P28" s="322"/>
    </row>
    <row r="29" spans="1:16" ht="15.6" customHeight="1" x14ac:dyDescent="0.25">
      <c r="A29" s="316" t="s">
        <v>283</v>
      </c>
      <c r="B29" s="317"/>
      <c r="C29" s="317"/>
      <c r="D29" s="317"/>
      <c r="E29" s="318"/>
      <c r="F29" s="287">
        <v>5.67</v>
      </c>
      <c r="G29" s="288"/>
      <c r="H29" s="289"/>
      <c r="I29" s="319" t="s">
        <v>266</v>
      </c>
      <c r="J29" s="320"/>
      <c r="K29" s="285"/>
      <c r="L29" s="286"/>
      <c r="M29" s="287"/>
      <c r="N29" s="289"/>
      <c r="O29" s="322"/>
      <c r="P29" s="322"/>
    </row>
    <row r="30" spans="1:16" ht="15.6" customHeight="1" x14ac:dyDescent="0.25">
      <c r="A30" s="316" t="s">
        <v>284</v>
      </c>
      <c r="B30" s="317"/>
      <c r="C30" s="317"/>
      <c r="D30" s="317"/>
      <c r="E30" s="318"/>
      <c r="F30" s="287">
        <v>15.08</v>
      </c>
      <c r="G30" s="288"/>
      <c r="H30" s="289"/>
      <c r="I30" s="319" t="s">
        <v>266</v>
      </c>
      <c r="J30" s="320"/>
      <c r="K30" s="285"/>
      <c r="L30" s="286"/>
      <c r="M30" s="287"/>
      <c r="N30" s="289"/>
      <c r="O30" s="322"/>
      <c r="P30" s="322"/>
    </row>
    <row r="31" spans="1:16" ht="15.6" customHeight="1" x14ac:dyDescent="0.25">
      <c r="A31" s="316" t="s">
        <v>285</v>
      </c>
      <c r="B31" s="317"/>
      <c r="C31" s="317"/>
      <c r="D31" s="317"/>
      <c r="E31" s="318"/>
      <c r="F31" s="287">
        <v>11.29</v>
      </c>
      <c r="G31" s="288"/>
      <c r="H31" s="289"/>
      <c r="I31" s="319" t="s">
        <v>266</v>
      </c>
      <c r="J31" s="320"/>
      <c r="K31" s="285"/>
      <c r="L31" s="286"/>
      <c r="M31" s="287"/>
      <c r="N31" s="289"/>
      <c r="O31" s="322"/>
      <c r="P31" s="322"/>
    </row>
    <row r="32" spans="1:16" ht="15.6" customHeight="1" x14ac:dyDescent="0.25">
      <c r="A32" s="316" t="s">
        <v>286</v>
      </c>
      <c r="B32" s="317"/>
      <c r="C32" s="317"/>
      <c r="D32" s="317"/>
      <c r="E32" s="318"/>
      <c r="F32" s="287">
        <v>6.24</v>
      </c>
      <c r="G32" s="288"/>
      <c r="H32" s="289"/>
      <c r="I32" s="319" t="s">
        <v>266</v>
      </c>
      <c r="J32" s="320"/>
      <c r="K32" s="285"/>
      <c r="L32" s="286"/>
      <c r="M32" s="287"/>
      <c r="N32" s="289"/>
      <c r="O32" s="322"/>
      <c r="P32" s="322"/>
    </row>
    <row r="33" spans="1:16" ht="15.6" customHeight="1" x14ac:dyDescent="0.25">
      <c r="A33" s="290" t="s">
        <v>265</v>
      </c>
      <c r="B33" s="290"/>
      <c r="C33" s="290"/>
      <c r="D33" s="290"/>
      <c r="E33" s="290"/>
      <c r="F33" s="287">
        <v>20.9</v>
      </c>
      <c r="G33" s="288"/>
      <c r="H33" s="289"/>
      <c r="I33" s="319" t="s">
        <v>266</v>
      </c>
      <c r="J33" s="320"/>
      <c r="K33" s="285"/>
      <c r="L33" s="286"/>
      <c r="M33" s="287"/>
      <c r="N33" s="289"/>
      <c r="O33" s="322"/>
      <c r="P33" s="322"/>
    </row>
    <row r="34" spans="1:16" ht="15.6" customHeight="1" x14ac:dyDescent="0.25">
      <c r="A34" s="290" t="s">
        <v>268</v>
      </c>
      <c r="B34" s="290"/>
      <c r="C34" s="290"/>
      <c r="D34" s="290"/>
      <c r="E34" s="290"/>
      <c r="F34" s="287">
        <v>14.56</v>
      </c>
      <c r="G34" s="288"/>
      <c r="H34" s="289"/>
      <c r="I34" s="319" t="s">
        <v>266</v>
      </c>
      <c r="J34" s="320"/>
      <c r="K34" s="285"/>
      <c r="L34" s="286"/>
      <c r="M34" s="287"/>
      <c r="N34" s="289"/>
      <c r="O34" s="322"/>
      <c r="P34" s="322"/>
    </row>
    <row r="35" spans="1:16" ht="15.6" customHeight="1" x14ac:dyDescent="0.25">
      <c r="A35" s="290" t="s">
        <v>269</v>
      </c>
      <c r="B35" s="290"/>
      <c r="C35" s="290"/>
      <c r="D35" s="290"/>
      <c r="E35" s="290"/>
      <c r="F35" s="287">
        <v>2.2999999999999998</v>
      </c>
      <c r="G35" s="288"/>
      <c r="H35" s="289"/>
      <c r="I35" s="319" t="s">
        <v>288</v>
      </c>
      <c r="J35" s="320"/>
      <c r="K35" s="285"/>
      <c r="L35" s="286"/>
      <c r="M35" s="287"/>
      <c r="N35" s="289"/>
      <c r="O35" s="322"/>
      <c r="P35" s="322"/>
    </row>
    <row r="36" spans="1:16" ht="15.6" customHeight="1" x14ac:dyDescent="0.25">
      <c r="A36" s="290" t="s">
        <v>270</v>
      </c>
      <c r="B36" s="290"/>
      <c r="C36" s="290"/>
      <c r="D36" s="290"/>
      <c r="E36" s="290"/>
      <c r="F36" s="287">
        <v>3.37</v>
      </c>
      <c r="G36" s="288"/>
      <c r="H36" s="289"/>
      <c r="I36" s="319" t="s">
        <v>267</v>
      </c>
      <c r="J36" s="320"/>
      <c r="K36" s="285"/>
      <c r="L36" s="286"/>
      <c r="M36" s="287"/>
      <c r="N36" s="289"/>
      <c r="O36" s="322"/>
      <c r="P36" s="322"/>
    </row>
    <row r="37" spans="1:16" ht="15.6" customHeight="1" x14ac:dyDescent="0.25">
      <c r="A37" s="290" t="s">
        <v>271</v>
      </c>
      <c r="B37" s="290"/>
      <c r="C37" s="290"/>
      <c r="D37" s="290"/>
      <c r="E37" s="290"/>
      <c r="F37" s="287">
        <v>6.9</v>
      </c>
      <c r="G37" s="288"/>
      <c r="H37" s="289"/>
      <c r="I37" s="319" t="s">
        <v>267</v>
      </c>
      <c r="J37" s="320"/>
      <c r="K37" s="285"/>
      <c r="L37" s="286"/>
      <c r="M37" s="287"/>
      <c r="N37" s="289"/>
      <c r="O37" s="322"/>
      <c r="P37" s="322"/>
    </row>
    <row r="38" spans="1:16" ht="15.6" customHeight="1" x14ac:dyDescent="0.25">
      <c r="A38" s="290" t="s">
        <v>272</v>
      </c>
      <c r="B38" s="290"/>
      <c r="C38" s="290"/>
      <c r="D38" s="290"/>
      <c r="E38" s="290"/>
      <c r="F38" s="287">
        <v>3.84</v>
      </c>
      <c r="G38" s="288"/>
      <c r="H38" s="289"/>
      <c r="I38" s="319" t="s">
        <v>267</v>
      </c>
      <c r="J38" s="320"/>
      <c r="K38" s="285"/>
      <c r="L38" s="286"/>
      <c r="M38" s="287"/>
      <c r="N38" s="289"/>
      <c r="O38" s="322"/>
      <c r="P38" s="322"/>
    </row>
    <row r="39" spans="1:16" ht="15.6" customHeight="1" x14ac:dyDescent="0.25">
      <c r="A39" s="290" t="s">
        <v>273</v>
      </c>
      <c r="B39" s="290"/>
      <c r="C39" s="290"/>
      <c r="D39" s="290"/>
      <c r="E39" s="290"/>
      <c r="F39" s="287">
        <v>4.34</v>
      </c>
      <c r="G39" s="288"/>
      <c r="H39" s="289"/>
      <c r="I39" s="319" t="s">
        <v>267</v>
      </c>
      <c r="J39" s="320"/>
      <c r="K39" s="285"/>
      <c r="L39" s="286"/>
      <c r="M39" s="287"/>
      <c r="N39" s="289"/>
      <c r="O39" s="322"/>
      <c r="P39" s="322"/>
    </row>
    <row r="40" spans="1:16" ht="15.6" customHeight="1" x14ac:dyDescent="0.25">
      <c r="A40" s="290" t="s">
        <v>274</v>
      </c>
      <c r="B40" s="290"/>
      <c r="C40" s="290"/>
      <c r="D40" s="290"/>
      <c r="E40" s="290"/>
      <c r="F40" s="287">
        <v>6.97</v>
      </c>
      <c r="G40" s="288"/>
      <c r="H40" s="289"/>
      <c r="I40" s="319" t="s">
        <v>266</v>
      </c>
      <c r="J40" s="320"/>
      <c r="K40" s="285"/>
      <c r="L40" s="286"/>
      <c r="M40" s="287"/>
      <c r="N40" s="289"/>
      <c r="O40" s="322"/>
      <c r="P40" s="322"/>
    </row>
    <row r="41" spans="1:16" ht="27.6" customHeight="1" x14ac:dyDescent="0.25">
      <c r="A41" s="290" t="s">
        <v>275</v>
      </c>
      <c r="B41" s="290"/>
      <c r="C41" s="290"/>
      <c r="D41" s="290"/>
      <c r="E41" s="290"/>
      <c r="F41" s="287">
        <v>4.3099999999999996</v>
      </c>
      <c r="G41" s="288"/>
      <c r="H41" s="289"/>
      <c r="I41" s="319" t="s">
        <v>266</v>
      </c>
      <c r="J41" s="320"/>
      <c r="K41" s="285"/>
      <c r="L41" s="286"/>
      <c r="M41" s="287"/>
      <c r="N41" s="289"/>
      <c r="O41" s="322"/>
      <c r="P41" s="322"/>
    </row>
    <row r="42" spans="1:16" ht="31.2" customHeight="1" x14ac:dyDescent="0.25">
      <c r="A42" s="323" t="s">
        <v>289</v>
      </c>
      <c r="B42" s="323"/>
      <c r="C42" s="323"/>
      <c r="D42" s="323"/>
      <c r="E42" s="323"/>
      <c r="F42" s="324">
        <v>73.72</v>
      </c>
      <c r="G42" s="324"/>
      <c r="H42" s="324"/>
      <c r="I42" s="324" t="s">
        <v>266</v>
      </c>
      <c r="J42" s="324"/>
      <c r="K42" s="324">
        <v>73.72</v>
      </c>
      <c r="L42" s="324"/>
      <c r="M42" s="324" t="s">
        <v>288</v>
      </c>
      <c r="N42" s="324"/>
      <c r="O42" s="322"/>
      <c r="P42" s="322"/>
    </row>
  </sheetData>
  <mergeCells count="129">
    <mergeCell ref="O25:P42"/>
    <mergeCell ref="A42:E42"/>
    <mergeCell ref="F42:H42"/>
    <mergeCell ref="K42:L42"/>
    <mergeCell ref="I42:J42"/>
    <mergeCell ref="M42:N42"/>
    <mergeCell ref="F41:H41"/>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K41:L41"/>
    <mergeCell ref="M28:N28"/>
    <mergeCell ref="M29:N29"/>
    <mergeCell ref="M30:N30"/>
    <mergeCell ref="M31:N31"/>
    <mergeCell ref="M32:N32"/>
    <mergeCell ref="M33:N33"/>
    <mergeCell ref="M34:N34"/>
    <mergeCell ref="M35:N35"/>
    <mergeCell ref="M36:N36"/>
    <mergeCell ref="M37:N37"/>
    <mergeCell ref="M38:N38"/>
    <mergeCell ref="M39:N39"/>
    <mergeCell ref="M40:N40"/>
    <mergeCell ref="M41:N41"/>
    <mergeCell ref="F26:H26"/>
    <mergeCell ref="I26:J26"/>
    <mergeCell ref="K26:L26"/>
    <mergeCell ref="M26:N26"/>
    <mergeCell ref="A25:E26"/>
    <mergeCell ref="A30:E30"/>
    <mergeCell ref="A32:E32"/>
    <mergeCell ref="A31:E31"/>
    <mergeCell ref="K30:L30"/>
    <mergeCell ref="K31:L31"/>
    <mergeCell ref="K32:L32"/>
    <mergeCell ref="F30:H30"/>
    <mergeCell ref="F31:H31"/>
    <mergeCell ref="F32:H32"/>
    <mergeCell ref="A27:E27"/>
    <mergeCell ref="A29:E29"/>
    <mergeCell ref="F27:H27"/>
    <mergeCell ref="I27:J27"/>
    <mergeCell ref="K27:L27"/>
    <mergeCell ref="M27:N27"/>
    <mergeCell ref="K28:L28"/>
    <mergeCell ref="K29:L29"/>
    <mergeCell ref="F28:H28"/>
    <mergeCell ref="F29:H29"/>
    <mergeCell ref="A1:P1"/>
    <mergeCell ref="A2:C4"/>
    <mergeCell ref="D2:L4"/>
    <mergeCell ref="M2:N2"/>
    <mergeCell ref="O2:P2"/>
    <mergeCell ref="M3:N3"/>
    <mergeCell ref="O3:P3"/>
    <mergeCell ref="M4:N4"/>
    <mergeCell ref="O4:P4"/>
    <mergeCell ref="A8:P8"/>
    <mergeCell ref="A5:P5"/>
    <mergeCell ref="A6:D6"/>
    <mergeCell ref="E6:H6"/>
    <mergeCell ref="I6:L6"/>
    <mergeCell ref="M6:N6"/>
    <mergeCell ref="O6:P6"/>
    <mergeCell ref="A7:D7"/>
    <mergeCell ref="E7:H7"/>
    <mergeCell ref="I7:L7"/>
    <mergeCell ref="M7:N7"/>
    <mergeCell ref="O7:P7"/>
    <mergeCell ref="A39:E39"/>
    <mergeCell ref="A40:E40"/>
    <mergeCell ref="K39:L39"/>
    <mergeCell ref="A19:P19"/>
    <mergeCell ref="F25:J25"/>
    <mergeCell ref="K25:N25"/>
    <mergeCell ref="A9:P13"/>
    <mergeCell ref="O14:P15"/>
    <mergeCell ref="A17:D17"/>
    <mergeCell ref="E17:H17"/>
    <mergeCell ref="I17:L17"/>
    <mergeCell ref="M17:N17"/>
    <mergeCell ref="O17:P17"/>
    <mergeCell ref="K15:N15"/>
    <mergeCell ref="A18:D18"/>
    <mergeCell ref="E18:H18"/>
    <mergeCell ref="I18:L18"/>
    <mergeCell ref="M18:N18"/>
    <mergeCell ref="O18:P18"/>
    <mergeCell ref="A14:E14"/>
    <mergeCell ref="A15:E15"/>
    <mergeCell ref="F14:J14"/>
    <mergeCell ref="F15:J15"/>
    <mergeCell ref="K14:N14"/>
    <mergeCell ref="K40:L40"/>
    <mergeCell ref="F39:H39"/>
    <mergeCell ref="F40:H40"/>
    <mergeCell ref="A28:E28"/>
    <mergeCell ref="A20:P24"/>
    <mergeCell ref="A41:E41"/>
    <mergeCell ref="A33:E33"/>
    <mergeCell ref="A34:E34"/>
    <mergeCell ref="A35:E35"/>
    <mergeCell ref="A36:E36"/>
    <mergeCell ref="A37:E37"/>
    <mergeCell ref="K33:L33"/>
    <mergeCell ref="K34:L34"/>
    <mergeCell ref="K35:L35"/>
    <mergeCell ref="K36:L36"/>
    <mergeCell ref="K37:L37"/>
    <mergeCell ref="F33:H33"/>
    <mergeCell ref="F34:H34"/>
    <mergeCell ref="F35:H35"/>
    <mergeCell ref="F36:H36"/>
    <mergeCell ref="F37:H37"/>
    <mergeCell ref="A38:E38"/>
    <mergeCell ref="K38:L38"/>
    <mergeCell ref="F38:H38"/>
  </mergeCells>
  <pageMargins left="0.7" right="0.7" top="0.75" bottom="0.75" header="0.3" footer="0.3"/>
  <pageSetup fitToHeight="0" orientation="landscape" horizontalDpi="360" verticalDpi="360" r:id="rId1"/>
  <rowBreaks count="1" manualBreakCount="1">
    <brk id="24" max="15"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C4A05-E180-4E8F-B6E0-F15C6F758A0B}">
  <sheetPr>
    <tabColor theme="9"/>
    <pageSetUpPr fitToPage="1"/>
  </sheetPr>
  <dimension ref="A1:P17"/>
  <sheetViews>
    <sheetView view="pageBreakPreview" zoomScale="51" zoomScaleNormal="70" zoomScaleSheetLayoutView="56" workbookViewId="0">
      <pane ySplit="5" topLeftCell="A6" activePane="bottomLeft" state="frozenSplit"/>
      <selection activeCell="R48" sqref="R48"/>
      <selection pane="bottomLeft" activeCell="I7" sqref="I7:L7"/>
    </sheetView>
  </sheetViews>
  <sheetFormatPr baseColWidth="10" defaultColWidth="11" defaultRowHeight="13.8" x14ac:dyDescent="0.25"/>
  <cols>
    <col min="1" max="1" width="15.69921875" style="4" customWidth="1"/>
    <col min="2" max="2" width="10.3984375" style="4" customWidth="1"/>
    <col min="3" max="3" width="9.09765625" style="2" customWidth="1"/>
    <col min="4" max="4" width="9.8984375" style="2" customWidth="1"/>
    <col min="5" max="6" width="9.5" style="2" customWidth="1"/>
    <col min="7" max="11" width="7" style="2" customWidth="1"/>
    <col min="12" max="12" width="7.5" style="2" customWidth="1"/>
    <col min="13" max="13" width="8.8984375" style="2" customWidth="1"/>
    <col min="14" max="14" width="8.59765625" style="2" customWidth="1"/>
    <col min="15" max="16" width="7" style="2" customWidth="1"/>
    <col min="17" max="16384" width="11" style="2"/>
  </cols>
  <sheetData>
    <row r="1" spans="1:16" ht="16.2" thickBot="1" x14ac:dyDescent="0.35">
      <c r="A1" s="141" t="s">
        <v>16</v>
      </c>
      <c r="B1" s="142"/>
      <c r="C1" s="142"/>
      <c r="D1" s="142"/>
      <c r="E1" s="142"/>
      <c r="F1" s="142"/>
      <c r="G1" s="142"/>
      <c r="H1" s="142"/>
      <c r="I1" s="142"/>
      <c r="J1" s="142"/>
      <c r="K1" s="142"/>
      <c r="L1" s="142"/>
      <c r="M1" s="142"/>
      <c r="N1" s="142"/>
      <c r="O1" s="142"/>
      <c r="P1" s="143"/>
    </row>
    <row r="2" spans="1:16" s="3" customFormat="1" ht="19.5" customHeight="1" x14ac:dyDescent="0.3">
      <c r="A2" s="144"/>
      <c r="B2" s="145"/>
      <c r="C2" s="145"/>
      <c r="D2" s="150" t="s">
        <v>15</v>
      </c>
      <c r="E2" s="150"/>
      <c r="F2" s="150"/>
      <c r="G2" s="150"/>
      <c r="H2" s="150"/>
      <c r="I2" s="150"/>
      <c r="J2" s="150"/>
      <c r="K2" s="150"/>
      <c r="L2" s="150"/>
      <c r="M2" s="153" t="s">
        <v>13</v>
      </c>
      <c r="N2" s="153"/>
      <c r="O2" s="154" t="s">
        <v>19</v>
      </c>
      <c r="P2" s="155"/>
    </row>
    <row r="3" spans="1:16" s="3" customFormat="1" ht="19.5" customHeight="1" x14ac:dyDescent="0.3">
      <c r="A3" s="146"/>
      <c r="B3" s="147"/>
      <c r="C3" s="147"/>
      <c r="D3" s="151"/>
      <c r="E3" s="151"/>
      <c r="F3" s="151"/>
      <c r="G3" s="151"/>
      <c r="H3" s="151"/>
      <c r="I3" s="151"/>
      <c r="J3" s="151"/>
      <c r="K3" s="151"/>
      <c r="L3" s="151"/>
      <c r="M3" s="156" t="s">
        <v>18</v>
      </c>
      <c r="N3" s="156"/>
      <c r="O3" s="157" t="s">
        <v>25</v>
      </c>
      <c r="P3" s="158"/>
    </row>
    <row r="4" spans="1:16" s="3" customFormat="1" ht="19.5" customHeight="1" thickBot="1" x14ac:dyDescent="0.35">
      <c r="A4" s="148"/>
      <c r="B4" s="149"/>
      <c r="C4" s="149"/>
      <c r="D4" s="152"/>
      <c r="E4" s="152"/>
      <c r="F4" s="152"/>
      <c r="G4" s="152"/>
      <c r="H4" s="152"/>
      <c r="I4" s="152"/>
      <c r="J4" s="152"/>
      <c r="K4" s="152"/>
      <c r="L4" s="152"/>
      <c r="M4" s="159" t="s">
        <v>14</v>
      </c>
      <c r="N4" s="159"/>
      <c r="O4" s="138" t="s">
        <v>60</v>
      </c>
      <c r="P4" s="160"/>
    </row>
    <row r="5" spans="1:16" customFormat="1" ht="32.25" customHeight="1" thickBot="1" x14ac:dyDescent="0.35">
      <c r="A5" s="161" t="s">
        <v>187</v>
      </c>
      <c r="B5" s="161"/>
      <c r="C5" s="161"/>
      <c r="D5" s="161"/>
      <c r="E5" s="161"/>
      <c r="F5" s="161"/>
      <c r="G5" s="161"/>
      <c r="H5" s="161"/>
      <c r="I5" s="161"/>
      <c r="J5" s="161"/>
      <c r="K5" s="161"/>
      <c r="L5" s="161"/>
      <c r="M5" s="161"/>
      <c r="N5" s="161"/>
      <c r="O5" s="161"/>
      <c r="P5" s="161"/>
    </row>
    <row r="6" spans="1:16" s="1" customFormat="1" ht="15.75" customHeight="1" x14ac:dyDescent="0.25">
      <c r="A6" s="175" t="s">
        <v>38</v>
      </c>
      <c r="B6" s="174"/>
      <c r="C6" s="174"/>
      <c r="D6" s="173"/>
      <c r="E6" s="171" t="s">
        <v>0</v>
      </c>
      <c r="F6" s="174"/>
      <c r="G6" s="174"/>
      <c r="H6" s="173"/>
      <c r="I6" s="171" t="s">
        <v>21</v>
      </c>
      <c r="J6" s="174"/>
      <c r="K6" s="174"/>
      <c r="L6" s="173"/>
      <c r="M6" s="171" t="s">
        <v>28</v>
      </c>
      <c r="N6" s="173"/>
      <c r="O6" s="211" t="s">
        <v>20</v>
      </c>
      <c r="P6" s="212"/>
    </row>
    <row r="7" spans="1:16" s="1" customFormat="1" ht="49.5" customHeight="1" thickBot="1" x14ac:dyDescent="0.3">
      <c r="A7" s="181" t="s">
        <v>39</v>
      </c>
      <c r="B7" s="180"/>
      <c r="C7" s="180"/>
      <c r="D7" s="179"/>
      <c r="E7" s="178" t="s">
        <v>134</v>
      </c>
      <c r="F7" s="180"/>
      <c r="G7" s="180"/>
      <c r="H7" s="179"/>
      <c r="I7" s="178" t="s">
        <v>138</v>
      </c>
      <c r="J7" s="180"/>
      <c r="K7" s="180"/>
      <c r="L7" s="179"/>
      <c r="M7" s="178" t="s">
        <v>67</v>
      </c>
      <c r="N7" s="179"/>
      <c r="O7" s="213">
        <v>0.8</v>
      </c>
      <c r="P7" s="160"/>
    </row>
    <row r="8" spans="1:16" s="1" customFormat="1" ht="22.2" customHeight="1" thickBot="1" x14ac:dyDescent="0.3">
      <c r="A8" s="327" t="s">
        <v>128</v>
      </c>
      <c r="B8" s="328"/>
      <c r="C8" s="328"/>
      <c r="D8" s="328"/>
      <c r="E8" s="328"/>
      <c r="F8" s="328"/>
      <c r="G8" s="328"/>
      <c r="H8" s="328"/>
      <c r="I8" s="328"/>
      <c r="J8" s="328"/>
      <c r="K8" s="328"/>
      <c r="L8" s="328"/>
      <c r="M8" s="328"/>
      <c r="N8" s="328"/>
      <c r="O8" s="328"/>
      <c r="P8" s="329"/>
    </row>
    <row r="9" spans="1:16" s="1" customFormat="1" ht="69" customHeight="1" x14ac:dyDescent="0.25">
      <c r="A9" s="349"/>
      <c r="B9" s="350"/>
      <c r="C9" s="350"/>
      <c r="D9" s="350"/>
      <c r="E9" s="350"/>
      <c r="F9" s="350"/>
      <c r="G9" s="350"/>
      <c r="H9" s="350"/>
      <c r="I9" s="350"/>
      <c r="J9" s="350"/>
      <c r="K9" s="350"/>
      <c r="L9" s="350"/>
      <c r="M9" s="350"/>
      <c r="N9" s="350"/>
      <c r="O9" s="350"/>
      <c r="P9" s="351"/>
    </row>
    <row r="10" spans="1:16" s="1" customFormat="1" ht="65.25" customHeight="1" x14ac:dyDescent="0.25">
      <c r="A10" s="194"/>
      <c r="B10" s="195"/>
      <c r="C10" s="195"/>
      <c r="D10" s="195"/>
      <c r="E10" s="195"/>
      <c r="F10" s="195"/>
      <c r="G10" s="195"/>
      <c r="H10" s="195"/>
      <c r="I10" s="195"/>
      <c r="J10" s="195"/>
      <c r="K10" s="195"/>
      <c r="L10" s="195"/>
      <c r="M10" s="195"/>
      <c r="N10" s="195"/>
      <c r="O10" s="195"/>
      <c r="P10" s="196"/>
    </row>
    <row r="11" spans="1:16" s="1" customFormat="1" ht="49.5" customHeight="1" x14ac:dyDescent="0.25">
      <c r="A11" s="194"/>
      <c r="B11" s="195"/>
      <c r="C11" s="195"/>
      <c r="D11" s="195"/>
      <c r="E11" s="195"/>
      <c r="F11" s="195"/>
      <c r="G11" s="195"/>
      <c r="H11" s="195"/>
      <c r="I11" s="195"/>
      <c r="J11" s="195"/>
      <c r="K11" s="195"/>
      <c r="L11" s="195"/>
      <c r="M11" s="195"/>
      <c r="N11" s="195"/>
      <c r="O11" s="195"/>
      <c r="P11" s="196"/>
    </row>
    <row r="12" spans="1:16" s="1" customFormat="1" ht="49.5" customHeight="1" x14ac:dyDescent="0.25">
      <c r="A12" s="194"/>
      <c r="B12" s="195"/>
      <c r="C12" s="195"/>
      <c r="D12" s="195"/>
      <c r="E12" s="195"/>
      <c r="F12" s="195"/>
      <c r="G12" s="195"/>
      <c r="H12" s="195"/>
      <c r="I12" s="195"/>
      <c r="J12" s="195"/>
      <c r="K12" s="195"/>
      <c r="L12" s="195"/>
      <c r="M12" s="195"/>
      <c r="N12" s="195"/>
      <c r="O12" s="195"/>
      <c r="P12" s="196"/>
    </row>
    <row r="13" spans="1:16" s="1" customFormat="1" ht="49.5" customHeight="1" thickBot="1" x14ac:dyDescent="0.3">
      <c r="A13" s="194"/>
      <c r="B13" s="195"/>
      <c r="C13" s="195"/>
      <c r="D13" s="195"/>
      <c r="E13" s="195"/>
      <c r="F13" s="195"/>
      <c r="G13" s="195"/>
      <c r="H13" s="195"/>
      <c r="I13" s="195"/>
      <c r="J13" s="195"/>
      <c r="K13" s="195"/>
      <c r="L13" s="195"/>
      <c r="M13" s="195"/>
      <c r="N13" s="195"/>
      <c r="O13" s="195"/>
      <c r="P13" s="196"/>
    </row>
    <row r="14" spans="1:16" s="1" customFormat="1" ht="23.25" customHeight="1" x14ac:dyDescent="0.25">
      <c r="A14" s="330" t="s">
        <v>96</v>
      </c>
      <c r="B14" s="331"/>
      <c r="C14" s="139" t="s">
        <v>40</v>
      </c>
      <c r="D14" s="139"/>
      <c r="E14" s="139"/>
      <c r="F14" s="139" t="s">
        <v>68</v>
      </c>
      <c r="G14" s="139"/>
      <c r="H14" s="139"/>
      <c r="I14" s="139"/>
      <c r="J14" s="139" t="s">
        <v>183</v>
      </c>
      <c r="K14" s="139"/>
      <c r="L14" s="139"/>
      <c r="M14" s="139"/>
      <c r="N14" s="139" t="s">
        <v>184</v>
      </c>
      <c r="O14" s="139"/>
      <c r="P14" s="140"/>
    </row>
    <row r="15" spans="1:16" s="1" customFormat="1" ht="35.25" customHeight="1" x14ac:dyDescent="0.25">
      <c r="A15" s="336" t="s">
        <v>297</v>
      </c>
      <c r="B15" s="337"/>
      <c r="C15" s="340">
        <v>188</v>
      </c>
      <c r="D15" s="341"/>
      <c r="E15" s="342"/>
      <c r="F15" s="335">
        <f>IFERROR(F16/C15,0)</f>
        <v>1</v>
      </c>
      <c r="G15" s="335"/>
      <c r="H15" s="335"/>
      <c r="I15" s="335"/>
      <c r="J15" s="332">
        <f>IFERROR(J16/C15,0)</f>
        <v>0</v>
      </c>
      <c r="K15" s="333"/>
      <c r="L15" s="333"/>
      <c r="M15" s="334"/>
      <c r="N15" s="332">
        <f>IFERROR(N16/C15,0)</f>
        <v>0</v>
      </c>
      <c r="O15" s="333"/>
      <c r="P15" s="352"/>
    </row>
    <row r="16" spans="1:16" s="1" customFormat="1" ht="35.25" customHeight="1" x14ac:dyDescent="0.25">
      <c r="A16" s="338"/>
      <c r="B16" s="339"/>
      <c r="C16" s="343"/>
      <c r="D16" s="344"/>
      <c r="E16" s="345"/>
      <c r="F16" s="346">
        <v>188</v>
      </c>
      <c r="G16" s="347"/>
      <c r="H16" s="347"/>
      <c r="I16" s="348"/>
      <c r="J16" s="346">
        <v>0</v>
      </c>
      <c r="K16" s="347"/>
      <c r="L16" s="347"/>
      <c r="M16" s="348"/>
      <c r="N16" s="325">
        <v>0</v>
      </c>
      <c r="O16" s="325"/>
      <c r="P16" s="326"/>
    </row>
    <row r="17" ht="10.5" customHeight="1" x14ac:dyDescent="0.25"/>
  </sheetData>
  <mergeCells count="35">
    <mergeCell ref="A7:D7"/>
    <mergeCell ref="E7:H7"/>
    <mergeCell ref="I7:L7"/>
    <mergeCell ref="M7:N7"/>
    <mergeCell ref="O7:P7"/>
    <mergeCell ref="A5:P5"/>
    <mergeCell ref="A6:D6"/>
    <mergeCell ref="E6:H6"/>
    <mergeCell ref="I6:L6"/>
    <mergeCell ref="M6:N6"/>
    <mergeCell ref="O6:P6"/>
    <mergeCell ref="A1:P1"/>
    <mergeCell ref="A2:C4"/>
    <mergeCell ref="D2:L4"/>
    <mergeCell ref="M2:N2"/>
    <mergeCell ref="O2:P2"/>
    <mergeCell ref="M3:N3"/>
    <mergeCell ref="O3:P3"/>
    <mergeCell ref="M4:N4"/>
    <mergeCell ref="O4:P4"/>
    <mergeCell ref="N16:P16"/>
    <mergeCell ref="A8:P8"/>
    <mergeCell ref="A14:B14"/>
    <mergeCell ref="J14:M14"/>
    <mergeCell ref="J15:M15"/>
    <mergeCell ref="F14:I14"/>
    <mergeCell ref="F15:I15"/>
    <mergeCell ref="C14:E14"/>
    <mergeCell ref="A15:B16"/>
    <mergeCell ref="C15:E16"/>
    <mergeCell ref="F16:I16"/>
    <mergeCell ref="J16:M16"/>
    <mergeCell ref="A9:P13"/>
    <mergeCell ref="N14:P14"/>
    <mergeCell ref="N15:P15"/>
  </mergeCells>
  <phoneticPr fontId="17" type="noConversion"/>
  <pageMargins left="0.7" right="0.7" top="0.75" bottom="0.75" header="0.3" footer="0.3"/>
  <pageSetup scale="81" fitToHeight="0" orientation="landscape" horizontalDpi="360" verticalDpi="360" r:id="rId1"/>
  <rowBreaks count="1" manualBreakCount="1">
    <brk id="13" max="1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7E792-C9A9-4C03-8AC3-3D7AC4D2DF6C}">
  <sheetPr>
    <tabColor theme="9"/>
    <pageSetUpPr fitToPage="1"/>
  </sheetPr>
  <dimension ref="A1:P28"/>
  <sheetViews>
    <sheetView view="pageBreakPreview" zoomScale="70" zoomScaleNormal="62" zoomScaleSheetLayoutView="70" workbookViewId="0">
      <pane ySplit="5" topLeftCell="A18" activePane="bottomLeft" state="frozenSplit"/>
      <selection activeCell="R48" sqref="R48"/>
      <selection pane="bottomLeft" activeCell="A18" sqref="A18:P22"/>
    </sheetView>
  </sheetViews>
  <sheetFormatPr baseColWidth="10" defaultColWidth="11" defaultRowHeight="13.8" x14ac:dyDescent="0.25"/>
  <cols>
    <col min="1" max="2" width="7" style="4" customWidth="1"/>
    <col min="3" max="3" width="7" style="2" customWidth="1"/>
    <col min="4" max="4" width="7.19921875" style="2" customWidth="1"/>
    <col min="5" max="11" width="7" style="2" customWidth="1"/>
    <col min="12" max="12" width="7.5" style="2" customWidth="1"/>
    <col min="13" max="13" width="6.59765625" style="2" customWidth="1"/>
    <col min="14" max="14" width="9.19921875" style="2" customWidth="1"/>
    <col min="15" max="15" width="9.5" style="2" customWidth="1"/>
    <col min="16" max="16" width="9.59765625" style="2" customWidth="1"/>
    <col min="17" max="16384" width="11" style="2"/>
  </cols>
  <sheetData>
    <row r="1" spans="1:16" ht="16.2" thickBot="1" x14ac:dyDescent="0.35">
      <c r="A1" s="141" t="s">
        <v>16</v>
      </c>
      <c r="B1" s="142"/>
      <c r="C1" s="142"/>
      <c r="D1" s="142"/>
      <c r="E1" s="142"/>
      <c r="F1" s="142"/>
      <c r="G1" s="142"/>
      <c r="H1" s="142"/>
      <c r="I1" s="142"/>
      <c r="J1" s="142"/>
      <c r="K1" s="142"/>
      <c r="L1" s="142"/>
      <c r="M1" s="142"/>
      <c r="N1" s="142"/>
      <c r="O1" s="142"/>
      <c r="P1" s="143"/>
    </row>
    <row r="2" spans="1:16" s="3" customFormat="1" ht="19.5" customHeight="1" x14ac:dyDescent="0.3">
      <c r="A2" s="144"/>
      <c r="B2" s="145"/>
      <c r="C2" s="145"/>
      <c r="D2" s="150" t="s">
        <v>15</v>
      </c>
      <c r="E2" s="150"/>
      <c r="F2" s="150"/>
      <c r="G2" s="150"/>
      <c r="H2" s="150"/>
      <c r="I2" s="150"/>
      <c r="J2" s="150"/>
      <c r="K2" s="150"/>
      <c r="L2" s="150"/>
      <c r="M2" s="153" t="s">
        <v>13</v>
      </c>
      <c r="N2" s="153"/>
      <c r="O2" s="154" t="s">
        <v>19</v>
      </c>
      <c r="P2" s="155"/>
    </row>
    <row r="3" spans="1:16" s="3" customFormat="1" ht="19.5" customHeight="1" x14ac:dyDescent="0.3">
      <c r="A3" s="146"/>
      <c r="B3" s="147"/>
      <c r="C3" s="147"/>
      <c r="D3" s="151"/>
      <c r="E3" s="151"/>
      <c r="F3" s="151"/>
      <c r="G3" s="151"/>
      <c r="H3" s="151"/>
      <c r="I3" s="151"/>
      <c r="J3" s="151"/>
      <c r="K3" s="151"/>
      <c r="L3" s="151"/>
      <c r="M3" s="156" t="s">
        <v>18</v>
      </c>
      <c r="N3" s="156"/>
      <c r="O3" s="157" t="s">
        <v>25</v>
      </c>
      <c r="P3" s="158"/>
    </row>
    <row r="4" spans="1:16" s="3" customFormat="1" ht="19.5" customHeight="1" thickBot="1" x14ac:dyDescent="0.35">
      <c r="A4" s="148"/>
      <c r="B4" s="149"/>
      <c r="C4" s="149"/>
      <c r="D4" s="152"/>
      <c r="E4" s="152"/>
      <c r="F4" s="152"/>
      <c r="G4" s="152"/>
      <c r="H4" s="152"/>
      <c r="I4" s="152"/>
      <c r="J4" s="152"/>
      <c r="K4" s="152"/>
      <c r="L4" s="152"/>
      <c r="M4" s="159" t="s">
        <v>14</v>
      </c>
      <c r="N4" s="159"/>
      <c r="O4" s="138" t="s">
        <v>60</v>
      </c>
      <c r="P4" s="160"/>
    </row>
    <row r="5" spans="1:16" customFormat="1" ht="32.25" customHeight="1" thickBot="1" x14ac:dyDescent="0.35">
      <c r="A5" s="161" t="s">
        <v>190</v>
      </c>
      <c r="B5" s="161"/>
      <c r="C5" s="161"/>
      <c r="D5" s="161"/>
      <c r="E5" s="161"/>
      <c r="F5" s="161"/>
      <c r="G5" s="161"/>
      <c r="H5" s="161"/>
      <c r="I5" s="161"/>
      <c r="J5" s="161"/>
      <c r="K5" s="161"/>
      <c r="L5" s="161"/>
      <c r="M5" s="161"/>
      <c r="N5" s="161"/>
      <c r="O5" s="161"/>
      <c r="P5" s="161"/>
    </row>
    <row r="6" spans="1:16" s="1" customFormat="1" ht="15.75" customHeight="1" x14ac:dyDescent="0.25">
      <c r="A6" s="175" t="s">
        <v>38</v>
      </c>
      <c r="B6" s="174"/>
      <c r="C6" s="174"/>
      <c r="D6" s="173"/>
      <c r="E6" s="171" t="s">
        <v>0</v>
      </c>
      <c r="F6" s="174"/>
      <c r="G6" s="174"/>
      <c r="H6" s="173"/>
      <c r="I6" s="171" t="s">
        <v>21</v>
      </c>
      <c r="J6" s="174"/>
      <c r="K6" s="174"/>
      <c r="L6" s="173"/>
      <c r="M6" s="171" t="s">
        <v>28</v>
      </c>
      <c r="N6" s="173"/>
      <c r="O6" s="211" t="s">
        <v>20</v>
      </c>
      <c r="P6" s="212"/>
    </row>
    <row r="7" spans="1:16" s="1" customFormat="1" ht="49.5" customHeight="1" thickBot="1" x14ac:dyDescent="0.3">
      <c r="A7" s="181" t="s">
        <v>42</v>
      </c>
      <c r="B7" s="180"/>
      <c r="C7" s="180"/>
      <c r="D7" s="179"/>
      <c r="E7" s="178" t="s">
        <v>41</v>
      </c>
      <c r="F7" s="180"/>
      <c r="G7" s="180"/>
      <c r="H7" s="179"/>
      <c r="I7" s="178" t="s">
        <v>182</v>
      </c>
      <c r="J7" s="180"/>
      <c r="K7" s="180"/>
      <c r="L7" s="179"/>
      <c r="M7" s="178" t="s">
        <v>66</v>
      </c>
      <c r="N7" s="179"/>
      <c r="O7" s="213">
        <v>0.98</v>
      </c>
      <c r="P7" s="160"/>
    </row>
    <row r="8" spans="1:16" s="1" customFormat="1" ht="12" customHeight="1" x14ac:dyDescent="0.25">
      <c r="A8" s="5"/>
      <c r="B8" s="5"/>
      <c r="C8" s="5"/>
      <c r="D8" s="5"/>
      <c r="E8" s="5"/>
      <c r="F8" s="5"/>
      <c r="G8" s="5"/>
      <c r="H8" s="5"/>
      <c r="I8" s="5"/>
      <c r="J8" s="5"/>
      <c r="K8" s="5"/>
      <c r="L8" s="5"/>
      <c r="M8" s="5"/>
      <c r="N8" s="5"/>
      <c r="O8" s="5"/>
      <c r="P8" s="5"/>
    </row>
    <row r="9" spans="1:16" s="1" customFormat="1" ht="33" customHeight="1" x14ac:dyDescent="0.25">
      <c r="A9" s="217" t="s">
        <v>46</v>
      </c>
      <c r="B9" s="217"/>
      <c r="C9" s="217"/>
      <c r="D9" s="217"/>
      <c r="E9" s="217" t="s">
        <v>43</v>
      </c>
      <c r="F9" s="217"/>
      <c r="G9" s="217"/>
      <c r="H9" s="217"/>
      <c r="I9" s="217" t="s">
        <v>44</v>
      </c>
      <c r="J9" s="217"/>
      <c r="K9" s="217"/>
      <c r="L9" s="217"/>
      <c r="M9" s="217" t="s">
        <v>45</v>
      </c>
      <c r="N9" s="217"/>
      <c r="O9" s="217"/>
      <c r="P9" s="217"/>
    </row>
    <row r="10" spans="1:16" s="1" customFormat="1" ht="45.6" customHeight="1" x14ac:dyDescent="0.25">
      <c r="A10" s="136" t="s">
        <v>197</v>
      </c>
      <c r="B10" s="136"/>
      <c r="C10" s="136"/>
      <c r="D10" s="136"/>
      <c r="E10" s="136">
        <v>9</v>
      </c>
      <c r="F10" s="136"/>
      <c r="G10" s="136"/>
      <c r="H10" s="136"/>
      <c r="I10" s="136">
        <v>0</v>
      </c>
      <c r="J10" s="136"/>
      <c r="K10" s="136"/>
      <c r="L10" s="136"/>
      <c r="M10" s="353">
        <v>1</v>
      </c>
      <c r="N10" s="353"/>
      <c r="O10" s="353"/>
      <c r="P10" s="353"/>
    </row>
    <row r="11" spans="1:16" s="1" customFormat="1" ht="33" customHeight="1" x14ac:dyDescent="0.25">
      <c r="A11" s="272" t="s">
        <v>347</v>
      </c>
      <c r="B11" s="273"/>
      <c r="C11" s="273"/>
      <c r="D11" s="274"/>
      <c r="E11" s="272">
        <v>17</v>
      </c>
      <c r="F11" s="273"/>
      <c r="G11" s="273"/>
      <c r="H11" s="274"/>
      <c r="I11" s="272">
        <v>0</v>
      </c>
      <c r="J11" s="273"/>
      <c r="K11" s="273"/>
      <c r="L11" s="274"/>
      <c r="M11" s="353">
        <v>1</v>
      </c>
      <c r="N11" s="353"/>
      <c r="O11" s="353"/>
      <c r="P11" s="353"/>
    </row>
    <row r="12" spans="1:16" s="1" customFormat="1" ht="33" customHeight="1" x14ac:dyDescent="0.25">
      <c r="A12" s="272" t="s">
        <v>330</v>
      </c>
      <c r="B12" s="273"/>
      <c r="C12" s="273"/>
      <c r="D12" s="274"/>
      <c r="E12" s="272">
        <v>7</v>
      </c>
      <c r="F12" s="273"/>
      <c r="G12" s="273"/>
      <c r="H12" s="274"/>
      <c r="I12" s="272">
        <v>0</v>
      </c>
      <c r="J12" s="273"/>
      <c r="K12" s="273"/>
      <c r="L12" s="274"/>
      <c r="M12" s="353">
        <v>1</v>
      </c>
      <c r="N12" s="353"/>
      <c r="O12" s="353"/>
      <c r="P12" s="353"/>
    </row>
    <row r="13" spans="1:16" s="1" customFormat="1" ht="33" customHeight="1" x14ac:dyDescent="0.25">
      <c r="A13" s="272" t="s">
        <v>348</v>
      </c>
      <c r="B13" s="273"/>
      <c r="C13" s="273"/>
      <c r="D13" s="274"/>
      <c r="E13" s="272">
        <v>36</v>
      </c>
      <c r="F13" s="273"/>
      <c r="G13" s="273"/>
      <c r="H13" s="274"/>
      <c r="I13" s="272">
        <v>0</v>
      </c>
      <c r="J13" s="273"/>
      <c r="K13" s="273"/>
      <c r="L13" s="274"/>
      <c r="M13" s="353">
        <v>1</v>
      </c>
      <c r="N13" s="353"/>
      <c r="O13" s="353"/>
      <c r="P13" s="353"/>
    </row>
    <row r="14" spans="1:16" ht="20.25" customHeight="1" thickBot="1" x14ac:dyDescent="0.3"/>
    <row r="15" spans="1:16" ht="20.25" customHeight="1" x14ac:dyDescent="0.25">
      <c r="A15" s="175" t="s">
        <v>38</v>
      </c>
      <c r="B15" s="174"/>
      <c r="C15" s="174"/>
      <c r="D15" s="173"/>
      <c r="E15" s="171" t="s">
        <v>0</v>
      </c>
      <c r="F15" s="174"/>
      <c r="G15" s="174"/>
      <c r="H15" s="173"/>
      <c r="I15" s="171" t="s">
        <v>21</v>
      </c>
      <c r="J15" s="174"/>
      <c r="K15" s="174"/>
      <c r="L15" s="173"/>
      <c r="M15" s="171" t="s">
        <v>28</v>
      </c>
      <c r="N15" s="173"/>
      <c r="O15" s="211" t="s">
        <v>20</v>
      </c>
      <c r="P15" s="212"/>
    </row>
    <row r="16" spans="1:16" ht="50.25" customHeight="1" thickBot="1" x14ac:dyDescent="0.3">
      <c r="A16" s="181" t="s">
        <v>63</v>
      </c>
      <c r="B16" s="180"/>
      <c r="C16" s="180"/>
      <c r="D16" s="179"/>
      <c r="E16" s="178" t="s">
        <v>69</v>
      </c>
      <c r="F16" s="180"/>
      <c r="G16" s="180"/>
      <c r="H16" s="179"/>
      <c r="I16" s="178" t="s">
        <v>64</v>
      </c>
      <c r="J16" s="180"/>
      <c r="K16" s="180"/>
      <c r="L16" s="179"/>
      <c r="M16" s="178" t="s">
        <v>29</v>
      </c>
      <c r="N16" s="179"/>
      <c r="O16" s="213" t="s">
        <v>65</v>
      </c>
      <c r="P16" s="160"/>
    </row>
    <row r="17" spans="1:16" ht="22.5" customHeight="1" x14ac:dyDescent="0.25">
      <c r="A17" s="162" t="s">
        <v>24</v>
      </c>
      <c r="B17" s="163"/>
      <c r="C17" s="163"/>
      <c r="D17" s="163"/>
      <c r="E17" s="163"/>
      <c r="F17" s="163"/>
      <c r="G17" s="163"/>
      <c r="H17" s="163"/>
      <c r="I17" s="163"/>
      <c r="J17" s="163"/>
      <c r="K17" s="163"/>
      <c r="L17" s="163"/>
      <c r="M17" s="163"/>
      <c r="N17" s="163"/>
      <c r="O17" s="163"/>
      <c r="P17" s="164"/>
    </row>
    <row r="18" spans="1:16" ht="57" customHeight="1" x14ac:dyDescent="0.25">
      <c r="A18" s="165"/>
      <c r="B18" s="166"/>
      <c r="C18" s="166"/>
      <c r="D18" s="166"/>
      <c r="E18" s="166"/>
      <c r="F18" s="166"/>
      <c r="G18" s="166"/>
      <c r="H18" s="166"/>
      <c r="I18" s="166"/>
      <c r="J18" s="166"/>
      <c r="K18" s="166"/>
      <c r="L18" s="166"/>
      <c r="M18" s="166"/>
      <c r="N18" s="166"/>
      <c r="O18" s="166"/>
      <c r="P18" s="167"/>
    </row>
    <row r="19" spans="1:16" ht="57" customHeight="1" x14ac:dyDescent="0.25">
      <c r="A19" s="165"/>
      <c r="B19" s="166"/>
      <c r="C19" s="166"/>
      <c r="D19" s="166"/>
      <c r="E19" s="166"/>
      <c r="F19" s="166"/>
      <c r="G19" s="166"/>
      <c r="H19" s="166"/>
      <c r="I19" s="166"/>
      <c r="J19" s="166"/>
      <c r="K19" s="166"/>
      <c r="L19" s="166"/>
      <c r="M19" s="166"/>
      <c r="N19" s="166"/>
      <c r="O19" s="166"/>
      <c r="P19" s="167"/>
    </row>
    <row r="20" spans="1:16" ht="57" customHeight="1" x14ac:dyDescent="0.25">
      <c r="A20" s="165"/>
      <c r="B20" s="166"/>
      <c r="C20" s="166"/>
      <c r="D20" s="166"/>
      <c r="E20" s="166"/>
      <c r="F20" s="166"/>
      <c r="G20" s="166"/>
      <c r="H20" s="166"/>
      <c r="I20" s="166"/>
      <c r="J20" s="166"/>
      <c r="K20" s="166"/>
      <c r="L20" s="166"/>
      <c r="M20" s="166"/>
      <c r="N20" s="166"/>
      <c r="O20" s="166"/>
      <c r="P20" s="167"/>
    </row>
    <row r="21" spans="1:16" ht="57" customHeight="1" x14ac:dyDescent="0.25">
      <c r="A21" s="165"/>
      <c r="B21" s="166"/>
      <c r="C21" s="166"/>
      <c r="D21" s="166"/>
      <c r="E21" s="166"/>
      <c r="F21" s="166"/>
      <c r="G21" s="166"/>
      <c r="H21" s="166"/>
      <c r="I21" s="166"/>
      <c r="J21" s="166"/>
      <c r="K21" s="166"/>
      <c r="L21" s="166"/>
      <c r="M21" s="166"/>
      <c r="N21" s="166"/>
      <c r="O21" s="166"/>
      <c r="P21" s="167"/>
    </row>
    <row r="22" spans="1:16" ht="57" customHeight="1" thickBot="1" x14ac:dyDescent="0.3">
      <c r="A22" s="168"/>
      <c r="B22" s="169"/>
      <c r="C22" s="169"/>
      <c r="D22" s="169"/>
      <c r="E22" s="169"/>
      <c r="F22" s="169"/>
      <c r="G22" s="169"/>
      <c r="H22" s="169"/>
      <c r="I22" s="169"/>
      <c r="J22" s="169"/>
      <c r="K22" s="169"/>
      <c r="L22" s="169"/>
      <c r="M22" s="169"/>
      <c r="N22" s="169"/>
      <c r="O22" s="169"/>
      <c r="P22" s="170"/>
    </row>
    <row r="23" spans="1:16" ht="25.5" customHeight="1" x14ac:dyDescent="0.25">
      <c r="A23" s="8" t="s">
        <v>1</v>
      </c>
      <c r="B23" s="7" t="s">
        <v>2</v>
      </c>
      <c r="C23" s="7" t="s">
        <v>3</v>
      </c>
      <c r="D23" s="7" t="s">
        <v>4</v>
      </c>
      <c r="E23" s="7" t="s">
        <v>5</v>
      </c>
      <c r="F23" s="7" t="s">
        <v>6</v>
      </c>
      <c r="G23" s="7" t="s">
        <v>7</v>
      </c>
      <c r="H23" s="7" t="s">
        <v>8</v>
      </c>
      <c r="I23" s="7" t="s">
        <v>9</v>
      </c>
      <c r="J23" s="7" t="s">
        <v>10</v>
      </c>
      <c r="K23" s="7" t="s">
        <v>11</v>
      </c>
      <c r="L23" s="7" t="s">
        <v>12</v>
      </c>
      <c r="M23" s="139" t="s">
        <v>17</v>
      </c>
      <c r="N23" s="139"/>
      <c r="O23" s="139" t="s">
        <v>180</v>
      </c>
      <c r="P23" s="140"/>
    </row>
    <row r="24" spans="1:16" s="59" customFormat="1" ht="25.5" customHeight="1" thickBot="1" x14ac:dyDescent="0.3">
      <c r="A24" s="9">
        <v>1.19</v>
      </c>
      <c r="B24" s="10">
        <v>1.1000000000000001</v>
      </c>
      <c r="C24" s="10">
        <v>1.23</v>
      </c>
      <c r="D24" s="10">
        <v>1</v>
      </c>
      <c r="E24" s="10">
        <v>1.01</v>
      </c>
      <c r="F24" s="10">
        <v>1.02</v>
      </c>
      <c r="G24" s="10">
        <v>1.05</v>
      </c>
      <c r="H24" s="10">
        <v>1.2</v>
      </c>
      <c r="I24" s="10">
        <v>1.1499999999999999</v>
      </c>
      <c r="J24" s="10">
        <v>1.25</v>
      </c>
      <c r="K24" s="10">
        <v>1.1100000000000001</v>
      </c>
      <c r="L24" s="10">
        <v>1.02</v>
      </c>
      <c r="M24" s="238">
        <f>AVERAGE(A24:L24)</f>
        <v>1.1108333333333331</v>
      </c>
      <c r="N24" s="238"/>
      <c r="O24" s="236"/>
      <c r="P24" s="237"/>
    </row>
    <row r="25" spans="1:16" x14ac:dyDescent="0.25">
      <c r="A25" s="2"/>
      <c r="B25" s="2"/>
    </row>
    <row r="28" spans="1:16" x14ac:dyDescent="0.25">
      <c r="E28" s="59"/>
    </row>
  </sheetData>
  <mergeCells count="55">
    <mergeCell ref="A17:P17"/>
    <mergeCell ref="A18:P22"/>
    <mergeCell ref="M23:N23"/>
    <mergeCell ref="O23:P24"/>
    <mergeCell ref="M24:N24"/>
    <mergeCell ref="A10:D10"/>
    <mergeCell ref="E10:H10"/>
    <mergeCell ref="I10:L10"/>
    <mergeCell ref="M10:P10"/>
    <mergeCell ref="A16:D16"/>
    <mergeCell ref="E16:H16"/>
    <mergeCell ref="I16:L16"/>
    <mergeCell ref="M16:N16"/>
    <mergeCell ref="O16:P16"/>
    <mergeCell ref="A15:D15"/>
    <mergeCell ref="E15:H15"/>
    <mergeCell ref="I15:L15"/>
    <mergeCell ref="M15:N15"/>
    <mergeCell ref="O15:P15"/>
    <mergeCell ref="I13:L13"/>
    <mergeCell ref="M11:P11"/>
    <mergeCell ref="A9:D9"/>
    <mergeCell ref="E9:H9"/>
    <mergeCell ref="I9:L9"/>
    <mergeCell ref="M9:P9"/>
    <mergeCell ref="A5:P5"/>
    <mergeCell ref="A6:D6"/>
    <mergeCell ref="E6:H6"/>
    <mergeCell ref="I6:L6"/>
    <mergeCell ref="M6:N6"/>
    <mergeCell ref="O6:P6"/>
    <mergeCell ref="A7:D7"/>
    <mergeCell ref="E7:H7"/>
    <mergeCell ref="I7:L7"/>
    <mergeCell ref="M7:N7"/>
    <mergeCell ref="O7:P7"/>
    <mergeCell ref="A1:P1"/>
    <mergeCell ref="A2:C4"/>
    <mergeCell ref="D2:L4"/>
    <mergeCell ref="M2:N2"/>
    <mergeCell ref="O2:P2"/>
    <mergeCell ref="M3:N3"/>
    <mergeCell ref="O3:P3"/>
    <mergeCell ref="M4:N4"/>
    <mergeCell ref="O4:P4"/>
    <mergeCell ref="M12:P12"/>
    <mergeCell ref="M13:P13"/>
    <mergeCell ref="A13:D13"/>
    <mergeCell ref="A11:D11"/>
    <mergeCell ref="E11:H11"/>
    <mergeCell ref="E12:H12"/>
    <mergeCell ref="E13:H13"/>
    <mergeCell ref="A12:D12"/>
    <mergeCell ref="I11:L11"/>
    <mergeCell ref="I12:L12"/>
  </mergeCells>
  <phoneticPr fontId="17" type="noConversion"/>
  <pageMargins left="0.7" right="0.7" top="0.75" bottom="0.75" header="0.3" footer="0.3"/>
  <pageSetup scale="94" fitToHeight="0" orientation="landscape"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FF8BF-73FA-41A0-87C1-439B55FD9F4B}">
  <sheetPr>
    <tabColor theme="9"/>
    <pageSetUpPr fitToPage="1"/>
  </sheetPr>
  <dimension ref="A1:J208"/>
  <sheetViews>
    <sheetView view="pageBreakPreview" zoomScale="60" zoomScaleNormal="44" zoomScaleSheetLayoutView="100" workbookViewId="0">
      <pane ySplit="5" topLeftCell="A6" activePane="bottomLeft" state="frozenSplit"/>
      <selection activeCell="R48" sqref="R48"/>
      <selection pane="bottomLeft" activeCell="J34" sqref="J34"/>
    </sheetView>
  </sheetViews>
  <sheetFormatPr baseColWidth="10" defaultColWidth="11" defaultRowHeight="13.8" x14ac:dyDescent="0.25"/>
  <cols>
    <col min="1" max="1" width="27.5" style="4" customWidth="1"/>
    <col min="2" max="3" width="9.69921875" style="4" customWidth="1"/>
    <col min="4" max="6" width="7" style="2" customWidth="1"/>
    <col min="7" max="7" width="7.5" style="2" customWidth="1"/>
    <col min="8" max="8" width="6.3984375" style="2" customWidth="1"/>
    <col min="9" max="9" width="6.796875" style="2" customWidth="1"/>
    <col min="10" max="10" width="18.796875" style="2" customWidth="1"/>
    <col min="11" max="16384" width="11" style="2"/>
  </cols>
  <sheetData>
    <row r="1" spans="1:10" ht="16.2" thickBot="1" x14ac:dyDescent="0.35">
      <c r="A1" s="141" t="s">
        <v>16</v>
      </c>
      <c r="B1" s="142"/>
      <c r="C1" s="142"/>
      <c r="D1" s="142"/>
      <c r="E1" s="142"/>
      <c r="F1" s="142"/>
      <c r="G1" s="142"/>
      <c r="H1" s="142"/>
      <c r="I1" s="142"/>
      <c r="J1" s="142"/>
    </row>
    <row r="2" spans="1:10" s="3" customFormat="1" ht="19.5" customHeight="1" x14ac:dyDescent="0.3">
      <c r="A2" s="144"/>
      <c r="B2" s="150" t="s">
        <v>15</v>
      </c>
      <c r="C2" s="150"/>
      <c r="D2" s="150"/>
      <c r="E2" s="150"/>
      <c r="F2" s="150"/>
      <c r="G2" s="150"/>
      <c r="H2" s="255" t="s">
        <v>13</v>
      </c>
      <c r="I2" s="255"/>
      <c r="J2" s="113" t="s">
        <v>19</v>
      </c>
    </row>
    <row r="3" spans="1:10" s="3" customFormat="1" ht="19.5" customHeight="1" x14ac:dyDescent="0.3">
      <c r="A3" s="146"/>
      <c r="B3" s="151"/>
      <c r="C3" s="151"/>
      <c r="D3" s="151"/>
      <c r="E3" s="151"/>
      <c r="F3" s="151"/>
      <c r="G3" s="151"/>
      <c r="H3" s="258" t="s">
        <v>18</v>
      </c>
      <c r="I3" s="258"/>
      <c r="J3" s="114" t="s">
        <v>25</v>
      </c>
    </row>
    <row r="4" spans="1:10" s="3" customFormat="1" ht="19.5" customHeight="1" thickBot="1" x14ac:dyDescent="0.35">
      <c r="A4" s="148"/>
      <c r="B4" s="152"/>
      <c r="C4" s="152"/>
      <c r="D4" s="152"/>
      <c r="E4" s="152"/>
      <c r="F4" s="152"/>
      <c r="G4" s="152"/>
      <c r="H4" s="261" t="s">
        <v>14</v>
      </c>
      <c r="I4" s="261"/>
      <c r="J4" s="110" t="s">
        <v>60</v>
      </c>
    </row>
    <row r="5" spans="1:10" customFormat="1" ht="32.25" customHeight="1" thickBot="1" x14ac:dyDescent="0.35">
      <c r="A5" s="161" t="s">
        <v>195</v>
      </c>
      <c r="B5" s="161"/>
      <c r="C5" s="161"/>
      <c r="D5" s="161"/>
      <c r="E5" s="161"/>
      <c r="F5" s="161"/>
      <c r="G5" s="161"/>
      <c r="H5" s="161"/>
      <c r="I5" s="161"/>
      <c r="J5" s="161"/>
    </row>
    <row r="6" spans="1:10" ht="20.25" customHeight="1" x14ac:dyDescent="0.25">
      <c r="A6" s="108" t="s">
        <v>38</v>
      </c>
      <c r="B6" s="171" t="s">
        <v>346</v>
      </c>
      <c r="C6" s="173"/>
      <c r="D6" s="171" t="s">
        <v>21</v>
      </c>
      <c r="E6" s="174"/>
      <c r="F6" s="174"/>
      <c r="G6" s="173"/>
      <c r="H6" s="171" t="s">
        <v>28</v>
      </c>
      <c r="I6" s="173"/>
      <c r="J6" s="106" t="s">
        <v>20</v>
      </c>
    </row>
    <row r="7" spans="1:10" ht="54.75" customHeight="1" thickBot="1" x14ac:dyDescent="0.3">
      <c r="A7" s="109" t="s">
        <v>91</v>
      </c>
      <c r="B7" s="178" t="s">
        <v>345</v>
      </c>
      <c r="C7" s="179"/>
      <c r="D7" s="178" t="s">
        <v>148</v>
      </c>
      <c r="E7" s="180"/>
      <c r="F7" s="180"/>
      <c r="G7" s="179"/>
      <c r="H7" s="178" t="s">
        <v>47</v>
      </c>
      <c r="I7" s="179"/>
      <c r="J7" s="107">
        <v>0.5</v>
      </c>
    </row>
    <row r="8" spans="1:10" ht="20.25" customHeight="1" x14ac:dyDescent="0.25">
      <c r="A8" s="162" t="s">
        <v>24</v>
      </c>
      <c r="B8" s="163"/>
      <c r="C8" s="163"/>
      <c r="D8" s="163"/>
      <c r="E8" s="163"/>
      <c r="F8" s="163"/>
      <c r="G8" s="163"/>
      <c r="H8" s="163"/>
      <c r="I8" s="163"/>
      <c r="J8" s="163"/>
    </row>
    <row r="9" spans="1:10" ht="20.25" customHeight="1" x14ac:dyDescent="0.25">
      <c r="A9" s="354"/>
      <c r="B9" s="355"/>
      <c r="C9" s="355"/>
      <c r="D9" s="355"/>
      <c r="E9" s="355"/>
      <c r="F9" s="355"/>
      <c r="G9" s="355"/>
      <c r="H9" s="355"/>
      <c r="I9" s="355"/>
      <c r="J9" s="355"/>
    </row>
    <row r="10" spans="1:10" ht="20.25" customHeight="1" x14ac:dyDescent="0.25">
      <c r="A10" s="354"/>
      <c r="B10" s="355"/>
      <c r="C10" s="355"/>
      <c r="D10" s="355"/>
      <c r="E10" s="355"/>
      <c r="F10" s="355"/>
      <c r="G10" s="355"/>
      <c r="H10" s="355"/>
      <c r="I10" s="355"/>
      <c r="J10" s="355"/>
    </row>
    <row r="11" spans="1:10" ht="20.25" customHeight="1" x14ac:dyDescent="0.25">
      <c r="A11" s="354"/>
      <c r="B11" s="355"/>
      <c r="C11" s="355"/>
      <c r="D11" s="355"/>
      <c r="E11" s="355"/>
      <c r="F11" s="355"/>
      <c r="G11" s="355"/>
      <c r="H11" s="355"/>
      <c r="I11" s="355"/>
      <c r="J11" s="355"/>
    </row>
    <row r="12" spans="1:10" ht="20.25" customHeight="1" x14ac:dyDescent="0.25">
      <c r="A12" s="354"/>
      <c r="B12" s="355"/>
      <c r="C12" s="355"/>
      <c r="D12" s="355"/>
      <c r="E12" s="355"/>
      <c r="F12" s="355"/>
      <c r="G12" s="355"/>
      <c r="H12" s="355"/>
      <c r="I12" s="355"/>
      <c r="J12" s="355"/>
    </row>
    <row r="13" spans="1:10" ht="20.25" customHeight="1" x14ac:dyDescent="0.25">
      <c r="A13" s="354"/>
      <c r="B13" s="355"/>
      <c r="C13" s="355"/>
      <c r="D13" s="355"/>
      <c r="E13" s="355"/>
      <c r="F13" s="355"/>
      <c r="G13" s="355"/>
      <c r="H13" s="355"/>
      <c r="I13" s="355"/>
      <c r="J13" s="355"/>
    </row>
    <row r="14" spans="1:10" ht="20.25" customHeight="1" x14ac:dyDescent="0.25">
      <c r="A14" s="354"/>
      <c r="B14" s="355"/>
      <c r="C14" s="355"/>
      <c r="D14" s="355"/>
      <c r="E14" s="355"/>
      <c r="F14" s="355"/>
      <c r="G14" s="355"/>
      <c r="H14" s="355"/>
      <c r="I14" s="355"/>
      <c r="J14" s="355"/>
    </row>
    <row r="15" spans="1:10" ht="20.25" customHeight="1" x14ac:dyDescent="0.25">
      <c r="A15" s="354"/>
      <c r="B15" s="355"/>
      <c r="C15" s="355"/>
      <c r="D15" s="355"/>
      <c r="E15" s="355"/>
      <c r="F15" s="355"/>
      <c r="G15" s="355"/>
      <c r="H15" s="355"/>
      <c r="I15" s="355"/>
      <c r="J15" s="355"/>
    </row>
    <row r="16" spans="1:10" ht="20.25" customHeight="1" x14ac:dyDescent="0.25">
      <c r="A16" s="354"/>
      <c r="B16" s="355"/>
      <c r="C16" s="355"/>
      <c r="D16" s="355"/>
      <c r="E16" s="355"/>
      <c r="F16" s="355"/>
      <c r="G16" s="355"/>
      <c r="H16" s="355"/>
      <c r="I16" s="355"/>
      <c r="J16" s="355"/>
    </row>
    <row r="17" spans="1:10" ht="20.25" customHeight="1" x14ac:dyDescent="0.25">
      <c r="A17" s="354"/>
      <c r="B17" s="355"/>
      <c r="C17" s="355"/>
      <c r="D17" s="355"/>
      <c r="E17" s="355"/>
      <c r="F17" s="355"/>
      <c r="G17" s="355"/>
      <c r="H17" s="355"/>
      <c r="I17" s="355"/>
      <c r="J17" s="355"/>
    </row>
    <row r="18" spans="1:10" ht="20.25" customHeight="1" x14ac:dyDescent="0.25">
      <c r="A18" s="354"/>
      <c r="B18" s="355"/>
      <c r="C18" s="355"/>
      <c r="D18" s="355"/>
      <c r="E18" s="355"/>
      <c r="F18" s="355"/>
      <c r="G18" s="355"/>
      <c r="H18" s="355"/>
      <c r="I18" s="355"/>
      <c r="J18" s="355"/>
    </row>
    <row r="19" spans="1:10" ht="20.25" customHeight="1" x14ac:dyDescent="0.25">
      <c r="A19" s="354"/>
      <c r="B19" s="355"/>
      <c r="C19" s="355"/>
      <c r="D19" s="355"/>
      <c r="E19" s="355"/>
      <c r="F19" s="355"/>
      <c r="G19" s="355"/>
      <c r="H19" s="355"/>
      <c r="I19" s="355"/>
      <c r="J19" s="355"/>
    </row>
    <row r="20" spans="1:10" ht="21.6" customHeight="1" x14ac:dyDescent="0.25">
      <c r="A20" s="356"/>
      <c r="B20" s="357"/>
      <c r="C20" s="357"/>
      <c r="D20" s="357"/>
      <c r="E20" s="357"/>
      <c r="F20" s="357"/>
      <c r="G20" s="357"/>
      <c r="H20" s="357"/>
      <c r="I20" s="357"/>
      <c r="J20" s="357"/>
    </row>
    <row r="21" spans="1:10" ht="20.25" customHeight="1" x14ac:dyDescent="0.25">
      <c r="A21" s="217" t="s">
        <v>23</v>
      </c>
      <c r="B21" s="217" t="s">
        <v>89</v>
      </c>
      <c r="C21" s="217"/>
      <c r="D21" s="217" t="s">
        <v>344</v>
      </c>
      <c r="E21" s="217"/>
      <c r="F21" s="217"/>
      <c r="G21" s="217" t="s">
        <v>343</v>
      </c>
      <c r="H21" s="217"/>
      <c r="I21" s="217"/>
      <c r="J21" s="217" t="s">
        <v>90</v>
      </c>
    </row>
    <row r="22" spans="1:10" ht="25.2" customHeight="1" x14ac:dyDescent="0.25">
      <c r="A22" s="217"/>
      <c r="B22" s="38" t="s">
        <v>334</v>
      </c>
      <c r="C22" s="38" t="s">
        <v>342</v>
      </c>
      <c r="D22" s="217"/>
      <c r="E22" s="217"/>
      <c r="F22" s="217"/>
      <c r="G22" s="217"/>
      <c r="H22" s="217"/>
      <c r="I22" s="217"/>
      <c r="J22" s="217"/>
    </row>
    <row r="23" spans="1:10" ht="19.2" customHeight="1" x14ac:dyDescent="0.25">
      <c r="A23" s="119" t="s">
        <v>302</v>
      </c>
      <c r="B23" s="111">
        <v>149</v>
      </c>
      <c r="C23" s="111">
        <v>67</v>
      </c>
      <c r="D23" s="136">
        <f t="shared" ref="D23:D31" si="0">SUM(B23:C23)</f>
        <v>216</v>
      </c>
      <c r="E23" s="136"/>
      <c r="F23" s="136"/>
      <c r="G23" s="136">
        <v>11</v>
      </c>
      <c r="H23" s="136"/>
      <c r="I23" s="136"/>
      <c r="J23" s="118">
        <f t="shared" ref="J23:J31" si="1">(D23-G23)/D23</f>
        <v>0.94907407407407407</v>
      </c>
    </row>
    <row r="24" spans="1:10" ht="19.2" customHeight="1" x14ac:dyDescent="0.25">
      <c r="A24" s="119" t="s">
        <v>305</v>
      </c>
      <c r="B24" s="111">
        <v>313</v>
      </c>
      <c r="C24" s="111">
        <f>192+513</f>
        <v>705</v>
      </c>
      <c r="D24" s="136">
        <f t="shared" si="0"/>
        <v>1018</v>
      </c>
      <c r="E24" s="136"/>
      <c r="F24" s="136"/>
      <c r="G24" s="136">
        <v>0</v>
      </c>
      <c r="H24" s="136"/>
      <c r="I24" s="136"/>
      <c r="J24" s="112">
        <f t="shared" si="1"/>
        <v>1</v>
      </c>
    </row>
    <row r="25" spans="1:10" ht="19.2" customHeight="1" x14ac:dyDescent="0.25">
      <c r="A25" s="119" t="s">
        <v>326</v>
      </c>
      <c r="B25" s="111">
        <f>110+4+26</f>
        <v>140</v>
      </c>
      <c r="C25" s="111">
        <v>276</v>
      </c>
      <c r="D25" s="136">
        <f t="shared" si="0"/>
        <v>416</v>
      </c>
      <c r="E25" s="136"/>
      <c r="F25" s="136"/>
      <c r="G25" s="136">
        <v>0</v>
      </c>
      <c r="H25" s="136"/>
      <c r="I25" s="136"/>
      <c r="J25" s="112">
        <f t="shared" si="1"/>
        <v>1</v>
      </c>
    </row>
    <row r="26" spans="1:10" ht="19.2" customHeight="1" x14ac:dyDescent="0.25">
      <c r="A26" s="119" t="s">
        <v>333</v>
      </c>
      <c r="B26" s="111">
        <f>86+91</f>
        <v>177</v>
      </c>
      <c r="C26" s="111">
        <f>91+321</f>
        <v>412</v>
      </c>
      <c r="D26" s="136">
        <f t="shared" si="0"/>
        <v>589</v>
      </c>
      <c r="E26" s="136"/>
      <c r="F26" s="136"/>
      <c r="G26" s="136">
        <v>9</v>
      </c>
      <c r="H26" s="136"/>
      <c r="I26" s="136"/>
      <c r="J26" s="118">
        <f t="shared" si="1"/>
        <v>0.98471986417657043</v>
      </c>
    </row>
    <row r="27" spans="1:10" ht="19.2" customHeight="1" x14ac:dyDescent="0.25">
      <c r="A27" s="119" t="s">
        <v>341</v>
      </c>
      <c r="B27" s="111">
        <v>226</v>
      </c>
      <c r="C27" s="111">
        <v>96</v>
      </c>
      <c r="D27" s="136">
        <f t="shared" si="0"/>
        <v>322</v>
      </c>
      <c r="E27" s="136"/>
      <c r="F27" s="136"/>
      <c r="G27" s="136">
        <v>1</v>
      </c>
      <c r="H27" s="136"/>
      <c r="I27" s="136"/>
      <c r="J27" s="118">
        <f t="shared" si="1"/>
        <v>0.99689440993788825</v>
      </c>
    </row>
    <row r="28" spans="1:10" ht="19.2" customHeight="1" x14ac:dyDescent="0.25">
      <c r="A28" s="119" t="s">
        <v>328</v>
      </c>
      <c r="B28" s="111">
        <v>0</v>
      </c>
      <c r="C28" s="111">
        <v>385</v>
      </c>
      <c r="D28" s="136">
        <f t="shared" si="0"/>
        <v>385</v>
      </c>
      <c r="E28" s="136"/>
      <c r="F28" s="136"/>
      <c r="G28" s="136">
        <v>2</v>
      </c>
      <c r="H28" s="136"/>
      <c r="I28" s="136"/>
      <c r="J28" s="118">
        <f t="shared" si="1"/>
        <v>0.9948051948051948</v>
      </c>
    </row>
    <row r="29" spans="1:10" ht="19.2" customHeight="1" x14ac:dyDescent="0.25">
      <c r="A29" s="119" t="s">
        <v>329</v>
      </c>
      <c r="B29" s="111">
        <v>108</v>
      </c>
      <c r="C29" s="111">
        <v>319</v>
      </c>
      <c r="D29" s="136">
        <f t="shared" si="0"/>
        <v>427</v>
      </c>
      <c r="E29" s="136"/>
      <c r="F29" s="136"/>
      <c r="G29" s="136">
        <v>7</v>
      </c>
      <c r="H29" s="136"/>
      <c r="I29" s="136"/>
      <c r="J29" s="118">
        <f t="shared" si="1"/>
        <v>0.98360655737704916</v>
      </c>
    </row>
    <row r="30" spans="1:10" ht="19.2" customHeight="1" x14ac:dyDescent="0.25">
      <c r="A30" s="119" t="s">
        <v>318</v>
      </c>
      <c r="B30" s="111">
        <v>98</v>
      </c>
      <c r="C30" s="111">
        <v>311</v>
      </c>
      <c r="D30" s="136">
        <f t="shared" si="0"/>
        <v>409</v>
      </c>
      <c r="E30" s="136"/>
      <c r="F30" s="136"/>
      <c r="G30" s="136">
        <v>1</v>
      </c>
      <c r="H30" s="136"/>
      <c r="I30" s="136"/>
      <c r="J30" s="118">
        <f t="shared" si="1"/>
        <v>0.99755501222493892</v>
      </c>
    </row>
    <row r="31" spans="1:10" ht="19.2" customHeight="1" x14ac:dyDescent="0.25">
      <c r="A31" s="115" t="s">
        <v>319</v>
      </c>
      <c r="B31" s="111">
        <v>96</v>
      </c>
      <c r="C31" s="111">
        <v>309</v>
      </c>
      <c r="D31" s="136">
        <f t="shared" si="0"/>
        <v>405</v>
      </c>
      <c r="E31" s="136"/>
      <c r="F31" s="136"/>
      <c r="G31" s="136">
        <v>1</v>
      </c>
      <c r="H31" s="136"/>
      <c r="I31" s="136"/>
      <c r="J31" s="118">
        <f t="shared" si="1"/>
        <v>0.9975308641975309</v>
      </c>
    </row>
    <row r="32" spans="1:10" ht="19.2" customHeight="1" x14ac:dyDescent="0.25">
      <c r="A32" s="5"/>
      <c r="B32" s="5"/>
      <c r="C32" s="5"/>
      <c r="D32" s="195"/>
      <c r="E32" s="195"/>
      <c r="F32" s="195"/>
      <c r="G32" s="195"/>
      <c r="H32" s="195"/>
      <c r="I32" s="195"/>
      <c r="J32" s="117"/>
    </row>
    <row r="33" spans="1:10" ht="19.2" customHeight="1" x14ac:dyDescent="0.25">
      <c r="A33" s="5"/>
      <c r="B33" s="5"/>
      <c r="C33" s="5"/>
      <c r="D33" s="195"/>
      <c r="E33" s="195"/>
      <c r="F33" s="195"/>
      <c r="G33" s="195"/>
      <c r="H33" s="195"/>
      <c r="I33" s="195"/>
      <c r="J33" s="117"/>
    </row>
    <row r="34" spans="1:10" ht="19.2" customHeight="1" x14ac:dyDescent="0.25">
      <c r="A34" s="5"/>
      <c r="B34" s="5"/>
      <c r="C34" s="5"/>
      <c r="D34" s="195"/>
      <c r="E34" s="195"/>
      <c r="F34" s="195"/>
      <c r="G34" s="195"/>
      <c r="H34" s="195"/>
      <c r="I34" s="195"/>
      <c r="J34" s="117"/>
    </row>
    <row r="35" spans="1:10" ht="19.2" customHeight="1" x14ac:dyDescent="0.25">
      <c r="A35" s="5"/>
      <c r="B35" s="5"/>
      <c r="C35" s="5"/>
      <c r="D35" s="195"/>
      <c r="E35" s="195"/>
      <c r="F35" s="195"/>
      <c r="G35" s="195"/>
      <c r="H35" s="195"/>
      <c r="I35" s="195"/>
      <c r="J35" s="117"/>
    </row>
    <row r="36" spans="1:10" ht="19.2" customHeight="1" x14ac:dyDescent="0.25">
      <c r="A36" s="5"/>
      <c r="B36" s="195"/>
      <c r="C36" s="195"/>
      <c r="D36" s="195"/>
      <c r="E36" s="195"/>
      <c r="F36" s="195"/>
      <c r="G36" s="195"/>
      <c r="H36" s="195"/>
      <c r="I36" s="195"/>
      <c r="J36" s="117"/>
    </row>
    <row r="37" spans="1:10" x14ac:dyDescent="0.25">
      <c r="B37" s="5"/>
      <c r="C37" s="5"/>
    </row>
    <row r="38" spans="1:10" x14ac:dyDescent="0.25">
      <c r="B38" s="5"/>
      <c r="C38" s="5"/>
    </row>
    <row r="39" spans="1:10" x14ac:dyDescent="0.25">
      <c r="B39" s="5"/>
      <c r="C39" s="5"/>
    </row>
    <row r="40" spans="1:10" x14ac:dyDescent="0.25">
      <c r="B40" s="5"/>
      <c r="C40" s="5"/>
    </row>
    <row r="41" spans="1:10" x14ac:dyDescent="0.25">
      <c r="B41" s="5"/>
      <c r="C41" s="5"/>
    </row>
    <row r="42" spans="1:10" x14ac:dyDescent="0.25">
      <c r="B42" s="5"/>
      <c r="C42" s="5"/>
    </row>
    <row r="43" spans="1:10" x14ac:dyDescent="0.25">
      <c r="B43" s="5"/>
      <c r="C43" s="5"/>
    </row>
    <row r="44" spans="1:10" x14ac:dyDescent="0.25">
      <c r="B44" s="5"/>
      <c r="C44" s="5"/>
    </row>
    <row r="45" spans="1:10" x14ac:dyDescent="0.25">
      <c r="B45" s="5"/>
      <c r="C45" s="5"/>
    </row>
    <row r="46" spans="1:10" x14ac:dyDescent="0.25">
      <c r="B46" s="5"/>
      <c r="C46" s="5"/>
    </row>
    <row r="47" spans="1:10" x14ac:dyDescent="0.25">
      <c r="B47" s="5"/>
      <c r="C47" s="5"/>
    </row>
    <row r="48" spans="1:10" x14ac:dyDescent="0.25">
      <c r="B48" s="5"/>
      <c r="C48" s="5"/>
    </row>
    <row r="49" spans="2:3" x14ac:dyDescent="0.25">
      <c r="B49" s="5"/>
      <c r="C49" s="5"/>
    </row>
    <row r="50" spans="2:3" x14ac:dyDescent="0.25">
      <c r="B50" s="5"/>
      <c r="C50" s="5"/>
    </row>
    <row r="51" spans="2:3" x14ac:dyDescent="0.25">
      <c r="B51" s="5"/>
      <c r="C51" s="5"/>
    </row>
    <row r="52" spans="2:3" x14ac:dyDescent="0.25">
      <c r="B52" s="5"/>
      <c r="C52" s="5"/>
    </row>
    <row r="53" spans="2:3" x14ac:dyDescent="0.25">
      <c r="B53" s="5"/>
      <c r="C53" s="5"/>
    </row>
    <row r="54" spans="2:3" x14ac:dyDescent="0.25">
      <c r="B54" s="5"/>
      <c r="C54" s="5"/>
    </row>
    <row r="55" spans="2:3" x14ac:dyDescent="0.25">
      <c r="B55" s="5"/>
      <c r="C55" s="5"/>
    </row>
    <row r="56" spans="2:3" x14ac:dyDescent="0.25">
      <c r="B56" s="5"/>
      <c r="C56" s="5"/>
    </row>
    <row r="57" spans="2:3" x14ac:dyDescent="0.25">
      <c r="B57" s="5"/>
      <c r="C57" s="5"/>
    </row>
    <row r="58" spans="2:3" x14ac:dyDescent="0.25">
      <c r="B58" s="5"/>
      <c r="C58" s="5"/>
    </row>
    <row r="59" spans="2:3" x14ac:dyDescent="0.25">
      <c r="B59" s="5"/>
      <c r="C59" s="5"/>
    </row>
    <row r="60" spans="2:3" x14ac:dyDescent="0.25">
      <c r="B60" s="5"/>
      <c r="C60" s="5"/>
    </row>
    <row r="61" spans="2:3" x14ac:dyDescent="0.25">
      <c r="B61" s="5"/>
      <c r="C61" s="5"/>
    </row>
    <row r="62" spans="2:3" x14ac:dyDescent="0.25">
      <c r="B62" s="5"/>
      <c r="C62" s="5"/>
    </row>
    <row r="63" spans="2:3" x14ac:dyDescent="0.25">
      <c r="B63" s="5"/>
      <c r="C63" s="5"/>
    </row>
    <row r="64" spans="2:3" x14ac:dyDescent="0.25">
      <c r="B64" s="5"/>
      <c r="C64" s="5"/>
    </row>
    <row r="65" spans="2:3" x14ac:dyDescent="0.25">
      <c r="B65" s="5"/>
      <c r="C65" s="5"/>
    </row>
    <row r="66" spans="2:3" x14ac:dyDescent="0.25">
      <c r="B66" s="5"/>
      <c r="C66" s="5"/>
    </row>
    <row r="67" spans="2:3" x14ac:dyDescent="0.25">
      <c r="B67" s="5"/>
      <c r="C67" s="5"/>
    </row>
    <row r="68" spans="2:3" x14ac:dyDescent="0.25">
      <c r="B68" s="5"/>
      <c r="C68" s="5"/>
    </row>
    <row r="69" spans="2:3" x14ac:dyDescent="0.25">
      <c r="B69" s="5"/>
      <c r="C69" s="5"/>
    </row>
    <row r="70" spans="2:3" x14ac:dyDescent="0.25">
      <c r="B70" s="5"/>
      <c r="C70" s="5"/>
    </row>
    <row r="71" spans="2:3" x14ac:dyDescent="0.25">
      <c r="B71" s="5"/>
      <c r="C71" s="5"/>
    </row>
    <row r="72" spans="2:3" x14ac:dyDescent="0.25">
      <c r="B72" s="5"/>
      <c r="C72" s="5"/>
    </row>
    <row r="73" spans="2:3" x14ac:dyDescent="0.25">
      <c r="B73" s="5"/>
      <c r="C73" s="5"/>
    </row>
    <row r="74" spans="2:3" x14ac:dyDescent="0.25">
      <c r="B74" s="5"/>
      <c r="C74" s="5"/>
    </row>
    <row r="75" spans="2:3" x14ac:dyDescent="0.25">
      <c r="B75" s="5"/>
      <c r="C75" s="5"/>
    </row>
    <row r="76" spans="2:3" x14ac:dyDescent="0.25">
      <c r="B76" s="5"/>
      <c r="C76" s="5"/>
    </row>
    <row r="77" spans="2:3" x14ac:dyDescent="0.25">
      <c r="B77" s="5"/>
      <c r="C77" s="5"/>
    </row>
    <row r="78" spans="2:3" x14ac:dyDescent="0.25">
      <c r="B78" s="5"/>
      <c r="C78" s="5"/>
    </row>
    <row r="79" spans="2:3" x14ac:dyDescent="0.25">
      <c r="B79" s="5"/>
      <c r="C79" s="5"/>
    </row>
    <row r="80" spans="2:3" x14ac:dyDescent="0.25">
      <c r="B80" s="5"/>
      <c r="C80" s="5"/>
    </row>
    <row r="81" spans="2:3" x14ac:dyDescent="0.25">
      <c r="B81" s="5"/>
      <c r="C81" s="5"/>
    </row>
    <row r="82" spans="2:3" x14ac:dyDescent="0.25">
      <c r="B82" s="5"/>
      <c r="C82" s="5"/>
    </row>
    <row r="83" spans="2:3" x14ac:dyDescent="0.25">
      <c r="B83" s="5"/>
      <c r="C83" s="5"/>
    </row>
    <row r="84" spans="2:3" x14ac:dyDescent="0.25">
      <c r="B84" s="5"/>
      <c r="C84" s="5"/>
    </row>
    <row r="85" spans="2:3" x14ac:dyDescent="0.25">
      <c r="B85" s="5"/>
      <c r="C85" s="5"/>
    </row>
    <row r="86" spans="2:3" x14ac:dyDescent="0.25">
      <c r="B86" s="5"/>
      <c r="C86" s="5"/>
    </row>
    <row r="87" spans="2:3" x14ac:dyDescent="0.25">
      <c r="B87" s="5"/>
      <c r="C87" s="5"/>
    </row>
    <row r="88" spans="2:3" x14ac:dyDescent="0.25">
      <c r="B88" s="5"/>
      <c r="C88" s="5"/>
    </row>
    <row r="89" spans="2:3" x14ac:dyDescent="0.25">
      <c r="B89" s="5"/>
      <c r="C89" s="5"/>
    </row>
    <row r="90" spans="2:3" x14ac:dyDescent="0.25">
      <c r="B90" s="5"/>
      <c r="C90" s="5"/>
    </row>
    <row r="91" spans="2:3" x14ac:dyDescent="0.25">
      <c r="B91" s="5"/>
      <c r="C91" s="5"/>
    </row>
    <row r="92" spans="2:3" x14ac:dyDescent="0.25">
      <c r="B92" s="5"/>
      <c r="C92" s="5"/>
    </row>
    <row r="93" spans="2:3" x14ac:dyDescent="0.25">
      <c r="B93" s="5"/>
      <c r="C93" s="5"/>
    </row>
    <row r="94" spans="2:3" x14ac:dyDescent="0.25">
      <c r="B94" s="5"/>
      <c r="C94" s="5"/>
    </row>
    <row r="95" spans="2:3" x14ac:dyDescent="0.25">
      <c r="B95" s="5"/>
      <c r="C95" s="5"/>
    </row>
    <row r="96" spans="2:3" x14ac:dyDescent="0.25">
      <c r="B96" s="5"/>
      <c r="C96" s="5"/>
    </row>
    <row r="97" spans="2:3" x14ac:dyDescent="0.25">
      <c r="B97" s="5"/>
      <c r="C97" s="5"/>
    </row>
    <row r="98" spans="2:3" x14ac:dyDescent="0.25">
      <c r="B98" s="5"/>
      <c r="C98" s="5"/>
    </row>
    <row r="99" spans="2:3" x14ac:dyDescent="0.25">
      <c r="B99" s="5"/>
      <c r="C99" s="5"/>
    </row>
    <row r="100" spans="2:3" x14ac:dyDescent="0.25">
      <c r="B100" s="5"/>
      <c r="C100" s="5"/>
    </row>
    <row r="101" spans="2:3" x14ac:dyDescent="0.25">
      <c r="B101" s="5"/>
      <c r="C101" s="5"/>
    </row>
    <row r="102" spans="2:3" x14ac:dyDescent="0.25">
      <c r="B102" s="5"/>
      <c r="C102" s="5"/>
    </row>
    <row r="103" spans="2:3" x14ac:dyDescent="0.25">
      <c r="B103" s="5"/>
      <c r="C103" s="5"/>
    </row>
    <row r="104" spans="2:3" x14ac:dyDescent="0.25">
      <c r="B104" s="5"/>
      <c r="C104" s="5"/>
    </row>
    <row r="105" spans="2:3" x14ac:dyDescent="0.25">
      <c r="B105" s="5"/>
      <c r="C105" s="5"/>
    </row>
    <row r="106" spans="2:3" x14ac:dyDescent="0.25">
      <c r="B106" s="5"/>
      <c r="C106" s="5"/>
    </row>
    <row r="107" spans="2:3" x14ac:dyDescent="0.25">
      <c r="B107" s="5"/>
      <c r="C107" s="5"/>
    </row>
    <row r="108" spans="2:3" x14ac:dyDescent="0.25">
      <c r="B108" s="5"/>
      <c r="C108" s="5"/>
    </row>
    <row r="109" spans="2:3" x14ac:dyDescent="0.25">
      <c r="B109" s="5"/>
      <c r="C109" s="5"/>
    </row>
    <row r="110" spans="2:3" x14ac:dyDescent="0.25">
      <c r="B110" s="5"/>
      <c r="C110" s="5"/>
    </row>
    <row r="111" spans="2:3" x14ac:dyDescent="0.25">
      <c r="B111" s="5"/>
      <c r="C111" s="5"/>
    </row>
    <row r="112" spans="2:3" x14ac:dyDescent="0.25">
      <c r="B112" s="5"/>
      <c r="C112" s="5"/>
    </row>
    <row r="113" spans="2:3" x14ac:dyDescent="0.25">
      <c r="B113" s="5"/>
      <c r="C113" s="5"/>
    </row>
    <row r="114" spans="2:3" x14ac:dyDescent="0.25">
      <c r="B114" s="5"/>
      <c r="C114" s="5"/>
    </row>
    <row r="115" spans="2:3" x14ac:dyDescent="0.25">
      <c r="B115" s="5"/>
      <c r="C115" s="5"/>
    </row>
    <row r="116" spans="2:3" x14ac:dyDescent="0.25">
      <c r="B116" s="5"/>
      <c r="C116" s="5"/>
    </row>
    <row r="117" spans="2:3" x14ac:dyDescent="0.25">
      <c r="B117" s="5"/>
      <c r="C117" s="5"/>
    </row>
    <row r="118" spans="2:3" x14ac:dyDescent="0.25">
      <c r="B118" s="5"/>
      <c r="C118" s="5"/>
    </row>
    <row r="119" spans="2:3" x14ac:dyDescent="0.25">
      <c r="B119" s="5"/>
      <c r="C119" s="5"/>
    </row>
    <row r="120" spans="2:3" x14ac:dyDescent="0.25">
      <c r="B120" s="5"/>
      <c r="C120" s="5"/>
    </row>
    <row r="121" spans="2:3" x14ac:dyDescent="0.25">
      <c r="B121" s="5"/>
      <c r="C121" s="5"/>
    </row>
    <row r="122" spans="2:3" x14ac:dyDescent="0.25">
      <c r="B122" s="5"/>
      <c r="C122" s="5"/>
    </row>
    <row r="123" spans="2:3" x14ac:dyDescent="0.25">
      <c r="B123" s="5"/>
      <c r="C123" s="5"/>
    </row>
    <row r="124" spans="2:3" x14ac:dyDescent="0.25">
      <c r="B124" s="5"/>
      <c r="C124" s="5"/>
    </row>
    <row r="125" spans="2:3" x14ac:dyDescent="0.25">
      <c r="B125" s="5"/>
      <c r="C125" s="5"/>
    </row>
    <row r="126" spans="2:3" x14ac:dyDescent="0.25">
      <c r="B126" s="5"/>
      <c r="C126" s="5"/>
    </row>
    <row r="127" spans="2:3" x14ac:dyDescent="0.25">
      <c r="B127" s="5"/>
      <c r="C127" s="5"/>
    </row>
    <row r="128" spans="2:3" x14ac:dyDescent="0.25">
      <c r="B128" s="5"/>
      <c r="C128" s="5"/>
    </row>
    <row r="129" spans="2:3" x14ac:dyDescent="0.25">
      <c r="B129" s="5"/>
      <c r="C129" s="5"/>
    </row>
    <row r="130" spans="2:3" x14ac:dyDescent="0.25">
      <c r="B130" s="5"/>
      <c r="C130" s="5"/>
    </row>
    <row r="131" spans="2:3" x14ac:dyDescent="0.25">
      <c r="B131" s="5"/>
      <c r="C131" s="5"/>
    </row>
    <row r="132" spans="2:3" x14ac:dyDescent="0.25">
      <c r="B132" s="5"/>
      <c r="C132" s="5"/>
    </row>
    <row r="133" spans="2:3" x14ac:dyDescent="0.25">
      <c r="B133" s="5"/>
      <c r="C133" s="5"/>
    </row>
    <row r="134" spans="2:3" x14ac:dyDescent="0.25">
      <c r="B134" s="5"/>
      <c r="C134" s="5"/>
    </row>
    <row r="135" spans="2:3" x14ac:dyDescent="0.25">
      <c r="B135" s="5"/>
      <c r="C135" s="5"/>
    </row>
    <row r="136" spans="2:3" x14ac:dyDescent="0.25">
      <c r="B136" s="5"/>
      <c r="C136" s="5"/>
    </row>
    <row r="137" spans="2:3" x14ac:dyDescent="0.25">
      <c r="B137" s="5"/>
      <c r="C137" s="5"/>
    </row>
    <row r="138" spans="2:3" x14ac:dyDescent="0.25">
      <c r="B138" s="5"/>
      <c r="C138" s="5"/>
    </row>
    <row r="139" spans="2:3" x14ac:dyDescent="0.25">
      <c r="B139" s="5"/>
      <c r="C139" s="5"/>
    </row>
    <row r="140" spans="2:3" x14ac:dyDescent="0.25">
      <c r="B140" s="5"/>
      <c r="C140" s="5"/>
    </row>
    <row r="141" spans="2:3" x14ac:dyDescent="0.25">
      <c r="B141" s="5"/>
      <c r="C141" s="5"/>
    </row>
    <row r="142" spans="2:3" x14ac:dyDescent="0.25">
      <c r="B142" s="5"/>
      <c r="C142" s="5"/>
    </row>
    <row r="143" spans="2:3" x14ac:dyDescent="0.25">
      <c r="B143" s="5"/>
      <c r="C143" s="5"/>
    </row>
    <row r="144" spans="2:3" x14ac:dyDescent="0.25">
      <c r="B144" s="5"/>
      <c r="C144" s="5"/>
    </row>
    <row r="145" spans="2:3" x14ac:dyDescent="0.25">
      <c r="B145" s="5"/>
      <c r="C145" s="5"/>
    </row>
    <row r="146" spans="2:3" x14ac:dyDescent="0.25">
      <c r="B146" s="5"/>
      <c r="C146" s="5"/>
    </row>
    <row r="147" spans="2:3" x14ac:dyDescent="0.25">
      <c r="B147" s="5"/>
      <c r="C147" s="5"/>
    </row>
    <row r="148" spans="2:3" x14ac:dyDescent="0.25">
      <c r="B148" s="5"/>
      <c r="C148" s="5"/>
    </row>
    <row r="149" spans="2:3" x14ac:dyDescent="0.25">
      <c r="B149" s="5"/>
      <c r="C149" s="5"/>
    </row>
    <row r="150" spans="2:3" x14ac:dyDescent="0.25">
      <c r="B150" s="5"/>
      <c r="C150" s="5"/>
    </row>
    <row r="151" spans="2:3" x14ac:dyDescent="0.25">
      <c r="B151" s="5"/>
      <c r="C151" s="5"/>
    </row>
    <row r="152" spans="2:3" x14ac:dyDescent="0.25">
      <c r="B152" s="5"/>
      <c r="C152" s="5"/>
    </row>
    <row r="153" spans="2:3" x14ac:dyDescent="0.25">
      <c r="B153" s="5"/>
      <c r="C153" s="5"/>
    </row>
    <row r="154" spans="2:3" x14ac:dyDescent="0.25">
      <c r="B154" s="5"/>
      <c r="C154" s="5"/>
    </row>
    <row r="155" spans="2:3" x14ac:dyDescent="0.25">
      <c r="B155" s="5"/>
      <c r="C155" s="5"/>
    </row>
    <row r="156" spans="2:3" x14ac:dyDescent="0.25">
      <c r="B156" s="5"/>
      <c r="C156" s="5"/>
    </row>
    <row r="157" spans="2:3" x14ac:dyDescent="0.25">
      <c r="B157" s="5"/>
      <c r="C157" s="5"/>
    </row>
    <row r="158" spans="2:3" x14ac:dyDescent="0.25">
      <c r="B158" s="5"/>
      <c r="C158" s="5"/>
    </row>
    <row r="159" spans="2:3" x14ac:dyDescent="0.25">
      <c r="B159" s="5"/>
      <c r="C159" s="5"/>
    </row>
    <row r="160" spans="2:3" x14ac:dyDescent="0.25">
      <c r="B160" s="5"/>
      <c r="C160" s="5"/>
    </row>
    <row r="161" spans="2:3" x14ac:dyDescent="0.25">
      <c r="B161" s="5"/>
      <c r="C161" s="5"/>
    </row>
    <row r="162" spans="2:3" x14ac:dyDescent="0.25">
      <c r="B162" s="5"/>
      <c r="C162" s="5"/>
    </row>
    <row r="163" spans="2:3" x14ac:dyDescent="0.25">
      <c r="B163" s="5"/>
      <c r="C163" s="5"/>
    </row>
    <row r="164" spans="2:3" x14ac:dyDescent="0.25">
      <c r="B164" s="5"/>
      <c r="C164" s="5"/>
    </row>
    <row r="165" spans="2:3" x14ac:dyDescent="0.25">
      <c r="B165" s="5"/>
      <c r="C165" s="5"/>
    </row>
    <row r="166" spans="2:3" x14ac:dyDescent="0.25">
      <c r="B166" s="5"/>
      <c r="C166" s="5"/>
    </row>
    <row r="167" spans="2:3" x14ac:dyDescent="0.25">
      <c r="B167" s="5"/>
      <c r="C167" s="5"/>
    </row>
    <row r="168" spans="2:3" x14ac:dyDescent="0.25">
      <c r="B168" s="5"/>
      <c r="C168" s="5"/>
    </row>
    <row r="169" spans="2:3" x14ac:dyDescent="0.25">
      <c r="B169" s="5"/>
      <c r="C169" s="5"/>
    </row>
    <row r="170" spans="2:3" x14ac:dyDescent="0.25">
      <c r="B170" s="5"/>
      <c r="C170" s="5"/>
    </row>
    <row r="171" spans="2:3" x14ac:dyDescent="0.25">
      <c r="B171" s="5"/>
      <c r="C171" s="5"/>
    </row>
    <row r="172" spans="2:3" x14ac:dyDescent="0.25">
      <c r="B172" s="5"/>
      <c r="C172" s="5"/>
    </row>
    <row r="173" spans="2:3" x14ac:dyDescent="0.25">
      <c r="B173" s="5"/>
      <c r="C173" s="5"/>
    </row>
    <row r="174" spans="2:3" x14ac:dyDescent="0.25">
      <c r="B174" s="5"/>
      <c r="C174" s="5"/>
    </row>
    <row r="175" spans="2:3" x14ac:dyDescent="0.25">
      <c r="B175" s="5"/>
      <c r="C175" s="5"/>
    </row>
    <row r="176" spans="2:3" x14ac:dyDescent="0.25">
      <c r="B176" s="5"/>
      <c r="C176" s="5"/>
    </row>
    <row r="177" spans="2:3" x14ac:dyDescent="0.25">
      <c r="B177" s="5"/>
      <c r="C177" s="5"/>
    </row>
    <row r="178" spans="2:3" x14ac:dyDescent="0.25">
      <c r="B178" s="5"/>
      <c r="C178" s="5"/>
    </row>
    <row r="179" spans="2:3" x14ac:dyDescent="0.25">
      <c r="B179" s="5"/>
      <c r="C179" s="5"/>
    </row>
    <row r="180" spans="2:3" x14ac:dyDescent="0.25">
      <c r="B180" s="5"/>
      <c r="C180" s="5"/>
    </row>
    <row r="181" spans="2:3" x14ac:dyDescent="0.25">
      <c r="B181" s="5"/>
      <c r="C181" s="5"/>
    </row>
    <row r="182" spans="2:3" x14ac:dyDescent="0.25">
      <c r="B182" s="5"/>
      <c r="C182" s="5"/>
    </row>
    <row r="183" spans="2:3" x14ac:dyDescent="0.25">
      <c r="B183" s="5"/>
      <c r="C183" s="5"/>
    </row>
    <row r="184" spans="2:3" x14ac:dyDescent="0.25">
      <c r="B184" s="5"/>
      <c r="C184" s="5"/>
    </row>
    <row r="185" spans="2:3" x14ac:dyDescent="0.25">
      <c r="B185" s="5"/>
      <c r="C185" s="5"/>
    </row>
    <row r="186" spans="2:3" x14ac:dyDescent="0.25">
      <c r="B186" s="5"/>
      <c r="C186" s="5"/>
    </row>
    <row r="187" spans="2:3" x14ac:dyDescent="0.25">
      <c r="B187" s="5"/>
      <c r="C187" s="5"/>
    </row>
    <row r="188" spans="2:3" x14ac:dyDescent="0.25">
      <c r="B188" s="5"/>
      <c r="C188" s="5"/>
    </row>
    <row r="189" spans="2:3" x14ac:dyDescent="0.25">
      <c r="B189" s="5"/>
      <c r="C189" s="5"/>
    </row>
    <row r="190" spans="2:3" x14ac:dyDescent="0.25">
      <c r="B190" s="5"/>
      <c r="C190" s="5"/>
    </row>
    <row r="191" spans="2:3" x14ac:dyDescent="0.25">
      <c r="B191" s="5"/>
      <c r="C191" s="5"/>
    </row>
    <row r="192" spans="2:3" x14ac:dyDescent="0.25">
      <c r="B192" s="5"/>
      <c r="C192" s="5"/>
    </row>
    <row r="193" spans="2:3" x14ac:dyDescent="0.25">
      <c r="B193" s="5"/>
      <c r="C193" s="5"/>
    </row>
    <row r="194" spans="2:3" x14ac:dyDescent="0.25">
      <c r="B194" s="5"/>
      <c r="C194" s="5"/>
    </row>
    <row r="195" spans="2:3" x14ac:dyDescent="0.25">
      <c r="B195" s="5"/>
      <c r="C195" s="5"/>
    </row>
    <row r="196" spans="2:3" x14ac:dyDescent="0.25">
      <c r="B196" s="5"/>
      <c r="C196" s="5"/>
    </row>
    <row r="197" spans="2:3" x14ac:dyDescent="0.25">
      <c r="B197" s="5"/>
      <c r="C197" s="5"/>
    </row>
    <row r="198" spans="2:3" x14ac:dyDescent="0.25">
      <c r="B198" s="5"/>
      <c r="C198" s="5"/>
    </row>
    <row r="199" spans="2:3" x14ac:dyDescent="0.25">
      <c r="B199" s="5"/>
      <c r="C199" s="5"/>
    </row>
    <row r="200" spans="2:3" x14ac:dyDescent="0.25">
      <c r="B200" s="5"/>
      <c r="C200" s="5"/>
    </row>
    <row r="201" spans="2:3" x14ac:dyDescent="0.25">
      <c r="B201" s="5"/>
      <c r="C201" s="5"/>
    </row>
    <row r="202" spans="2:3" x14ac:dyDescent="0.25">
      <c r="B202" s="5"/>
      <c r="C202" s="5"/>
    </row>
    <row r="203" spans="2:3" x14ac:dyDescent="0.25">
      <c r="B203" s="5"/>
      <c r="C203" s="5"/>
    </row>
    <row r="204" spans="2:3" x14ac:dyDescent="0.25">
      <c r="B204" s="5"/>
      <c r="C204" s="5"/>
    </row>
    <row r="205" spans="2:3" x14ac:dyDescent="0.25">
      <c r="B205" s="5"/>
      <c r="C205" s="5"/>
    </row>
    <row r="206" spans="2:3" x14ac:dyDescent="0.25">
      <c r="B206" s="5"/>
      <c r="C206" s="5"/>
    </row>
    <row r="207" spans="2:3" x14ac:dyDescent="0.25">
      <c r="B207" s="5"/>
      <c r="C207" s="5"/>
    </row>
    <row r="208" spans="2:3" x14ac:dyDescent="0.25">
      <c r="B208" s="5"/>
      <c r="C208" s="5"/>
    </row>
  </sheetData>
  <mergeCells count="49">
    <mergeCell ref="A5:J5"/>
    <mergeCell ref="D26:F26"/>
    <mergeCell ref="G27:I27"/>
    <mergeCell ref="G28:I28"/>
    <mergeCell ref="D25:F25"/>
    <mergeCell ref="D24:F24"/>
    <mergeCell ref="A8:J8"/>
    <mergeCell ref="D7:G7"/>
    <mergeCell ref="G21:I22"/>
    <mergeCell ref="J21:J22"/>
    <mergeCell ref="A9:J20"/>
    <mergeCell ref="G26:I26"/>
    <mergeCell ref="G23:I23"/>
    <mergeCell ref="G24:I24"/>
    <mergeCell ref="G25:I25"/>
    <mergeCell ref="D23:F23"/>
    <mergeCell ref="A1:J1"/>
    <mergeCell ref="A2:A4"/>
    <mergeCell ref="B2:G4"/>
    <mergeCell ref="H2:I2"/>
    <mergeCell ref="H3:I3"/>
    <mergeCell ref="H4:I4"/>
    <mergeCell ref="D29:F29"/>
    <mergeCell ref="B6:C6"/>
    <mergeCell ref="D6:G6"/>
    <mergeCell ref="B36:C36"/>
    <mergeCell ref="D36:F36"/>
    <mergeCell ref="G36:I36"/>
    <mergeCell ref="D35:F35"/>
    <mergeCell ref="G35:I35"/>
    <mergeCell ref="D34:F34"/>
    <mergeCell ref="G34:I34"/>
    <mergeCell ref="D33:F33"/>
    <mergeCell ref="H7:I7"/>
    <mergeCell ref="B7:C7"/>
    <mergeCell ref="H6:I6"/>
    <mergeCell ref="G29:I29"/>
    <mergeCell ref="D31:F31"/>
    <mergeCell ref="A21:A22"/>
    <mergeCell ref="B21:C21"/>
    <mergeCell ref="D21:F22"/>
    <mergeCell ref="D27:F27"/>
    <mergeCell ref="D28:F28"/>
    <mergeCell ref="G31:I31"/>
    <mergeCell ref="G30:I30"/>
    <mergeCell ref="G33:I33"/>
    <mergeCell ref="D32:F32"/>
    <mergeCell ref="G32:I32"/>
    <mergeCell ref="D30:F30"/>
  </mergeCells>
  <pageMargins left="0.7" right="0.7" top="0.75" bottom="0.75" header="0.3" footer="0.3"/>
  <pageSetup fitToHeight="0" orientation="landscape" horizontalDpi="360" verticalDpi="360" r:id="rId1"/>
  <rowBreaks count="1" manualBreakCount="1">
    <brk id="20"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107EC-9B4C-4D9B-AEBB-5B72688FFD1D}">
  <sheetPr>
    <tabColor theme="9"/>
    <pageSetUpPr fitToPage="1"/>
  </sheetPr>
  <dimension ref="A1:M20"/>
  <sheetViews>
    <sheetView view="pageBreakPreview" zoomScale="79" zoomScaleNormal="50" zoomScaleSheetLayoutView="79" workbookViewId="0">
      <pane ySplit="5" topLeftCell="A6" activePane="bottomLeft" state="frozenSplit"/>
      <selection activeCell="R48" sqref="R48"/>
      <selection pane="bottomLeft" activeCell="P8" sqref="P8"/>
    </sheetView>
  </sheetViews>
  <sheetFormatPr baseColWidth="10" defaultColWidth="11" defaultRowHeight="13.8" x14ac:dyDescent="0.25"/>
  <cols>
    <col min="1" max="1" width="21.69921875" style="4" customWidth="1"/>
    <col min="2" max="8" width="7" style="2" customWidth="1"/>
    <col min="9" max="9" width="7.5" style="2" customWidth="1"/>
    <col min="10" max="10" width="6.59765625" style="2" customWidth="1"/>
    <col min="11" max="13" width="7" style="2" customWidth="1"/>
    <col min="14" max="16384" width="11" style="2"/>
  </cols>
  <sheetData>
    <row r="1" spans="1:13" ht="12.6" customHeight="1" thickBot="1" x14ac:dyDescent="0.3">
      <c r="A1" s="365" t="s">
        <v>16</v>
      </c>
      <c r="B1" s="366"/>
      <c r="C1" s="366"/>
      <c r="D1" s="366"/>
      <c r="E1" s="366"/>
      <c r="F1" s="366"/>
      <c r="G1" s="366"/>
      <c r="H1" s="366"/>
      <c r="I1" s="366"/>
      <c r="J1" s="366"/>
      <c r="K1" s="366"/>
      <c r="L1" s="366"/>
      <c r="M1" s="367"/>
    </row>
    <row r="2" spans="1:13" s="3" customFormat="1" ht="13.2" customHeight="1" x14ac:dyDescent="0.3">
      <c r="A2" s="144"/>
      <c r="B2" s="150" t="s">
        <v>15</v>
      </c>
      <c r="C2" s="150"/>
      <c r="D2" s="150"/>
      <c r="E2" s="150"/>
      <c r="F2" s="150"/>
      <c r="G2" s="150"/>
      <c r="H2" s="150"/>
      <c r="I2" s="150"/>
      <c r="J2" s="153" t="s">
        <v>13</v>
      </c>
      <c r="K2" s="153"/>
      <c r="L2" s="154" t="s">
        <v>19</v>
      </c>
      <c r="M2" s="155"/>
    </row>
    <row r="3" spans="1:13" s="3" customFormat="1" ht="12.6" customHeight="1" x14ac:dyDescent="0.3">
      <c r="A3" s="146"/>
      <c r="B3" s="151"/>
      <c r="C3" s="151"/>
      <c r="D3" s="151"/>
      <c r="E3" s="151"/>
      <c r="F3" s="151"/>
      <c r="G3" s="151"/>
      <c r="H3" s="151"/>
      <c r="I3" s="151"/>
      <c r="J3" s="156" t="s">
        <v>18</v>
      </c>
      <c r="K3" s="156"/>
      <c r="L3" s="157" t="s">
        <v>25</v>
      </c>
      <c r="M3" s="158"/>
    </row>
    <row r="4" spans="1:13" s="3" customFormat="1" ht="13.2" customHeight="1" thickBot="1" x14ac:dyDescent="0.35">
      <c r="A4" s="148"/>
      <c r="B4" s="152"/>
      <c r="C4" s="152"/>
      <c r="D4" s="152"/>
      <c r="E4" s="152"/>
      <c r="F4" s="152"/>
      <c r="G4" s="152"/>
      <c r="H4" s="152"/>
      <c r="I4" s="152"/>
      <c r="J4" s="159" t="s">
        <v>14</v>
      </c>
      <c r="K4" s="159"/>
      <c r="L4" s="138" t="s">
        <v>60</v>
      </c>
      <c r="M4" s="160"/>
    </row>
    <row r="5" spans="1:13" customFormat="1" ht="23.4" customHeight="1" thickBot="1" x14ac:dyDescent="0.35">
      <c r="A5" s="161" t="s">
        <v>196</v>
      </c>
      <c r="B5" s="161"/>
      <c r="C5" s="161"/>
      <c r="D5" s="161"/>
      <c r="E5" s="161"/>
      <c r="F5" s="161"/>
      <c r="G5" s="161"/>
      <c r="H5" s="161"/>
      <c r="I5" s="161"/>
      <c r="J5" s="161"/>
      <c r="K5" s="161"/>
      <c r="L5" s="161"/>
      <c r="M5" s="161"/>
    </row>
    <row r="6" spans="1:13" ht="27" customHeight="1" x14ac:dyDescent="0.25">
      <c r="A6" s="108" t="s">
        <v>38</v>
      </c>
      <c r="B6" s="171" t="s">
        <v>0</v>
      </c>
      <c r="C6" s="174"/>
      <c r="D6" s="174"/>
      <c r="E6" s="173"/>
      <c r="F6" s="171" t="s">
        <v>21</v>
      </c>
      <c r="G6" s="174"/>
      <c r="H6" s="174"/>
      <c r="I6" s="173"/>
      <c r="J6" s="171" t="s">
        <v>28</v>
      </c>
      <c r="K6" s="173"/>
      <c r="L6" s="211" t="s">
        <v>20</v>
      </c>
      <c r="M6" s="212"/>
    </row>
    <row r="7" spans="1:13" ht="50.25" customHeight="1" thickBot="1" x14ac:dyDescent="0.3">
      <c r="A7" s="109" t="s">
        <v>133</v>
      </c>
      <c r="B7" s="178" t="s">
        <v>81</v>
      </c>
      <c r="C7" s="180"/>
      <c r="D7" s="180"/>
      <c r="E7" s="179"/>
      <c r="F7" s="178" t="s">
        <v>82</v>
      </c>
      <c r="G7" s="180"/>
      <c r="H7" s="180"/>
      <c r="I7" s="179"/>
      <c r="J7" s="178" t="s">
        <v>35</v>
      </c>
      <c r="K7" s="179"/>
      <c r="L7" s="178" t="s">
        <v>132</v>
      </c>
      <c r="M7" s="278"/>
    </row>
    <row r="8" spans="1:13" ht="221.4" customHeight="1" x14ac:dyDescent="0.25">
      <c r="A8" s="2"/>
    </row>
    <row r="9" spans="1:13" ht="29.25" customHeight="1" x14ac:dyDescent="0.25">
      <c r="A9" s="217" t="s">
        <v>340</v>
      </c>
      <c r="B9" s="217"/>
      <c r="C9" s="217" t="s">
        <v>37</v>
      </c>
      <c r="D9" s="217"/>
      <c r="E9" s="217"/>
      <c r="F9" s="217"/>
      <c r="G9" s="217" t="s">
        <v>83</v>
      </c>
      <c r="H9" s="217"/>
      <c r="I9" s="217"/>
      <c r="J9" s="217"/>
      <c r="K9" s="217" t="s">
        <v>49</v>
      </c>
      <c r="L9" s="217"/>
      <c r="M9" s="217"/>
    </row>
    <row r="10" spans="1:13" ht="25.05" customHeight="1" x14ac:dyDescent="0.25">
      <c r="A10" s="358" t="s">
        <v>302</v>
      </c>
      <c r="B10" s="358"/>
      <c r="C10" s="136">
        <v>34</v>
      </c>
      <c r="D10" s="136"/>
      <c r="E10" s="136"/>
      <c r="F10" s="136"/>
      <c r="G10" s="136">
        <v>3</v>
      </c>
      <c r="H10" s="136"/>
      <c r="I10" s="136"/>
      <c r="J10" s="136"/>
      <c r="K10" s="188" t="s">
        <v>304</v>
      </c>
      <c r="L10" s="189"/>
      <c r="M10" s="190"/>
    </row>
    <row r="11" spans="1:13" ht="25.05" customHeight="1" x14ac:dyDescent="0.25">
      <c r="A11" s="358" t="s">
        <v>333</v>
      </c>
      <c r="B11" s="358"/>
      <c r="C11" s="359">
        <v>40</v>
      </c>
      <c r="D11" s="359"/>
      <c r="E11" s="359"/>
      <c r="F11" s="359"/>
      <c r="G11" s="359">
        <v>1</v>
      </c>
      <c r="H11" s="359"/>
      <c r="I11" s="359"/>
      <c r="J11" s="359"/>
      <c r="K11" s="188" t="s">
        <v>339</v>
      </c>
      <c r="L11" s="189"/>
      <c r="M11" s="190"/>
    </row>
    <row r="12" spans="1:13" ht="25.05" customHeight="1" x14ac:dyDescent="0.25">
      <c r="A12" s="358" t="s">
        <v>307</v>
      </c>
      <c r="B12" s="358"/>
      <c r="C12" s="360">
        <v>39</v>
      </c>
      <c r="D12" s="361"/>
      <c r="E12" s="361"/>
      <c r="F12" s="362"/>
      <c r="G12" s="359">
        <v>3</v>
      </c>
      <c r="H12" s="359"/>
      <c r="I12" s="359"/>
      <c r="J12" s="359"/>
      <c r="K12" s="188" t="s">
        <v>304</v>
      </c>
      <c r="L12" s="189"/>
      <c r="M12" s="190"/>
    </row>
    <row r="13" spans="1:13" ht="25.05" customHeight="1" x14ac:dyDescent="0.25">
      <c r="A13" s="358" t="s">
        <v>329</v>
      </c>
      <c r="B13" s="358"/>
      <c r="C13" s="359">
        <v>44</v>
      </c>
      <c r="D13" s="359"/>
      <c r="E13" s="359"/>
      <c r="F13" s="359"/>
      <c r="G13" s="359">
        <v>3</v>
      </c>
      <c r="H13" s="359"/>
      <c r="I13" s="359"/>
      <c r="J13" s="359"/>
      <c r="K13" s="188" t="s">
        <v>306</v>
      </c>
      <c r="L13" s="189"/>
      <c r="M13" s="190"/>
    </row>
    <row r="14" spans="1:13" s="26" customFormat="1" ht="25.05" customHeight="1" x14ac:dyDescent="0.3">
      <c r="A14" s="358" t="s">
        <v>305</v>
      </c>
      <c r="B14" s="358"/>
      <c r="C14" s="359">
        <v>41</v>
      </c>
      <c r="D14" s="359"/>
      <c r="E14" s="359"/>
      <c r="F14" s="359"/>
      <c r="G14" s="359">
        <v>3</v>
      </c>
      <c r="H14" s="359"/>
      <c r="I14" s="359"/>
      <c r="J14" s="359"/>
      <c r="K14" s="188" t="s">
        <v>306</v>
      </c>
      <c r="L14" s="189"/>
      <c r="M14" s="190"/>
    </row>
    <row r="15" spans="1:13" ht="25.05" customHeight="1" x14ac:dyDescent="0.25">
      <c r="A15" s="363" t="s">
        <v>338</v>
      </c>
      <c r="B15" s="364"/>
      <c r="C15" s="360">
        <v>25</v>
      </c>
      <c r="D15" s="361"/>
      <c r="E15" s="361"/>
      <c r="F15" s="362"/>
      <c r="G15" s="360">
        <v>1</v>
      </c>
      <c r="H15" s="361"/>
      <c r="I15" s="361"/>
      <c r="J15" s="362"/>
      <c r="K15" s="188" t="s">
        <v>335</v>
      </c>
      <c r="L15" s="189"/>
      <c r="M15" s="190"/>
    </row>
    <row r="16" spans="1:13" ht="25.05" customHeight="1" x14ac:dyDescent="0.25">
      <c r="A16" s="363" t="s">
        <v>337</v>
      </c>
      <c r="B16" s="364"/>
      <c r="C16" s="360">
        <v>20</v>
      </c>
      <c r="D16" s="361"/>
      <c r="E16" s="361"/>
      <c r="F16" s="362"/>
      <c r="G16" s="360">
        <v>3</v>
      </c>
      <c r="H16" s="361"/>
      <c r="I16" s="361"/>
      <c r="J16" s="362"/>
      <c r="K16" s="188" t="s">
        <v>336</v>
      </c>
      <c r="L16" s="189"/>
      <c r="M16" s="190"/>
    </row>
    <row r="17" spans="1:13" ht="25.05" customHeight="1" x14ac:dyDescent="0.25">
      <c r="A17" s="358" t="s">
        <v>318</v>
      </c>
      <c r="B17" s="358"/>
      <c r="C17" s="359">
        <v>64</v>
      </c>
      <c r="D17" s="359"/>
      <c r="E17" s="359"/>
      <c r="F17" s="359"/>
      <c r="G17" s="359">
        <v>3</v>
      </c>
      <c r="H17" s="359"/>
      <c r="I17" s="359"/>
      <c r="J17" s="359"/>
      <c r="K17" s="188" t="s">
        <v>336</v>
      </c>
      <c r="L17" s="189"/>
      <c r="M17" s="190"/>
    </row>
    <row r="18" spans="1:13" ht="25.05" customHeight="1" x14ac:dyDescent="0.25">
      <c r="A18" s="358" t="s">
        <v>319</v>
      </c>
      <c r="B18" s="358"/>
      <c r="C18" s="359">
        <v>64</v>
      </c>
      <c r="D18" s="359"/>
      <c r="E18" s="359"/>
      <c r="F18" s="359"/>
      <c r="G18" s="359">
        <v>0</v>
      </c>
      <c r="H18" s="359"/>
      <c r="I18" s="359"/>
      <c r="J18" s="359"/>
      <c r="K18" s="188" t="s">
        <v>335</v>
      </c>
      <c r="L18" s="189"/>
      <c r="M18" s="190"/>
    </row>
    <row r="20" spans="1:13" x14ac:dyDescent="0.25">
      <c r="H20" s="2">
        <f>AVERAGE(G10:J18)</f>
        <v>2.2222222222222223</v>
      </c>
    </row>
  </sheetData>
  <mergeCells count="58">
    <mergeCell ref="A1:M1"/>
    <mergeCell ref="A2:A4"/>
    <mergeCell ref="B2:I4"/>
    <mergeCell ref="J2:K2"/>
    <mergeCell ref="L2:M2"/>
    <mergeCell ref="J3:K3"/>
    <mergeCell ref="L3:M3"/>
    <mergeCell ref="J4:K4"/>
    <mergeCell ref="L4:M4"/>
    <mergeCell ref="A9:B9"/>
    <mergeCell ref="C9:F9"/>
    <mergeCell ref="G9:J9"/>
    <mergeCell ref="K9:M9"/>
    <mergeCell ref="B6:E6"/>
    <mergeCell ref="F6:I6"/>
    <mergeCell ref="A5:M5"/>
    <mergeCell ref="J6:K6"/>
    <mergeCell ref="L6:M6"/>
    <mergeCell ref="B7:E7"/>
    <mergeCell ref="F7:I7"/>
    <mergeCell ref="J7:K7"/>
    <mergeCell ref="L7:M7"/>
    <mergeCell ref="A10:B10"/>
    <mergeCell ref="C10:F10"/>
    <mergeCell ref="G10:J10"/>
    <mergeCell ref="K10:M10"/>
    <mergeCell ref="A14:B14"/>
    <mergeCell ref="C14:F14"/>
    <mergeCell ref="G14:J14"/>
    <mergeCell ref="K14:M14"/>
    <mergeCell ref="A11:B11"/>
    <mergeCell ref="C11:F11"/>
    <mergeCell ref="G11:J11"/>
    <mergeCell ref="K11:M11"/>
    <mergeCell ref="A12:B12"/>
    <mergeCell ref="C12:F12"/>
    <mergeCell ref="G12:J12"/>
    <mergeCell ref="K12:M12"/>
    <mergeCell ref="K13:M13"/>
    <mergeCell ref="A17:B17"/>
    <mergeCell ref="C17:F17"/>
    <mergeCell ref="G17:J17"/>
    <mergeCell ref="K17:M17"/>
    <mergeCell ref="K15:M15"/>
    <mergeCell ref="A15:B15"/>
    <mergeCell ref="C15:F15"/>
    <mergeCell ref="G16:J16"/>
    <mergeCell ref="G15:J15"/>
    <mergeCell ref="A13:B13"/>
    <mergeCell ref="C13:F13"/>
    <mergeCell ref="G13:J13"/>
    <mergeCell ref="A16:B16"/>
    <mergeCell ref="K16:M16"/>
    <mergeCell ref="A18:B18"/>
    <mergeCell ref="C18:F18"/>
    <mergeCell ref="G18:J18"/>
    <mergeCell ref="K18:M18"/>
    <mergeCell ref="C16:F16"/>
  </mergeCells>
  <pageMargins left="0.7" right="0.7" top="0.75" bottom="0.75" header="0.3" footer="0.3"/>
  <pageSetup fitToHeight="0" orientation="landscape"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13</vt:i4>
      </vt:variant>
    </vt:vector>
  </HeadingPairs>
  <TitlesOfParts>
    <vt:vector size="25" baseType="lpstr">
      <vt:lpstr>CALIDAD</vt:lpstr>
      <vt:lpstr>SSMA</vt:lpstr>
      <vt:lpstr>SGI</vt:lpstr>
      <vt:lpstr>TI</vt:lpstr>
      <vt:lpstr>RH</vt:lpstr>
      <vt:lpstr>COMPRAS</vt:lpstr>
      <vt:lpstr>ALMACÉN</vt:lpstr>
      <vt:lpstr>PROYECTOS</vt:lpstr>
      <vt:lpstr>INGENIERÍA </vt:lpstr>
      <vt:lpstr>SOL Y COST</vt:lpstr>
      <vt:lpstr>MANTTO</vt:lpstr>
      <vt:lpstr>VEHÍCULOS</vt:lpstr>
      <vt:lpstr>ALMACÉN!Área_de_impresión</vt:lpstr>
      <vt:lpstr>CALIDAD!Área_de_impresión</vt:lpstr>
      <vt:lpstr>COMPRAS!Área_de_impresión</vt:lpstr>
      <vt:lpstr>'INGENIERÍA '!Área_de_impresión</vt:lpstr>
      <vt:lpstr>MANTTO!Área_de_impresión</vt:lpstr>
      <vt:lpstr>PROYECTOS!Área_de_impresión</vt:lpstr>
      <vt:lpstr>RH!Área_de_impresión</vt:lpstr>
      <vt:lpstr>SGI!Área_de_impresión</vt:lpstr>
      <vt:lpstr>'SOL Y COST'!Área_de_impresión</vt:lpstr>
      <vt:lpstr>SSMA!Área_de_impresión</vt:lpstr>
      <vt:lpstr>TI!Área_de_impresión</vt:lpstr>
      <vt:lpstr>VEHÍCULOS!Área_de_impresión</vt:lpstr>
      <vt:lpstr>CALIDAD!Print_Area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SGI Conserflow</dc:creator>
  <cp:lastModifiedBy>Luis Herrera Hernandez</cp:lastModifiedBy>
  <cp:lastPrinted>2024-06-13T19:55:54Z</cp:lastPrinted>
  <dcterms:created xsi:type="dcterms:W3CDTF">2020-05-01T23:45:43Z</dcterms:created>
  <dcterms:modified xsi:type="dcterms:W3CDTF">2025-02-17T20:19:31Z</dcterms:modified>
</cp:coreProperties>
</file>