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/Documents/GitHub/Lower-Fraser-Salmon-PTM/data/"/>
    </mc:Choice>
  </mc:AlternateContent>
  <xr:revisionPtr revIDLastSave="0" documentId="13_ncr:1_{584DD8FE-4F22-4D4B-800A-D30DC14CED75}" xr6:coauthVersionLast="47" xr6:coauthVersionMax="47" xr10:uidLastSave="{00000000-0000-0000-0000-000000000000}"/>
  <bookViews>
    <workbookView xWindow="38820" yWindow="2580" windowWidth="27800" windowHeight="16080" activeTab="3" xr2:uid="{00000000-000D-0000-FFFF-FFFF00000000}"/>
  </bookViews>
  <sheets>
    <sheet name="Best_Guess" sheetId="1" r:id="rId1"/>
    <sheet name="Upper" sheetId="2" r:id="rId2"/>
    <sheet name="Lower" sheetId="3" r:id="rId3"/>
    <sheet name="Best_Guess_WWR" sheetId="5" r:id="rId4"/>
    <sheet name="Table 2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3" i="4"/>
  <c r="D24" i="5"/>
  <c r="C24" i="5"/>
  <c r="C27" i="2"/>
  <c r="C25" i="2"/>
  <c r="C47" i="2"/>
  <c r="B48" i="2"/>
  <c r="C46" i="2"/>
  <c r="B46" i="2"/>
  <c r="B37" i="2"/>
  <c r="B35" i="2"/>
  <c r="B33" i="2"/>
  <c r="B26" i="2"/>
  <c r="B28" i="2"/>
  <c r="B24" i="2"/>
  <c r="B22" i="2"/>
  <c r="B39" i="1"/>
  <c r="B28" i="1"/>
  <c r="D26" i="1"/>
  <c r="D24" i="1"/>
  <c r="C26" i="1"/>
  <c r="B26" i="1"/>
  <c r="C24" i="1"/>
  <c r="C23" i="1"/>
  <c r="B24" i="1"/>
  <c r="C25" i="1"/>
  <c r="D25" i="1"/>
  <c r="V16" i="3"/>
  <c r="V2" i="3"/>
  <c r="V2" i="1"/>
  <c r="V16" i="1"/>
  <c r="V13" i="1"/>
  <c r="V14" i="1"/>
  <c r="V9" i="1"/>
  <c r="V5" i="1"/>
  <c r="V12" i="1"/>
  <c r="V15" i="1"/>
  <c r="V3" i="1"/>
  <c r="V10" i="1"/>
  <c r="V4" i="1"/>
  <c r="V6" i="1"/>
  <c r="V11" i="1"/>
  <c r="V7" i="1"/>
  <c r="V8" i="1"/>
  <c r="V2" i="2"/>
  <c r="V16" i="2"/>
  <c r="V13" i="2"/>
  <c r="V14" i="2"/>
  <c r="V9" i="2"/>
  <c r="V5" i="2"/>
  <c r="C26" i="2"/>
  <c r="V12" i="2"/>
  <c r="V15" i="2"/>
  <c r="V3" i="2"/>
  <c r="V10" i="2"/>
  <c r="V4" i="2"/>
  <c r="V6" i="2"/>
  <c r="C48" i="2"/>
  <c r="V11" i="2"/>
  <c r="V7" i="2"/>
  <c r="V8" i="2"/>
  <c r="C37" i="2"/>
  <c r="C36" i="2"/>
  <c r="AA16" i="5"/>
  <c r="Z16" i="5"/>
  <c r="D42" i="5"/>
  <c r="Y16" i="5"/>
  <c r="X16" i="5"/>
  <c r="V16" i="5"/>
  <c r="AA3" i="5"/>
  <c r="Z3" i="5"/>
  <c r="Y3" i="5"/>
  <c r="D33" i="5"/>
  <c r="D34" i="5"/>
  <c r="X3" i="5"/>
  <c r="V3" i="5"/>
  <c r="AA15" i="5"/>
  <c r="Z15" i="5"/>
  <c r="Y15" i="5"/>
  <c r="X15" i="5"/>
  <c r="V15" i="5"/>
  <c r="AA14" i="5"/>
  <c r="Z14" i="5"/>
  <c r="D40" i="5"/>
  <c r="Y14" i="5"/>
  <c r="D35" i="5"/>
  <c r="X14" i="5"/>
  <c r="V14" i="5"/>
  <c r="AA13" i="5"/>
  <c r="Z13" i="5"/>
  <c r="Y13" i="5"/>
  <c r="X13" i="5"/>
  <c r="V13" i="5"/>
  <c r="AA12" i="5"/>
  <c r="Z12" i="5"/>
  <c r="Y12" i="5"/>
  <c r="X12" i="5"/>
  <c r="V12" i="5"/>
  <c r="AA11" i="5"/>
  <c r="Z11" i="5"/>
  <c r="Y11" i="5"/>
  <c r="X11" i="5"/>
  <c r="V11" i="5"/>
  <c r="AA10" i="5"/>
  <c r="Z10" i="5"/>
  <c r="Y10" i="5"/>
  <c r="X10" i="5"/>
  <c r="V10" i="5"/>
  <c r="C40" i="5"/>
  <c r="AA9" i="5"/>
  <c r="Z9" i="5"/>
  <c r="Y9" i="5"/>
  <c r="X9" i="5"/>
  <c r="V9" i="5"/>
  <c r="AA8" i="5"/>
  <c r="Z8" i="5"/>
  <c r="Y8" i="5"/>
  <c r="X8" i="5"/>
  <c r="V8" i="5"/>
  <c r="AA7" i="5"/>
  <c r="Z7" i="5"/>
  <c r="Y7" i="5"/>
  <c r="X7" i="5"/>
  <c r="V7" i="5"/>
  <c r="AA6" i="5"/>
  <c r="Z6" i="5"/>
  <c r="Y6" i="5"/>
  <c r="X6" i="5"/>
  <c r="V5" i="5"/>
  <c r="AA5" i="5"/>
  <c r="Z5" i="5"/>
  <c r="Y5" i="5"/>
  <c r="X5" i="5"/>
  <c r="V6" i="5"/>
  <c r="AA4" i="5"/>
  <c r="Z4" i="5"/>
  <c r="Y4" i="5"/>
  <c r="X4" i="5"/>
  <c r="V4" i="5"/>
  <c r="AA2" i="5"/>
  <c r="Z2" i="5"/>
  <c r="D38" i="5"/>
  <c r="D39" i="5"/>
  <c r="Y2" i="5"/>
  <c r="D29" i="5"/>
  <c r="D30" i="5"/>
  <c r="X2" i="5"/>
  <c r="V2" i="5"/>
  <c r="C33" i="5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3" i="4"/>
  <c r="C26" i="5"/>
  <c r="C25" i="5"/>
  <c r="C32" i="5"/>
  <c r="C35" i="5"/>
  <c r="C31" i="5"/>
  <c r="D26" i="5"/>
  <c r="D20" i="5"/>
  <c r="D25" i="5"/>
  <c r="C23" i="5"/>
  <c r="C30" i="5"/>
  <c r="C22" i="5"/>
  <c r="C21" i="5"/>
  <c r="D36" i="5"/>
  <c r="D22" i="5"/>
  <c r="D23" i="5"/>
  <c r="D41" i="5"/>
  <c r="C28" i="5"/>
  <c r="C27" i="5"/>
  <c r="D31" i="5"/>
  <c r="D32" i="5"/>
  <c r="D28" i="5"/>
  <c r="D27" i="5"/>
  <c r="D37" i="5"/>
  <c r="C34" i="5"/>
  <c r="C37" i="5"/>
  <c r="C36" i="5"/>
  <c r="C39" i="5"/>
  <c r="C42" i="5"/>
  <c r="C41" i="5"/>
  <c r="X3" i="3"/>
  <c r="X4" i="3"/>
  <c r="X5" i="3"/>
  <c r="X6" i="3"/>
  <c r="X7" i="3"/>
  <c r="X8" i="3"/>
  <c r="X9" i="3"/>
  <c r="X10" i="3"/>
  <c r="X11" i="3"/>
  <c r="X12" i="3"/>
  <c r="X13" i="3"/>
  <c r="X14" i="3"/>
  <c r="D25" i="3"/>
  <c r="D26" i="3"/>
  <c r="X15" i="3"/>
  <c r="X16" i="3"/>
  <c r="X2" i="3"/>
  <c r="D27" i="3"/>
  <c r="D23" i="3"/>
  <c r="D24" i="3"/>
  <c r="Y2" i="2"/>
  <c r="X2" i="2"/>
  <c r="AB16" i="3"/>
  <c r="AA16" i="3"/>
  <c r="Z16" i="3"/>
  <c r="Y16" i="3"/>
  <c r="AB15" i="3"/>
  <c r="AA15" i="3"/>
  <c r="Z15" i="3"/>
  <c r="Y15" i="3"/>
  <c r="V15" i="3"/>
  <c r="AB14" i="3"/>
  <c r="AA14" i="3"/>
  <c r="Z14" i="3"/>
  <c r="Y14" i="3"/>
  <c r="V14" i="3"/>
  <c r="AB13" i="3"/>
  <c r="AA13" i="3"/>
  <c r="Z13" i="3"/>
  <c r="Y13" i="3"/>
  <c r="V13" i="3"/>
  <c r="AB12" i="3"/>
  <c r="AA12" i="3"/>
  <c r="Z12" i="3"/>
  <c r="Y12" i="3"/>
  <c r="V12" i="3"/>
  <c r="AB11" i="3"/>
  <c r="AA11" i="3"/>
  <c r="Z11" i="3"/>
  <c r="Y11" i="3"/>
  <c r="V11" i="3"/>
  <c r="AB10" i="3"/>
  <c r="AA10" i="3"/>
  <c r="Z10" i="3"/>
  <c r="Y10" i="3"/>
  <c r="V10" i="3"/>
  <c r="AB9" i="3"/>
  <c r="AA9" i="3"/>
  <c r="Z9" i="3"/>
  <c r="Y9" i="3"/>
  <c r="V9" i="3"/>
  <c r="AB8" i="3"/>
  <c r="AA8" i="3"/>
  <c r="Z8" i="3"/>
  <c r="Y8" i="3"/>
  <c r="V8" i="3"/>
  <c r="AB7" i="3"/>
  <c r="AA7" i="3"/>
  <c r="Z7" i="3"/>
  <c r="Y7" i="3"/>
  <c r="V7" i="3"/>
  <c r="AB6" i="3"/>
  <c r="AA6" i="3"/>
  <c r="Z6" i="3"/>
  <c r="Y6" i="3"/>
  <c r="V6" i="3"/>
  <c r="AB5" i="3"/>
  <c r="AA5" i="3"/>
  <c r="Z5" i="3"/>
  <c r="Y5" i="3"/>
  <c r="V4" i="3"/>
  <c r="AB4" i="3"/>
  <c r="AA4" i="3"/>
  <c r="Z4" i="3"/>
  <c r="Y4" i="3"/>
  <c r="V5" i="3"/>
  <c r="AB3" i="3"/>
  <c r="AA3" i="3"/>
  <c r="Z3" i="3"/>
  <c r="Y3" i="3"/>
  <c r="V3" i="3"/>
  <c r="AB2" i="3"/>
  <c r="AA2" i="3"/>
  <c r="Z2" i="3"/>
  <c r="Y2" i="3"/>
  <c r="C27" i="3"/>
  <c r="C26" i="3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D59" i="2"/>
  <c r="D60" i="2"/>
  <c r="Z13" i="2"/>
  <c r="D52" i="2"/>
  <c r="D53" i="2"/>
  <c r="Y13" i="2"/>
  <c r="X13" i="2"/>
  <c r="AA12" i="2"/>
  <c r="Z12" i="2"/>
  <c r="Y12" i="2"/>
  <c r="X12" i="2"/>
  <c r="AA11" i="2"/>
  <c r="Z11" i="2"/>
  <c r="Y11" i="2"/>
  <c r="X11" i="2"/>
  <c r="AA10" i="2"/>
  <c r="Z10" i="2"/>
  <c r="Y10" i="2"/>
  <c r="X10" i="2"/>
  <c r="AA9" i="2"/>
  <c r="Z9" i="2"/>
  <c r="Y9" i="2"/>
  <c r="X9" i="2"/>
  <c r="AA8" i="2"/>
  <c r="Z8" i="2"/>
  <c r="Y8" i="2"/>
  <c r="X8" i="2"/>
  <c r="AA7" i="2"/>
  <c r="Z7" i="2"/>
  <c r="Y7" i="2"/>
  <c r="X7" i="2"/>
  <c r="AA6" i="2"/>
  <c r="Z6" i="2"/>
  <c r="D48" i="2"/>
  <c r="D49" i="2"/>
  <c r="Y6" i="2"/>
  <c r="X6" i="2"/>
  <c r="AA5" i="2"/>
  <c r="Z5" i="2"/>
  <c r="D46" i="2"/>
  <c r="Y5" i="2"/>
  <c r="D37" i="2"/>
  <c r="D38" i="2"/>
  <c r="X5" i="2"/>
  <c r="AA4" i="2"/>
  <c r="Z4" i="2"/>
  <c r="D47" i="2"/>
  <c r="Y4" i="2"/>
  <c r="X4" i="2"/>
  <c r="C35" i="2"/>
  <c r="C34" i="2"/>
  <c r="AA3" i="2"/>
  <c r="Z3" i="2"/>
  <c r="D44" i="2"/>
  <c r="D45" i="2"/>
  <c r="Y3" i="2"/>
  <c r="X3" i="2"/>
  <c r="AA2" i="2"/>
  <c r="D55" i="2"/>
  <c r="D56" i="2"/>
  <c r="Z2" i="2"/>
  <c r="D42" i="2"/>
  <c r="D43" i="2"/>
  <c r="D26" i="2"/>
  <c r="D27" i="2"/>
  <c r="D41" i="2"/>
  <c r="D33" i="2"/>
  <c r="D34" i="2"/>
  <c r="C25" i="3"/>
  <c r="C24" i="3"/>
  <c r="D57" i="2"/>
  <c r="D58" i="2"/>
  <c r="D54" i="2"/>
  <c r="D39" i="2"/>
  <c r="D61" i="2"/>
  <c r="D31" i="2"/>
  <c r="D32" i="2"/>
  <c r="C28" i="3"/>
  <c r="C57" i="2"/>
  <c r="C56" i="2"/>
  <c r="C50" i="2"/>
  <c r="C49" i="2"/>
  <c r="D50" i="2"/>
  <c r="D51" i="2"/>
  <c r="C28" i="2"/>
  <c r="C39" i="2"/>
  <c r="C38" i="2"/>
  <c r="C29" i="3"/>
  <c r="C30" i="3"/>
  <c r="D22" i="2"/>
  <c r="D23" i="2"/>
  <c r="C33" i="2"/>
  <c r="C32" i="2"/>
  <c r="C61" i="2"/>
  <c r="C60" i="2"/>
  <c r="C59" i="2"/>
  <c r="C58" i="2"/>
  <c r="C44" i="2"/>
  <c r="C43" i="2"/>
  <c r="C45" i="2"/>
  <c r="D28" i="2"/>
  <c r="D29" i="2"/>
  <c r="D24" i="2"/>
  <c r="D25" i="2"/>
  <c r="D30" i="2"/>
  <c r="D35" i="2"/>
  <c r="D36" i="2"/>
  <c r="D40" i="2"/>
  <c r="D20" i="2"/>
  <c r="D21" i="2"/>
  <c r="D28" i="3"/>
  <c r="C54" i="2"/>
  <c r="C53" i="2"/>
  <c r="C52" i="2"/>
  <c r="C51" i="2"/>
  <c r="C22" i="2"/>
  <c r="C21" i="2"/>
  <c r="C24" i="2"/>
  <c r="C23" i="2"/>
  <c r="C30" i="2"/>
  <c r="C41" i="2"/>
  <c r="C40" i="2"/>
  <c r="AA8" i="1"/>
  <c r="AA7" i="1"/>
  <c r="AA11" i="1"/>
  <c r="AA6" i="1"/>
  <c r="AA4" i="1"/>
  <c r="AA10" i="1"/>
  <c r="AA3" i="1"/>
  <c r="AA15" i="1"/>
  <c r="AA14" i="1"/>
  <c r="AA5" i="1"/>
  <c r="AA9" i="1"/>
  <c r="AA13" i="1"/>
  <c r="AA12" i="1"/>
  <c r="AA16" i="1"/>
  <c r="AA2" i="1"/>
  <c r="Z8" i="1"/>
  <c r="Z7" i="1"/>
  <c r="Z11" i="1"/>
  <c r="Z6" i="1"/>
  <c r="Z4" i="1"/>
  <c r="Z10" i="1"/>
  <c r="Z3" i="1"/>
  <c r="Z15" i="1"/>
  <c r="Z14" i="1"/>
  <c r="Z5" i="1"/>
  <c r="Z9" i="1"/>
  <c r="Z13" i="1"/>
  <c r="Z12" i="1"/>
  <c r="Z16" i="1"/>
  <c r="Z2" i="1"/>
  <c r="Y8" i="1"/>
  <c r="Y7" i="1"/>
  <c r="Y11" i="1"/>
  <c r="Y6" i="1"/>
  <c r="Y4" i="1"/>
  <c r="Y10" i="1"/>
  <c r="Y3" i="1"/>
  <c r="Y15" i="1"/>
  <c r="Y14" i="1"/>
  <c r="Y5" i="1"/>
  <c r="D41" i="1"/>
  <c r="D42" i="1"/>
  <c r="Y9" i="1"/>
  <c r="Y13" i="1"/>
  <c r="Y12" i="1"/>
  <c r="Y16" i="1"/>
  <c r="Y2" i="1"/>
  <c r="X8" i="1"/>
  <c r="X7" i="1"/>
  <c r="X11" i="1"/>
  <c r="X6" i="1"/>
  <c r="X4" i="1"/>
  <c r="X10" i="1"/>
  <c r="X3" i="1"/>
  <c r="D30" i="1"/>
  <c r="D31" i="1"/>
  <c r="X15" i="1"/>
  <c r="X14" i="1"/>
  <c r="X5" i="1"/>
  <c r="X9" i="1"/>
  <c r="X13" i="1"/>
  <c r="X12" i="1"/>
  <c r="X16" i="1"/>
  <c r="X2" i="1"/>
  <c r="C39" i="1"/>
  <c r="C37" i="1"/>
  <c r="C47" i="1"/>
  <c r="C46" i="1"/>
  <c r="C29" i="2"/>
  <c r="D43" i="1"/>
  <c r="D44" i="1"/>
  <c r="D47" i="1"/>
  <c r="D39" i="1"/>
  <c r="D40" i="1"/>
  <c r="D50" i="1"/>
  <c r="D51" i="1"/>
  <c r="D27" i="1"/>
  <c r="D37" i="1"/>
  <c r="D38" i="1"/>
  <c r="D48" i="1"/>
  <c r="D49" i="1"/>
  <c r="D45" i="1"/>
  <c r="D46" i="1"/>
  <c r="D35" i="1"/>
  <c r="D36" i="1"/>
  <c r="D32" i="1"/>
  <c r="D33" i="1"/>
  <c r="D20" i="1"/>
  <c r="D52" i="1"/>
  <c r="D34" i="1"/>
  <c r="D28" i="1"/>
  <c r="D29" i="1"/>
  <c r="D22" i="1"/>
  <c r="D23" i="1"/>
  <c r="C36" i="1"/>
  <c r="C38" i="1"/>
  <c r="C43" i="1"/>
  <c r="C30" i="1"/>
  <c r="C29" i="1"/>
  <c r="C52" i="1"/>
  <c r="C51" i="1"/>
  <c r="C41" i="1"/>
  <c r="C40" i="1"/>
  <c r="C34" i="1"/>
  <c r="C33" i="1"/>
  <c r="C32" i="1"/>
  <c r="C31" i="1"/>
  <c r="C50" i="1"/>
  <c r="C49" i="1"/>
  <c r="C45" i="1"/>
  <c r="C44" i="1"/>
  <c r="C42" i="1"/>
  <c r="C28" i="1"/>
  <c r="C27" i="1"/>
  <c r="C22" i="1"/>
  <c r="C21" i="1"/>
</calcChain>
</file>

<file path=xl/sharedStrings.xml><?xml version="1.0" encoding="utf-8"?>
<sst xmlns="http://schemas.openxmlformats.org/spreadsheetml/2006/main" count="315" uniqueCount="81">
  <si>
    <t>Strategy</t>
  </si>
  <si>
    <t>Chinook_BB_FA_0.3</t>
  </si>
  <si>
    <t>Chinook_LFR_FA_0.3</t>
  </si>
  <si>
    <t>Chinook_LFR_SP_1.3</t>
  </si>
  <si>
    <t>Chinook_LFR_SU_1.3</t>
  </si>
  <si>
    <t>Chinook_LFR-Upper_Pitt_SU_1.3</t>
  </si>
  <si>
    <t>Chinook_Maria_Slough_SU_0.3</t>
  </si>
  <si>
    <t>Chum_LFR</t>
  </si>
  <si>
    <t>Coho_BB</t>
  </si>
  <si>
    <t>Coho_LFR</t>
  </si>
  <si>
    <t>Coho_Lillooet</t>
  </si>
  <si>
    <t>Pink_FR</t>
  </si>
  <si>
    <t>Sockeye_Chilliwack_ES</t>
  </si>
  <si>
    <t>Sockeye_Cultus_Late</t>
  </si>
  <si>
    <t>Sockeye_Harrison_Down_Late(Big_Silver)</t>
  </si>
  <si>
    <t>Sockeye_Harrison_River</t>
  </si>
  <si>
    <t>Sockeye_Harrison_Up_Late(Weaver)</t>
  </si>
  <si>
    <t>Sockeye_Lillooet/Harrison_Late(Birk)</t>
  </si>
  <si>
    <t>Sockeye_Pitt_ES</t>
  </si>
  <si>
    <t>Sockeye_Widgeon_River</t>
  </si>
  <si>
    <t>BSL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</si>
  <si>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</si>
  <si>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</si>
  <si>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</si>
  <si>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</si>
  <si>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</si>
  <si>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</si>
  <si>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</si>
  <si>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</si>
  <si>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</si>
  <si>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</si>
  <si>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</si>
  <si>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</si>
  <si>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</si>
  <si>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ALL</t>
  </si>
  <si>
    <t>Solution Table</t>
  </si>
  <si>
    <t>Threshold</t>
  </si>
  <si>
    <t>Cost</t>
  </si>
  <si>
    <t>No. CUs Conserved</t>
  </si>
  <si>
    <t>Cost.sc</t>
  </si>
  <si>
    <t>Feasibility</t>
  </si>
  <si>
    <t>Note when just one strategy is listed, it is saving that many CUs on its own</t>
  </si>
  <si>
    <t>S13 (S02-S06)</t>
  </si>
  <si>
    <t>Baseline</t>
  </si>
  <si>
    <t xml:space="preserve"> &gt;49% probability of persistence</t>
  </si>
  <si>
    <t xml:space="preserve"> &gt;50% probability of persistence</t>
  </si>
  <si>
    <t xml:space="preserve"> &gt;60% probability of persistence</t>
  </si>
  <si>
    <t>Highest probability of persistence</t>
  </si>
  <si>
    <t xml:space="preserve"> &gt;70% probability of persistence</t>
  </si>
  <si>
    <t>S04 + S01</t>
  </si>
  <si>
    <t>&gt; 40% probability of persistence</t>
  </si>
  <si>
    <t>Conservation Unit</t>
  </si>
  <si>
    <t>Strategy (sorted by cost)</t>
  </si>
  <si>
    <t>DIFF</t>
  </si>
  <si>
    <t>MAX benefit</t>
  </si>
  <si>
    <t>#332288</t>
  </si>
  <si>
    <t>#117733</t>
  </si>
  <si>
    <t>#44AA99</t>
  </si>
  <si>
    <t>#AA4499</t>
  </si>
  <si>
    <t>NEW COLOUR-BLIND FRIENDLY SCALE</t>
  </si>
  <si>
    <t>WW Treatment Removed</t>
  </si>
  <si>
    <t>S08 + S04</t>
  </si>
  <si>
    <t>Annual_Cost</t>
  </si>
  <si>
    <t>S08 + S01</t>
  </si>
  <si>
    <t>FBL</t>
  </si>
  <si>
    <t>Annual Cost (CAD)</t>
  </si>
  <si>
    <t>CMYK</t>
  </si>
  <si>
    <t>0,60,10,33</t>
  </si>
  <si>
    <t>60,0,10,33</t>
  </si>
  <si>
    <t>86,0,57,53</t>
  </si>
  <si>
    <t>63,75,0,47</t>
  </si>
  <si>
    <t>Alternate</t>
  </si>
  <si>
    <t>80, 0, 0, 0</t>
  </si>
  <si>
    <t>97,0,75,0</t>
  </si>
  <si>
    <t>10,5,90,0</t>
  </si>
  <si>
    <t>sky blue</t>
  </si>
  <si>
    <t>bluish green</t>
  </si>
  <si>
    <t>yellow</t>
  </si>
  <si>
    <t>reddish purple</t>
  </si>
  <si>
    <t>10,70,0,0</t>
  </si>
  <si>
    <t>Note when just one strategy is listed, it is securing that many CUs on its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</si>
</sst>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C000"/>
      <name val="Calibri"/>
      <family val="2"/>
    </font>
    <font>
      <sz val="10"/>
      <color rgb="FF00B050"/>
      <name val="Calibri"/>
      <family val="2"/>
    </font>
    <font>
      <b/>
      <sz val="9"/>
      <color theme="1"/>
      <name val="Calibri Light"/>
      <family val="2"/>
    </font>
    <font>
      <sz val="9"/>
      <color theme="1"/>
      <name val="Calibri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0AA9A"/>
        <bgColor indexed="64"/>
      </patternFill>
    </fill>
    <fill>
      <patternFill patternType="solid">
        <fgColor rgb="FF3B7834"/>
        <bgColor indexed="64"/>
      </patternFill>
    </fill>
    <fill>
      <patternFill patternType="solid">
        <fgColor rgb="FF332588"/>
        <bgColor indexed="64"/>
      </patternFill>
    </fill>
    <fill>
      <patternFill patternType="solid">
        <fgColor rgb="FFAA44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9" fontId="0" fillId="0" borderId="0" xfId="0" applyNumberFormat="1"/>
    <xf numFmtId="9" fontId="0" fillId="33" borderId="0" xfId="0" applyNumberFormat="1" applyFill="1"/>
    <xf numFmtId="9" fontId="0" fillId="34" borderId="0" xfId="0" applyNumberFormat="1" applyFill="1"/>
    <xf numFmtId="9" fontId="0" fillId="35" borderId="0" xfId="0" applyNumberFormat="1" applyFill="1"/>
    <xf numFmtId="9" fontId="0" fillId="36" borderId="0" xfId="0" applyNumberFormat="1" applyFill="1"/>
    <xf numFmtId="0" fontId="16" fillId="0" borderId="0" xfId="0" applyFont="1"/>
    <xf numFmtId="0" fontId="0" fillId="37" borderId="0" xfId="0" applyFill="1"/>
    <xf numFmtId="44" fontId="0" fillId="0" borderId="0" xfId="42" applyFont="1"/>
    <xf numFmtId="0" fontId="19" fillId="0" borderId="0" xfId="0" applyFont="1"/>
    <xf numFmtId="9" fontId="0" fillId="0" borderId="0" xfId="0" applyNumberFormat="1" applyFill="1"/>
    <xf numFmtId="0" fontId="0" fillId="0" borderId="0" xfId="0" applyFill="1"/>
    <xf numFmtId="9" fontId="20" fillId="33" borderId="0" xfId="0" applyNumberFormat="1" applyFont="1" applyFill="1"/>
    <xf numFmtId="0" fontId="23" fillId="0" borderId="0" xfId="0" applyFont="1"/>
    <xf numFmtId="0" fontId="21" fillId="0" borderId="10" xfId="0" applyFont="1" applyBorder="1" applyAlignment="1">
      <alignment vertical="center" wrapText="1"/>
    </xf>
    <xf numFmtId="0" fontId="23" fillId="0" borderId="11" xfId="0" applyFont="1" applyBorder="1"/>
    <xf numFmtId="0" fontId="0" fillId="0" borderId="0" xfId="0" applyFill="1" applyAlignment="1">
      <alignment horizontal="left" vertical="top" wrapText="1"/>
    </xf>
    <xf numFmtId="164" fontId="23" fillId="0" borderId="11" xfId="42" applyNumberFormat="1" applyFont="1" applyBorder="1" applyAlignment="1">
      <alignment horizontal="center" vertical="center"/>
    </xf>
    <xf numFmtId="1" fontId="23" fillId="0" borderId="0" xfId="0" applyNumberFormat="1" applyFont="1"/>
    <xf numFmtId="0" fontId="23" fillId="38" borderId="0" xfId="0" applyFont="1" applyFill="1"/>
    <xf numFmtId="0" fontId="23" fillId="39" borderId="0" xfId="0" applyFont="1" applyFill="1"/>
    <xf numFmtId="0" fontId="23" fillId="40" borderId="0" xfId="0" applyFont="1" applyFill="1"/>
    <xf numFmtId="0" fontId="23" fillId="41" borderId="0" xfId="0" applyFont="1" applyFill="1"/>
    <xf numFmtId="0" fontId="0" fillId="0" borderId="0" xfId="0" applyFill="1" applyBorder="1"/>
    <xf numFmtId="0" fontId="24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2" fillId="0" borderId="0" xfId="0" applyFont="1"/>
    <xf numFmtId="0" fontId="0" fillId="0" borderId="0" xfId="0" applyFill="1" applyAlignment="1">
      <alignment horizontal="left" vertical="top" wrapText="1"/>
    </xf>
    <xf numFmtId="0" fontId="25" fillId="0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9" fontId="0" fillId="42" borderId="0" xfId="0" applyNumberFormat="1" applyFill="1"/>
    <xf numFmtId="0" fontId="0" fillId="42" borderId="0" xfId="0" applyFill="1"/>
    <xf numFmtId="9" fontId="18" fillId="43" borderId="0" xfId="0" applyNumberFormat="1" applyFont="1" applyFill="1"/>
    <xf numFmtId="0" fontId="0" fillId="43" borderId="0" xfId="0" applyFill="1"/>
    <xf numFmtId="9" fontId="18" fillId="41" borderId="0" xfId="0" applyNumberFormat="1" applyFont="1" applyFill="1"/>
    <xf numFmtId="0" fontId="0" fillId="41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b val="0"/>
        <i val="0"/>
      </font>
      <fill>
        <patternFill>
          <bgColor theme="5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AA4499"/>
      <color rgb="FF332588"/>
      <color rgb="FF3B7834"/>
      <color rgb="FF50A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0</xdr:rowOff>
    </xdr:from>
    <xdr:to>
      <xdr:col>12</xdr:col>
      <xdr:colOff>0</xdr:colOff>
      <xdr:row>21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B7A8F9A-C8EE-3645-BDA9-9582A47ADA73}"/>
            </a:ext>
          </a:extLst>
        </xdr:cNvPr>
        <xdr:cNvCxnSpPr/>
      </xdr:nvCxnSpPr>
      <xdr:spPr>
        <a:xfrm>
          <a:off x="9906000" y="4267200"/>
          <a:ext cx="0" cy="4607983"/>
        </a:xfrm>
        <a:prstGeom prst="line">
          <a:avLst/>
        </a:prstGeom>
        <a:ln w="12700">
          <a:solidFill>
            <a:schemeClr val="accent3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topLeftCell="A22" zoomScaleNormal="100" workbookViewId="0">
      <selection activeCell="F45" sqref="F45"/>
    </sheetView>
  </sheetViews>
  <sheetFormatPr baseColWidth="10" defaultRowHeight="16" x14ac:dyDescent="0.2"/>
  <cols>
    <col min="20" max="20" width="12.33203125" customWidth="1"/>
    <col min="21" max="21" width="1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62</v>
      </c>
      <c r="V1" t="s">
        <v>39</v>
      </c>
      <c r="W1" t="s">
        <v>40</v>
      </c>
      <c r="X1" s="2">
        <v>0.49</v>
      </c>
      <c r="Y1" s="4">
        <v>0.5</v>
      </c>
      <c r="Z1" s="3">
        <v>0.6</v>
      </c>
      <c r="AA1" s="5">
        <v>0.7</v>
      </c>
    </row>
    <row r="2" spans="1:27" x14ac:dyDescent="0.2">
      <c r="A2" t="s">
        <v>20</v>
      </c>
      <c r="B2">
        <v>27.0555555555555</v>
      </c>
      <c r="C2">
        <v>40.652173913043399</v>
      </c>
      <c r="D2">
        <v>36.909090909090899</v>
      </c>
      <c r="E2">
        <v>39</v>
      </c>
      <c r="F2">
        <v>28.235294117647001</v>
      </c>
      <c r="G2">
        <v>31.75</v>
      </c>
      <c r="H2">
        <v>40.454545454545404</v>
      </c>
      <c r="I2">
        <v>25</v>
      </c>
      <c r="J2">
        <v>32.5</v>
      </c>
      <c r="K2">
        <v>33.25</v>
      </c>
      <c r="L2">
        <v>45.476190476190403</v>
      </c>
      <c r="M2">
        <v>40.789473684210499</v>
      </c>
      <c r="N2">
        <v>13.714285714285699</v>
      </c>
      <c r="O2">
        <v>42.1111111111111</v>
      </c>
      <c r="P2">
        <v>42.894736842105203</v>
      </c>
      <c r="Q2">
        <v>26.473684210526301</v>
      </c>
      <c r="R2">
        <v>30.789473684210499</v>
      </c>
      <c r="S2">
        <v>45.1111111111111</v>
      </c>
      <c r="T2">
        <v>22.7777777777777</v>
      </c>
      <c r="U2">
        <v>0</v>
      </c>
      <c r="V2">
        <f t="shared" ref="V2:V16" si="0">U2/1000000</f>
        <v>0</v>
      </c>
      <c r="W2">
        <v>1</v>
      </c>
      <c r="X2">
        <f t="shared" ref="X2:X16" si="1">COUNTIF($B2:$T2, "&gt;=49")- COUNTIF($B2:$T2,"&gt;50")</f>
        <v>0</v>
      </c>
      <c r="Y2">
        <f t="shared" ref="Y2:Y16" si="2">COUNTIF(B2:T2, "&gt;50")</f>
        <v>0</v>
      </c>
      <c r="Z2">
        <f t="shared" ref="Z2:Z16" si="3">COUNTIF(B2:T2, "&gt;60")</f>
        <v>0</v>
      </c>
      <c r="AA2">
        <f t="shared" ref="AA2:AA16" si="4">COUNTIF(B2:T2, "&gt;70")</f>
        <v>0</v>
      </c>
    </row>
    <row r="3" spans="1:27" x14ac:dyDescent="0.2">
      <c r="A3" t="s">
        <v>27</v>
      </c>
      <c r="B3">
        <v>38.428888883555501</v>
      </c>
      <c r="C3">
        <v>46.474237402376801</v>
      </c>
      <c r="D3">
        <v>41.772687398038201</v>
      </c>
      <c r="E3">
        <v>43.2255092572777</v>
      </c>
      <c r="F3">
        <v>31.505127449446999</v>
      </c>
      <c r="G3">
        <v>37.478480389470498</v>
      </c>
      <c r="H3">
        <v>46.887587118195398</v>
      </c>
      <c r="I3">
        <v>37.033392851499997</v>
      </c>
      <c r="J3">
        <v>39.202142854000002</v>
      </c>
      <c r="K3">
        <v>38.987440473500001</v>
      </c>
      <c r="L3">
        <v>50.302374684453603</v>
      </c>
      <c r="M3">
        <v>46.165150765023</v>
      </c>
      <c r="N3">
        <v>19.7563690447857</v>
      </c>
      <c r="O3">
        <v>46.287256942486103</v>
      </c>
      <c r="P3">
        <v>48.1815597562927</v>
      </c>
      <c r="Q3">
        <v>31.3606633749013</v>
      </c>
      <c r="R3">
        <v>36.031869515085504</v>
      </c>
      <c r="S3">
        <v>50.486788191923601</v>
      </c>
      <c r="T3">
        <v>27.753611108777701</v>
      </c>
      <c r="U3">
        <v>307972</v>
      </c>
      <c r="V3">
        <f t="shared" si="0"/>
        <v>0.30797200000000002</v>
      </c>
      <c r="W3">
        <v>0.71083333299999996</v>
      </c>
      <c r="X3">
        <f t="shared" si="1"/>
        <v>0</v>
      </c>
      <c r="Y3">
        <f t="shared" si="2"/>
        <v>2</v>
      </c>
      <c r="Z3">
        <f t="shared" si="3"/>
        <v>0</v>
      </c>
      <c r="AA3">
        <f t="shared" si="4"/>
        <v>0</v>
      </c>
    </row>
    <row r="4" spans="1:27" x14ac:dyDescent="0.2">
      <c r="A4" t="s">
        <v>25</v>
      </c>
      <c r="B4">
        <v>38.707026143790799</v>
      </c>
      <c r="C4">
        <v>53.288537549407103</v>
      </c>
      <c r="D4">
        <v>46.013590909090901</v>
      </c>
      <c r="E4">
        <v>46.023157894736798</v>
      </c>
      <c r="F4">
        <v>35.272169117647003</v>
      </c>
      <c r="G4">
        <v>41.595833333333303</v>
      </c>
      <c r="H4">
        <v>48.960021645021598</v>
      </c>
      <c r="I4">
        <v>38.155357142857099</v>
      </c>
      <c r="J4">
        <v>41.303333333333299</v>
      </c>
      <c r="K4">
        <v>43.923214285714202</v>
      </c>
      <c r="L4">
        <v>52.426190476190399</v>
      </c>
      <c r="M4">
        <v>45.8997678018575</v>
      </c>
      <c r="N4">
        <v>17.015535714285701</v>
      </c>
      <c r="O4">
        <v>46.403758169934598</v>
      </c>
      <c r="P4">
        <v>49.844736842105199</v>
      </c>
      <c r="Q4">
        <v>32.265350877192901</v>
      </c>
      <c r="R4">
        <v>37.739473684210502</v>
      </c>
      <c r="S4">
        <v>53.581423611111099</v>
      </c>
      <c r="T4">
        <v>28.705718954248301</v>
      </c>
      <c r="U4">
        <v>722555</v>
      </c>
      <c r="V4">
        <f t="shared" si="0"/>
        <v>0.72255499999999995</v>
      </c>
      <c r="W4">
        <v>0.69499999999999995</v>
      </c>
      <c r="X4">
        <f t="shared" si="1"/>
        <v>1</v>
      </c>
      <c r="Y4">
        <f t="shared" si="2"/>
        <v>3</v>
      </c>
      <c r="Z4">
        <f t="shared" si="3"/>
        <v>0</v>
      </c>
      <c r="AA4">
        <f t="shared" si="4"/>
        <v>0</v>
      </c>
    </row>
    <row r="5" spans="1:27" x14ac:dyDescent="0.2">
      <c r="A5" t="s">
        <v>30</v>
      </c>
      <c r="B5">
        <v>37.459201383680501</v>
      </c>
      <c r="C5">
        <v>49.807382241793398</v>
      </c>
      <c r="D5">
        <v>44.862100164368599</v>
      </c>
      <c r="E5">
        <v>46.833333329411701</v>
      </c>
      <c r="F5">
        <v>36.669183002313702</v>
      </c>
      <c r="G5">
        <v>40.072916662499999</v>
      </c>
      <c r="H5">
        <v>49.0402910642823</v>
      </c>
      <c r="I5">
        <v>39.597115377307603</v>
      </c>
      <c r="J5">
        <v>44.389880946428498</v>
      </c>
      <c r="K5">
        <v>44.902083327500002</v>
      </c>
      <c r="L5">
        <v>52.319477509801501</v>
      </c>
      <c r="M5">
        <v>46.615515347960503</v>
      </c>
      <c r="N5">
        <v>18.970864659022499</v>
      </c>
      <c r="O5">
        <v>47.659722219444397</v>
      </c>
      <c r="P5">
        <v>49.761143088667701</v>
      </c>
      <c r="Q5">
        <v>33.964309206776299</v>
      </c>
      <c r="R5">
        <v>39.736609096397999</v>
      </c>
      <c r="S5">
        <v>53.766944440111097</v>
      </c>
      <c r="T5">
        <v>27.979600691840201</v>
      </c>
      <c r="U5">
        <v>762468</v>
      </c>
      <c r="V5">
        <f t="shared" si="0"/>
        <v>0.76246800000000003</v>
      </c>
      <c r="W5">
        <v>0.66583333300000003</v>
      </c>
      <c r="X5">
        <f t="shared" si="1"/>
        <v>3</v>
      </c>
      <c r="Y5">
        <f t="shared" si="2"/>
        <v>2</v>
      </c>
      <c r="Z5">
        <f t="shared" si="3"/>
        <v>0</v>
      </c>
      <c r="AA5">
        <f t="shared" si="4"/>
        <v>0</v>
      </c>
    </row>
    <row r="6" spans="1:27" x14ac:dyDescent="0.2">
      <c r="A6" t="s">
        <v>24</v>
      </c>
      <c r="B6">
        <v>41.956143790849602</v>
      </c>
      <c r="C6">
        <v>52.260901185770699</v>
      </c>
      <c r="D6">
        <v>47.319090909090903</v>
      </c>
      <c r="E6">
        <v>47.875894736842099</v>
      </c>
      <c r="F6">
        <v>39.165794117647003</v>
      </c>
      <c r="G6">
        <v>43.1238888888888</v>
      </c>
      <c r="H6">
        <v>52.748259740259698</v>
      </c>
      <c r="I6">
        <v>42.581333333333298</v>
      </c>
      <c r="J6">
        <v>47.999333333333297</v>
      </c>
      <c r="K6">
        <v>47.222533333333303</v>
      </c>
      <c r="L6">
        <v>54.012390476190397</v>
      </c>
      <c r="M6">
        <v>49.893120743033997</v>
      </c>
      <c r="N6">
        <v>21.943142857142799</v>
      </c>
      <c r="O6">
        <v>50.765699346405199</v>
      </c>
      <c r="P6">
        <v>53.3047368421052</v>
      </c>
      <c r="Q6">
        <v>36.189684210526302</v>
      </c>
      <c r="R6">
        <v>40.587120743033999</v>
      </c>
      <c r="S6">
        <v>52.831861111111103</v>
      </c>
      <c r="T6">
        <v>29.105424836601301</v>
      </c>
      <c r="U6">
        <v>1023182</v>
      </c>
      <c r="V6">
        <f t="shared" si="0"/>
        <v>1.023182</v>
      </c>
      <c r="W6">
        <v>0.69399999999999995</v>
      </c>
      <c r="X6">
        <f t="shared" si="1"/>
        <v>1</v>
      </c>
      <c r="Y6">
        <f t="shared" si="2"/>
        <v>6</v>
      </c>
      <c r="Z6">
        <f t="shared" si="3"/>
        <v>0</v>
      </c>
      <c r="AA6">
        <f t="shared" si="4"/>
        <v>0</v>
      </c>
    </row>
    <row r="7" spans="1:27" x14ac:dyDescent="0.2">
      <c r="A7" t="s">
        <v>22</v>
      </c>
      <c r="B7">
        <v>38.549624177379002</v>
      </c>
      <c r="C7">
        <v>48.512704212225202</v>
      </c>
      <c r="D7">
        <v>46.100340904590901</v>
      </c>
      <c r="E7">
        <v>46.5966666629473</v>
      </c>
      <c r="F7">
        <v>36.745710780147</v>
      </c>
      <c r="G7">
        <v>42.340740735555499</v>
      </c>
      <c r="H7">
        <v>49.629585132593</v>
      </c>
      <c r="I7">
        <v>38.373511898214197</v>
      </c>
      <c r="J7">
        <v>44.900892851071397</v>
      </c>
      <c r="K7">
        <v>45.067321422785703</v>
      </c>
      <c r="L7">
        <v>50.922857140190402</v>
      </c>
      <c r="M7">
        <v>46.796826622445799</v>
      </c>
      <c r="N7">
        <v>18.382857140571399</v>
      </c>
      <c r="O7">
        <v>48.158513068934603</v>
      </c>
      <c r="P7">
        <v>49.823217230869901</v>
      </c>
      <c r="Q7">
        <v>33.9250267994707</v>
      </c>
      <c r="R7">
        <v>36.796826622445799</v>
      </c>
      <c r="S7">
        <v>51.621579857923599</v>
      </c>
      <c r="T7">
        <v>27.183169932483601</v>
      </c>
      <c r="U7">
        <v>2075724</v>
      </c>
      <c r="V7">
        <f t="shared" si="0"/>
        <v>2.0757240000000001</v>
      </c>
      <c r="W7">
        <v>0.68083333300000004</v>
      </c>
      <c r="X7">
        <f t="shared" si="1"/>
        <v>2</v>
      </c>
      <c r="Y7">
        <f t="shared" si="2"/>
        <v>2</v>
      </c>
      <c r="Z7">
        <f t="shared" si="3"/>
        <v>0</v>
      </c>
      <c r="AA7">
        <f t="shared" si="4"/>
        <v>0</v>
      </c>
    </row>
    <row r="8" spans="1:27" x14ac:dyDescent="0.2">
      <c r="A8" t="s">
        <v>21</v>
      </c>
      <c r="B8">
        <v>38.220555555555499</v>
      </c>
      <c r="C8">
        <v>50.209171195652097</v>
      </c>
      <c r="D8">
        <v>48.422997159090897</v>
      </c>
      <c r="E8">
        <v>49.641640625000001</v>
      </c>
      <c r="F8">
        <v>36.896378676470498</v>
      </c>
      <c r="G8">
        <v>43.298796875000001</v>
      </c>
      <c r="H8">
        <v>50.350795454545398</v>
      </c>
      <c r="I8">
        <v>34.594921874999997</v>
      </c>
      <c r="J8">
        <v>42.31298828125</v>
      </c>
      <c r="K8">
        <v>44.938359374999997</v>
      </c>
      <c r="L8">
        <v>53.318273809523802</v>
      </c>
      <c r="M8">
        <v>50.007944078947297</v>
      </c>
      <c r="N8">
        <v>22.752619047619</v>
      </c>
      <c r="O8">
        <v>51.298975694444401</v>
      </c>
      <c r="P8">
        <v>52.370296052631502</v>
      </c>
      <c r="Q8">
        <v>38.483404605263097</v>
      </c>
      <c r="R8">
        <v>40.522121710526299</v>
      </c>
      <c r="S8">
        <v>52.515677083333301</v>
      </c>
      <c r="T8">
        <v>30.725086805555499</v>
      </c>
      <c r="U8">
        <v>2506392</v>
      </c>
      <c r="V8">
        <f t="shared" si="0"/>
        <v>2.506392</v>
      </c>
      <c r="W8">
        <v>0.69781249999999995</v>
      </c>
      <c r="X8">
        <f t="shared" si="1"/>
        <v>1</v>
      </c>
      <c r="Y8">
        <f t="shared" si="2"/>
        <v>7</v>
      </c>
      <c r="Z8">
        <f t="shared" si="3"/>
        <v>0</v>
      </c>
      <c r="AA8">
        <f t="shared" si="4"/>
        <v>0</v>
      </c>
    </row>
    <row r="9" spans="1:27" x14ac:dyDescent="0.2">
      <c r="A9" t="s">
        <v>31</v>
      </c>
      <c r="B9">
        <v>37.020261437908403</v>
      </c>
      <c r="C9">
        <v>50.770355731225202</v>
      </c>
      <c r="D9">
        <v>45.659090909090899</v>
      </c>
      <c r="E9">
        <v>46.810526315789403</v>
      </c>
      <c r="F9">
        <v>37.729044117647</v>
      </c>
      <c r="G9">
        <v>40.85</v>
      </c>
      <c r="H9">
        <v>47.854545454545402</v>
      </c>
      <c r="I9">
        <v>37</v>
      </c>
      <c r="J9">
        <v>44.75</v>
      </c>
      <c r="K9">
        <v>45.3</v>
      </c>
      <c r="L9">
        <v>51.321190476190402</v>
      </c>
      <c r="M9">
        <v>48.489473684210502</v>
      </c>
      <c r="N9">
        <v>19.209285714285699</v>
      </c>
      <c r="O9">
        <v>49.728758169934601</v>
      </c>
      <c r="P9">
        <v>50.672514619883003</v>
      </c>
      <c r="Q9">
        <v>34.329239766081798</v>
      </c>
      <c r="R9">
        <v>40.628362573099402</v>
      </c>
      <c r="S9">
        <v>55.034640522875797</v>
      </c>
      <c r="T9">
        <v>28.3366013071895</v>
      </c>
      <c r="U9">
        <v>3623052</v>
      </c>
      <c r="V9">
        <f t="shared" si="0"/>
        <v>3.6230519999999999</v>
      </c>
      <c r="W9">
        <v>0.7</v>
      </c>
      <c r="X9">
        <f t="shared" si="1"/>
        <v>1</v>
      </c>
      <c r="Y9">
        <f t="shared" si="2"/>
        <v>4</v>
      </c>
      <c r="Z9">
        <f t="shared" si="3"/>
        <v>0</v>
      </c>
      <c r="AA9">
        <f t="shared" si="4"/>
        <v>0</v>
      </c>
    </row>
    <row r="10" spans="1:27" x14ac:dyDescent="0.2">
      <c r="A10" t="s">
        <v>26</v>
      </c>
      <c r="B10">
        <v>41.6805555555555</v>
      </c>
      <c r="C10">
        <v>52.169361413043397</v>
      </c>
      <c r="D10">
        <v>46.740340909090897</v>
      </c>
      <c r="E10">
        <v>46.613602941176403</v>
      </c>
      <c r="F10">
        <v>36.070115546218403</v>
      </c>
      <c r="G10">
        <v>40.662109375</v>
      </c>
      <c r="H10">
        <v>53.232177033492803</v>
      </c>
      <c r="I10">
        <v>42.71875</v>
      </c>
      <c r="J10">
        <v>48.169642857142797</v>
      </c>
      <c r="K10">
        <v>48.15625</v>
      </c>
      <c r="L10">
        <v>54.210565476190403</v>
      </c>
      <c r="M10">
        <v>48.589473684210503</v>
      </c>
      <c r="N10">
        <v>19.102443609022501</v>
      </c>
      <c r="O10">
        <v>49.4236111111111</v>
      </c>
      <c r="P10">
        <v>51.182236842105198</v>
      </c>
      <c r="Q10">
        <v>36.299856085526301</v>
      </c>
      <c r="R10">
        <v>41.270723684210502</v>
      </c>
      <c r="S10">
        <v>52.911111111111097</v>
      </c>
      <c r="T10">
        <v>28.627777777777698</v>
      </c>
      <c r="U10">
        <v>6194136</v>
      </c>
      <c r="V10">
        <f t="shared" si="0"/>
        <v>6.1941360000000003</v>
      </c>
      <c r="W10">
        <v>0.73124999999999996</v>
      </c>
      <c r="X10">
        <f t="shared" si="1"/>
        <v>1</v>
      </c>
      <c r="Y10">
        <f t="shared" si="2"/>
        <v>5</v>
      </c>
      <c r="Z10">
        <f t="shared" si="3"/>
        <v>0</v>
      </c>
      <c r="AA10">
        <f t="shared" si="4"/>
        <v>0</v>
      </c>
    </row>
    <row r="11" spans="1:27" x14ac:dyDescent="0.2">
      <c r="A11" t="s">
        <v>23</v>
      </c>
      <c r="B11">
        <v>37.823790849673202</v>
      </c>
      <c r="C11">
        <v>51.226662549407102</v>
      </c>
      <c r="D11">
        <v>46.3799034090909</v>
      </c>
      <c r="E11">
        <v>46.493684210526297</v>
      </c>
      <c r="F11">
        <v>35.544981617646997</v>
      </c>
      <c r="G11">
        <v>41.637500000000003</v>
      </c>
      <c r="H11">
        <v>49.807313311688297</v>
      </c>
      <c r="I11">
        <v>37.28875</v>
      </c>
      <c r="J11">
        <v>43.941249999999997</v>
      </c>
      <c r="K11">
        <v>46.937125000000002</v>
      </c>
      <c r="L11">
        <v>54.343159226190402</v>
      </c>
      <c r="M11">
        <v>48.342194272445802</v>
      </c>
      <c r="N11">
        <v>19.58625</v>
      </c>
      <c r="O11">
        <v>50.037728758169898</v>
      </c>
      <c r="P11">
        <v>50.9335236068111</v>
      </c>
      <c r="Q11">
        <v>34.666184210526303</v>
      </c>
      <c r="R11">
        <v>39.127378095975203</v>
      </c>
      <c r="S11">
        <v>51.864626736111099</v>
      </c>
      <c r="T11">
        <v>28.760130718954201</v>
      </c>
      <c r="U11">
        <v>10035568</v>
      </c>
      <c r="V11">
        <f t="shared" si="0"/>
        <v>10.035568</v>
      </c>
      <c r="W11">
        <v>0.635625</v>
      </c>
      <c r="X11">
        <f t="shared" si="1"/>
        <v>1</v>
      </c>
      <c r="Y11">
        <f t="shared" si="2"/>
        <v>5</v>
      </c>
      <c r="Z11">
        <f t="shared" si="3"/>
        <v>0</v>
      </c>
      <c r="AA11">
        <f t="shared" si="4"/>
        <v>0</v>
      </c>
    </row>
    <row r="12" spans="1:27" x14ac:dyDescent="0.2">
      <c r="A12" t="s">
        <v>29</v>
      </c>
      <c r="B12">
        <v>36.417708333333302</v>
      </c>
      <c r="C12">
        <v>48.731281055900602</v>
      </c>
      <c r="D12">
        <v>43.102643540669803</v>
      </c>
      <c r="E12">
        <v>44.5538194444444</v>
      </c>
      <c r="F12">
        <v>33.846985294117601</v>
      </c>
      <c r="G12">
        <v>37.630514705882298</v>
      </c>
      <c r="H12">
        <v>46.7954204545454</v>
      </c>
      <c r="I12">
        <v>35.649732142857097</v>
      </c>
      <c r="J12">
        <v>40.456696428571398</v>
      </c>
      <c r="K12">
        <v>43.180961538461503</v>
      </c>
      <c r="L12">
        <v>51.339019423558803</v>
      </c>
      <c r="M12">
        <v>46.216348684210502</v>
      </c>
      <c r="N12">
        <v>17.442443609022501</v>
      </c>
      <c r="O12">
        <v>47.5736892361111</v>
      </c>
      <c r="P12">
        <v>49.035674342105203</v>
      </c>
      <c r="Q12">
        <v>33.150168585526302</v>
      </c>
      <c r="R12">
        <v>37.787286184210501</v>
      </c>
      <c r="S12">
        <v>54.001189236111102</v>
      </c>
      <c r="T12">
        <v>28.019836601307102</v>
      </c>
      <c r="U12">
        <v>18451306</v>
      </c>
      <c r="V12">
        <f t="shared" si="0"/>
        <v>18.451305999999999</v>
      </c>
      <c r="W12">
        <v>0.57125000000000004</v>
      </c>
      <c r="X12">
        <f t="shared" si="1"/>
        <v>1</v>
      </c>
      <c r="Y12">
        <f t="shared" si="2"/>
        <v>2</v>
      </c>
      <c r="Z12">
        <f t="shared" si="3"/>
        <v>0</v>
      </c>
      <c r="AA12">
        <f t="shared" si="4"/>
        <v>0</v>
      </c>
    </row>
    <row r="13" spans="1:27" x14ac:dyDescent="0.2">
      <c r="A13" t="s">
        <v>33</v>
      </c>
      <c r="B13">
        <v>52.744950359680502</v>
      </c>
      <c r="C13">
        <v>61.561830940727603</v>
      </c>
      <c r="D13">
        <v>58.418841899914398</v>
      </c>
      <c r="E13">
        <v>57.472307300624998</v>
      </c>
      <c r="F13">
        <v>48.809721349847003</v>
      </c>
      <c r="G13">
        <v>54.432275011000002</v>
      </c>
      <c r="H13">
        <v>58.898213519045399</v>
      </c>
      <c r="I13">
        <v>50.284354178928503</v>
      </c>
      <c r="J13">
        <v>55.763871806153801</v>
      </c>
      <c r="K13">
        <v>56.275945844500001</v>
      </c>
      <c r="L13">
        <v>62.745649859565397</v>
      </c>
      <c r="M13">
        <v>53.528205912610503</v>
      </c>
      <c r="N13">
        <v>25.2081658124523</v>
      </c>
      <c r="O13">
        <v>55.956136117825402</v>
      </c>
      <c r="P13">
        <v>57.237266293505201</v>
      </c>
      <c r="Q13">
        <v>43.153175329726302</v>
      </c>
      <c r="R13">
        <v>45.452762580210504</v>
      </c>
      <c r="S13">
        <v>61.469842785711101</v>
      </c>
      <c r="T13">
        <v>35.450639763090201</v>
      </c>
      <c r="U13">
        <v>20051164</v>
      </c>
      <c r="V13">
        <f t="shared" si="0"/>
        <v>20.051164</v>
      </c>
      <c r="W13">
        <v>0.68734166699999999</v>
      </c>
      <c r="X13">
        <f t="shared" si="1"/>
        <v>0</v>
      </c>
      <c r="Y13">
        <f t="shared" si="2"/>
        <v>14</v>
      </c>
      <c r="Z13">
        <f t="shared" si="3"/>
        <v>3</v>
      </c>
      <c r="AA13">
        <f t="shared" si="4"/>
        <v>0</v>
      </c>
    </row>
    <row r="14" spans="1:27" x14ac:dyDescent="0.2">
      <c r="A14" t="s">
        <v>32</v>
      </c>
      <c r="B14">
        <v>45.9871834215555</v>
      </c>
      <c r="C14">
        <v>58.557638535614899</v>
      </c>
      <c r="D14">
        <v>54.0176435465645</v>
      </c>
      <c r="E14">
        <v>54.192515437333299</v>
      </c>
      <c r="F14">
        <v>43.996633098772001</v>
      </c>
      <c r="G14">
        <v>48.139705887999902</v>
      </c>
      <c r="H14">
        <v>53.515092334045399</v>
      </c>
      <c r="I14">
        <v>41.953373021714199</v>
      </c>
      <c r="J14">
        <v>49.368322655384603</v>
      </c>
      <c r="K14">
        <v>51.060964215538398</v>
      </c>
      <c r="L14">
        <v>59.414606761857101</v>
      </c>
      <c r="M14">
        <v>55.019020130085501</v>
      </c>
      <c r="N14">
        <v>25.194667662685699</v>
      </c>
      <c r="O14">
        <v>53.518934465736102</v>
      </c>
      <c r="P14">
        <v>55.955283721605198</v>
      </c>
      <c r="Q14">
        <v>41.993161212401297</v>
      </c>
      <c r="R14">
        <v>46.107399036710497</v>
      </c>
      <c r="S14">
        <v>58.292588980236097</v>
      </c>
      <c r="T14">
        <v>34.994178925777703</v>
      </c>
      <c r="U14">
        <v>21720166</v>
      </c>
      <c r="V14">
        <f t="shared" si="0"/>
        <v>21.720165999999999</v>
      </c>
      <c r="W14">
        <v>0.64496527800000003</v>
      </c>
      <c r="X14">
        <f t="shared" si="1"/>
        <v>1</v>
      </c>
      <c r="Y14">
        <f t="shared" si="2"/>
        <v>10</v>
      </c>
      <c r="Z14">
        <f t="shared" si="3"/>
        <v>0</v>
      </c>
      <c r="AA14">
        <f t="shared" si="4"/>
        <v>0</v>
      </c>
    </row>
    <row r="15" spans="1:27" x14ac:dyDescent="0.2">
      <c r="A15" t="s">
        <v>28</v>
      </c>
      <c r="B15">
        <v>42.349673202614298</v>
      </c>
      <c r="C15">
        <v>54.0214920948616</v>
      </c>
      <c r="D15">
        <v>46.659090909090899</v>
      </c>
      <c r="E15">
        <v>46.141447368420998</v>
      </c>
      <c r="F15">
        <v>36.461856617647001</v>
      </c>
      <c r="G15">
        <v>42.8993055555555</v>
      </c>
      <c r="H15">
        <v>51.403950216450198</v>
      </c>
      <c r="I15">
        <v>42.120535714285701</v>
      </c>
      <c r="J15">
        <v>46.0416666666666</v>
      </c>
      <c r="K15">
        <v>47.46875</v>
      </c>
      <c r="L15">
        <v>55.226190476190403</v>
      </c>
      <c r="M15">
        <v>50.5872678018575</v>
      </c>
      <c r="N15">
        <v>24.073660714285701</v>
      </c>
      <c r="O15">
        <v>49.519199346405202</v>
      </c>
      <c r="P15">
        <v>53.6484133126934</v>
      </c>
      <c r="Q15">
        <v>35.793537151702701</v>
      </c>
      <c r="R15">
        <v>40.5872678018575</v>
      </c>
      <c r="S15">
        <v>56.342728758169898</v>
      </c>
      <c r="T15">
        <v>32.0976307189542</v>
      </c>
      <c r="U15">
        <v>64182901</v>
      </c>
      <c r="V15">
        <f t="shared" si="0"/>
        <v>64.182901000000001</v>
      </c>
      <c r="W15">
        <v>0.8125</v>
      </c>
      <c r="X15">
        <f t="shared" si="1"/>
        <v>1</v>
      </c>
      <c r="Y15">
        <f t="shared" si="2"/>
        <v>6</v>
      </c>
      <c r="Z15">
        <f t="shared" si="3"/>
        <v>0</v>
      </c>
      <c r="AA15">
        <f t="shared" si="4"/>
        <v>0</v>
      </c>
    </row>
    <row r="16" spans="1:27" x14ac:dyDescent="0.2">
      <c r="A16" t="s">
        <v>34</v>
      </c>
      <c r="B16">
        <v>52.561548884496702</v>
      </c>
      <c r="C16">
        <v>63.920300629843403</v>
      </c>
      <c r="D16">
        <v>58.965096286868601</v>
      </c>
      <c r="E16">
        <v>58.657485304470498</v>
      </c>
      <c r="F16">
        <v>51.322178007646997</v>
      </c>
      <c r="G16">
        <v>55.699944969999997</v>
      </c>
      <c r="H16">
        <v>61.3497084440191</v>
      </c>
      <c r="I16">
        <v>52.617954560000001</v>
      </c>
      <c r="J16">
        <v>58.524611027692302</v>
      </c>
      <c r="K16">
        <v>59.429519426666602</v>
      </c>
      <c r="L16">
        <v>64.3619976385434</v>
      </c>
      <c r="M16">
        <v>60.582341118877103</v>
      </c>
      <c r="N16">
        <v>29.958003725232999</v>
      </c>
      <c r="O16">
        <v>60.569110742044401</v>
      </c>
      <c r="P16">
        <v>61.536856170105203</v>
      </c>
      <c r="Q16">
        <v>48.199808464392902</v>
      </c>
      <c r="R16">
        <v>50.766460815943802</v>
      </c>
      <c r="S16">
        <v>64.012148763111099</v>
      </c>
      <c r="T16">
        <v>39.835926182483597</v>
      </c>
      <c r="U16">
        <v>109885255</v>
      </c>
      <c r="V16">
        <f t="shared" si="0"/>
        <v>109.885255</v>
      </c>
      <c r="W16">
        <v>0.69044886400000005</v>
      </c>
      <c r="X16">
        <f t="shared" si="1"/>
        <v>0</v>
      </c>
      <c r="Y16">
        <f t="shared" si="2"/>
        <v>16</v>
      </c>
      <c r="Z16">
        <f t="shared" si="3"/>
        <v>7</v>
      </c>
      <c r="AA16">
        <f t="shared" si="4"/>
        <v>0</v>
      </c>
    </row>
    <row r="18" spans="1:21" x14ac:dyDescent="0.2">
      <c r="A18" t="s">
        <v>35</v>
      </c>
    </row>
    <row r="19" spans="1:21" x14ac:dyDescent="0.2">
      <c r="A19" t="s">
        <v>36</v>
      </c>
      <c r="B19" t="s">
        <v>0</v>
      </c>
      <c r="C19" t="s">
        <v>37</v>
      </c>
      <c r="D19" t="s">
        <v>38</v>
      </c>
      <c r="F19" s="6" t="s">
        <v>80</v>
      </c>
    </row>
    <row r="20" spans="1:21" x14ac:dyDescent="0.2">
      <c r="A20" s="1" t="s">
        <v>44</v>
      </c>
      <c r="B20" t="s">
        <v>43</v>
      </c>
      <c r="C20">
        <v>0.1</v>
      </c>
      <c r="D20">
        <f>SUM(X2:Y2)</f>
        <v>0</v>
      </c>
    </row>
    <row r="21" spans="1:21" x14ac:dyDescent="0.2">
      <c r="A21" s="1">
        <v>0.49</v>
      </c>
      <c r="C21">
        <f>C22</f>
        <v>0.30797200000000002</v>
      </c>
      <c r="D21">
        <v>0</v>
      </c>
    </row>
    <row r="22" spans="1:21" x14ac:dyDescent="0.2">
      <c r="A22" s="1">
        <v>0.49</v>
      </c>
      <c r="B22" t="s">
        <v>27</v>
      </c>
      <c r="C22">
        <f>V3</f>
        <v>0.30797200000000002</v>
      </c>
      <c r="D22">
        <f>SUM(X3:Y3)</f>
        <v>2</v>
      </c>
    </row>
    <row r="23" spans="1:21" x14ac:dyDescent="0.2">
      <c r="A23" s="1">
        <v>0.49</v>
      </c>
      <c r="C23">
        <f>C24</f>
        <v>0.72255499999999995</v>
      </c>
      <c r="D23">
        <f>D22</f>
        <v>2</v>
      </c>
      <c r="S23" s="9"/>
    </row>
    <row r="24" spans="1:21" x14ac:dyDescent="0.2">
      <c r="A24" s="1">
        <v>0.49</v>
      </c>
      <c r="B24" t="str">
        <f>A4</f>
        <v>S05</v>
      </c>
      <c r="C24">
        <f>V4</f>
        <v>0.72255499999999995</v>
      </c>
      <c r="D24">
        <f>SUM(X4:Y4)</f>
        <v>4</v>
      </c>
    </row>
    <row r="25" spans="1:21" x14ac:dyDescent="0.2">
      <c r="A25" s="1">
        <v>0.49</v>
      </c>
      <c r="C25">
        <f>C26</f>
        <v>0.76246800000000003</v>
      </c>
      <c r="D25">
        <f>D24</f>
        <v>4</v>
      </c>
      <c r="U25" s="8"/>
    </row>
    <row r="26" spans="1:21" x14ac:dyDescent="0.2">
      <c r="A26" s="1">
        <v>0.49</v>
      </c>
      <c r="B26" t="str">
        <f>A5</f>
        <v>S10</v>
      </c>
      <c r="C26">
        <f>V5</f>
        <v>0.76246800000000003</v>
      </c>
      <c r="D26">
        <f>SUM(X5:Y5)</f>
        <v>5</v>
      </c>
    </row>
    <row r="27" spans="1:21" x14ac:dyDescent="0.2">
      <c r="A27" s="1">
        <v>0.49</v>
      </c>
      <c r="C27">
        <f>C28</f>
        <v>1.023182</v>
      </c>
      <c r="D27">
        <f>D26</f>
        <v>5</v>
      </c>
    </row>
    <row r="28" spans="1:21" x14ac:dyDescent="0.2">
      <c r="A28" s="1">
        <v>0.49</v>
      </c>
      <c r="B28" t="str">
        <f>A6</f>
        <v>S04</v>
      </c>
      <c r="C28">
        <f>V6</f>
        <v>1.023182</v>
      </c>
      <c r="D28">
        <f>SUM(X6:Y6)</f>
        <v>7</v>
      </c>
      <c r="U28" s="8"/>
    </row>
    <row r="29" spans="1:21" x14ac:dyDescent="0.2">
      <c r="A29" s="1">
        <v>0.49</v>
      </c>
      <c r="C29">
        <f>C30</f>
        <v>2.506392</v>
      </c>
      <c r="D29">
        <f>D28</f>
        <v>7</v>
      </c>
    </row>
    <row r="30" spans="1:21" x14ac:dyDescent="0.2">
      <c r="A30" s="1">
        <v>0.49</v>
      </c>
      <c r="B30" t="s">
        <v>21</v>
      </c>
      <c r="C30">
        <f>V8</f>
        <v>2.506392</v>
      </c>
      <c r="D30">
        <f>SUM(X8:Y8)</f>
        <v>8</v>
      </c>
    </row>
    <row r="31" spans="1:21" x14ac:dyDescent="0.2">
      <c r="A31" s="1">
        <v>0.49</v>
      </c>
      <c r="C31">
        <f>C32</f>
        <v>20.051164</v>
      </c>
      <c r="D31">
        <f>D30</f>
        <v>8</v>
      </c>
    </row>
    <row r="32" spans="1:21" x14ac:dyDescent="0.2">
      <c r="A32" s="1">
        <v>0.49</v>
      </c>
      <c r="B32" t="s">
        <v>42</v>
      </c>
      <c r="C32">
        <f>V13</f>
        <v>20.051164</v>
      </c>
      <c r="D32">
        <f>SUM(X13:Y13)</f>
        <v>14</v>
      </c>
    </row>
    <row r="33" spans="1:9" x14ac:dyDescent="0.2">
      <c r="A33" s="1">
        <v>0.49</v>
      </c>
      <c r="C33">
        <f>C34</f>
        <v>109.885255</v>
      </c>
      <c r="D33">
        <f>D32</f>
        <v>14</v>
      </c>
    </row>
    <row r="34" spans="1:9" x14ac:dyDescent="0.2">
      <c r="A34" s="1">
        <v>0.49</v>
      </c>
      <c r="B34" t="s">
        <v>34</v>
      </c>
      <c r="C34">
        <f>V16</f>
        <v>109.885255</v>
      </c>
      <c r="D34">
        <f>SUM(X16:Y16)</f>
        <v>16</v>
      </c>
    </row>
    <row r="35" spans="1:9" x14ac:dyDescent="0.2">
      <c r="A35" s="39" t="s">
        <v>45</v>
      </c>
      <c r="B35" s="40" t="s">
        <v>43</v>
      </c>
      <c r="C35" s="40">
        <v>0.1</v>
      </c>
      <c r="D35" s="40">
        <f>Y2</f>
        <v>0</v>
      </c>
    </row>
    <row r="36" spans="1:9" x14ac:dyDescent="0.2">
      <c r="A36" s="1">
        <v>0.5</v>
      </c>
      <c r="C36">
        <f>C37</f>
        <v>0.30797200000000002</v>
      </c>
      <c r="D36">
        <f>D35</f>
        <v>0</v>
      </c>
    </row>
    <row r="37" spans="1:9" x14ac:dyDescent="0.2">
      <c r="A37" s="1">
        <v>0.5</v>
      </c>
      <c r="B37" t="s">
        <v>27</v>
      </c>
      <c r="C37">
        <f>V3</f>
        <v>0.30797200000000002</v>
      </c>
      <c r="D37">
        <f>Y3</f>
        <v>2</v>
      </c>
    </row>
    <row r="38" spans="1:9" x14ac:dyDescent="0.2">
      <c r="A38" s="1">
        <v>0.5</v>
      </c>
      <c r="C38">
        <f>C39</f>
        <v>0.72255499999999995</v>
      </c>
      <c r="D38">
        <f>D37</f>
        <v>2</v>
      </c>
    </row>
    <row r="39" spans="1:9" x14ac:dyDescent="0.2">
      <c r="A39" s="1">
        <v>0.5</v>
      </c>
      <c r="B39" t="str">
        <f>A4</f>
        <v>S05</v>
      </c>
      <c r="C39">
        <f>V4</f>
        <v>0.72255499999999995</v>
      </c>
      <c r="D39">
        <f>Y4</f>
        <v>3</v>
      </c>
      <c r="E39" s="36"/>
      <c r="F39" s="36"/>
      <c r="G39" s="36"/>
      <c r="H39" s="36"/>
      <c r="I39" s="36"/>
    </row>
    <row r="40" spans="1:9" x14ac:dyDescent="0.2">
      <c r="A40" s="1">
        <v>0.5</v>
      </c>
      <c r="C40">
        <f>C41</f>
        <v>1.023182</v>
      </c>
      <c r="D40">
        <f>D39</f>
        <v>3</v>
      </c>
      <c r="E40" s="11"/>
      <c r="F40" s="11"/>
      <c r="G40" s="11"/>
      <c r="H40" s="11"/>
      <c r="I40" s="11"/>
    </row>
    <row r="41" spans="1:9" x14ac:dyDescent="0.2">
      <c r="A41" s="10">
        <v>0.5</v>
      </c>
      <c r="B41" s="11" t="s">
        <v>24</v>
      </c>
      <c r="C41" s="11">
        <f>V6</f>
        <v>1.023182</v>
      </c>
      <c r="D41" s="11">
        <f>Y6</f>
        <v>6</v>
      </c>
    </row>
    <row r="42" spans="1:9" x14ac:dyDescent="0.2">
      <c r="A42" s="10">
        <v>0.5</v>
      </c>
      <c r="B42" s="11"/>
      <c r="C42" s="11">
        <f>C43</f>
        <v>2.506392</v>
      </c>
      <c r="D42" s="11">
        <f>D41</f>
        <v>6</v>
      </c>
    </row>
    <row r="43" spans="1:9" x14ac:dyDescent="0.2">
      <c r="A43" s="1">
        <v>0.5</v>
      </c>
      <c r="B43" t="s">
        <v>21</v>
      </c>
      <c r="C43">
        <f>V8</f>
        <v>2.506392</v>
      </c>
      <c r="D43">
        <f>Y8</f>
        <v>7</v>
      </c>
    </row>
    <row r="44" spans="1:9" x14ac:dyDescent="0.2">
      <c r="A44" s="1">
        <v>0.5</v>
      </c>
      <c r="C44">
        <f>C45</f>
        <v>20.051164</v>
      </c>
      <c r="D44">
        <f>D43</f>
        <v>7</v>
      </c>
    </row>
    <row r="45" spans="1:9" x14ac:dyDescent="0.2">
      <c r="A45" s="1">
        <v>0.5</v>
      </c>
      <c r="B45" t="s">
        <v>42</v>
      </c>
      <c r="C45">
        <f>V13</f>
        <v>20.051164</v>
      </c>
      <c r="D45">
        <f>Y13</f>
        <v>14</v>
      </c>
    </row>
    <row r="46" spans="1:9" x14ac:dyDescent="0.2">
      <c r="A46" s="1">
        <v>0.5</v>
      </c>
      <c r="C46">
        <f>C47</f>
        <v>109.885255</v>
      </c>
      <c r="D46">
        <f>D45</f>
        <v>14</v>
      </c>
    </row>
    <row r="47" spans="1:9" x14ac:dyDescent="0.2">
      <c r="A47" s="1">
        <v>0.5</v>
      </c>
      <c r="B47" t="s">
        <v>34</v>
      </c>
      <c r="C47">
        <f>V16</f>
        <v>109.885255</v>
      </c>
      <c r="D47">
        <f>Y16</f>
        <v>16</v>
      </c>
    </row>
    <row r="48" spans="1:9" x14ac:dyDescent="0.2">
      <c r="A48" s="41" t="s">
        <v>46</v>
      </c>
      <c r="B48" s="42" t="s">
        <v>43</v>
      </c>
      <c r="C48" s="42">
        <v>0.1</v>
      </c>
      <c r="D48" s="42">
        <f>Z2</f>
        <v>0</v>
      </c>
    </row>
    <row r="49" spans="1:4" x14ac:dyDescent="0.2">
      <c r="A49" s="1">
        <v>0.6</v>
      </c>
      <c r="C49">
        <f>C50</f>
        <v>20.051164</v>
      </c>
      <c r="D49">
        <f>D48</f>
        <v>0</v>
      </c>
    </row>
    <row r="50" spans="1:4" x14ac:dyDescent="0.2">
      <c r="A50" s="1">
        <v>0.6</v>
      </c>
      <c r="B50" t="s">
        <v>42</v>
      </c>
      <c r="C50">
        <f>V13</f>
        <v>20.051164</v>
      </c>
      <c r="D50">
        <f>Z13</f>
        <v>3</v>
      </c>
    </row>
    <row r="51" spans="1:4" x14ac:dyDescent="0.2">
      <c r="A51" s="1">
        <v>0.6</v>
      </c>
      <c r="C51">
        <f>C52</f>
        <v>109.885255</v>
      </c>
      <c r="D51">
        <f>D50</f>
        <v>3</v>
      </c>
    </row>
    <row r="52" spans="1:4" x14ac:dyDescent="0.2">
      <c r="A52" s="1">
        <v>0.6</v>
      </c>
      <c r="B52" t="s">
        <v>34</v>
      </c>
      <c r="C52">
        <f>V16</f>
        <v>109.885255</v>
      </c>
      <c r="D52">
        <f>Z16</f>
        <v>7</v>
      </c>
    </row>
    <row r="53" spans="1:4" x14ac:dyDescent="0.2">
      <c r="A53" s="1"/>
    </row>
    <row r="54" spans="1:4" x14ac:dyDescent="0.2">
      <c r="A54" s="1"/>
    </row>
    <row r="55" spans="1:4" x14ac:dyDescent="0.2">
      <c r="A55" s="1"/>
    </row>
    <row r="56" spans="1:4" x14ac:dyDescent="0.2">
      <c r="A56" s="1"/>
    </row>
    <row r="57" spans="1:4" x14ac:dyDescent="0.2">
      <c r="A57" s="1"/>
    </row>
  </sheetData>
  <sortState xmlns:xlrd2="http://schemas.microsoft.com/office/spreadsheetml/2017/richdata2" ref="A2:W16">
    <sortCondition ref="V2:V16"/>
  </sortState>
  <mergeCells count="1">
    <mergeCell ref="E39:I39"/>
  </mergeCells>
  <conditionalFormatting sqref="B2:T16">
    <cfRule type="cellIs" dxfId="19" priority="1" operator="greaterThan">
      <formula>60</formula>
    </cfRule>
    <cfRule type="cellIs" dxfId="18" priority="2" operator="greaterThan">
      <formula>50</formula>
    </cfRule>
    <cfRule type="cellIs" dxfId="17" priority="3" operator="greaterThan">
      <formula>49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B90-793E-F84B-AF95-7A3B73EBA0DB}">
  <dimension ref="A1:AS61"/>
  <sheetViews>
    <sheetView topLeftCell="A27" workbookViewId="0">
      <selection activeCell="F28" sqref="F28"/>
    </sheetView>
  </sheetViews>
  <sheetFormatPr baseColWidth="10" defaultRowHeight="16" x14ac:dyDescent="0.2"/>
  <cols>
    <col min="20" max="20" width="12.3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62</v>
      </c>
      <c r="V1" t="s">
        <v>39</v>
      </c>
      <c r="W1" t="s">
        <v>40</v>
      </c>
      <c r="X1" s="2">
        <v>0.49</v>
      </c>
      <c r="Y1" s="4">
        <v>0.5</v>
      </c>
      <c r="Z1" s="3">
        <v>0.6</v>
      </c>
      <c r="AA1" s="5">
        <v>0.7</v>
      </c>
    </row>
    <row r="2" spans="1:27" x14ac:dyDescent="0.2">
      <c r="A2" t="s">
        <v>20</v>
      </c>
      <c r="B2">
        <v>41.1111111111111</v>
      </c>
      <c r="C2">
        <v>53.695652173912997</v>
      </c>
      <c r="D2">
        <v>49.727272727272698</v>
      </c>
      <c r="E2">
        <v>51.7</v>
      </c>
      <c r="F2">
        <v>40.470588235294102</v>
      </c>
      <c r="G2">
        <v>43</v>
      </c>
      <c r="H2">
        <v>55.318181818181799</v>
      </c>
      <c r="I2">
        <v>35.9375</v>
      </c>
      <c r="J2">
        <v>45.625</v>
      </c>
      <c r="K2">
        <v>45.5</v>
      </c>
      <c r="L2">
        <v>60.142857142857103</v>
      </c>
      <c r="M2">
        <v>56.578947368420998</v>
      </c>
      <c r="N2">
        <v>21.428571428571399</v>
      </c>
      <c r="O2">
        <v>56.1111111111111</v>
      </c>
      <c r="P2">
        <v>57.368421052631497</v>
      </c>
      <c r="Q2">
        <v>39.210526315789402</v>
      </c>
      <c r="R2">
        <v>42.105263157894697</v>
      </c>
      <c r="S2">
        <v>58.0555555555555</v>
      </c>
      <c r="T2">
        <v>32.7777777777777</v>
      </c>
      <c r="U2">
        <v>0</v>
      </c>
      <c r="V2">
        <f t="shared" ref="V2:V16" si="0">U2/1000000</f>
        <v>0</v>
      </c>
      <c r="W2">
        <v>1</v>
      </c>
      <c r="X2">
        <f t="shared" ref="X2:X16" si="1">COUNTIF($B2:$T2, "&gt;=49")- COUNTIF($B2:$T2,"&gt;50")</f>
        <v>1</v>
      </c>
      <c r="Y2">
        <f t="shared" ref="Y2:Y16" si="2">COUNTIF(B2:T2, "&gt;50")</f>
        <v>8</v>
      </c>
      <c r="Z2">
        <f t="shared" ref="Z2:Z16" si="3">COUNTIF(B2:T2, "&gt;60")</f>
        <v>1</v>
      </c>
      <c r="AA2">
        <f t="shared" ref="AA2:AA16" si="4">COUNTIF(B2:T2, "&gt;70")</f>
        <v>0</v>
      </c>
    </row>
    <row r="3" spans="1:27" x14ac:dyDescent="0.2">
      <c r="A3" t="s">
        <v>27</v>
      </c>
      <c r="B3">
        <v>52.973142355548603</v>
      </c>
      <c r="C3">
        <v>60.296247408912997</v>
      </c>
      <c r="D3">
        <v>55.413939391272699</v>
      </c>
      <c r="E3">
        <v>56.912777775333304</v>
      </c>
      <c r="F3">
        <v>45.8255326772274</v>
      </c>
      <c r="G3">
        <v>49.564754898882299</v>
      </c>
      <c r="H3">
        <v>62.781931814681798</v>
      </c>
      <c r="I3">
        <v>48.783273803500002</v>
      </c>
      <c r="J3">
        <v>53.748809520000002</v>
      </c>
      <c r="K3">
        <v>52.354464282499997</v>
      </c>
      <c r="L3">
        <v>66.502944859172899</v>
      </c>
      <c r="M3">
        <v>61.910197365921</v>
      </c>
      <c r="N3">
        <v>28.110404758771399</v>
      </c>
      <c r="O3">
        <v>60.020694442611102</v>
      </c>
      <c r="P3">
        <v>63.099514799943996</v>
      </c>
      <c r="Q3">
        <v>45.652453396101897</v>
      </c>
      <c r="R3">
        <v>47.791929821894698</v>
      </c>
      <c r="S3">
        <v>63.697795136243002</v>
      </c>
      <c r="T3">
        <v>37.886892358715201</v>
      </c>
      <c r="U3">
        <v>307972</v>
      </c>
      <c r="V3">
        <f t="shared" si="0"/>
        <v>0.30797200000000002</v>
      </c>
      <c r="W3">
        <v>0.71083333299999996</v>
      </c>
      <c r="X3">
        <f t="shared" si="1"/>
        <v>1</v>
      </c>
      <c r="Y3">
        <f t="shared" si="2"/>
        <v>12</v>
      </c>
      <c r="Z3">
        <f t="shared" si="3"/>
        <v>7</v>
      </c>
      <c r="AA3">
        <f t="shared" si="4"/>
        <v>0</v>
      </c>
    </row>
    <row r="4" spans="1:27" x14ac:dyDescent="0.2">
      <c r="A4" t="s">
        <v>25</v>
      </c>
      <c r="B4">
        <v>53.171405228758097</v>
      </c>
      <c r="C4">
        <v>66.0161067193675</v>
      </c>
      <c r="D4">
        <v>58.588522727272696</v>
      </c>
      <c r="E4">
        <v>58.284210526315697</v>
      </c>
      <c r="F4">
        <v>46.986213235294102</v>
      </c>
      <c r="G4">
        <v>51.6875</v>
      </c>
      <c r="H4">
        <v>62.830800865800803</v>
      </c>
      <c r="I4">
        <v>50.085714285714197</v>
      </c>
      <c r="J4">
        <v>54.891666666666602</v>
      </c>
      <c r="K4">
        <v>56.173214285714202</v>
      </c>
      <c r="L4">
        <v>67.787857142857106</v>
      </c>
      <c r="M4">
        <v>61.484829721362203</v>
      </c>
      <c r="N4">
        <v>24.9035714285714</v>
      </c>
      <c r="O4">
        <v>60.403758169934598</v>
      </c>
      <c r="P4">
        <v>63.909597523219801</v>
      </c>
      <c r="Q4">
        <v>45.3883040935672</v>
      </c>
      <c r="R4">
        <v>48.646439628482902</v>
      </c>
      <c r="S4">
        <v>67.611805555555506</v>
      </c>
      <c r="T4">
        <v>38.501307189542402</v>
      </c>
      <c r="U4">
        <v>722555</v>
      </c>
      <c r="V4">
        <f t="shared" si="0"/>
        <v>0.72255499999999995</v>
      </c>
      <c r="W4">
        <v>0.69499999999999995</v>
      </c>
      <c r="X4">
        <f t="shared" si="1"/>
        <v>0</v>
      </c>
      <c r="Y4">
        <f t="shared" si="2"/>
        <v>14</v>
      </c>
      <c r="Z4">
        <f t="shared" si="3"/>
        <v>7</v>
      </c>
      <c r="AA4">
        <f t="shared" si="4"/>
        <v>0</v>
      </c>
    </row>
    <row r="5" spans="1:27" x14ac:dyDescent="0.2">
      <c r="A5" t="s">
        <v>30</v>
      </c>
      <c r="B5">
        <v>52.347048605486101</v>
      </c>
      <c r="C5">
        <v>64.182527168663</v>
      </c>
      <c r="D5">
        <v>58.974957907828198</v>
      </c>
      <c r="E5">
        <v>60.316666662352901</v>
      </c>
      <c r="F5">
        <v>50.458088230294102</v>
      </c>
      <c r="G5">
        <v>52.7794270784375</v>
      </c>
      <c r="H5">
        <v>63.728708129760697</v>
      </c>
      <c r="I5">
        <v>52.583333324999998</v>
      </c>
      <c r="J5">
        <v>58.466071422142797</v>
      </c>
      <c r="K5">
        <v>59.094097215416603</v>
      </c>
      <c r="L5">
        <v>68.835681212579303</v>
      </c>
      <c r="M5">
        <v>63.445353614983503</v>
      </c>
      <c r="N5">
        <v>27.561246864097701</v>
      </c>
      <c r="O5">
        <v>62.547499996777702</v>
      </c>
      <c r="P5">
        <v>65.275191882006496</v>
      </c>
      <c r="Q5">
        <v>48.365734644539401</v>
      </c>
      <c r="R5">
        <v>52.508908986019698</v>
      </c>
      <c r="S5">
        <v>68.043055550555493</v>
      </c>
      <c r="T5">
        <v>39.436111107777698</v>
      </c>
      <c r="U5">
        <v>762468</v>
      </c>
      <c r="V5">
        <f t="shared" si="0"/>
        <v>0.76246800000000003</v>
      </c>
      <c r="W5">
        <v>0.66583333300000003</v>
      </c>
      <c r="X5">
        <f t="shared" si="1"/>
        <v>0</v>
      </c>
      <c r="Y5">
        <f t="shared" si="2"/>
        <v>16</v>
      </c>
      <c r="Z5">
        <f t="shared" si="3"/>
        <v>8</v>
      </c>
      <c r="AA5">
        <f t="shared" si="4"/>
        <v>0</v>
      </c>
    </row>
    <row r="6" spans="1:27" x14ac:dyDescent="0.2">
      <c r="A6" t="s">
        <v>24</v>
      </c>
      <c r="B6">
        <v>56.419934640522797</v>
      </c>
      <c r="C6">
        <v>66.1561067193675</v>
      </c>
      <c r="D6">
        <v>59.061572727272697</v>
      </c>
      <c r="E6">
        <v>60.283684210526303</v>
      </c>
      <c r="F6">
        <v>51.401088235294097</v>
      </c>
      <c r="G6">
        <v>55.9161111111111</v>
      </c>
      <c r="H6">
        <v>68.239800865800802</v>
      </c>
      <c r="I6">
        <v>54.2128333333333</v>
      </c>
      <c r="J6">
        <v>61.3556666666666</v>
      </c>
      <c r="K6">
        <v>60.212800000000001</v>
      </c>
      <c r="L6">
        <v>70.2752571428571</v>
      </c>
      <c r="M6">
        <v>65.764241486068101</v>
      </c>
      <c r="N6">
        <v>29.822666666666599</v>
      </c>
      <c r="O6">
        <v>65.500522875816998</v>
      </c>
      <c r="P6">
        <v>67.900891640866803</v>
      </c>
      <c r="Q6">
        <v>50.7771929824561</v>
      </c>
      <c r="R6">
        <v>52.515263157894701</v>
      </c>
      <c r="S6">
        <v>66.600430555555505</v>
      </c>
      <c r="T6">
        <v>40.534248366013003</v>
      </c>
      <c r="U6">
        <v>1023182</v>
      </c>
      <c r="V6">
        <f t="shared" si="0"/>
        <v>1.023182</v>
      </c>
      <c r="W6">
        <v>0.69399999999999995</v>
      </c>
      <c r="X6">
        <f t="shared" si="1"/>
        <v>0</v>
      </c>
      <c r="Y6">
        <f t="shared" si="2"/>
        <v>17</v>
      </c>
      <c r="Z6">
        <f t="shared" si="3"/>
        <v>10</v>
      </c>
      <c r="AA6">
        <f t="shared" si="4"/>
        <v>1</v>
      </c>
    </row>
    <row r="7" spans="1:27" x14ac:dyDescent="0.2">
      <c r="A7" t="s">
        <v>22</v>
      </c>
      <c r="B7">
        <v>53.245964046346401</v>
      </c>
      <c r="C7">
        <v>62.825008230049399</v>
      </c>
      <c r="D7">
        <v>59.463189389172697</v>
      </c>
      <c r="E7">
        <v>60.156666662526298</v>
      </c>
      <c r="F7">
        <v>50.725640313606597</v>
      </c>
      <c r="G7">
        <v>54.914583327499997</v>
      </c>
      <c r="H7">
        <v>64.882269115086501</v>
      </c>
      <c r="I7">
        <v>50.5267857071428</v>
      </c>
      <c r="J7">
        <v>59.971130945357103</v>
      </c>
      <c r="K7">
        <v>58.630357136428501</v>
      </c>
      <c r="L7">
        <v>68.006482139007105</v>
      </c>
      <c r="M7">
        <v>63.187035600479803</v>
      </c>
      <c r="N7">
        <v>26.777976187857099</v>
      </c>
      <c r="O7">
        <v>62.3187091472875</v>
      </c>
      <c r="P7">
        <v>64.577244578513898</v>
      </c>
      <c r="Q7">
        <v>48.8556651999561</v>
      </c>
      <c r="R7">
        <v>49.1138415858359</v>
      </c>
      <c r="S7">
        <v>66.778732634617995</v>
      </c>
      <c r="T7">
        <v>38.584885618071802</v>
      </c>
      <c r="U7">
        <v>2075724</v>
      </c>
      <c r="V7">
        <f t="shared" si="0"/>
        <v>2.0757240000000001</v>
      </c>
      <c r="W7">
        <v>0.68083333300000004</v>
      </c>
      <c r="X7">
        <f t="shared" si="1"/>
        <v>1</v>
      </c>
      <c r="Y7">
        <f t="shared" si="2"/>
        <v>15</v>
      </c>
      <c r="Z7">
        <f t="shared" si="3"/>
        <v>8</v>
      </c>
      <c r="AA7">
        <f t="shared" si="4"/>
        <v>0</v>
      </c>
    </row>
    <row r="8" spans="1:27" x14ac:dyDescent="0.2">
      <c r="A8" t="s">
        <v>21</v>
      </c>
      <c r="B8">
        <v>52.159809027777698</v>
      </c>
      <c r="C8">
        <v>63.2829891304347</v>
      </c>
      <c r="D8">
        <v>60.860553977272701</v>
      </c>
      <c r="E8">
        <v>61.364703124999998</v>
      </c>
      <c r="F8">
        <v>49.501102941176399</v>
      </c>
      <c r="G8">
        <v>55.455953125000001</v>
      </c>
      <c r="H8">
        <v>64.928963068181801</v>
      </c>
      <c r="I8">
        <v>45.532421874999997</v>
      </c>
      <c r="J8">
        <v>56.746386718750003</v>
      </c>
      <c r="K8">
        <v>57.40642578125</v>
      </c>
      <c r="L8">
        <v>69.147961309523794</v>
      </c>
      <c r="M8">
        <v>65.246513157894697</v>
      </c>
      <c r="N8">
        <v>30.068154761904701</v>
      </c>
      <c r="O8">
        <v>65.337743055555507</v>
      </c>
      <c r="P8">
        <v>66.7337993421052</v>
      </c>
      <c r="Q8">
        <v>52.248601973684202</v>
      </c>
      <c r="R8">
        <v>53.3069901315789</v>
      </c>
      <c r="S8">
        <v>66.080399305555503</v>
      </c>
      <c r="T8">
        <v>41.694270833333299</v>
      </c>
      <c r="U8">
        <v>2506392</v>
      </c>
      <c r="V8">
        <f t="shared" si="0"/>
        <v>2.506392</v>
      </c>
      <c r="W8">
        <v>0.69781249999999995</v>
      </c>
      <c r="X8">
        <f t="shared" si="1"/>
        <v>1</v>
      </c>
      <c r="Y8">
        <f t="shared" si="2"/>
        <v>15</v>
      </c>
      <c r="Z8">
        <f t="shared" si="3"/>
        <v>9</v>
      </c>
      <c r="AA8">
        <f t="shared" si="4"/>
        <v>0</v>
      </c>
    </row>
    <row r="9" spans="1:27" x14ac:dyDescent="0.2">
      <c r="A9" t="s">
        <v>31</v>
      </c>
      <c r="B9">
        <v>51.693464052287503</v>
      </c>
      <c r="C9">
        <v>63.877470355731198</v>
      </c>
      <c r="D9">
        <v>57.462272727272698</v>
      </c>
      <c r="E9">
        <v>58.736842105263101</v>
      </c>
      <c r="F9">
        <v>48.8705882352941</v>
      </c>
      <c r="G9">
        <v>52.5277777777777</v>
      </c>
      <c r="H9">
        <v>62.884848484848398</v>
      </c>
      <c r="I9">
        <v>48.9375</v>
      </c>
      <c r="J9">
        <v>58.125</v>
      </c>
      <c r="K9">
        <v>59.099999999999902</v>
      </c>
      <c r="L9">
        <v>67.1078571428571</v>
      </c>
      <c r="M9">
        <v>63.384502923976598</v>
      </c>
      <c r="N9">
        <v>26.9585714285714</v>
      </c>
      <c r="O9">
        <v>63.316993464052203</v>
      </c>
      <c r="P9">
        <v>65.535087719298204</v>
      </c>
      <c r="Q9">
        <v>47.182748538011602</v>
      </c>
      <c r="R9">
        <v>51.633040935672497</v>
      </c>
      <c r="S9">
        <v>68.761437908496703</v>
      </c>
      <c r="T9">
        <v>38.748366013071802</v>
      </c>
      <c r="U9">
        <v>3623052</v>
      </c>
      <c r="V9">
        <f t="shared" si="0"/>
        <v>3.6230519999999999</v>
      </c>
      <c r="W9">
        <v>0.7</v>
      </c>
      <c r="X9">
        <f t="shared" si="1"/>
        <v>0</v>
      </c>
      <c r="Y9">
        <f t="shared" si="2"/>
        <v>14</v>
      </c>
      <c r="Z9">
        <f t="shared" si="3"/>
        <v>7</v>
      </c>
      <c r="AA9">
        <f t="shared" si="4"/>
        <v>0</v>
      </c>
    </row>
    <row r="10" spans="1:27" x14ac:dyDescent="0.2">
      <c r="A10" t="s">
        <v>26</v>
      </c>
      <c r="B10">
        <v>56.467361111111103</v>
      </c>
      <c r="C10">
        <v>65.761277173913001</v>
      </c>
      <c r="D10">
        <v>60.167897727272702</v>
      </c>
      <c r="E10">
        <v>60.302941176470497</v>
      </c>
      <c r="F10">
        <v>49.0888918067226</v>
      </c>
      <c r="G10">
        <v>52.826171875</v>
      </c>
      <c r="H10">
        <v>67.903379186602805</v>
      </c>
      <c r="I10">
        <v>55.90625</v>
      </c>
      <c r="J10">
        <v>62.861607142857103</v>
      </c>
      <c r="K10">
        <v>61.8125</v>
      </c>
      <c r="L10">
        <v>71.314732142857096</v>
      </c>
      <c r="M10">
        <v>65.110197368420998</v>
      </c>
      <c r="N10">
        <v>26.624295112781901</v>
      </c>
      <c r="O10">
        <v>64.6423611111111</v>
      </c>
      <c r="P10">
        <v>67.118421052631504</v>
      </c>
      <c r="Q10">
        <v>51.321854440789402</v>
      </c>
      <c r="R10">
        <v>53.561513157894701</v>
      </c>
      <c r="S10">
        <v>67.074305555555497</v>
      </c>
      <c r="T10">
        <v>39.602777777777703</v>
      </c>
      <c r="U10">
        <v>6194136</v>
      </c>
      <c r="V10">
        <f t="shared" si="0"/>
        <v>6.1941360000000003</v>
      </c>
      <c r="W10">
        <v>0.73124999999999996</v>
      </c>
      <c r="X10">
        <f t="shared" si="1"/>
        <v>1</v>
      </c>
      <c r="Y10">
        <f t="shared" si="2"/>
        <v>16</v>
      </c>
      <c r="Z10">
        <f t="shared" si="3"/>
        <v>11</v>
      </c>
      <c r="AA10">
        <f t="shared" si="4"/>
        <v>1</v>
      </c>
    </row>
    <row r="11" spans="1:27" x14ac:dyDescent="0.2">
      <c r="A11" t="s">
        <v>23</v>
      </c>
      <c r="B11">
        <v>53.150596405228697</v>
      </c>
      <c r="C11">
        <v>65.252470355731205</v>
      </c>
      <c r="D11">
        <v>59.134522727272703</v>
      </c>
      <c r="E11">
        <v>60.699111842105197</v>
      </c>
      <c r="F11">
        <v>49.329611672794101</v>
      </c>
      <c r="G11">
        <v>54.3</v>
      </c>
      <c r="H11">
        <v>66.2146103896103</v>
      </c>
      <c r="I11">
        <v>49.497500000000002</v>
      </c>
      <c r="J11">
        <v>59.185000000000002</v>
      </c>
      <c r="K11">
        <v>60.839750000000002</v>
      </c>
      <c r="L11">
        <v>69.995044642857096</v>
      </c>
      <c r="M11">
        <v>64.729903250774001</v>
      </c>
      <c r="N11">
        <v>27.421607142857098</v>
      </c>
      <c r="O11">
        <v>64.336846405228698</v>
      </c>
      <c r="P11">
        <v>65.594156346749202</v>
      </c>
      <c r="Q11">
        <v>49.627713815789399</v>
      </c>
      <c r="R11">
        <v>50.891844040247598</v>
      </c>
      <c r="S11">
        <v>65.524149305555497</v>
      </c>
      <c r="T11">
        <v>39.320976307189497</v>
      </c>
      <c r="U11">
        <v>10035568</v>
      </c>
      <c r="V11">
        <f t="shared" si="0"/>
        <v>10.035568</v>
      </c>
      <c r="W11">
        <v>0.635625</v>
      </c>
      <c r="X11">
        <f t="shared" si="1"/>
        <v>3</v>
      </c>
      <c r="Y11">
        <f t="shared" si="2"/>
        <v>14</v>
      </c>
      <c r="Z11">
        <f t="shared" si="3"/>
        <v>9</v>
      </c>
      <c r="AA11">
        <f t="shared" si="4"/>
        <v>0</v>
      </c>
    </row>
    <row r="12" spans="1:27" x14ac:dyDescent="0.2">
      <c r="A12" t="s">
        <v>29</v>
      </c>
      <c r="B12">
        <v>50.219374999999999</v>
      </c>
      <c r="C12">
        <v>62.073985507246299</v>
      </c>
      <c r="D12">
        <v>56.161351674641097</v>
      </c>
      <c r="E12">
        <v>56.619097222222202</v>
      </c>
      <c r="F12">
        <v>46.048676470588198</v>
      </c>
      <c r="G12">
        <v>49.149338235294103</v>
      </c>
      <c r="H12">
        <v>61.916119318181799</v>
      </c>
      <c r="I12">
        <v>46.383214285714203</v>
      </c>
      <c r="J12">
        <v>53.377678571428497</v>
      </c>
      <c r="K12">
        <v>55.562788461538403</v>
      </c>
      <c r="L12">
        <v>66.576936090225502</v>
      </c>
      <c r="M12">
        <v>62.112931743421001</v>
      </c>
      <c r="N12">
        <v>25.878308270676602</v>
      </c>
      <c r="O12">
        <v>61.145251736111099</v>
      </c>
      <c r="P12">
        <v>63.866389802631502</v>
      </c>
      <c r="Q12">
        <v>46.244041940789401</v>
      </c>
      <c r="R12">
        <v>48.781747532894698</v>
      </c>
      <c r="S12">
        <v>67.374071180555504</v>
      </c>
      <c r="T12">
        <v>37.986233660130701</v>
      </c>
      <c r="U12">
        <v>18451306</v>
      </c>
      <c r="V12">
        <f t="shared" si="0"/>
        <v>18.451305999999999</v>
      </c>
      <c r="W12">
        <v>0.57125000000000004</v>
      </c>
      <c r="X12">
        <f t="shared" si="1"/>
        <v>1</v>
      </c>
      <c r="Y12">
        <f t="shared" si="2"/>
        <v>12</v>
      </c>
      <c r="Z12">
        <f t="shared" si="3"/>
        <v>7</v>
      </c>
      <c r="AA12">
        <f t="shared" si="4"/>
        <v>0</v>
      </c>
    </row>
    <row r="13" spans="1:27" x14ac:dyDescent="0.2">
      <c r="A13" t="s">
        <v>33</v>
      </c>
      <c r="B13">
        <v>65.253987164486105</v>
      </c>
      <c r="C13">
        <v>75.943816658386694</v>
      </c>
      <c r="D13">
        <v>71.075296267037402</v>
      </c>
      <c r="E13">
        <v>70.000471883874994</v>
      </c>
      <c r="F13">
        <v>62.328053245894097</v>
      </c>
      <c r="G13">
        <v>65.865566122199994</v>
      </c>
      <c r="H13">
        <v>75.136533216681798</v>
      </c>
      <c r="I13">
        <v>61.958291679285701</v>
      </c>
      <c r="J13">
        <v>70.210682704230706</v>
      </c>
      <c r="K13">
        <v>69.270565983750004</v>
      </c>
      <c r="L13">
        <v>77.584151942982103</v>
      </c>
      <c r="M13">
        <v>70.417426264021003</v>
      </c>
      <c r="N13">
        <v>36.702830695237999</v>
      </c>
      <c r="O13">
        <v>70.103423617896794</v>
      </c>
      <c r="P13">
        <v>72.489937726631496</v>
      </c>
      <c r="Q13">
        <v>57.539637435789402</v>
      </c>
      <c r="R13">
        <v>58.830577054894697</v>
      </c>
      <c r="S13">
        <v>73.406186118555496</v>
      </c>
      <c r="T13">
        <v>47.598582472465203</v>
      </c>
      <c r="U13">
        <v>20051164</v>
      </c>
      <c r="V13">
        <f t="shared" si="0"/>
        <v>20.051164</v>
      </c>
      <c r="W13">
        <v>0.68734166699999999</v>
      </c>
      <c r="X13">
        <f t="shared" si="1"/>
        <v>0</v>
      </c>
      <c r="Y13">
        <f t="shared" si="2"/>
        <v>17</v>
      </c>
      <c r="Z13">
        <f t="shared" si="3"/>
        <v>15</v>
      </c>
      <c r="AA13">
        <f t="shared" si="4"/>
        <v>10</v>
      </c>
    </row>
    <row r="14" spans="1:27" x14ac:dyDescent="0.2">
      <c r="A14" t="s">
        <v>32</v>
      </c>
      <c r="B14">
        <v>61.446486935111103</v>
      </c>
      <c r="C14">
        <v>72.952472617055903</v>
      </c>
      <c r="D14">
        <v>67.005553069483199</v>
      </c>
      <c r="E14">
        <v>67.000009650333297</v>
      </c>
      <c r="F14">
        <v>57.360616452919103</v>
      </c>
      <c r="G14">
        <v>59.958792897999999</v>
      </c>
      <c r="H14">
        <v>69.668659253681795</v>
      </c>
      <c r="I14">
        <v>54.687562010428501</v>
      </c>
      <c r="J14">
        <v>63.485576929230703</v>
      </c>
      <c r="K14">
        <v>65.146634622153798</v>
      </c>
      <c r="L14">
        <v>73.866285002523796</v>
      </c>
      <c r="M14">
        <v>69.558873588170997</v>
      </c>
      <c r="N14">
        <v>33.231436015971397</v>
      </c>
      <c r="O14">
        <v>67.841417104736095</v>
      </c>
      <c r="P14">
        <v>69.945243973631506</v>
      </c>
      <c r="Q14">
        <v>57.874209047914398</v>
      </c>
      <c r="R14">
        <v>59.116222365144701</v>
      </c>
      <c r="S14">
        <v>71.237033424680504</v>
      </c>
      <c r="T14">
        <v>46.625561687777697</v>
      </c>
      <c r="U14">
        <v>21720166</v>
      </c>
      <c r="V14">
        <f t="shared" si="0"/>
        <v>21.720165999999999</v>
      </c>
      <c r="W14">
        <v>0.64496527800000003</v>
      </c>
      <c r="X14">
        <f t="shared" si="1"/>
        <v>0</v>
      </c>
      <c r="Y14">
        <f t="shared" si="2"/>
        <v>17</v>
      </c>
      <c r="Z14">
        <f t="shared" si="3"/>
        <v>12</v>
      </c>
      <c r="AA14">
        <f t="shared" si="4"/>
        <v>3</v>
      </c>
    </row>
    <row r="15" spans="1:27" x14ac:dyDescent="0.2">
      <c r="A15" t="s">
        <v>28</v>
      </c>
      <c r="B15">
        <v>56.405228758169898</v>
      </c>
      <c r="C15">
        <v>66.695652173913004</v>
      </c>
      <c r="D15">
        <v>60.086647727272698</v>
      </c>
      <c r="E15">
        <v>59.611184210526297</v>
      </c>
      <c r="F15">
        <v>49.103400735294102</v>
      </c>
      <c r="G15">
        <v>54.375</v>
      </c>
      <c r="H15">
        <v>67.389610389610397</v>
      </c>
      <c r="I15">
        <v>53.928571428571402</v>
      </c>
      <c r="J15">
        <v>59.1666666666666</v>
      </c>
      <c r="K15">
        <v>60.299107142857103</v>
      </c>
      <c r="L15">
        <v>71.111607142857096</v>
      </c>
      <c r="M15">
        <v>66.615712074303403</v>
      </c>
      <c r="N15">
        <v>31.991071428571399</v>
      </c>
      <c r="O15">
        <v>64.2361111111111</v>
      </c>
      <c r="P15">
        <v>68.122097523219793</v>
      </c>
      <c r="Q15">
        <v>48.769349845201198</v>
      </c>
      <c r="R15">
        <v>51.425116099071197</v>
      </c>
      <c r="S15">
        <v>70.720996732026094</v>
      </c>
      <c r="T15">
        <v>42.0976307189542</v>
      </c>
      <c r="U15">
        <v>64182901</v>
      </c>
      <c r="V15">
        <f t="shared" si="0"/>
        <v>64.182901000000001</v>
      </c>
      <c r="W15">
        <v>0.8125</v>
      </c>
      <c r="X15">
        <f t="shared" si="1"/>
        <v>1</v>
      </c>
      <c r="Y15">
        <f t="shared" si="2"/>
        <v>15</v>
      </c>
      <c r="Z15">
        <f t="shared" si="3"/>
        <v>9</v>
      </c>
      <c r="AA15">
        <f t="shared" si="4"/>
        <v>2</v>
      </c>
    </row>
    <row r="16" spans="1:27" x14ac:dyDescent="0.2">
      <c r="A16" t="s">
        <v>34</v>
      </c>
      <c r="B16">
        <v>66.698333718169906</v>
      </c>
      <c r="C16">
        <v>76.653076901912996</v>
      </c>
      <c r="D16">
        <v>72.281935617939396</v>
      </c>
      <c r="E16">
        <v>71.316870665411699</v>
      </c>
      <c r="F16">
        <v>65.8014309332941</v>
      </c>
      <c r="G16">
        <v>67.942465212000002</v>
      </c>
      <c r="H16">
        <v>76.613078360497596</v>
      </c>
      <c r="I16">
        <v>65.528165599999994</v>
      </c>
      <c r="J16">
        <v>71.915168283076895</v>
      </c>
      <c r="K16">
        <v>73.175491965333293</v>
      </c>
      <c r="L16">
        <v>79.312966778621799</v>
      </c>
      <c r="M16">
        <v>75.451216317754302</v>
      </c>
      <c r="N16">
        <v>39.779975445413498</v>
      </c>
      <c r="O16">
        <v>73.832631953777707</v>
      </c>
      <c r="P16">
        <v>75.7803907592982</v>
      </c>
      <c r="Q16">
        <v>63.1460869344561</v>
      </c>
      <c r="R16">
        <v>63.739327563228002</v>
      </c>
      <c r="S16">
        <v>76.9565932075555</v>
      </c>
      <c r="T16">
        <v>50.648218963660099</v>
      </c>
      <c r="U16">
        <v>109885255</v>
      </c>
      <c r="V16">
        <f t="shared" si="0"/>
        <v>109.885255</v>
      </c>
      <c r="W16">
        <v>0.69044886400000005</v>
      </c>
      <c r="X16">
        <f t="shared" si="1"/>
        <v>0</v>
      </c>
      <c r="Y16">
        <f t="shared" si="2"/>
        <v>18</v>
      </c>
      <c r="Z16">
        <f t="shared" si="3"/>
        <v>17</v>
      </c>
      <c r="AA16">
        <f t="shared" si="4"/>
        <v>11</v>
      </c>
    </row>
    <row r="18" spans="1:45" x14ac:dyDescent="0.2">
      <c r="A18" t="s">
        <v>35</v>
      </c>
    </row>
    <row r="19" spans="1:45" x14ac:dyDescent="0.2">
      <c r="A19" t="s">
        <v>36</v>
      </c>
      <c r="B19" t="s">
        <v>0</v>
      </c>
      <c r="C19" t="s">
        <v>37</v>
      </c>
      <c r="D19" t="s">
        <v>38</v>
      </c>
      <c r="F19" s="6" t="s">
        <v>41</v>
      </c>
    </row>
    <row r="20" spans="1:45" x14ac:dyDescent="0.2">
      <c r="A20" s="1" t="s">
        <v>44</v>
      </c>
      <c r="B20" t="s">
        <v>43</v>
      </c>
      <c r="C20">
        <v>0.1</v>
      </c>
      <c r="D20">
        <f>SUM(X2:Y2)</f>
        <v>9</v>
      </c>
    </row>
    <row r="21" spans="1:45" x14ac:dyDescent="0.2">
      <c r="A21" s="1">
        <v>0.49</v>
      </c>
      <c r="C21">
        <f>C22</f>
        <v>0.30797200000000002</v>
      </c>
      <c r="D21">
        <f>D20</f>
        <v>9</v>
      </c>
    </row>
    <row r="22" spans="1:45" x14ac:dyDescent="0.2">
      <c r="A22" s="1">
        <v>0.49</v>
      </c>
      <c r="B22" t="str">
        <f>A3</f>
        <v>S07</v>
      </c>
      <c r="C22">
        <f>V3</f>
        <v>0.30797200000000002</v>
      </c>
      <c r="D22">
        <f>SUM(X3:Y3)</f>
        <v>13</v>
      </c>
    </row>
    <row r="23" spans="1:45" x14ac:dyDescent="0.2">
      <c r="A23" s="1">
        <v>0.49</v>
      </c>
      <c r="C23">
        <f>C24</f>
        <v>0.72255499999999995</v>
      </c>
      <c r="D23">
        <f>D22</f>
        <v>13</v>
      </c>
    </row>
    <row r="24" spans="1:45" x14ac:dyDescent="0.2">
      <c r="A24" s="1">
        <v>0.49</v>
      </c>
      <c r="B24" t="str">
        <f>A4</f>
        <v>S05</v>
      </c>
      <c r="C24">
        <f>V4</f>
        <v>0.72255499999999995</v>
      </c>
      <c r="D24">
        <f>SUM(X4:Y4)</f>
        <v>14</v>
      </c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</row>
    <row r="25" spans="1:45" x14ac:dyDescent="0.2">
      <c r="A25" s="1">
        <v>0.49</v>
      </c>
      <c r="C25">
        <f>C26</f>
        <v>0.76246800000000003</v>
      </c>
      <c r="D25">
        <f>D24</f>
        <v>14</v>
      </c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</row>
    <row r="26" spans="1:45" x14ac:dyDescent="0.2">
      <c r="A26" s="1">
        <v>0.49</v>
      </c>
      <c r="B26" t="str">
        <f>A5</f>
        <v>S10</v>
      </c>
      <c r="C26">
        <f>V5</f>
        <v>0.76246800000000003</v>
      </c>
      <c r="D26">
        <f>SUM(X5:Y5)</f>
        <v>16</v>
      </c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</row>
    <row r="27" spans="1:45" x14ac:dyDescent="0.2">
      <c r="A27" s="1">
        <v>0.49</v>
      </c>
      <c r="C27">
        <f>C28</f>
        <v>1.023182</v>
      </c>
      <c r="D27">
        <f>D26</f>
        <v>16</v>
      </c>
      <c r="AC27" s="23"/>
      <c r="AD27" s="23"/>
      <c r="AE27" s="24"/>
      <c r="AF27" s="24"/>
      <c r="AG27" s="25"/>
      <c r="AH27" s="24"/>
      <c r="AI27" s="26"/>
      <c r="AJ27" s="24"/>
      <c r="AK27" s="24"/>
      <c r="AL27" s="24"/>
      <c r="AM27" s="23"/>
      <c r="AN27" s="23"/>
      <c r="AO27" s="23"/>
      <c r="AP27" s="23"/>
      <c r="AQ27" s="23"/>
      <c r="AR27" s="23"/>
      <c r="AS27" s="23"/>
    </row>
    <row r="28" spans="1:45" x14ac:dyDescent="0.2">
      <c r="A28" s="1">
        <v>0.49</v>
      </c>
      <c r="B28" t="str">
        <f>A6</f>
        <v>S04</v>
      </c>
      <c r="C28">
        <f>V6</f>
        <v>1.023182</v>
      </c>
      <c r="D28">
        <f>SUM(X6:Y6)</f>
        <v>17</v>
      </c>
      <c r="AC28" s="23"/>
      <c r="AD28" s="23"/>
      <c r="AE28" s="37"/>
      <c r="AF28" s="27"/>
      <c r="AG28" s="28"/>
      <c r="AH28" s="29"/>
      <c r="AI28" s="30"/>
      <c r="AJ28" s="29"/>
      <c r="AK28" s="27"/>
      <c r="AL28" s="29"/>
      <c r="AM28" s="29"/>
      <c r="AN28" s="23"/>
      <c r="AO28" s="23"/>
      <c r="AP28" s="23"/>
      <c r="AQ28" s="23"/>
      <c r="AR28" s="23"/>
      <c r="AS28" s="23"/>
    </row>
    <row r="29" spans="1:45" x14ac:dyDescent="0.2">
      <c r="A29" s="1">
        <v>0.49</v>
      </c>
      <c r="C29">
        <f>C30</f>
        <v>109.885255</v>
      </c>
      <c r="D29">
        <f>D28</f>
        <v>17</v>
      </c>
      <c r="AC29" s="23"/>
      <c r="AD29" s="23"/>
      <c r="AE29" s="37"/>
      <c r="AF29" s="27"/>
      <c r="AG29" s="28"/>
      <c r="AH29" s="29"/>
      <c r="AI29" s="31"/>
      <c r="AJ29" s="29"/>
      <c r="AK29" s="32"/>
      <c r="AL29" s="29"/>
      <c r="AM29" s="29"/>
      <c r="AN29" s="23"/>
      <c r="AO29" s="23"/>
      <c r="AP29" s="23"/>
      <c r="AQ29" s="23"/>
      <c r="AR29" s="23"/>
      <c r="AS29" s="23"/>
    </row>
    <row r="30" spans="1:45" x14ac:dyDescent="0.2">
      <c r="A30" s="1">
        <v>0.49</v>
      </c>
      <c r="B30" t="s">
        <v>34</v>
      </c>
      <c r="C30">
        <f>V16</f>
        <v>109.885255</v>
      </c>
      <c r="D30">
        <f>SUM(X16:Y16)</f>
        <v>18</v>
      </c>
      <c r="AC30" s="23"/>
      <c r="AD30" s="23"/>
      <c r="AE30" s="37"/>
      <c r="AF30" s="27"/>
      <c r="AG30" s="28"/>
      <c r="AH30" s="29"/>
      <c r="AI30" s="30"/>
      <c r="AJ30" s="29"/>
      <c r="AK30" s="33"/>
      <c r="AL30" s="29"/>
      <c r="AM30" s="29"/>
      <c r="AN30" s="23"/>
      <c r="AO30" s="23"/>
      <c r="AP30" s="23"/>
      <c r="AQ30" s="23"/>
      <c r="AR30" s="23"/>
      <c r="AS30" s="23"/>
    </row>
    <row r="31" spans="1:45" x14ac:dyDescent="0.2">
      <c r="A31" s="39" t="s">
        <v>45</v>
      </c>
      <c r="B31" s="40" t="s">
        <v>43</v>
      </c>
      <c r="C31" s="40">
        <v>0.1</v>
      </c>
      <c r="D31" s="40">
        <f>Y2</f>
        <v>8</v>
      </c>
      <c r="AC31" s="23"/>
      <c r="AD31" s="23"/>
      <c r="AE31" s="37"/>
      <c r="AF31" s="27"/>
      <c r="AG31" s="28"/>
      <c r="AH31" s="29"/>
      <c r="AI31" s="31"/>
      <c r="AJ31" s="29"/>
      <c r="AK31" s="32"/>
      <c r="AL31" s="29"/>
      <c r="AM31" s="29"/>
      <c r="AN31" s="23"/>
      <c r="AO31" s="23"/>
      <c r="AP31" s="23"/>
      <c r="AQ31" s="23"/>
      <c r="AR31" s="23"/>
      <c r="AS31" s="23"/>
    </row>
    <row r="32" spans="1:45" x14ac:dyDescent="0.2">
      <c r="A32" s="1">
        <v>0.5</v>
      </c>
      <c r="C32">
        <f>C33</f>
        <v>0.30797200000000002</v>
      </c>
      <c r="D32">
        <f>D31</f>
        <v>8</v>
      </c>
      <c r="AC32" s="23"/>
      <c r="AD32" s="23"/>
      <c r="AE32" s="37"/>
      <c r="AF32" s="27"/>
      <c r="AG32" s="28"/>
      <c r="AH32" s="29"/>
      <c r="AI32" s="31"/>
      <c r="AJ32" s="29"/>
      <c r="AK32" s="32"/>
      <c r="AL32" s="29"/>
      <c r="AM32" s="29"/>
      <c r="AN32" s="23"/>
      <c r="AO32" s="23"/>
      <c r="AP32" s="23"/>
      <c r="AQ32" s="23"/>
      <c r="AR32" s="23"/>
      <c r="AS32" s="23"/>
    </row>
    <row r="33" spans="1:45" x14ac:dyDescent="0.2">
      <c r="A33" s="1">
        <v>0.5</v>
      </c>
      <c r="B33" t="str">
        <f>A3</f>
        <v>S07</v>
      </c>
      <c r="C33">
        <f>V3</f>
        <v>0.30797200000000002</v>
      </c>
      <c r="D33">
        <f>Y3</f>
        <v>12</v>
      </c>
      <c r="AC33" s="23"/>
      <c r="AD33" s="23"/>
      <c r="AE33" s="37"/>
      <c r="AF33" s="27"/>
      <c r="AG33" s="28"/>
      <c r="AH33" s="29"/>
      <c r="AI33" s="30"/>
      <c r="AJ33" s="29"/>
      <c r="AK33" s="27"/>
      <c r="AL33" s="29"/>
      <c r="AM33" s="29"/>
      <c r="AN33" s="23"/>
      <c r="AO33" s="23"/>
      <c r="AP33" s="23"/>
      <c r="AQ33" s="23"/>
      <c r="AR33" s="23"/>
      <c r="AS33" s="23"/>
    </row>
    <row r="34" spans="1:45" x14ac:dyDescent="0.2">
      <c r="A34" s="1">
        <v>0.5</v>
      </c>
      <c r="C34">
        <f>C35</f>
        <v>0.72255499999999995</v>
      </c>
      <c r="D34">
        <f t="shared" ref="D34" si="5">D33</f>
        <v>12</v>
      </c>
      <c r="AC34" s="23"/>
      <c r="AD34" s="23"/>
      <c r="AE34" s="29"/>
      <c r="AF34" s="27"/>
      <c r="AG34" s="28"/>
      <c r="AH34" s="29"/>
      <c r="AI34" s="30"/>
      <c r="AJ34" s="29"/>
      <c r="AK34" s="29"/>
      <c r="AL34" s="29"/>
      <c r="AM34" s="29"/>
      <c r="AN34" s="23"/>
      <c r="AO34" s="23"/>
      <c r="AP34" s="23"/>
      <c r="AQ34" s="23"/>
      <c r="AR34" s="23"/>
      <c r="AS34" s="23"/>
    </row>
    <row r="35" spans="1:45" ht="17" customHeight="1" x14ac:dyDescent="0.2">
      <c r="A35" s="1">
        <v>0.5</v>
      </c>
      <c r="B35" t="str">
        <f>A4</f>
        <v>S05</v>
      </c>
      <c r="C35">
        <f>V4</f>
        <v>0.72255499999999995</v>
      </c>
      <c r="D35">
        <f>Y4</f>
        <v>14</v>
      </c>
      <c r="E35" s="36"/>
      <c r="F35" s="36"/>
      <c r="G35" s="36"/>
      <c r="H35" s="36"/>
      <c r="I35" s="36"/>
      <c r="AC35" s="23"/>
      <c r="AD35" s="23"/>
      <c r="AE35" s="37"/>
      <c r="AF35" s="27"/>
      <c r="AG35" s="28"/>
      <c r="AH35" s="29"/>
      <c r="AI35" s="30"/>
      <c r="AJ35" s="29"/>
      <c r="AK35" s="29"/>
      <c r="AL35" s="29"/>
      <c r="AM35" s="29"/>
      <c r="AN35" s="23"/>
      <c r="AO35" s="23"/>
      <c r="AP35" s="23"/>
      <c r="AQ35" s="23"/>
      <c r="AR35" s="23"/>
      <c r="AS35" s="23"/>
    </row>
    <row r="36" spans="1:45" x14ac:dyDescent="0.2">
      <c r="A36" s="1">
        <v>0.5</v>
      </c>
      <c r="C36">
        <f>C37</f>
        <v>0.76246800000000003</v>
      </c>
      <c r="D36">
        <f t="shared" ref="D36:D38" si="6">D35</f>
        <v>14</v>
      </c>
      <c r="AC36" s="23"/>
      <c r="AD36" s="23"/>
      <c r="AE36" s="37"/>
      <c r="AF36" s="27"/>
      <c r="AG36" s="28"/>
      <c r="AH36" s="29"/>
      <c r="AI36" s="30"/>
      <c r="AJ36" s="29"/>
      <c r="AK36" s="29"/>
      <c r="AL36" s="29"/>
      <c r="AM36" s="29"/>
      <c r="AN36" s="23"/>
      <c r="AO36" s="23"/>
      <c r="AP36" s="23"/>
      <c r="AQ36" s="23"/>
      <c r="AR36" s="23"/>
      <c r="AS36" s="23"/>
    </row>
    <row r="37" spans="1:45" x14ac:dyDescent="0.2">
      <c r="A37" s="1">
        <v>0.5</v>
      </c>
      <c r="B37" t="str">
        <f>A5</f>
        <v>S10</v>
      </c>
      <c r="C37">
        <f>V5</f>
        <v>0.76246800000000003</v>
      </c>
      <c r="D37">
        <f>Y5</f>
        <v>16</v>
      </c>
      <c r="AC37" s="23"/>
      <c r="AD37" s="23"/>
      <c r="AE37" s="37"/>
      <c r="AF37" s="27"/>
      <c r="AG37" s="28"/>
      <c r="AH37" s="29"/>
      <c r="AI37" s="30"/>
      <c r="AJ37" s="29"/>
      <c r="AK37" s="29"/>
      <c r="AL37" s="29"/>
      <c r="AM37" s="29"/>
      <c r="AN37" s="23"/>
      <c r="AO37" s="23"/>
      <c r="AP37" s="23"/>
      <c r="AQ37" s="23"/>
      <c r="AR37" s="23"/>
      <c r="AS37" s="23"/>
    </row>
    <row r="38" spans="1:45" x14ac:dyDescent="0.2">
      <c r="A38" s="1">
        <v>0.5</v>
      </c>
      <c r="C38">
        <f>C39</f>
        <v>1.023182</v>
      </c>
      <c r="D38">
        <f t="shared" si="6"/>
        <v>16</v>
      </c>
      <c r="AC38" s="23"/>
      <c r="AD38" s="23"/>
      <c r="AE38" s="29"/>
      <c r="AF38" s="27"/>
      <c r="AG38" s="28"/>
      <c r="AH38" s="29"/>
      <c r="AI38" s="30"/>
      <c r="AJ38" s="29"/>
      <c r="AK38" s="29"/>
      <c r="AL38" s="29"/>
      <c r="AM38" s="29"/>
      <c r="AN38" s="23"/>
      <c r="AO38" s="23"/>
      <c r="AP38" s="23"/>
      <c r="AQ38" s="34"/>
      <c r="AR38" s="23"/>
      <c r="AS38" s="23"/>
    </row>
    <row r="39" spans="1:45" x14ac:dyDescent="0.2">
      <c r="A39" s="10">
        <v>0.5</v>
      </c>
      <c r="B39" s="11" t="s">
        <v>24</v>
      </c>
      <c r="C39" s="11">
        <f>V6</f>
        <v>1.023182</v>
      </c>
      <c r="D39">
        <f>Y6</f>
        <v>17</v>
      </c>
      <c r="AC39" s="23"/>
      <c r="AD39" s="23"/>
      <c r="AE39" s="37"/>
      <c r="AF39" s="27"/>
      <c r="AG39" s="28"/>
      <c r="AH39" s="29"/>
      <c r="AI39" s="31"/>
      <c r="AJ39" s="29"/>
      <c r="AK39" s="34"/>
      <c r="AL39" s="29"/>
      <c r="AM39" s="29"/>
      <c r="AN39" s="23"/>
      <c r="AO39" s="23"/>
      <c r="AP39" s="23"/>
      <c r="AQ39" s="32"/>
      <c r="AR39" s="23"/>
      <c r="AS39" s="23"/>
    </row>
    <row r="40" spans="1:45" x14ac:dyDescent="0.2">
      <c r="A40" s="1">
        <v>0.5</v>
      </c>
      <c r="C40">
        <f>C41</f>
        <v>109.885255</v>
      </c>
      <c r="D40">
        <f t="shared" ref="D40" si="7">D39</f>
        <v>17</v>
      </c>
      <c r="AC40" s="23"/>
      <c r="AD40" s="23"/>
      <c r="AE40" s="37"/>
      <c r="AF40" s="27"/>
      <c r="AG40" s="28"/>
      <c r="AH40" s="29"/>
      <c r="AI40" s="31"/>
      <c r="AJ40" s="29"/>
      <c r="AK40" s="32"/>
      <c r="AL40" s="29"/>
      <c r="AM40" s="29"/>
      <c r="AN40" s="23"/>
      <c r="AO40" s="23"/>
      <c r="AP40" s="23"/>
      <c r="AQ40" s="33"/>
      <c r="AR40" s="23"/>
      <c r="AS40" s="23"/>
    </row>
    <row r="41" spans="1:45" x14ac:dyDescent="0.2">
      <c r="A41" s="1">
        <v>0.5</v>
      </c>
      <c r="B41" t="s">
        <v>34</v>
      </c>
      <c r="C41">
        <f>V16</f>
        <v>109.885255</v>
      </c>
      <c r="D41">
        <f>Y16</f>
        <v>18</v>
      </c>
      <c r="AC41" s="23"/>
      <c r="AD41" s="23"/>
      <c r="AE41" s="37"/>
      <c r="AF41" s="27"/>
      <c r="AG41" s="28"/>
      <c r="AH41" s="29"/>
      <c r="AI41" s="31"/>
      <c r="AJ41" s="29"/>
      <c r="AK41" s="33"/>
      <c r="AL41" s="29"/>
      <c r="AM41" s="29"/>
      <c r="AN41" s="23"/>
      <c r="AO41" s="23"/>
      <c r="AP41" s="23"/>
      <c r="AQ41" s="34"/>
      <c r="AR41" s="23"/>
      <c r="AS41" s="23"/>
    </row>
    <row r="42" spans="1:45" x14ac:dyDescent="0.2">
      <c r="A42" s="41" t="s">
        <v>46</v>
      </c>
      <c r="B42" s="42" t="s">
        <v>43</v>
      </c>
      <c r="C42" s="42">
        <v>0.1</v>
      </c>
      <c r="D42" s="42">
        <f>Z2</f>
        <v>1</v>
      </c>
      <c r="AC42" s="23"/>
      <c r="AD42" s="23"/>
      <c r="AE42" s="37"/>
      <c r="AF42" s="27"/>
      <c r="AG42" s="28"/>
      <c r="AH42" s="29"/>
      <c r="AI42" s="31"/>
      <c r="AJ42" s="29"/>
      <c r="AK42" s="34"/>
      <c r="AL42" s="29"/>
      <c r="AM42" s="29"/>
      <c r="AN42" s="23"/>
      <c r="AO42" s="23"/>
      <c r="AP42" s="23"/>
      <c r="AQ42" s="32"/>
      <c r="AR42" s="23"/>
      <c r="AS42" s="23"/>
    </row>
    <row r="43" spans="1:45" x14ac:dyDescent="0.2">
      <c r="A43" s="1">
        <v>0.6</v>
      </c>
      <c r="C43">
        <f>C44</f>
        <v>0.30797200000000002</v>
      </c>
      <c r="D43">
        <f>D42</f>
        <v>1</v>
      </c>
      <c r="AC43" s="23"/>
      <c r="AD43" s="23"/>
      <c r="AE43" s="37"/>
      <c r="AF43" s="27"/>
      <c r="AG43" s="28"/>
      <c r="AH43" s="29"/>
      <c r="AI43" s="31"/>
      <c r="AJ43" s="29"/>
      <c r="AK43" s="32"/>
      <c r="AL43" s="29"/>
      <c r="AM43" s="29"/>
      <c r="AN43" s="23"/>
      <c r="AO43" s="23"/>
      <c r="AP43" s="23"/>
      <c r="AQ43" s="33"/>
      <c r="AR43" s="23"/>
      <c r="AS43" s="23"/>
    </row>
    <row r="44" spans="1:45" x14ac:dyDescent="0.2">
      <c r="A44" s="1">
        <v>0.6</v>
      </c>
      <c r="B44" t="s">
        <v>27</v>
      </c>
      <c r="C44">
        <f>V3</f>
        <v>0.30797200000000002</v>
      </c>
      <c r="D44">
        <f>Z3</f>
        <v>7</v>
      </c>
      <c r="AC44" s="23"/>
      <c r="AD44" s="23"/>
      <c r="AE44" s="37"/>
      <c r="AF44" s="27"/>
      <c r="AG44" s="28"/>
      <c r="AH44" s="29"/>
      <c r="AI44" s="31"/>
      <c r="AJ44" s="29"/>
      <c r="AK44" s="33"/>
      <c r="AL44" s="29"/>
      <c r="AM44" s="29"/>
      <c r="AN44" s="23"/>
      <c r="AO44" s="23"/>
      <c r="AP44" s="23"/>
      <c r="AQ44" s="34"/>
      <c r="AR44" s="23"/>
      <c r="AS44" s="23"/>
    </row>
    <row r="45" spans="1:45" x14ac:dyDescent="0.2">
      <c r="A45" s="1">
        <v>0.6</v>
      </c>
      <c r="C45">
        <f>C46</f>
        <v>0.76246800000000003</v>
      </c>
      <c r="D45">
        <f>D44</f>
        <v>7</v>
      </c>
      <c r="AC45" s="23"/>
      <c r="AD45" s="23"/>
      <c r="AE45" s="37"/>
      <c r="AF45" s="27"/>
      <c r="AG45" s="28"/>
      <c r="AH45" s="29"/>
      <c r="AI45" s="31"/>
      <c r="AJ45" s="29"/>
      <c r="AK45" s="34"/>
      <c r="AL45" s="29"/>
      <c r="AM45" s="29"/>
      <c r="AN45" s="23"/>
      <c r="AO45" s="23"/>
      <c r="AP45" s="23"/>
      <c r="AQ45" s="32"/>
      <c r="AR45" s="23"/>
      <c r="AS45" s="23"/>
    </row>
    <row r="46" spans="1:45" x14ac:dyDescent="0.2">
      <c r="A46" s="1">
        <v>0.6</v>
      </c>
      <c r="B46" t="str">
        <f>A5</f>
        <v>S10</v>
      </c>
      <c r="C46">
        <f>V5</f>
        <v>0.76246800000000003</v>
      </c>
      <c r="D46">
        <f>Z5</f>
        <v>8</v>
      </c>
      <c r="AC46" s="23"/>
      <c r="AD46" s="23"/>
      <c r="AE46" s="37"/>
      <c r="AF46" s="27"/>
      <c r="AG46" s="28"/>
      <c r="AH46" s="29"/>
      <c r="AI46" s="31"/>
      <c r="AJ46" s="29"/>
      <c r="AK46" s="32"/>
      <c r="AL46" s="29"/>
      <c r="AM46" s="29"/>
      <c r="AN46" s="23"/>
      <c r="AO46" s="23"/>
      <c r="AP46" s="23"/>
      <c r="AQ46" s="23"/>
      <c r="AR46" s="23"/>
      <c r="AS46" s="23"/>
    </row>
    <row r="47" spans="1:45" x14ac:dyDescent="0.2">
      <c r="A47" s="1">
        <v>0.6</v>
      </c>
      <c r="C47">
        <f>C48</f>
        <v>1.023182</v>
      </c>
      <c r="D47">
        <f>D46</f>
        <v>8</v>
      </c>
    </row>
    <row r="48" spans="1:45" x14ac:dyDescent="0.2">
      <c r="A48" s="1">
        <v>0.6</v>
      </c>
      <c r="B48" t="str">
        <f>A6</f>
        <v>S04</v>
      </c>
      <c r="C48">
        <f>V6</f>
        <v>1.023182</v>
      </c>
      <c r="D48">
        <f>Z6</f>
        <v>10</v>
      </c>
    </row>
    <row r="49" spans="1:4" x14ac:dyDescent="0.2">
      <c r="A49" s="1">
        <v>0.6</v>
      </c>
      <c r="C49">
        <f>C50</f>
        <v>3.5295740000000002</v>
      </c>
      <c r="D49">
        <f>D48</f>
        <v>10</v>
      </c>
    </row>
    <row r="50" spans="1:4" x14ac:dyDescent="0.2">
      <c r="A50" s="1">
        <v>0.6</v>
      </c>
      <c r="B50" t="s">
        <v>49</v>
      </c>
      <c r="C50">
        <f>V6+V8</f>
        <v>3.5295740000000002</v>
      </c>
      <c r="D50">
        <f>Z6+1</f>
        <v>11</v>
      </c>
    </row>
    <row r="51" spans="1:4" x14ac:dyDescent="0.2">
      <c r="A51" s="1">
        <v>0.6</v>
      </c>
      <c r="C51">
        <f>C52</f>
        <v>20.051164</v>
      </c>
      <c r="D51">
        <f>D50</f>
        <v>11</v>
      </c>
    </row>
    <row r="52" spans="1:4" x14ac:dyDescent="0.2">
      <c r="A52" s="1">
        <v>0.6</v>
      </c>
      <c r="B52" t="s">
        <v>42</v>
      </c>
      <c r="C52">
        <f>V13</f>
        <v>20.051164</v>
      </c>
      <c r="D52">
        <f>Z13</f>
        <v>15</v>
      </c>
    </row>
    <row r="53" spans="1:4" x14ac:dyDescent="0.2">
      <c r="A53" s="1">
        <v>0.6</v>
      </c>
      <c r="C53">
        <f>C54</f>
        <v>109.885255</v>
      </c>
      <c r="D53">
        <f>D52</f>
        <v>15</v>
      </c>
    </row>
    <row r="54" spans="1:4" x14ac:dyDescent="0.2">
      <c r="A54" s="1">
        <v>0.6</v>
      </c>
      <c r="B54" t="s">
        <v>34</v>
      </c>
      <c r="C54">
        <f>V16</f>
        <v>109.885255</v>
      </c>
      <c r="D54">
        <f>Z16</f>
        <v>17</v>
      </c>
    </row>
    <row r="55" spans="1:4" x14ac:dyDescent="0.2">
      <c r="A55" s="43" t="s">
        <v>48</v>
      </c>
      <c r="B55" s="44" t="s">
        <v>43</v>
      </c>
      <c r="C55" s="44">
        <v>0.1</v>
      </c>
      <c r="D55" s="44">
        <f>AA2</f>
        <v>0</v>
      </c>
    </row>
    <row r="56" spans="1:4" x14ac:dyDescent="0.2">
      <c r="A56" s="1">
        <v>0.7</v>
      </c>
      <c r="C56">
        <f>C57</f>
        <v>1.023182</v>
      </c>
      <c r="D56">
        <f>D55</f>
        <v>0</v>
      </c>
    </row>
    <row r="57" spans="1:4" x14ac:dyDescent="0.2">
      <c r="A57" s="1">
        <v>0.7</v>
      </c>
      <c r="B57" t="s">
        <v>24</v>
      </c>
      <c r="C57">
        <f>V6</f>
        <v>1.023182</v>
      </c>
      <c r="D57">
        <f>AA6</f>
        <v>1</v>
      </c>
    </row>
    <row r="58" spans="1:4" x14ac:dyDescent="0.2">
      <c r="A58" s="1">
        <v>0.7</v>
      </c>
      <c r="C58">
        <f>C59</f>
        <v>20.051164</v>
      </c>
      <c r="D58">
        <f>D57</f>
        <v>1</v>
      </c>
    </row>
    <row r="59" spans="1:4" x14ac:dyDescent="0.2">
      <c r="A59" s="1">
        <v>0.7</v>
      </c>
      <c r="B59" t="s">
        <v>42</v>
      </c>
      <c r="C59">
        <f>V13</f>
        <v>20.051164</v>
      </c>
      <c r="D59">
        <f>AA13</f>
        <v>10</v>
      </c>
    </row>
    <row r="60" spans="1:4" x14ac:dyDescent="0.2">
      <c r="A60" s="1">
        <v>0.7</v>
      </c>
      <c r="C60">
        <f>C61</f>
        <v>109.885255</v>
      </c>
      <c r="D60">
        <f>D59</f>
        <v>10</v>
      </c>
    </row>
    <row r="61" spans="1:4" x14ac:dyDescent="0.2">
      <c r="A61" s="1">
        <v>0.7</v>
      </c>
      <c r="B61" t="s">
        <v>34</v>
      </c>
      <c r="C61">
        <f>V16</f>
        <v>109.885255</v>
      </c>
      <c r="D61">
        <f>AA16</f>
        <v>11</v>
      </c>
    </row>
  </sheetData>
  <sortState xmlns:xlrd2="http://schemas.microsoft.com/office/spreadsheetml/2017/richdata2" ref="A2:W16">
    <sortCondition ref="V2:V16"/>
  </sortState>
  <dataConsolidate/>
  <mergeCells count="4">
    <mergeCell ref="AE39:AE46"/>
    <mergeCell ref="E35:I35"/>
    <mergeCell ref="AE28:AE33"/>
    <mergeCell ref="AE35:AE37"/>
  </mergeCells>
  <conditionalFormatting sqref="B2:T16">
    <cfRule type="cellIs" dxfId="16" priority="2" operator="greaterThan">
      <formula>60</formula>
    </cfRule>
    <cfRule type="cellIs" dxfId="15" priority="3" operator="greaterThan">
      <formula>50</formula>
    </cfRule>
    <cfRule type="cellIs" dxfId="14" priority="4" operator="greaterThan">
      <formula>49</formula>
    </cfRule>
  </conditionalFormatting>
  <conditionalFormatting sqref="B2:T16">
    <cfRule type="cellIs" dxfId="13" priority="1" operator="greaterThan">
      <formula>70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AF43-414D-0C48-A961-5795DC51D416}">
  <dimension ref="A1:AB78"/>
  <sheetViews>
    <sheetView topLeftCell="A3" workbookViewId="0">
      <selection activeCell="F29" sqref="F29"/>
    </sheetView>
  </sheetViews>
  <sheetFormatPr baseColWidth="10" defaultRowHeight="16" x14ac:dyDescent="0.2"/>
  <cols>
    <col min="1" max="1" width="14" customWidth="1"/>
    <col min="20" max="20" width="12.33203125" customWidth="1"/>
  </cols>
  <sheetData>
    <row r="1" spans="1:28" x14ac:dyDescent="0.2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t="s">
        <v>62</v>
      </c>
      <c r="V1" t="s">
        <v>39</v>
      </c>
      <c r="W1" t="s">
        <v>40</v>
      </c>
      <c r="X1" s="12">
        <v>0.4</v>
      </c>
      <c r="Y1" s="2">
        <v>0.49</v>
      </c>
      <c r="Z1" s="4">
        <v>0.5</v>
      </c>
      <c r="AA1" s="3">
        <v>0.6</v>
      </c>
      <c r="AB1" s="5">
        <v>0.7</v>
      </c>
    </row>
    <row r="2" spans="1:28" x14ac:dyDescent="0.2">
      <c r="A2" t="s">
        <v>20</v>
      </c>
      <c r="B2">
        <v>13.0555555555555</v>
      </c>
      <c r="C2">
        <v>23.478260869565201</v>
      </c>
      <c r="D2">
        <v>18.863636363636299</v>
      </c>
      <c r="E2">
        <v>21</v>
      </c>
      <c r="F2">
        <v>14.117647058823501</v>
      </c>
      <c r="G2">
        <v>16.5</v>
      </c>
      <c r="H2">
        <v>22.727272727272702</v>
      </c>
      <c r="I2">
        <v>12.8125</v>
      </c>
      <c r="J2">
        <v>15.9375</v>
      </c>
      <c r="K2">
        <v>17.3125</v>
      </c>
      <c r="L2">
        <v>27.1428571428571</v>
      </c>
      <c r="M2">
        <v>23.157894736842099</v>
      </c>
      <c r="N2">
        <v>8.0952380952380896</v>
      </c>
      <c r="O2">
        <v>25.2777777777777</v>
      </c>
      <c r="P2">
        <v>25.789473684210499</v>
      </c>
      <c r="Q2">
        <v>13.157894736842101</v>
      </c>
      <c r="R2">
        <v>17.6315789473684</v>
      </c>
      <c r="S2">
        <v>25.1111111111111</v>
      </c>
      <c r="T2">
        <v>12.2222222222222</v>
      </c>
      <c r="U2">
        <v>0</v>
      </c>
      <c r="V2">
        <f t="shared" ref="V2:V16" si="0">U2/1000000</f>
        <v>0</v>
      </c>
      <c r="W2">
        <v>1</v>
      </c>
      <c r="X2">
        <f t="shared" ref="X2:X16" si="1">COUNTIF(B2:T2, "&gt;40")</f>
        <v>0</v>
      </c>
      <c r="Y2">
        <f t="shared" ref="Y2:Y16" si="2">COUNTIF($B2:$T2, "&gt;=49")- COUNTIF($B2:$T2,"&gt;50")</f>
        <v>0</v>
      </c>
      <c r="Z2">
        <f t="shared" ref="Z2:Z16" si="3">COUNTIF(B2:T2, "&gt;50")</f>
        <v>0</v>
      </c>
      <c r="AA2">
        <f t="shared" ref="AA2:AA16" si="4">COUNTIF(B2:T2, "&gt;60")</f>
        <v>0</v>
      </c>
      <c r="AB2">
        <f t="shared" ref="AB2:AB16" si="5">COUNTIF(B2:T2, "&gt;70")</f>
        <v>0</v>
      </c>
    </row>
    <row r="3" spans="1:28" x14ac:dyDescent="0.2">
      <c r="A3" t="s">
        <v>27</v>
      </c>
      <c r="B3">
        <v>21.0524305518055</v>
      </c>
      <c r="C3">
        <v>26.863181502898499</v>
      </c>
      <c r="D3">
        <v>23.203460923004702</v>
      </c>
      <c r="E3">
        <v>25.2255092572777</v>
      </c>
      <c r="F3">
        <v>16.439702613290098</v>
      </c>
      <c r="G3">
        <v>22.061225487588199</v>
      </c>
      <c r="H3">
        <v>29.302481057522701</v>
      </c>
      <c r="I3">
        <v>19.413095235</v>
      </c>
      <c r="J3">
        <v>21.014880949999998</v>
      </c>
      <c r="K3">
        <v>22.542202378500001</v>
      </c>
      <c r="L3">
        <v>30.884085211278101</v>
      </c>
      <c r="M3">
        <v>26.667634318529601</v>
      </c>
      <c r="N3">
        <v>11.578321426938</v>
      </c>
      <c r="O3">
        <v>28.076684026465198</v>
      </c>
      <c r="P3">
        <v>29.743484099023</v>
      </c>
      <c r="Q3">
        <v>15.157113485904601</v>
      </c>
      <c r="R3">
        <v>22.296422695180901</v>
      </c>
      <c r="S3">
        <v>28.709704859423599</v>
      </c>
      <c r="T3">
        <v>15.332118054097201</v>
      </c>
      <c r="U3">
        <v>307972</v>
      </c>
      <c r="V3">
        <f t="shared" si="0"/>
        <v>0.30797200000000002</v>
      </c>
      <c r="W3">
        <v>0.71083333299999996</v>
      </c>
      <c r="X3">
        <f t="shared" si="1"/>
        <v>0</v>
      </c>
      <c r="Y3">
        <f t="shared" si="2"/>
        <v>0</v>
      </c>
      <c r="Z3">
        <f t="shared" si="3"/>
        <v>0</v>
      </c>
      <c r="AA3">
        <f t="shared" si="4"/>
        <v>0</v>
      </c>
      <c r="AB3">
        <f t="shared" si="5"/>
        <v>0</v>
      </c>
    </row>
    <row r="4" spans="1:28" x14ac:dyDescent="0.2">
      <c r="A4" t="s">
        <v>25</v>
      </c>
      <c r="B4">
        <v>23.889379084967299</v>
      </c>
      <c r="C4">
        <v>33.903260869565202</v>
      </c>
      <c r="D4">
        <v>27.620636363636301</v>
      </c>
      <c r="E4">
        <v>28.023157894736801</v>
      </c>
      <c r="F4">
        <v>20.068584558823499</v>
      </c>
      <c r="G4">
        <v>25.3805555555555</v>
      </c>
      <c r="H4">
        <v>29.908939393939299</v>
      </c>
      <c r="I4">
        <v>23.237499999999901</v>
      </c>
      <c r="J4">
        <v>22.887499999999999</v>
      </c>
      <c r="K4">
        <v>25.503571428571401</v>
      </c>
      <c r="L4">
        <v>33.050357142857102</v>
      </c>
      <c r="M4">
        <v>27.246130030959701</v>
      </c>
      <c r="N4">
        <v>9.13773809523809</v>
      </c>
      <c r="O4">
        <v>29.1616013071895</v>
      </c>
      <c r="P4">
        <v>30.8997678018575</v>
      </c>
      <c r="Q4">
        <v>16.439839181286501</v>
      </c>
      <c r="R4">
        <v>22.9462848297213</v>
      </c>
      <c r="S4">
        <v>31.6267361111111</v>
      </c>
      <c r="T4">
        <v>15.6972222222222</v>
      </c>
      <c r="U4">
        <v>722555</v>
      </c>
      <c r="V4">
        <f t="shared" si="0"/>
        <v>0.72255499999999995</v>
      </c>
      <c r="W4">
        <v>0.69499999999999995</v>
      </c>
      <c r="X4">
        <f t="shared" si="1"/>
        <v>0</v>
      </c>
      <c r="Y4">
        <f t="shared" si="2"/>
        <v>0</v>
      </c>
      <c r="Z4">
        <f t="shared" si="3"/>
        <v>0</v>
      </c>
      <c r="AA4">
        <f t="shared" si="4"/>
        <v>0</v>
      </c>
      <c r="AB4">
        <f t="shared" si="5"/>
        <v>0</v>
      </c>
    </row>
    <row r="5" spans="1:28" x14ac:dyDescent="0.2">
      <c r="A5" t="s">
        <v>30</v>
      </c>
      <c r="B5">
        <v>22.502065967492999</v>
      </c>
      <c r="C5">
        <v>30.536094199365198</v>
      </c>
      <c r="D5">
        <v>26.1508122859141</v>
      </c>
      <c r="E5">
        <v>28.911666662705802</v>
      </c>
      <c r="F5">
        <v>21.974480388223501</v>
      </c>
      <c r="G5">
        <v>25.114218745687499</v>
      </c>
      <c r="H5">
        <v>30.857448161798999</v>
      </c>
      <c r="I5">
        <v>24.4389743531538</v>
      </c>
      <c r="J5">
        <v>27.4469047561428</v>
      </c>
      <c r="K5">
        <v>28.520694438833299</v>
      </c>
      <c r="L5">
        <v>32.580496029023799</v>
      </c>
      <c r="M5">
        <v>28.234873900967099</v>
      </c>
      <c r="N5">
        <v>11.844931075817</v>
      </c>
      <c r="O5">
        <v>30.249333330844401</v>
      </c>
      <c r="P5">
        <v>30.866452848335499</v>
      </c>
      <c r="Q5">
        <v>18.442946817529599</v>
      </c>
      <c r="R5">
        <v>24.789287277118401</v>
      </c>
      <c r="S5">
        <v>32.0801666631777</v>
      </c>
      <c r="T5">
        <v>16.466909720097199</v>
      </c>
      <c r="U5">
        <v>762468</v>
      </c>
      <c r="V5">
        <f t="shared" si="0"/>
        <v>0.76246800000000003</v>
      </c>
      <c r="W5">
        <v>0.66583333300000003</v>
      </c>
      <c r="X5">
        <f t="shared" si="1"/>
        <v>0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</row>
    <row r="6" spans="1:28" x14ac:dyDescent="0.2">
      <c r="A6" t="s">
        <v>24</v>
      </c>
      <c r="B6">
        <v>25.098496732026099</v>
      </c>
      <c r="C6">
        <v>32.626442687747002</v>
      </c>
      <c r="D6">
        <v>27.9897363636363</v>
      </c>
      <c r="E6">
        <v>28.670526315789399</v>
      </c>
      <c r="F6">
        <v>20.8407720588235</v>
      </c>
      <c r="G6">
        <v>26.8328888888888</v>
      </c>
      <c r="H6">
        <v>32.707653679653603</v>
      </c>
      <c r="I6">
        <v>25.304499999999901</v>
      </c>
      <c r="J6">
        <v>27.272833333333299</v>
      </c>
      <c r="K6">
        <v>28.647833333333299</v>
      </c>
      <c r="L6">
        <v>33.4582571428571</v>
      </c>
      <c r="M6">
        <v>28.995659442724399</v>
      </c>
      <c r="N6">
        <v>11.829619047619</v>
      </c>
      <c r="O6">
        <v>32.421895424836599</v>
      </c>
      <c r="P6">
        <v>33.137708978328099</v>
      </c>
      <c r="Q6">
        <v>19.905116959064301</v>
      </c>
      <c r="R6">
        <v>24.3674613003095</v>
      </c>
      <c r="S6">
        <v>31.226986111111099</v>
      </c>
      <c r="T6">
        <v>15.896339869281</v>
      </c>
      <c r="U6">
        <v>1023182</v>
      </c>
      <c r="V6">
        <f t="shared" si="0"/>
        <v>1.023182</v>
      </c>
      <c r="W6">
        <v>0.69399999999999995</v>
      </c>
      <c r="X6">
        <f t="shared" si="1"/>
        <v>0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</row>
    <row r="7" spans="1:28" x14ac:dyDescent="0.2">
      <c r="A7" t="s">
        <v>22</v>
      </c>
      <c r="B7">
        <v>23.268055550555498</v>
      </c>
      <c r="C7">
        <v>31.679207835246999</v>
      </c>
      <c r="D7">
        <v>27.4080946927863</v>
      </c>
      <c r="E7">
        <v>27.915833329947301</v>
      </c>
      <c r="F7">
        <v>20.372803305761</v>
      </c>
      <c r="G7">
        <v>24.8212962922222</v>
      </c>
      <c r="H7">
        <v>29.989494945939299</v>
      </c>
      <c r="I7">
        <v>20.5934523771428</v>
      </c>
      <c r="J7">
        <v>25.663690471428499</v>
      </c>
      <c r="K7">
        <v>26.211964281357101</v>
      </c>
      <c r="L7">
        <v>31.568273807357102</v>
      </c>
      <c r="M7">
        <v>27.162796695665602</v>
      </c>
      <c r="N7">
        <v>10.299841268761901</v>
      </c>
      <c r="O7">
        <v>29.482924834542398</v>
      </c>
      <c r="P7">
        <v>30.595356034798701</v>
      </c>
      <c r="Q7">
        <v>16.372941031564299</v>
      </c>
      <c r="R7">
        <v>21.235990710309501</v>
      </c>
      <c r="S7">
        <v>31.1535069414861</v>
      </c>
      <c r="T7">
        <v>15.6263888872222</v>
      </c>
      <c r="U7">
        <v>2075724</v>
      </c>
      <c r="V7">
        <f t="shared" si="0"/>
        <v>2.0757240000000001</v>
      </c>
      <c r="W7">
        <v>0.68083333300000004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</row>
    <row r="8" spans="1:28" x14ac:dyDescent="0.2">
      <c r="A8" t="s">
        <v>21</v>
      </c>
      <c r="B8">
        <v>21.7782118055555</v>
      </c>
      <c r="C8">
        <v>32.155407608695597</v>
      </c>
      <c r="D8">
        <v>27.744886363636301</v>
      </c>
      <c r="E8">
        <v>29.373750000000001</v>
      </c>
      <c r="F8">
        <v>20.9315808823529</v>
      </c>
      <c r="G8">
        <v>25.22265625</v>
      </c>
      <c r="H8">
        <v>32.782116477272702</v>
      </c>
      <c r="I8">
        <v>19.136425781250001</v>
      </c>
      <c r="J8">
        <v>24.878222656249999</v>
      </c>
      <c r="K8">
        <v>27.910527343749902</v>
      </c>
      <c r="L8">
        <v>34.984940476190403</v>
      </c>
      <c r="M8">
        <v>30.870559210526299</v>
      </c>
      <c r="N8">
        <v>14.375550595238</v>
      </c>
      <c r="O8">
        <v>33.03125</v>
      </c>
      <c r="P8">
        <v>34.2366776315789</v>
      </c>
      <c r="Q8">
        <v>21.421463815789402</v>
      </c>
      <c r="R8">
        <v>25.160608552631501</v>
      </c>
      <c r="S8">
        <v>32.8645833333333</v>
      </c>
      <c r="T8">
        <v>19.200347222222199</v>
      </c>
      <c r="U8">
        <v>2506392</v>
      </c>
      <c r="V8">
        <f t="shared" si="0"/>
        <v>2.506392</v>
      </c>
      <c r="W8">
        <v>0.69781249999999995</v>
      </c>
      <c r="X8">
        <f t="shared" si="1"/>
        <v>0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</row>
    <row r="9" spans="1:28" x14ac:dyDescent="0.2">
      <c r="A9" t="s">
        <v>31</v>
      </c>
      <c r="B9">
        <v>20.673202614379001</v>
      </c>
      <c r="C9">
        <v>28.982806324110602</v>
      </c>
      <c r="D9">
        <v>25.1286363636363</v>
      </c>
      <c r="E9">
        <v>27.005263157894699</v>
      </c>
      <c r="F9">
        <v>18.930147058823501</v>
      </c>
      <c r="G9">
        <v>22.3333333333333</v>
      </c>
      <c r="H9">
        <v>29.893939393939299</v>
      </c>
      <c r="I9">
        <v>19.5625</v>
      </c>
      <c r="J9">
        <v>24.6875</v>
      </c>
      <c r="K9">
        <v>25.912500000000001</v>
      </c>
      <c r="L9">
        <v>31.832857142857101</v>
      </c>
      <c r="M9">
        <v>27.280116959064301</v>
      </c>
      <c r="N9">
        <v>9.95023809523809</v>
      </c>
      <c r="O9">
        <v>30.4660130718954</v>
      </c>
      <c r="P9">
        <v>30.689473684210501</v>
      </c>
      <c r="Q9">
        <v>17.669005847953201</v>
      </c>
      <c r="R9">
        <v>22.376023391812801</v>
      </c>
      <c r="S9">
        <v>30.587581699346401</v>
      </c>
      <c r="T9">
        <v>16.010457516339802</v>
      </c>
      <c r="U9">
        <v>3623052</v>
      </c>
      <c r="V9">
        <f t="shared" si="0"/>
        <v>3.6230519999999999</v>
      </c>
      <c r="W9">
        <v>0.7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0</v>
      </c>
      <c r="AB9">
        <f t="shared" si="5"/>
        <v>0</v>
      </c>
    </row>
    <row r="10" spans="1:28" x14ac:dyDescent="0.2">
      <c r="A10" t="s">
        <v>26</v>
      </c>
      <c r="B10">
        <v>23.5368055555555</v>
      </c>
      <c r="C10">
        <v>30.973573369565202</v>
      </c>
      <c r="D10">
        <v>26.8667613636363</v>
      </c>
      <c r="E10">
        <v>27.667279411764699</v>
      </c>
      <c r="F10">
        <v>18.818539915966301</v>
      </c>
      <c r="G10">
        <v>23.583984375</v>
      </c>
      <c r="H10">
        <v>32.156549043062199</v>
      </c>
      <c r="I10">
        <v>21.53125</v>
      </c>
      <c r="J10">
        <v>27.6897321428571</v>
      </c>
      <c r="K10">
        <v>28.5625</v>
      </c>
      <c r="L10">
        <v>34.658482142857103</v>
      </c>
      <c r="M10">
        <v>28.5203947368421</v>
      </c>
      <c r="N10">
        <v>10.7893170426065</v>
      </c>
      <c r="O10">
        <v>30.8840277777777</v>
      </c>
      <c r="P10">
        <v>31.1519736842105</v>
      </c>
      <c r="Q10">
        <v>18.642269736842099</v>
      </c>
      <c r="R10">
        <v>24.9440789473684</v>
      </c>
      <c r="S10">
        <v>30.717361111111099</v>
      </c>
      <c r="T10">
        <v>15.390972222222199</v>
      </c>
      <c r="U10">
        <v>6194136</v>
      </c>
      <c r="V10">
        <f t="shared" si="0"/>
        <v>6.1941360000000003</v>
      </c>
      <c r="W10">
        <v>0.73124999999999996</v>
      </c>
      <c r="X10">
        <f t="shared" si="1"/>
        <v>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</row>
    <row r="11" spans="1:28" x14ac:dyDescent="0.2">
      <c r="A11" t="s">
        <v>23</v>
      </c>
      <c r="B11">
        <v>22.029084967320198</v>
      </c>
      <c r="C11">
        <v>31.423573369565201</v>
      </c>
      <c r="D11">
        <v>26.967855113636301</v>
      </c>
      <c r="E11">
        <v>28.092236842105201</v>
      </c>
      <c r="F11">
        <v>19.282100183823498</v>
      </c>
      <c r="G11">
        <v>23.385937500000001</v>
      </c>
      <c r="H11">
        <v>30.052094155844099</v>
      </c>
      <c r="I11">
        <v>22.134999999999899</v>
      </c>
      <c r="J11">
        <v>25.048124999999999</v>
      </c>
      <c r="K11">
        <v>26.634999999999899</v>
      </c>
      <c r="L11">
        <v>32.450325892857101</v>
      </c>
      <c r="M11">
        <v>27.868997678018498</v>
      </c>
      <c r="N11">
        <v>10.637738095237999</v>
      </c>
      <c r="O11">
        <v>30.886233660130699</v>
      </c>
      <c r="P11">
        <v>31.210981037151701</v>
      </c>
      <c r="Q11">
        <v>18.2782072368421</v>
      </c>
      <c r="R11">
        <v>22.866137770897801</v>
      </c>
      <c r="S11">
        <v>30.5536501736111</v>
      </c>
      <c r="T11">
        <v>15.587295751633899</v>
      </c>
      <c r="U11">
        <v>10035568</v>
      </c>
      <c r="V11">
        <f t="shared" si="0"/>
        <v>10.035568</v>
      </c>
      <c r="W11">
        <v>0.635625</v>
      </c>
      <c r="X11">
        <f t="shared" si="1"/>
        <v>0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</row>
    <row r="12" spans="1:28" x14ac:dyDescent="0.2">
      <c r="A12" t="s">
        <v>29</v>
      </c>
      <c r="B12">
        <v>20.9895833333333</v>
      </c>
      <c r="C12">
        <v>29.109153726708001</v>
      </c>
      <c r="D12">
        <v>24.516004784688899</v>
      </c>
      <c r="E12">
        <v>26.395138888888798</v>
      </c>
      <c r="F12">
        <v>18.956470588235199</v>
      </c>
      <c r="G12">
        <v>21.372426470588199</v>
      </c>
      <c r="H12">
        <v>29.068147727272699</v>
      </c>
      <c r="I12">
        <v>21.0140178571428</v>
      </c>
      <c r="J12">
        <v>23.486160714285699</v>
      </c>
      <c r="K12">
        <v>24.694807692307599</v>
      </c>
      <c r="L12">
        <v>32.2540413533834</v>
      </c>
      <c r="M12">
        <v>27.6564884868421</v>
      </c>
      <c r="N12">
        <v>9.5985275689223002</v>
      </c>
      <c r="O12">
        <v>30.3119184027777</v>
      </c>
      <c r="P12">
        <v>30.109551809210501</v>
      </c>
      <c r="Q12">
        <v>17.799300986842098</v>
      </c>
      <c r="R12">
        <v>23.236969572368402</v>
      </c>
      <c r="S12">
        <v>31.9661111111111</v>
      </c>
      <c r="T12">
        <v>16.288178104575099</v>
      </c>
      <c r="U12">
        <v>18451306</v>
      </c>
      <c r="V12">
        <f t="shared" si="0"/>
        <v>18.451305999999999</v>
      </c>
      <c r="W12">
        <v>0.57125000000000004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</row>
    <row r="13" spans="1:28" x14ac:dyDescent="0.2">
      <c r="A13" t="s">
        <v>33</v>
      </c>
      <c r="B13">
        <v>35.179365462118</v>
      </c>
      <c r="C13">
        <v>40.336219649670397</v>
      </c>
      <c r="D13">
        <v>38.634817255577502</v>
      </c>
      <c r="E13">
        <v>37.066611466124897</v>
      </c>
      <c r="F13">
        <v>32.904985956823502</v>
      </c>
      <c r="G13">
        <v>35.883035009399997</v>
      </c>
      <c r="H13">
        <v>38.956173198106001</v>
      </c>
      <c r="I13">
        <v>32.450833342857102</v>
      </c>
      <c r="J13">
        <v>35.235939111923003</v>
      </c>
      <c r="K13">
        <v>34.438763202749897</v>
      </c>
      <c r="L13">
        <v>42.479168087794598</v>
      </c>
      <c r="M13">
        <v>34.063715853242101</v>
      </c>
      <c r="N13">
        <v>15.159583006071401</v>
      </c>
      <c r="O13">
        <v>35.735190282849203</v>
      </c>
      <c r="P13">
        <v>37.703395912210503</v>
      </c>
      <c r="Q13">
        <v>25.759158631842102</v>
      </c>
      <c r="R13">
        <v>29.5455011753684</v>
      </c>
      <c r="S13">
        <v>37.804020561711098</v>
      </c>
      <c r="T13">
        <v>22.961935769097199</v>
      </c>
      <c r="U13">
        <v>20051164</v>
      </c>
      <c r="V13">
        <f t="shared" si="0"/>
        <v>20.051164</v>
      </c>
      <c r="W13">
        <v>0.68734166699999999</v>
      </c>
      <c r="X13">
        <f t="shared" si="1"/>
        <v>2</v>
      </c>
      <c r="Y13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</row>
    <row r="14" spans="1:28" x14ac:dyDescent="0.2">
      <c r="A14" t="s">
        <v>32</v>
      </c>
      <c r="B14">
        <v>28.534722227555498</v>
      </c>
      <c r="C14">
        <v>36.746118016993698</v>
      </c>
      <c r="D14">
        <v>33.4602189710047</v>
      </c>
      <c r="E14">
        <v>34.436776625</v>
      </c>
      <c r="F14">
        <v>27.9844005358235</v>
      </c>
      <c r="G14">
        <v>29.589001230000001</v>
      </c>
      <c r="H14">
        <v>34.562385578572702</v>
      </c>
      <c r="I14">
        <v>26.679253477</v>
      </c>
      <c r="J14">
        <v>30.325186970769199</v>
      </c>
      <c r="K14">
        <v>33.337406522615296</v>
      </c>
      <c r="L14">
        <v>40.579633767857104</v>
      </c>
      <c r="M14">
        <v>34.8478904005921</v>
      </c>
      <c r="N14">
        <v>17.060255459438</v>
      </c>
      <c r="O14">
        <v>35.395670576402701</v>
      </c>
      <c r="P14">
        <v>36.7135730803355</v>
      </c>
      <c r="Q14">
        <v>25.3316143590921</v>
      </c>
      <c r="R14">
        <v>30.1680915384934</v>
      </c>
      <c r="S14">
        <v>36.599555125486098</v>
      </c>
      <c r="T14">
        <v>22.9210580102222</v>
      </c>
      <c r="U14">
        <v>21720166</v>
      </c>
      <c r="V14">
        <f t="shared" si="0"/>
        <v>21.720165999999999</v>
      </c>
      <c r="W14">
        <v>0.64496527800000003</v>
      </c>
      <c r="X14">
        <f t="shared" si="1"/>
        <v>1</v>
      </c>
      <c r="Y14">
        <f t="shared" si="2"/>
        <v>0</v>
      </c>
      <c r="Z14">
        <f t="shared" si="3"/>
        <v>0</v>
      </c>
      <c r="AA14">
        <f t="shared" si="4"/>
        <v>0</v>
      </c>
      <c r="AB14">
        <f t="shared" si="5"/>
        <v>0</v>
      </c>
    </row>
    <row r="15" spans="1:28" x14ac:dyDescent="0.2">
      <c r="A15" t="s">
        <v>28</v>
      </c>
      <c r="B15">
        <v>27.632761437908499</v>
      </c>
      <c r="C15">
        <v>33.339056324110601</v>
      </c>
      <c r="D15">
        <v>28.816761363636299</v>
      </c>
      <c r="E15">
        <v>28.996710526315699</v>
      </c>
      <c r="F15">
        <v>22.344209558823501</v>
      </c>
      <c r="G15">
        <v>26.7465277777777</v>
      </c>
      <c r="H15">
        <v>34.411796536796501</v>
      </c>
      <c r="I15">
        <v>27.03125</v>
      </c>
      <c r="J15">
        <v>28.3958333333333</v>
      </c>
      <c r="K15">
        <v>30.0803571428571</v>
      </c>
      <c r="L15">
        <v>36.689732142857103</v>
      </c>
      <c r="M15">
        <v>31.760835913312601</v>
      </c>
      <c r="N15">
        <v>14.392113095238001</v>
      </c>
      <c r="O15">
        <v>33.880718954248302</v>
      </c>
      <c r="P15">
        <v>35.5872678018575</v>
      </c>
      <c r="Q15">
        <v>21.5218653250774</v>
      </c>
      <c r="R15">
        <v>27.429373065015401</v>
      </c>
      <c r="S15">
        <v>35.625816993463999</v>
      </c>
      <c r="T15">
        <v>19.630310457516298</v>
      </c>
      <c r="U15">
        <v>64182901</v>
      </c>
      <c r="V15">
        <f t="shared" si="0"/>
        <v>64.182901000000001</v>
      </c>
      <c r="W15">
        <v>0.8125</v>
      </c>
      <c r="X15">
        <f t="shared" si="1"/>
        <v>0</v>
      </c>
      <c r="Y15">
        <f t="shared" si="2"/>
        <v>0</v>
      </c>
      <c r="Z15">
        <f t="shared" si="3"/>
        <v>0</v>
      </c>
      <c r="AA15">
        <f t="shared" si="4"/>
        <v>0</v>
      </c>
      <c r="AB15">
        <f t="shared" si="5"/>
        <v>0</v>
      </c>
    </row>
    <row r="16" spans="1:28" x14ac:dyDescent="0.2">
      <c r="A16" t="s">
        <v>34</v>
      </c>
      <c r="B16">
        <v>37.424338990849598</v>
      </c>
      <c r="C16">
        <v>44.364339005565199</v>
      </c>
      <c r="D16">
        <v>39.193519581414101</v>
      </c>
      <c r="E16">
        <v>39.235972937411702</v>
      </c>
      <c r="F16">
        <v>34.270123276823497</v>
      </c>
      <c r="G16">
        <v>36.134639569999997</v>
      </c>
      <c r="H16">
        <v>42.495913886009497</v>
      </c>
      <c r="I16">
        <v>37.22479912</v>
      </c>
      <c r="J16">
        <v>39.572095729230703</v>
      </c>
      <c r="K16">
        <v>36.357381165333301</v>
      </c>
      <c r="L16">
        <v>45.4194447193277</v>
      </c>
      <c r="M16">
        <v>38.577919366175401</v>
      </c>
      <c r="N16">
        <v>20.2689417499749</v>
      </c>
      <c r="O16">
        <v>40.467652785777702</v>
      </c>
      <c r="P16">
        <v>41.899947177543801</v>
      </c>
      <c r="Q16">
        <v>31.339714822175399</v>
      </c>
      <c r="R16">
        <v>35.353099790035003</v>
      </c>
      <c r="S16">
        <v>43.149087683111098</v>
      </c>
      <c r="T16">
        <v>27.452711869281</v>
      </c>
      <c r="U16">
        <v>109885255</v>
      </c>
      <c r="V16">
        <f t="shared" si="0"/>
        <v>109.885255</v>
      </c>
      <c r="W16">
        <v>0.69044886400000005</v>
      </c>
      <c r="X16">
        <f t="shared" si="1"/>
        <v>6</v>
      </c>
      <c r="Y16">
        <f t="shared" si="2"/>
        <v>0</v>
      </c>
      <c r="Z16">
        <f t="shared" si="3"/>
        <v>0</v>
      </c>
      <c r="AA16">
        <f t="shared" si="4"/>
        <v>0</v>
      </c>
      <c r="AB16">
        <f t="shared" si="5"/>
        <v>0</v>
      </c>
    </row>
    <row r="17" spans="1:12" x14ac:dyDescent="0.2">
      <c r="L17" t="s">
        <v>47</v>
      </c>
    </row>
    <row r="19" spans="1:12" x14ac:dyDescent="0.2">
      <c r="F19" s="6"/>
    </row>
    <row r="21" spans="1:12" x14ac:dyDescent="0.2">
      <c r="A21" t="s">
        <v>35</v>
      </c>
    </row>
    <row r="22" spans="1:12" x14ac:dyDescent="0.2">
      <c r="A22" t="s">
        <v>36</v>
      </c>
      <c r="B22" t="s">
        <v>0</v>
      </c>
      <c r="C22" t="s">
        <v>37</v>
      </c>
      <c r="D22" t="s">
        <v>38</v>
      </c>
    </row>
    <row r="23" spans="1:12" x14ac:dyDescent="0.2">
      <c r="A23" t="s">
        <v>50</v>
      </c>
      <c r="B23" t="s">
        <v>43</v>
      </c>
      <c r="C23">
        <v>0.1</v>
      </c>
      <c r="D23">
        <f>X2</f>
        <v>0</v>
      </c>
    </row>
    <row r="24" spans="1:12" x14ac:dyDescent="0.2">
      <c r="A24" s="1">
        <v>0.4</v>
      </c>
      <c r="C24">
        <f>C25</f>
        <v>20.051164</v>
      </c>
      <c r="D24">
        <f>D23</f>
        <v>0</v>
      </c>
    </row>
    <row r="25" spans="1:12" x14ac:dyDescent="0.2">
      <c r="A25" s="1">
        <v>0.4</v>
      </c>
      <c r="B25" t="s">
        <v>33</v>
      </c>
      <c r="C25">
        <f>V13</f>
        <v>20.051164</v>
      </c>
      <c r="D25">
        <f>X13</f>
        <v>2</v>
      </c>
    </row>
    <row r="26" spans="1:12" x14ac:dyDescent="0.2">
      <c r="A26" s="1">
        <v>0.4</v>
      </c>
      <c r="C26">
        <f>C27</f>
        <v>109.885255</v>
      </c>
      <c r="D26">
        <f>D25</f>
        <v>2</v>
      </c>
    </row>
    <row r="27" spans="1:12" x14ac:dyDescent="0.2">
      <c r="A27" s="1">
        <v>0.4</v>
      </c>
      <c r="B27" t="s">
        <v>34</v>
      </c>
      <c r="C27">
        <f>V16</f>
        <v>109.885255</v>
      </c>
      <c r="D27">
        <f>X16</f>
        <v>6</v>
      </c>
    </row>
    <row r="28" spans="1:12" x14ac:dyDescent="0.2">
      <c r="A28" s="1" t="s">
        <v>44</v>
      </c>
      <c r="B28" t="s">
        <v>34</v>
      </c>
      <c r="C28">
        <f>V16</f>
        <v>109.885255</v>
      </c>
      <c r="D28">
        <f>SUM(Y2:AB2)</f>
        <v>0</v>
      </c>
    </row>
    <row r="29" spans="1:12" x14ac:dyDescent="0.2">
      <c r="A29" s="39" t="s">
        <v>45</v>
      </c>
      <c r="B29" s="40" t="s">
        <v>34</v>
      </c>
      <c r="C29" s="40">
        <f>V16</f>
        <v>109.885255</v>
      </c>
      <c r="D29" s="40">
        <v>0</v>
      </c>
    </row>
    <row r="30" spans="1:12" x14ac:dyDescent="0.2">
      <c r="A30" s="41" t="s">
        <v>46</v>
      </c>
      <c r="B30" s="42" t="s">
        <v>34</v>
      </c>
      <c r="C30" s="42">
        <f>V16</f>
        <v>109.885255</v>
      </c>
      <c r="D30" s="42">
        <v>0</v>
      </c>
    </row>
    <row r="63" spans="1:1" x14ac:dyDescent="0.2">
      <c r="A63" t="s">
        <v>0</v>
      </c>
    </row>
    <row r="64" spans="1:1" x14ac:dyDescent="0.2">
      <c r="A64" t="s">
        <v>21</v>
      </c>
    </row>
    <row r="65" spans="1:1" x14ac:dyDescent="0.2">
      <c r="A65" t="s">
        <v>22</v>
      </c>
    </row>
    <row r="66" spans="1:1" x14ac:dyDescent="0.2">
      <c r="A66" t="s">
        <v>23</v>
      </c>
    </row>
    <row r="67" spans="1:1" x14ac:dyDescent="0.2">
      <c r="A67" t="s">
        <v>24</v>
      </c>
    </row>
    <row r="68" spans="1:1" x14ac:dyDescent="0.2">
      <c r="A68" t="s">
        <v>25</v>
      </c>
    </row>
    <row r="69" spans="1:1" x14ac:dyDescent="0.2">
      <c r="A69" t="s">
        <v>26</v>
      </c>
    </row>
    <row r="70" spans="1:1" x14ac:dyDescent="0.2">
      <c r="A70" t="s">
        <v>27</v>
      </c>
    </row>
    <row r="71" spans="1:1" x14ac:dyDescent="0.2">
      <c r="A71" t="s">
        <v>28</v>
      </c>
    </row>
    <row r="72" spans="1:1" x14ac:dyDescent="0.2">
      <c r="A72" t="s">
        <v>29</v>
      </c>
    </row>
    <row r="73" spans="1:1" x14ac:dyDescent="0.2">
      <c r="A73" t="s">
        <v>30</v>
      </c>
    </row>
    <row r="74" spans="1:1" x14ac:dyDescent="0.2">
      <c r="A74" t="s">
        <v>31</v>
      </c>
    </row>
    <row r="75" spans="1:1" x14ac:dyDescent="0.2">
      <c r="A75" t="s">
        <v>32</v>
      </c>
    </row>
    <row r="76" spans="1:1" x14ac:dyDescent="0.2">
      <c r="A76" t="s">
        <v>33</v>
      </c>
    </row>
    <row r="77" spans="1:1" x14ac:dyDescent="0.2">
      <c r="A77" t="s">
        <v>34</v>
      </c>
    </row>
    <row r="78" spans="1:1" x14ac:dyDescent="0.2">
      <c r="A78" t="s">
        <v>20</v>
      </c>
    </row>
  </sheetData>
  <sortState xmlns:xlrd2="http://schemas.microsoft.com/office/spreadsheetml/2017/richdata2" ref="A2:W16">
    <sortCondition ref="V2:V16"/>
  </sortState>
  <conditionalFormatting sqref="B2:T16">
    <cfRule type="cellIs" dxfId="12" priority="2" operator="greaterThan">
      <formula>60</formula>
    </cfRule>
    <cfRule type="cellIs" dxfId="11" priority="3" operator="greaterThan">
      <formula>50</formula>
    </cfRule>
    <cfRule type="cellIs" dxfId="10" priority="4" operator="greaterThan">
      <formula>49</formula>
    </cfRule>
  </conditionalFormatting>
  <conditionalFormatting sqref="B2:T16">
    <cfRule type="cellIs" dxfId="9" priority="1" operator="greaterThan">
      <formula>40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F0FD-3C8B-5A49-9152-155D36585952}">
  <dimension ref="A1:AA49"/>
  <sheetViews>
    <sheetView tabSelected="1" zoomScaleNormal="100" workbookViewId="0">
      <selection activeCell="F35" sqref="F35"/>
    </sheetView>
  </sheetViews>
  <sheetFormatPr baseColWidth="10" defaultRowHeight="16" x14ac:dyDescent="0.2"/>
  <cols>
    <col min="20" max="20" width="12.33203125" customWidth="1"/>
    <col min="21" max="21" width="1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7" t="s">
        <v>37</v>
      </c>
      <c r="V1" s="7" t="s">
        <v>39</v>
      </c>
      <c r="W1" t="s">
        <v>40</v>
      </c>
      <c r="X1" s="2">
        <v>0.49</v>
      </c>
      <c r="Y1" s="4">
        <v>0.5</v>
      </c>
      <c r="Z1" s="3">
        <v>0.6</v>
      </c>
      <c r="AA1" s="5">
        <v>0.7</v>
      </c>
    </row>
    <row r="2" spans="1:27" x14ac:dyDescent="0.2">
      <c r="A2" t="s">
        <v>20</v>
      </c>
      <c r="B2">
        <v>27.0555555555555</v>
      </c>
      <c r="C2">
        <v>40.652173913043399</v>
      </c>
      <c r="D2">
        <v>36.909090909090899</v>
      </c>
      <c r="E2">
        <v>39</v>
      </c>
      <c r="F2">
        <v>28.235294117647001</v>
      </c>
      <c r="G2">
        <v>31.75</v>
      </c>
      <c r="H2">
        <v>40.454545454545404</v>
      </c>
      <c r="I2">
        <v>25</v>
      </c>
      <c r="J2">
        <v>32.5</v>
      </c>
      <c r="K2">
        <v>33.25</v>
      </c>
      <c r="L2">
        <v>45.476190476190403</v>
      </c>
      <c r="M2">
        <v>40.789473684210499</v>
      </c>
      <c r="N2">
        <v>13.714285714285699</v>
      </c>
      <c r="O2">
        <v>42.1111111111111</v>
      </c>
      <c r="P2">
        <v>42.894736842105203</v>
      </c>
      <c r="Q2">
        <v>26.473684210526301</v>
      </c>
      <c r="R2">
        <v>30.789473684210499</v>
      </c>
      <c r="S2">
        <v>45.1111111111111</v>
      </c>
      <c r="T2">
        <v>22.7777777777777</v>
      </c>
      <c r="U2">
        <v>0</v>
      </c>
      <c r="V2">
        <f t="shared" ref="V2:V16" si="0">U2/1000000</f>
        <v>0</v>
      </c>
      <c r="W2">
        <v>1</v>
      </c>
      <c r="X2">
        <f t="shared" ref="X2:X16" si="1">COUNTIF($B2:$T2, "&gt;=49")- COUNTIF($B2:$T2,"&gt;50")</f>
        <v>0</v>
      </c>
      <c r="Y2">
        <f t="shared" ref="Y2:Y16" si="2">COUNTIF(B2:T2, "&gt;50")</f>
        <v>0</v>
      </c>
      <c r="Z2">
        <f t="shared" ref="Z2:Z16" si="3">COUNTIF(B2:T2, "&gt;60")</f>
        <v>0</v>
      </c>
      <c r="AA2">
        <f t="shared" ref="AA2:AA16" si="4">COUNTIF(B2:T2, "&gt;70")</f>
        <v>0</v>
      </c>
    </row>
    <row r="3" spans="1:27" x14ac:dyDescent="0.2">
      <c r="A3" t="s">
        <v>28</v>
      </c>
      <c r="B3">
        <v>42.349673202614298</v>
      </c>
      <c r="C3">
        <v>54.0214920948616</v>
      </c>
      <c r="D3">
        <v>46.659090909090899</v>
      </c>
      <c r="E3">
        <v>46.141447368420998</v>
      </c>
      <c r="F3">
        <v>36.461856617647001</v>
      </c>
      <c r="G3">
        <v>42.8993055555555</v>
      </c>
      <c r="H3">
        <v>51.403950216450198</v>
      </c>
      <c r="I3">
        <v>42.120535714285701</v>
      </c>
      <c r="J3">
        <v>46.0416666666666</v>
      </c>
      <c r="K3">
        <v>47.46875</v>
      </c>
      <c r="L3">
        <v>55.226190476190403</v>
      </c>
      <c r="M3">
        <v>50.5872678018575</v>
      </c>
      <c r="N3">
        <v>24.073660714285701</v>
      </c>
      <c r="O3">
        <v>49.519199346405202</v>
      </c>
      <c r="P3">
        <v>53.6484133126934</v>
      </c>
      <c r="Q3">
        <v>35.793537151702701</v>
      </c>
      <c r="R3">
        <v>40.5872678018575</v>
      </c>
      <c r="S3">
        <v>56.342728758169898</v>
      </c>
      <c r="T3">
        <v>32.0976307189542</v>
      </c>
      <c r="U3">
        <v>141920</v>
      </c>
      <c r="V3">
        <f t="shared" si="0"/>
        <v>0.14191999999999999</v>
      </c>
      <c r="W3">
        <v>0.8125</v>
      </c>
      <c r="X3">
        <f t="shared" si="1"/>
        <v>1</v>
      </c>
      <c r="Y3">
        <f t="shared" si="2"/>
        <v>6</v>
      </c>
      <c r="Z3">
        <f t="shared" si="3"/>
        <v>0</v>
      </c>
      <c r="AA3">
        <f t="shared" si="4"/>
        <v>0</v>
      </c>
    </row>
    <row r="4" spans="1:27" x14ac:dyDescent="0.2">
      <c r="A4" t="s">
        <v>27</v>
      </c>
      <c r="B4">
        <v>38.428888883555501</v>
      </c>
      <c r="C4">
        <v>46.474237402376801</v>
      </c>
      <c r="D4">
        <v>41.772687398038201</v>
      </c>
      <c r="E4">
        <v>43.2255092572777</v>
      </c>
      <c r="F4">
        <v>31.505127449446999</v>
      </c>
      <c r="G4">
        <v>37.478480389470498</v>
      </c>
      <c r="H4">
        <v>46.887587118195398</v>
      </c>
      <c r="I4">
        <v>37.033392851499997</v>
      </c>
      <c r="J4">
        <v>39.202142854000002</v>
      </c>
      <c r="K4">
        <v>38.987440473500001</v>
      </c>
      <c r="L4">
        <v>50.302374684453603</v>
      </c>
      <c r="M4">
        <v>46.165150765023</v>
      </c>
      <c r="N4">
        <v>19.7563690447857</v>
      </c>
      <c r="O4">
        <v>46.287256942486103</v>
      </c>
      <c r="P4">
        <v>48.1815597562927</v>
      </c>
      <c r="Q4">
        <v>31.3606633749013</v>
      </c>
      <c r="R4">
        <v>36.031869515085504</v>
      </c>
      <c r="S4">
        <v>50.486788191923601</v>
      </c>
      <c r="T4">
        <v>27.753611108777701</v>
      </c>
      <c r="U4">
        <v>307972</v>
      </c>
      <c r="V4">
        <f t="shared" si="0"/>
        <v>0.30797200000000002</v>
      </c>
      <c r="W4">
        <v>0.71083333299999996</v>
      </c>
      <c r="X4">
        <f t="shared" si="1"/>
        <v>0</v>
      </c>
      <c r="Y4">
        <f t="shared" si="2"/>
        <v>2</v>
      </c>
      <c r="Z4">
        <f t="shared" si="3"/>
        <v>0</v>
      </c>
      <c r="AA4">
        <f t="shared" si="4"/>
        <v>0</v>
      </c>
    </row>
    <row r="5" spans="1:27" x14ac:dyDescent="0.2">
      <c r="A5" t="s">
        <v>25</v>
      </c>
      <c r="B5">
        <v>38.707026143790799</v>
      </c>
      <c r="C5">
        <v>53.288537549407103</v>
      </c>
      <c r="D5">
        <v>46.013590909090901</v>
      </c>
      <c r="E5">
        <v>46.023157894736798</v>
      </c>
      <c r="F5">
        <v>35.272169117647003</v>
      </c>
      <c r="G5">
        <v>41.595833333333303</v>
      </c>
      <c r="H5">
        <v>48.960021645021598</v>
      </c>
      <c r="I5">
        <v>38.155357142857099</v>
      </c>
      <c r="J5">
        <v>41.303333333333299</v>
      </c>
      <c r="K5">
        <v>43.923214285714202</v>
      </c>
      <c r="L5">
        <v>52.426190476190399</v>
      </c>
      <c r="M5">
        <v>45.8997678018575</v>
      </c>
      <c r="N5">
        <v>17.015535714285701</v>
      </c>
      <c r="O5">
        <v>46.403758169934598</v>
      </c>
      <c r="P5">
        <v>49.844736842105199</v>
      </c>
      <c r="Q5">
        <v>32.265350877192901</v>
      </c>
      <c r="R5">
        <v>37.739473684210502</v>
      </c>
      <c r="S5">
        <v>53.581423611111099</v>
      </c>
      <c r="T5">
        <v>28.705718954248301</v>
      </c>
      <c r="U5">
        <v>722555</v>
      </c>
      <c r="V5">
        <f t="shared" si="0"/>
        <v>0.72255499999999995</v>
      </c>
      <c r="W5">
        <v>0.69499999999999995</v>
      </c>
      <c r="X5">
        <f t="shared" si="1"/>
        <v>1</v>
      </c>
      <c r="Y5">
        <f t="shared" si="2"/>
        <v>3</v>
      </c>
      <c r="Z5">
        <f t="shared" si="3"/>
        <v>0</v>
      </c>
      <c r="AA5">
        <f t="shared" si="4"/>
        <v>0</v>
      </c>
    </row>
    <row r="6" spans="1:27" x14ac:dyDescent="0.2">
      <c r="A6" t="s">
        <v>30</v>
      </c>
      <c r="B6">
        <v>37.459201383680501</v>
      </c>
      <c r="C6">
        <v>49.807382241793398</v>
      </c>
      <c r="D6">
        <v>44.862100164368599</v>
      </c>
      <c r="E6">
        <v>46.833333329411701</v>
      </c>
      <c r="F6">
        <v>36.669183002313702</v>
      </c>
      <c r="G6">
        <v>40.072916662499999</v>
      </c>
      <c r="H6">
        <v>49.0402910642823</v>
      </c>
      <c r="I6">
        <v>39.597115377307603</v>
      </c>
      <c r="J6">
        <v>44.389880946428498</v>
      </c>
      <c r="K6">
        <v>44.902083327500002</v>
      </c>
      <c r="L6">
        <v>52.319477509801501</v>
      </c>
      <c r="M6">
        <v>46.615515347960503</v>
      </c>
      <c r="N6">
        <v>18.970864659022499</v>
      </c>
      <c r="O6">
        <v>47.659722219444397</v>
      </c>
      <c r="P6">
        <v>49.761143088667701</v>
      </c>
      <c r="Q6">
        <v>33.964309206776299</v>
      </c>
      <c r="R6">
        <v>39.736609096397999</v>
      </c>
      <c r="S6">
        <v>53.766944440111097</v>
      </c>
      <c r="T6">
        <v>27.979600691840201</v>
      </c>
      <c r="U6">
        <v>762468</v>
      </c>
      <c r="V6">
        <f t="shared" si="0"/>
        <v>0.76246800000000003</v>
      </c>
      <c r="W6">
        <v>0.66583333300000003</v>
      </c>
      <c r="X6">
        <f t="shared" si="1"/>
        <v>3</v>
      </c>
      <c r="Y6">
        <f t="shared" si="2"/>
        <v>2</v>
      </c>
      <c r="Z6">
        <f t="shared" si="3"/>
        <v>0</v>
      </c>
      <c r="AA6">
        <f t="shared" si="4"/>
        <v>0</v>
      </c>
    </row>
    <row r="7" spans="1:27" x14ac:dyDescent="0.2">
      <c r="A7" t="s">
        <v>24</v>
      </c>
      <c r="B7">
        <v>41.956143790849602</v>
      </c>
      <c r="C7">
        <v>52.260901185770699</v>
      </c>
      <c r="D7">
        <v>47.319090909090903</v>
      </c>
      <c r="E7">
        <v>47.875894736842099</v>
      </c>
      <c r="F7">
        <v>39.165794117647003</v>
      </c>
      <c r="G7">
        <v>43.1238888888888</v>
      </c>
      <c r="H7">
        <v>52.748259740259698</v>
      </c>
      <c r="I7">
        <v>42.581333333333298</v>
      </c>
      <c r="J7">
        <v>47.999333333333297</v>
      </c>
      <c r="K7">
        <v>47.222533333333303</v>
      </c>
      <c r="L7">
        <v>54.012390476190397</v>
      </c>
      <c r="M7">
        <v>49.893120743033997</v>
      </c>
      <c r="N7">
        <v>21.943142857142799</v>
      </c>
      <c r="O7">
        <v>50.765699346405199</v>
      </c>
      <c r="P7">
        <v>53.3047368421052</v>
      </c>
      <c r="Q7">
        <v>36.189684210526302</v>
      </c>
      <c r="R7">
        <v>40.587120743033999</v>
      </c>
      <c r="S7">
        <v>52.831861111111103</v>
      </c>
      <c r="T7">
        <v>29.105424836601301</v>
      </c>
      <c r="U7">
        <v>1023182</v>
      </c>
      <c r="V7">
        <f t="shared" si="0"/>
        <v>1.023182</v>
      </c>
      <c r="W7">
        <v>0.69399999999999995</v>
      </c>
      <c r="X7">
        <f t="shared" si="1"/>
        <v>1</v>
      </c>
      <c r="Y7">
        <f t="shared" si="2"/>
        <v>6</v>
      </c>
      <c r="Z7">
        <f t="shared" si="3"/>
        <v>0</v>
      </c>
      <c r="AA7">
        <f t="shared" si="4"/>
        <v>0</v>
      </c>
    </row>
    <row r="8" spans="1:27" x14ac:dyDescent="0.2">
      <c r="A8" t="s">
        <v>22</v>
      </c>
      <c r="B8">
        <v>38.549624177379002</v>
      </c>
      <c r="C8">
        <v>48.512704212225202</v>
      </c>
      <c r="D8">
        <v>46.100340904590901</v>
      </c>
      <c r="E8">
        <v>46.5966666629473</v>
      </c>
      <c r="F8">
        <v>36.745710780147</v>
      </c>
      <c r="G8">
        <v>42.340740735555499</v>
      </c>
      <c r="H8">
        <v>49.629585132593</v>
      </c>
      <c r="I8">
        <v>38.373511898214197</v>
      </c>
      <c r="J8">
        <v>44.900892851071397</v>
      </c>
      <c r="K8">
        <v>45.067321422785703</v>
      </c>
      <c r="L8">
        <v>50.922857140190402</v>
      </c>
      <c r="M8">
        <v>46.796826622445799</v>
      </c>
      <c r="N8">
        <v>18.382857140571399</v>
      </c>
      <c r="O8">
        <v>48.158513068934603</v>
      </c>
      <c r="P8">
        <v>49.823217230869901</v>
      </c>
      <c r="Q8">
        <v>33.9250267994707</v>
      </c>
      <c r="R8">
        <v>36.796826622445799</v>
      </c>
      <c r="S8">
        <v>51.621579857923599</v>
      </c>
      <c r="T8">
        <v>27.183169932483601</v>
      </c>
      <c r="U8">
        <v>2075724</v>
      </c>
      <c r="V8">
        <f t="shared" si="0"/>
        <v>2.0757240000000001</v>
      </c>
      <c r="W8">
        <v>0.68083333300000004</v>
      </c>
      <c r="X8">
        <f t="shared" si="1"/>
        <v>2</v>
      </c>
      <c r="Y8">
        <f t="shared" si="2"/>
        <v>2</v>
      </c>
      <c r="Z8">
        <f t="shared" si="3"/>
        <v>0</v>
      </c>
      <c r="AA8">
        <f t="shared" si="4"/>
        <v>0</v>
      </c>
    </row>
    <row r="9" spans="1:27" x14ac:dyDescent="0.2">
      <c r="A9" t="s">
        <v>21</v>
      </c>
      <c r="B9">
        <v>38.220555555555499</v>
      </c>
      <c r="C9">
        <v>50.209171195652097</v>
      </c>
      <c r="D9">
        <v>48.422997159090897</v>
      </c>
      <c r="E9">
        <v>49.641640625000001</v>
      </c>
      <c r="F9">
        <v>36.896378676470498</v>
      </c>
      <c r="G9">
        <v>43.298796875000001</v>
      </c>
      <c r="H9">
        <v>50.350795454545398</v>
      </c>
      <c r="I9">
        <v>34.594921874999997</v>
      </c>
      <c r="J9">
        <v>42.31298828125</v>
      </c>
      <c r="K9">
        <v>44.938359374999997</v>
      </c>
      <c r="L9">
        <v>53.318273809523802</v>
      </c>
      <c r="M9">
        <v>50.007944078947297</v>
      </c>
      <c r="N9">
        <v>22.752619047619</v>
      </c>
      <c r="O9">
        <v>51.298975694444401</v>
      </c>
      <c r="P9">
        <v>52.370296052631502</v>
      </c>
      <c r="Q9">
        <v>38.483404605263097</v>
      </c>
      <c r="R9">
        <v>40.522121710526299</v>
      </c>
      <c r="S9">
        <v>52.515677083333301</v>
      </c>
      <c r="T9">
        <v>30.725086805555499</v>
      </c>
      <c r="U9">
        <v>2506392</v>
      </c>
      <c r="V9">
        <f t="shared" si="0"/>
        <v>2.506392</v>
      </c>
      <c r="W9">
        <v>0.69781249999999995</v>
      </c>
      <c r="X9">
        <f t="shared" si="1"/>
        <v>1</v>
      </c>
      <c r="Y9">
        <f t="shared" si="2"/>
        <v>7</v>
      </c>
      <c r="Z9">
        <f t="shared" si="3"/>
        <v>0</v>
      </c>
      <c r="AA9">
        <f t="shared" si="4"/>
        <v>0</v>
      </c>
    </row>
    <row r="10" spans="1:27" x14ac:dyDescent="0.2">
      <c r="A10" t="s">
        <v>31</v>
      </c>
      <c r="B10">
        <v>37.020261437908403</v>
      </c>
      <c r="C10">
        <v>50.770355731225202</v>
      </c>
      <c r="D10">
        <v>45.659090909090899</v>
      </c>
      <c r="E10">
        <v>46.810526315789403</v>
      </c>
      <c r="F10">
        <v>37.729044117647</v>
      </c>
      <c r="G10">
        <v>40.85</v>
      </c>
      <c r="H10">
        <v>47.854545454545402</v>
      </c>
      <c r="I10">
        <v>37</v>
      </c>
      <c r="J10">
        <v>44.75</v>
      </c>
      <c r="K10">
        <v>45.3</v>
      </c>
      <c r="L10">
        <v>51.321190476190402</v>
      </c>
      <c r="M10">
        <v>48.489473684210502</v>
      </c>
      <c r="N10">
        <v>19.209285714285699</v>
      </c>
      <c r="O10">
        <v>49.728758169934601</v>
      </c>
      <c r="P10">
        <v>50.672514619883003</v>
      </c>
      <c r="Q10">
        <v>34.329239766081798</v>
      </c>
      <c r="R10">
        <v>40.628362573099402</v>
      </c>
      <c r="S10">
        <v>55.034640522875797</v>
      </c>
      <c r="T10">
        <v>28.3366013071895</v>
      </c>
      <c r="U10">
        <v>3623052</v>
      </c>
      <c r="V10">
        <f t="shared" si="0"/>
        <v>3.6230519999999999</v>
      </c>
      <c r="W10">
        <v>0.7</v>
      </c>
      <c r="X10">
        <f t="shared" si="1"/>
        <v>1</v>
      </c>
      <c r="Y10">
        <f t="shared" si="2"/>
        <v>4</v>
      </c>
      <c r="Z10">
        <f t="shared" si="3"/>
        <v>0</v>
      </c>
      <c r="AA10">
        <f t="shared" si="4"/>
        <v>0</v>
      </c>
    </row>
    <row r="11" spans="1:27" x14ac:dyDescent="0.2">
      <c r="A11" t="s">
        <v>26</v>
      </c>
      <c r="B11">
        <v>41.6805555555555</v>
      </c>
      <c r="C11">
        <v>52.169361413043397</v>
      </c>
      <c r="D11">
        <v>46.740340909090897</v>
      </c>
      <c r="E11">
        <v>46.613602941176403</v>
      </c>
      <c r="F11">
        <v>36.070115546218403</v>
      </c>
      <c r="G11">
        <v>40.662109375</v>
      </c>
      <c r="H11">
        <v>53.232177033492803</v>
      </c>
      <c r="I11">
        <v>42.71875</v>
      </c>
      <c r="J11">
        <v>48.169642857142797</v>
      </c>
      <c r="K11">
        <v>48.15625</v>
      </c>
      <c r="L11">
        <v>54.210565476190403</v>
      </c>
      <c r="M11">
        <v>48.589473684210503</v>
      </c>
      <c r="N11">
        <v>19.102443609022501</v>
      </c>
      <c r="O11">
        <v>49.4236111111111</v>
      </c>
      <c r="P11">
        <v>51.182236842105198</v>
      </c>
      <c r="Q11">
        <v>36.299856085526301</v>
      </c>
      <c r="R11">
        <v>41.270723684210502</v>
      </c>
      <c r="S11">
        <v>52.911111111111097</v>
      </c>
      <c r="T11">
        <v>28.627777777777698</v>
      </c>
      <c r="U11">
        <v>6194136</v>
      </c>
      <c r="V11">
        <f t="shared" si="0"/>
        <v>6.1941360000000003</v>
      </c>
      <c r="W11">
        <v>0.73124999999999996</v>
      </c>
      <c r="X11">
        <f t="shared" si="1"/>
        <v>1</v>
      </c>
      <c r="Y11">
        <f t="shared" si="2"/>
        <v>5</v>
      </c>
      <c r="Z11">
        <f t="shared" si="3"/>
        <v>0</v>
      </c>
      <c r="AA11">
        <f t="shared" si="4"/>
        <v>0</v>
      </c>
    </row>
    <row r="12" spans="1:27" x14ac:dyDescent="0.2">
      <c r="A12" t="s">
        <v>23</v>
      </c>
      <c r="B12">
        <v>37.823790849673202</v>
      </c>
      <c r="C12">
        <v>51.226662549407102</v>
      </c>
      <c r="D12">
        <v>46.3799034090909</v>
      </c>
      <c r="E12">
        <v>46.493684210526297</v>
      </c>
      <c r="F12">
        <v>35.544981617646997</v>
      </c>
      <c r="G12">
        <v>41.637500000000003</v>
      </c>
      <c r="H12">
        <v>49.807313311688297</v>
      </c>
      <c r="I12">
        <v>37.28875</v>
      </c>
      <c r="J12">
        <v>43.941249999999997</v>
      </c>
      <c r="K12">
        <v>46.937125000000002</v>
      </c>
      <c r="L12">
        <v>54.343159226190402</v>
      </c>
      <c r="M12">
        <v>48.342194272445802</v>
      </c>
      <c r="N12">
        <v>19.58625</v>
      </c>
      <c r="O12">
        <v>50.037728758169898</v>
      </c>
      <c r="P12">
        <v>50.9335236068111</v>
      </c>
      <c r="Q12">
        <v>34.666184210526303</v>
      </c>
      <c r="R12">
        <v>39.127378095975203</v>
      </c>
      <c r="S12">
        <v>51.864626736111099</v>
      </c>
      <c r="T12">
        <v>28.760130718954201</v>
      </c>
      <c r="U12">
        <v>10035568</v>
      </c>
      <c r="V12">
        <f t="shared" si="0"/>
        <v>10.035568</v>
      </c>
      <c r="W12">
        <v>0.635625</v>
      </c>
      <c r="X12">
        <f t="shared" si="1"/>
        <v>1</v>
      </c>
      <c r="Y12">
        <f t="shared" si="2"/>
        <v>5</v>
      </c>
      <c r="Z12">
        <f t="shared" si="3"/>
        <v>0</v>
      </c>
      <c r="AA12">
        <f t="shared" si="4"/>
        <v>0</v>
      </c>
    </row>
    <row r="13" spans="1:27" x14ac:dyDescent="0.2">
      <c r="A13" t="s">
        <v>29</v>
      </c>
      <c r="B13">
        <v>36.417708333333302</v>
      </c>
      <c r="C13">
        <v>48.731281055900602</v>
      </c>
      <c r="D13">
        <v>43.102643540669803</v>
      </c>
      <c r="E13">
        <v>44.5538194444444</v>
      </c>
      <c r="F13">
        <v>33.846985294117601</v>
      </c>
      <c r="G13">
        <v>37.630514705882298</v>
      </c>
      <c r="H13">
        <v>46.7954204545454</v>
      </c>
      <c r="I13">
        <v>35.649732142857097</v>
      </c>
      <c r="J13">
        <v>40.456696428571398</v>
      </c>
      <c r="K13">
        <v>43.180961538461503</v>
      </c>
      <c r="L13">
        <v>51.339019423558803</v>
      </c>
      <c r="M13">
        <v>46.216348684210502</v>
      </c>
      <c r="N13">
        <v>17.442443609022501</v>
      </c>
      <c r="O13">
        <v>47.5736892361111</v>
      </c>
      <c r="P13">
        <v>49.035674342105203</v>
      </c>
      <c r="Q13">
        <v>33.150168585526302</v>
      </c>
      <c r="R13">
        <v>37.787286184210501</v>
      </c>
      <c r="S13">
        <v>54.001189236111102</v>
      </c>
      <c r="T13">
        <v>28.019836601307102</v>
      </c>
      <c r="U13">
        <v>18451306</v>
      </c>
      <c r="V13">
        <f t="shared" si="0"/>
        <v>18.451305999999999</v>
      </c>
      <c r="W13">
        <v>0.57125000000000004</v>
      </c>
      <c r="X13">
        <f t="shared" si="1"/>
        <v>1</v>
      </c>
      <c r="Y13">
        <f t="shared" si="2"/>
        <v>2</v>
      </c>
      <c r="Z13">
        <f t="shared" si="3"/>
        <v>0</v>
      </c>
      <c r="AA13">
        <f t="shared" si="4"/>
        <v>0</v>
      </c>
    </row>
    <row r="14" spans="1:27" x14ac:dyDescent="0.2">
      <c r="A14" t="s">
        <v>33</v>
      </c>
      <c r="B14">
        <v>52.744950359680502</v>
      </c>
      <c r="C14">
        <v>61.561830940727603</v>
      </c>
      <c r="D14">
        <v>58.418841899914398</v>
      </c>
      <c r="E14">
        <v>57.472307300624998</v>
      </c>
      <c r="F14">
        <v>48.809721349847003</v>
      </c>
      <c r="G14">
        <v>54.432275011000002</v>
      </c>
      <c r="H14">
        <v>58.898213519045399</v>
      </c>
      <c r="I14">
        <v>50.284354178928503</v>
      </c>
      <c r="J14">
        <v>55.763871806153801</v>
      </c>
      <c r="K14">
        <v>56.275945844500001</v>
      </c>
      <c r="L14">
        <v>62.745649859565397</v>
      </c>
      <c r="M14">
        <v>53.528205912610503</v>
      </c>
      <c r="N14">
        <v>25.2081658124523</v>
      </c>
      <c r="O14">
        <v>55.956136117825402</v>
      </c>
      <c r="P14">
        <v>57.237266293505201</v>
      </c>
      <c r="Q14">
        <v>43.153175329726302</v>
      </c>
      <c r="R14">
        <v>45.452762580210504</v>
      </c>
      <c r="S14">
        <v>61.469842785711101</v>
      </c>
      <c r="T14">
        <v>35.450639763090201</v>
      </c>
      <c r="U14">
        <v>20051164</v>
      </c>
      <c r="V14">
        <f t="shared" si="0"/>
        <v>20.051164</v>
      </c>
      <c r="W14">
        <v>0.68734166699999999</v>
      </c>
      <c r="X14">
        <f t="shared" si="1"/>
        <v>0</v>
      </c>
      <c r="Y14">
        <f t="shared" si="2"/>
        <v>14</v>
      </c>
      <c r="Z14">
        <f t="shared" si="3"/>
        <v>3</v>
      </c>
      <c r="AA14">
        <f t="shared" si="4"/>
        <v>0</v>
      </c>
    </row>
    <row r="15" spans="1:27" x14ac:dyDescent="0.2">
      <c r="A15" t="s">
        <v>32</v>
      </c>
      <c r="B15">
        <v>45.9871834215555</v>
      </c>
      <c r="C15">
        <v>58.557638535614899</v>
      </c>
      <c r="D15">
        <v>54.0176435465645</v>
      </c>
      <c r="E15">
        <v>54.192515437333299</v>
      </c>
      <c r="F15">
        <v>43.996633098772001</v>
      </c>
      <c r="G15">
        <v>48.139705887999902</v>
      </c>
      <c r="H15">
        <v>53.515092334045399</v>
      </c>
      <c r="I15">
        <v>41.953373021714199</v>
      </c>
      <c r="J15">
        <v>49.368322655384603</v>
      </c>
      <c r="K15">
        <v>51.060964215538398</v>
      </c>
      <c r="L15">
        <v>59.414606761857101</v>
      </c>
      <c r="M15">
        <v>55.019020130085501</v>
      </c>
      <c r="N15">
        <v>25.194667662685699</v>
      </c>
      <c r="O15">
        <v>53.518934465736102</v>
      </c>
      <c r="P15">
        <v>55.955283721605198</v>
      </c>
      <c r="Q15">
        <v>41.993161212401297</v>
      </c>
      <c r="R15">
        <v>46.107399036710497</v>
      </c>
      <c r="S15">
        <v>58.292588980236097</v>
      </c>
      <c r="T15">
        <v>34.994178925777703</v>
      </c>
      <c r="U15">
        <v>21720166</v>
      </c>
      <c r="V15">
        <f t="shared" si="0"/>
        <v>21.720165999999999</v>
      </c>
      <c r="W15">
        <v>0.64496527800000003</v>
      </c>
      <c r="X15">
        <f t="shared" si="1"/>
        <v>1</v>
      </c>
      <c r="Y15">
        <f t="shared" si="2"/>
        <v>10</v>
      </c>
      <c r="Z15">
        <f t="shared" si="3"/>
        <v>0</v>
      </c>
      <c r="AA15">
        <f t="shared" si="4"/>
        <v>0</v>
      </c>
    </row>
    <row r="16" spans="1:27" x14ac:dyDescent="0.2">
      <c r="A16" t="s">
        <v>34</v>
      </c>
      <c r="B16">
        <v>52.561548884496702</v>
      </c>
      <c r="C16">
        <v>63.920300629843403</v>
      </c>
      <c r="D16">
        <v>58.965096286868601</v>
      </c>
      <c r="E16">
        <v>58.657485304470498</v>
      </c>
      <c r="F16">
        <v>51.322178007646997</v>
      </c>
      <c r="G16">
        <v>55.699944969999997</v>
      </c>
      <c r="H16">
        <v>61.3497084440191</v>
      </c>
      <c r="I16">
        <v>52.617954560000001</v>
      </c>
      <c r="J16">
        <v>58.524611027692302</v>
      </c>
      <c r="K16">
        <v>59.429519426666602</v>
      </c>
      <c r="L16">
        <v>64.3619976385434</v>
      </c>
      <c r="M16">
        <v>60.582341118877103</v>
      </c>
      <c r="N16">
        <v>29.958003725232999</v>
      </c>
      <c r="O16">
        <v>60.569110742044401</v>
      </c>
      <c r="P16">
        <v>61.536856170105203</v>
      </c>
      <c r="Q16">
        <v>48.199808464392902</v>
      </c>
      <c r="R16">
        <v>50.766460815943802</v>
      </c>
      <c r="S16">
        <v>64.012148763111099</v>
      </c>
      <c r="T16">
        <v>39.835926182483597</v>
      </c>
      <c r="U16">
        <v>45844275</v>
      </c>
      <c r="V16">
        <f t="shared" si="0"/>
        <v>45.844275000000003</v>
      </c>
      <c r="W16">
        <v>0.69044886400000005</v>
      </c>
      <c r="X16">
        <f t="shared" si="1"/>
        <v>0</v>
      </c>
      <c r="Y16">
        <f t="shared" si="2"/>
        <v>16</v>
      </c>
      <c r="Z16">
        <f t="shared" si="3"/>
        <v>7</v>
      </c>
      <c r="AA16">
        <f t="shared" si="4"/>
        <v>0</v>
      </c>
    </row>
    <row r="17" spans="1:22" x14ac:dyDescent="0.2">
      <c r="U17" s="7" t="s">
        <v>60</v>
      </c>
      <c r="V17" s="7"/>
    </row>
    <row r="18" spans="1:22" x14ac:dyDescent="0.2">
      <c r="A18" t="s">
        <v>35</v>
      </c>
      <c r="F18" s="11"/>
    </row>
    <row r="19" spans="1:22" x14ac:dyDescent="0.2">
      <c r="A19" t="s">
        <v>36</v>
      </c>
      <c r="B19" t="s">
        <v>0</v>
      </c>
      <c r="C19" t="s">
        <v>37</v>
      </c>
      <c r="D19" t="s">
        <v>38</v>
      </c>
      <c r="F19" s="6" t="s">
        <v>41</v>
      </c>
    </row>
    <row r="20" spans="1:22" x14ac:dyDescent="0.2">
      <c r="A20" s="1" t="s">
        <v>44</v>
      </c>
      <c r="B20" t="s">
        <v>43</v>
      </c>
      <c r="C20">
        <v>0.1</v>
      </c>
      <c r="D20">
        <f>SUM(X2:Y2)</f>
        <v>0</v>
      </c>
    </row>
    <row r="21" spans="1:22" x14ac:dyDescent="0.2">
      <c r="A21" s="1">
        <v>0.49</v>
      </c>
      <c r="C21">
        <f>C22</f>
        <v>0.14191999999999999</v>
      </c>
      <c r="D21">
        <v>0</v>
      </c>
    </row>
    <row r="22" spans="1:22" x14ac:dyDescent="0.2">
      <c r="A22" s="1">
        <v>0.49</v>
      </c>
      <c r="B22" t="s">
        <v>28</v>
      </c>
      <c r="C22">
        <f>V3</f>
        <v>0.14191999999999999</v>
      </c>
      <c r="D22">
        <f>SUM(X3:Y3)</f>
        <v>7</v>
      </c>
    </row>
    <row r="23" spans="1:22" x14ac:dyDescent="0.2">
      <c r="A23" s="1">
        <v>0.49</v>
      </c>
      <c r="C23">
        <f>C24</f>
        <v>2.6483119999999998</v>
      </c>
      <c r="D23">
        <f>D22</f>
        <v>7</v>
      </c>
      <c r="S23" s="9"/>
    </row>
    <row r="24" spans="1:22" x14ac:dyDescent="0.2">
      <c r="A24" s="1">
        <v>0.49</v>
      </c>
      <c r="B24" t="s">
        <v>63</v>
      </c>
      <c r="C24">
        <f>V3+V9</f>
        <v>2.6483119999999998</v>
      </c>
      <c r="D24">
        <f>SUM(X7:Y7) +1</f>
        <v>8</v>
      </c>
    </row>
    <row r="25" spans="1:22" x14ac:dyDescent="0.2">
      <c r="A25" s="1">
        <v>0.49</v>
      </c>
      <c r="C25">
        <f>C26</f>
        <v>20.051164</v>
      </c>
      <c r="D25">
        <f>D24</f>
        <v>8</v>
      </c>
      <c r="U25" s="8"/>
    </row>
    <row r="26" spans="1:22" x14ac:dyDescent="0.2">
      <c r="A26" s="1">
        <v>0.49</v>
      </c>
      <c r="B26" t="s">
        <v>42</v>
      </c>
      <c r="C26">
        <f>V14</f>
        <v>20.051164</v>
      </c>
      <c r="D26">
        <f>SUM(X14:Y14)</f>
        <v>14</v>
      </c>
    </row>
    <row r="27" spans="1:22" x14ac:dyDescent="0.2">
      <c r="A27" s="1">
        <v>0.49</v>
      </c>
      <c r="C27">
        <f>C28</f>
        <v>45.844275000000003</v>
      </c>
      <c r="D27">
        <f>D26</f>
        <v>14</v>
      </c>
    </row>
    <row r="28" spans="1:22" x14ac:dyDescent="0.2">
      <c r="A28" s="1">
        <v>0.49</v>
      </c>
      <c r="B28" t="s">
        <v>34</v>
      </c>
      <c r="C28">
        <f>V16</f>
        <v>45.844275000000003</v>
      </c>
      <c r="D28">
        <f>SUM(X16:Y16)</f>
        <v>16</v>
      </c>
      <c r="U28" s="8"/>
    </row>
    <row r="29" spans="1:22" x14ac:dyDescent="0.2">
      <c r="A29" s="39" t="s">
        <v>45</v>
      </c>
      <c r="B29" s="40" t="s">
        <v>43</v>
      </c>
      <c r="C29" s="40">
        <v>0.1</v>
      </c>
      <c r="D29" s="40">
        <f>Y2</f>
        <v>0</v>
      </c>
    </row>
    <row r="30" spans="1:22" x14ac:dyDescent="0.2">
      <c r="A30" s="1">
        <v>0.5</v>
      </c>
      <c r="C30">
        <f>C31</f>
        <v>0.14191999999999999</v>
      </c>
      <c r="D30">
        <f>D29</f>
        <v>0</v>
      </c>
    </row>
    <row r="31" spans="1:22" x14ac:dyDescent="0.2">
      <c r="A31" s="1">
        <v>0.5</v>
      </c>
      <c r="B31" t="s">
        <v>28</v>
      </c>
      <c r="C31">
        <f>V3</f>
        <v>0.14191999999999999</v>
      </c>
      <c r="D31">
        <f>Y3</f>
        <v>6</v>
      </c>
    </row>
    <row r="32" spans="1:22" x14ac:dyDescent="0.2">
      <c r="A32" s="1">
        <v>0.5</v>
      </c>
      <c r="C32">
        <f>C33</f>
        <v>1.1651020000000001</v>
      </c>
      <c r="D32">
        <f>D31</f>
        <v>6</v>
      </c>
    </row>
    <row r="33" spans="1:9" x14ac:dyDescent="0.2">
      <c r="A33" s="1">
        <v>0.5</v>
      </c>
      <c r="B33" t="s">
        <v>61</v>
      </c>
      <c r="C33">
        <f>V3+V7</f>
        <v>1.1651020000000001</v>
      </c>
      <c r="D33">
        <f>Y3+1</f>
        <v>7</v>
      </c>
    </row>
    <row r="34" spans="1:9" x14ac:dyDescent="0.2">
      <c r="A34" s="1">
        <v>0.5</v>
      </c>
      <c r="C34">
        <f>C35</f>
        <v>20.051164</v>
      </c>
      <c r="D34">
        <f>D33</f>
        <v>7</v>
      </c>
    </row>
    <row r="35" spans="1:9" x14ac:dyDescent="0.2">
      <c r="A35" s="1">
        <v>0.5</v>
      </c>
      <c r="B35" t="s">
        <v>42</v>
      </c>
      <c r="C35">
        <f>V14</f>
        <v>20.051164</v>
      </c>
      <c r="D35">
        <f>Y14</f>
        <v>14</v>
      </c>
      <c r="E35" s="16"/>
    </row>
    <row r="36" spans="1:9" x14ac:dyDescent="0.2">
      <c r="A36" s="1">
        <v>0.5</v>
      </c>
      <c r="C36">
        <f>C37</f>
        <v>45.844275000000003</v>
      </c>
      <c r="D36">
        <f>D35</f>
        <v>14</v>
      </c>
      <c r="E36" s="11"/>
    </row>
    <row r="37" spans="1:9" x14ac:dyDescent="0.2">
      <c r="A37" s="1">
        <v>0.5</v>
      </c>
      <c r="B37" t="s">
        <v>34</v>
      </c>
      <c r="C37">
        <f>V16</f>
        <v>45.844275000000003</v>
      </c>
      <c r="D37">
        <f>Y16</f>
        <v>16</v>
      </c>
    </row>
    <row r="38" spans="1:9" x14ac:dyDescent="0.2">
      <c r="A38" s="41" t="s">
        <v>46</v>
      </c>
      <c r="B38" s="42" t="s">
        <v>43</v>
      </c>
      <c r="C38" s="42">
        <v>0.1</v>
      </c>
      <c r="D38" s="42">
        <f>Z2</f>
        <v>0</v>
      </c>
    </row>
    <row r="39" spans="1:9" x14ac:dyDescent="0.2">
      <c r="A39" s="1">
        <v>0.6</v>
      </c>
      <c r="C39">
        <f>C40</f>
        <v>20.051164</v>
      </c>
      <c r="D39">
        <f>D38</f>
        <v>0</v>
      </c>
      <c r="F39" s="16"/>
      <c r="G39" s="16"/>
      <c r="H39" s="16"/>
      <c r="I39" s="16"/>
    </row>
    <row r="40" spans="1:9" x14ac:dyDescent="0.2">
      <c r="A40" s="1">
        <v>0.6</v>
      </c>
      <c r="B40" t="s">
        <v>42</v>
      </c>
      <c r="C40">
        <f>V14</f>
        <v>20.051164</v>
      </c>
      <c r="D40">
        <f>Z14</f>
        <v>3</v>
      </c>
      <c r="F40" s="11"/>
      <c r="G40" s="11"/>
      <c r="H40" s="11"/>
      <c r="I40" s="11"/>
    </row>
    <row r="41" spans="1:9" x14ac:dyDescent="0.2">
      <c r="A41" s="1">
        <v>0.6</v>
      </c>
      <c r="C41">
        <f>C42</f>
        <v>45.844275000000003</v>
      </c>
      <c r="D41">
        <f>D40</f>
        <v>3</v>
      </c>
    </row>
    <row r="42" spans="1:9" x14ac:dyDescent="0.2">
      <c r="A42" s="1">
        <v>0.6</v>
      </c>
      <c r="B42" t="s">
        <v>34</v>
      </c>
      <c r="C42">
        <f>V16</f>
        <v>45.844275000000003</v>
      </c>
      <c r="D42">
        <f>Z16</f>
        <v>7</v>
      </c>
    </row>
    <row r="43" spans="1:9" x14ac:dyDescent="0.2">
      <c r="A43" s="1"/>
    </row>
    <row r="44" spans="1:9" x14ac:dyDescent="0.2">
      <c r="A44" s="1"/>
    </row>
    <row r="45" spans="1:9" x14ac:dyDescent="0.2">
      <c r="A45" s="1"/>
    </row>
    <row r="46" spans="1:9" x14ac:dyDescent="0.2">
      <c r="A46" s="1"/>
    </row>
    <row r="47" spans="1:9" x14ac:dyDescent="0.2">
      <c r="A47" s="1"/>
    </row>
    <row r="48" spans="1:9" x14ac:dyDescent="0.2">
      <c r="A48" s="1"/>
    </row>
    <row r="49" spans="1:1" x14ac:dyDescent="0.2">
      <c r="A49" s="1"/>
    </row>
  </sheetData>
  <sortState xmlns:xlrd2="http://schemas.microsoft.com/office/spreadsheetml/2017/richdata2" ref="A2:W16">
    <sortCondition ref="V2:V16"/>
  </sortState>
  <conditionalFormatting sqref="B2:T16">
    <cfRule type="cellIs" dxfId="8" priority="1" operator="greaterThan">
      <formula>60</formula>
    </cfRule>
    <cfRule type="cellIs" dxfId="7" priority="2" operator="greaterThan">
      <formula>50</formula>
    </cfRule>
    <cfRule type="cellIs" dxfId="6" priority="3" operator="greaterThan">
      <formula>49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9237-AF7F-274C-AC3F-0FE90DC112AB}">
  <sheetPr>
    <pageSetUpPr fitToPage="1"/>
  </sheetPr>
  <dimension ref="A1:AL55"/>
  <sheetViews>
    <sheetView workbookViewId="0">
      <selection activeCell="S28" sqref="S28"/>
    </sheetView>
  </sheetViews>
  <sheetFormatPr baseColWidth="10" defaultRowHeight="14" x14ac:dyDescent="0.2"/>
  <cols>
    <col min="1" max="1" width="19.6640625" style="13" customWidth="1"/>
    <col min="2" max="17" width="3.83203125" style="13" customWidth="1"/>
    <col min="18" max="16384" width="10.83203125" style="13"/>
  </cols>
  <sheetData>
    <row r="1" spans="1:38" ht="15" x14ac:dyDescent="0.2">
      <c r="A1" s="14" t="s">
        <v>51</v>
      </c>
      <c r="B1" s="38" t="s">
        <v>52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V1" s="13" t="s">
        <v>59</v>
      </c>
    </row>
    <row r="2" spans="1:38" ht="16" x14ac:dyDescent="0.2">
      <c r="A2" t="s">
        <v>0</v>
      </c>
      <c r="B2" s="6" t="s">
        <v>20</v>
      </c>
      <c r="C2" s="6" t="s">
        <v>64</v>
      </c>
      <c r="D2" s="6" t="s">
        <v>27</v>
      </c>
      <c r="E2" s="6" t="s">
        <v>25</v>
      </c>
      <c r="F2" s="6" t="s">
        <v>30</v>
      </c>
      <c r="G2" s="6" t="s">
        <v>24</v>
      </c>
      <c r="H2" s="6" t="s">
        <v>22</v>
      </c>
      <c r="I2" s="6" t="s">
        <v>21</v>
      </c>
      <c r="J2" s="6" t="s">
        <v>31</v>
      </c>
      <c r="K2" s="6" t="s">
        <v>26</v>
      </c>
      <c r="L2" s="6" t="s">
        <v>23</v>
      </c>
      <c r="M2" s="6" t="s">
        <v>29</v>
      </c>
      <c r="N2" s="6" t="s">
        <v>33</v>
      </c>
      <c r="O2" s="6" t="s">
        <v>32</v>
      </c>
      <c r="P2" s="6" t="s">
        <v>28</v>
      </c>
      <c r="Q2" s="6" t="s">
        <v>34</v>
      </c>
      <c r="R2" s="13" t="s">
        <v>54</v>
      </c>
      <c r="S2" s="13" t="s">
        <v>53</v>
      </c>
      <c r="T2" s="18"/>
      <c r="V2" s="13">
        <v>49</v>
      </c>
      <c r="W2" s="13">
        <v>50</v>
      </c>
      <c r="X2" s="13">
        <v>60</v>
      </c>
      <c r="Y2" s="13">
        <v>70</v>
      </c>
    </row>
    <row r="3" spans="1:38" ht="16" x14ac:dyDescent="0.2">
      <c r="A3" t="s">
        <v>1</v>
      </c>
      <c r="B3">
        <v>27.0555555555555</v>
      </c>
      <c r="C3">
        <v>21.522222222222201</v>
      </c>
      <c r="D3">
        <v>38.428888883555501</v>
      </c>
      <c r="E3">
        <v>38.707026143790799</v>
      </c>
      <c r="F3">
        <v>37.459201383680501</v>
      </c>
      <c r="G3">
        <v>41.956143790849602</v>
      </c>
      <c r="H3">
        <v>38.549624177379002</v>
      </c>
      <c r="I3">
        <v>38.220555555555499</v>
      </c>
      <c r="J3">
        <v>37.020261437908403</v>
      </c>
      <c r="K3">
        <v>41.6805555555555</v>
      </c>
      <c r="L3">
        <v>37.823790849673202</v>
      </c>
      <c r="M3">
        <v>36.417708333333302</v>
      </c>
      <c r="N3">
        <v>52.744950359680502</v>
      </c>
      <c r="O3">
        <v>45.9871834215555</v>
      </c>
      <c r="P3">
        <v>42.349673202614298</v>
      </c>
      <c r="Q3">
        <v>52.561548884496702</v>
      </c>
      <c r="R3" s="18">
        <f>Q3-B3</f>
        <v>25.505993328941202</v>
      </c>
      <c r="S3" s="18">
        <f t="shared" ref="S3:S21" si="0">D3-B3</f>
        <v>11.373333328000001</v>
      </c>
      <c r="V3" s="19"/>
      <c r="W3" s="20"/>
      <c r="X3" s="21"/>
      <c r="Y3" s="22"/>
    </row>
    <row r="4" spans="1:38" ht="16" x14ac:dyDescent="0.2">
      <c r="A4" t="s">
        <v>2</v>
      </c>
      <c r="B4">
        <v>40.652173913043399</v>
      </c>
      <c r="C4">
        <v>36.652173913043399</v>
      </c>
      <c r="D4">
        <v>46.474237402376801</v>
      </c>
      <c r="E4">
        <v>53.288537549407103</v>
      </c>
      <c r="F4">
        <v>49.807382241793398</v>
      </c>
      <c r="G4">
        <v>52.260901185770699</v>
      </c>
      <c r="H4">
        <v>48.512704212225202</v>
      </c>
      <c r="I4">
        <v>50.209171195652097</v>
      </c>
      <c r="J4">
        <v>50.770355731225202</v>
      </c>
      <c r="K4">
        <v>52.169361413043397</v>
      </c>
      <c r="L4">
        <v>51.226662549407102</v>
      </c>
      <c r="M4">
        <v>48.731281055900602</v>
      </c>
      <c r="N4">
        <v>61.561830940727603</v>
      </c>
      <c r="O4">
        <v>58.557638535614899</v>
      </c>
      <c r="P4">
        <v>54.0214920948616</v>
      </c>
      <c r="Q4">
        <v>63.920300629843403</v>
      </c>
      <c r="R4" s="18">
        <f t="shared" ref="R4:R21" si="1">Q4-B4</f>
        <v>23.268126716800005</v>
      </c>
      <c r="S4" s="18">
        <f t="shared" si="0"/>
        <v>5.8220634893334022</v>
      </c>
      <c r="V4" s="13" t="s">
        <v>57</v>
      </c>
      <c r="W4" s="13" t="s">
        <v>56</v>
      </c>
      <c r="X4" s="13" t="s">
        <v>55</v>
      </c>
      <c r="Y4" s="13" t="s">
        <v>58</v>
      </c>
    </row>
    <row r="5" spans="1:38" ht="16" x14ac:dyDescent="0.2">
      <c r="A5" t="s">
        <v>3</v>
      </c>
      <c r="B5">
        <v>36.909090909090899</v>
      </c>
      <c r="C5">
        <v>32.846590909090899</v>
      </c>
      <c r="D5">
        <v>41.772687398038201</v>
      </c>
      <c r="E5">
        <v>46.013590909090901</v>
      </c>
      <c r="F5">
        <v>44.862100164368599</v>
      </c>
      <c r="G5">
        <v>47.319090909090903</v>
      </c>
      <c r="H5">
        <v>46.100340904590901</v>
      </c>
      <c r="I5">
        <v>48.422997159090897</v>
      </c>
      <c r="J5">
        <v>45.659090909090899</v>
      </c>
      <c r="K5">
        <v>46.740340909090897</v>
      </c>
      <c r="L5">
        <v>46.3799034090909</v>
      </c>
      <c r="M5">
        <v>43.102643540669803</v>
      </c>
      <c r="N5">
        <v>58.418841899914398</v>
      </c>
      <c r="O5">
        <v>54.0176435465645</v>
      </c>
      <c r="P5">
        <v>46.659090909090899</v>
      </c>
      <c r="Q5">
        <v>58.965096286868601</v>
      </c>
      <c r="R5" s="18">
        <f t="shared" si="1"/>
        <v>22.056005377777701</v>
      </c>
      <c r="S5" s="18">
        <f t="shared" si="0"/>
        <v>4.8635964889473016</v>
      </c>
      <c r="U5" s="13" t="s">
        <v>66</v>
      </c>
      <c r="V5" s="13" t="s">
        <v>68</v>
      </c>
      <c r="W5" s="13" t="s">
        <v>69</v>
      </c>
      <c r="X5" s="13" t="s">
        <v>70</v>
      </c>
      <c r="Y5" s="13" t="s">
        <v>67</v>
      </c>
    </row>
    <row r="6" spans="1:38" ht="16" x14ac:dyDescent="0.2">
      <c r="A6" t="s">
        <v>4</v>
      </c>
      <c r="B6">
        <v>39</v>
      </c>
      <c r="C6">
        <v>34.3333333333333</v>
      </c>
      <c r="D6">
        <v>43.2255092572777</v>
      </c>
      <c r="E6">
        <v>46.023157894736798</v>
      </c>
      <c r="F6">
        <v>46.833333329411701</v>
      </c>
      <c r="G6">
        <v>47.875894736842099</v>
      </c>
      <c r="H6">
        <v>46.5966666629473</v>
      </c>
      <c r="I6">
        <v>49.641640625000001</v>
      </c>
      <c r="J6">
        <v>46.810526315789403</v>
      </c>
      <c r="K6">
        <v>46.613602941176403</v>
      </c>
      <c r="L6">
        <v>46.493684210526297</v>
      </c>
      <c r="M6">
        <v>44.5538194444444</v>
      </c>
      <c r="N6">
        <v>57.472307300624998</v>
      </c>
      <c r="O6">
        <v>54.192515437333299</v>
      </c>
      <c r="P6">
        <v>46.141447368420998</v>
      </c>
      <c r="Q6">
        <v>58.657485304470498</v>
      </c>
      <c r="R6" s="18">
        <f t="shared" si="1"/>
        <v>19.657485304470498</v>
      </c>
      <c r="S6" s="18">
        <f t="shared" si="0"/>
        <v>4.2255092572777002</v>
      </c>
    </row>
    <row r="7" spans="1:38" ht="16" x14ac:dyDescent="0.2">
      <c r="A7" t="s">
        <v>5</v>
      </c>
      <c r="B7">
        <v>28.235294117647001</v>
      </c>
      <c r="C7">
        <v>23.949579831932699</v>
      </c>
      <c r="D7">
        <v>31.505127449446999</v>
      </c>
      <c r="E7">
        <v>35.272169117647003</v>
      </c>
      <c r="F7">
        <v>36.669183002313702</v>
      </c>
      <c r="G7">
        <v>39.165794117647003</v>
      </c>
      <c r="H7">
        <v>36.745710780147</v>
      </c>
      <c r="I7">
        <v>36.896378676470498</v>
      </c>
      <c r="J7">
        <v>37.729044117647</v>
      </c>
      <c r="K7">
        <v>36.070115546218403</v>
      </c>
      <c r="L7">
        <v>35.544981617646997</v>
      </c>
      <c r="M7">
        <v>33.846985294117601</v>
      </c>
      <c r="N7">
        <v>48.809721349847003</v>
      </c>
      <c r="O7">
        <v>43.996633098772001</v>
      </c>
      <c r="P7">
        <v>36.461856617647001</v>
      </c>
      <c r="Q7">
        <v>51.322178007646997</v>
      </c>
      <c r="R7" s="18">
        <f t="shared" si="1"/>
        <v>23.086883889999996</v>
      </c>
      <c r="S7" s="18">
        <f t="shared" si="0"/>
        <v>3.2698333317999975</v>
      </c>
      <c r="U7" s="13" t="s">
        <v>71</v>
      </c>
      <c r="V7" s="13" t="s">
        <v>75</v>
      </c>
      <c r="W7" s="13" t="s">
        <v>76</v>
      </c>
      <c r="X7" s="13" t="s">
        <v>77</v>
      </c>
      <c r="Y7" s="13" t="s">
        <v>78</v>
      </c>
    </row>
    <row r="8" spans="1:38" ht="16" x14ac:dyDescent="0.2">
      <c r="A8" t="s">
        <v>6</v>
      </c>
      <c r="B8">
        <v>31.75</v>
      </c>
      <c r="C8">
        <v>28.178571428571399</v>
      </c>
      <c r="D8">
        <v>37.478480389470498</v>
      </c>
      <c r="E8">
        <v>41.595833333333303</v>
      </c>
      <c r="F8">
        <v>40.072916662499999</v>
      </c>
      <c r="G8">
        <v>43.1238888888888</v>
      </c>
      <c r="H8">
        <v>42.340740735555499</v>
      </c>
      <c r="I8">
        <v>43.298796875000001</v>
      </c>
      <c r="J8">
        <v>40.85</v>
      </c>
      <c r="K8">
        <v>40.662109375</v>
      </c>
      <c r="L8">
        <v>41.637500000000003</v>
      </c>
      <c r="M8">
        <v>37.630514705882298</v>
      </c>
      <c r="N8">
        <v>54.432275011000002</v>
      </c>
      <c r="O8">
        <v>48.139705887999902</v>
      </c>
      <c r="P8">
        <v>42.8993055555555</v>
      </c>
      <c r="Q8">
        <v>55.699944969999997</v>
      </c>
      <c r="R8" s="18">
        <f t="shared" si="1"/>
        <v>23.949944969999997</v>
      </c>
      <c r="S8" s="18">
        <f t="shared" si="0"/>
        <v>5.7284803894704979</v>
      </c>
      <c r="U8" s="13" t="s">
        <v>66</v>
      </c>
      <c r="V8" s="13" t="s">
        <v>72</v>
      </c>
      <c r="W8" s="13" t="s">
        <v>73</v>
      </c>
      <c r="X8" s="13" t="s">
        <v>74</v>
      </c>
      <c r="Y8" s="13" t="s">
        <v>79</v>
      </c>
    </row>
    <row r="9" spans="1:38" ht="16" x14ac:dyDescent="0.2">
      <c r="A9" t="s">
        <v>7</v>
      </c>
      <c r="B9">
        <v>40.454545454545404</v>
      </c>
      <c r="C9">
        <v>31.5170454545454</v>
      </c>
      <c r="D9">
        <v>46.887587118195398</v>
      </c>
      <c r="E9">
        <v>48.960021645021598</v>
      </c>
      <c r="F9">
        <v>49.0402910642823</v>
      </c>
      <c r="G9">
        <v>52.748259740259698</v>
      </c>
      <c r="H9">
        <v>49.629585132593</v>
      </c>
      <c r="I9">
        <v>50.350795454545398</v>
      </c>
      <c r="J9">
        <v>47.854545454545402</v>
      </c>
      <c r="K9">
        <v>53.232177033492803</v>
      </c>
      <c r="L9">
        <v>49.807313311688297</v>
      </c>
      <c r="M9">
        <v>46.7954204545454</v>
      </c>
      <c r="N9">
        <v>58.898213519045399</v>
      </c>
      <c r="O9">
        <v>53.515092334045399</v>
      </c>
      <c r="P9">
        <v>51.403950216450198</v>
      </c>
      <c r="Q9">
        <v>61.3497084440191</v>
      </c>
      <c r="R9" s="18">
        <f t="shared" si="1"/>
        <v>20.895162989473697</v>
      </c>
      <c r="S9" s="18">
        <f t="shared" si="0"/>
        <v>6.4330416636499947</v>
      </c>
    </row>
    <row r="10" spans="1:38" ht="16" x14ac:dyDescent="0.2">
      <c r="A10" t="s">
        <v>8</v>
      </c>
      <c r="B10">
        <v>25</v>
      </c>
      <c r="C10">
        <v>17.6666666666666</v>
      </c>
      <c r="D10">
        <v>37.033392851499997</v>
      </c>
      <c r="E10">
        <v>38.155357142857099</v>
      </c>
      <c r="F10">
        <v>39.597115377307603</v>
      </c>
      <c r="G10">
        <v>42.581333333333298</v>
      </c>
      <c r="H10">
        <v>38.373511898214197</v>
      </c>
      <c r="I10">
        <v>34.594921874999997</v>
      </c>
      <c r="J10">
        <v>37</v>
      </c>
      <c r="K10">
        <v>42.71875</v>
      </c>
      <c r="L10">
        <v>37.28875</v>
      </c>
      <c r="M10">
        <v>35.649732142857097</v>
      </c>
      <c r="N10">
        <v>50.284354178928503</v>
      </c>
      <c r="O10">
        <v>41.953373021714199</v>
      </c>
      <c r="P10">
        <v>42.120535714285701</v>
      </c>
      <c r="Q10">
        <v>52.617954560000001</v>
      </c>
      <c r="R10" s="18">
        <f t="shared" si="1"/>
        <v>27.617954560000001</v>
      </c>
      <c r="S10" s="18">
        <f t="shared" si="0"/>
        <v>12.033392851499997</v>
      </c>
    </row>
    <row r="11" spans="1:38" ht="16" x14ac:dyDescent="0.2">
      <c r="A11" t="s">
        <v>9</v>
      </c>
      <c r="B11">
        <v>32.5</v>
      </c>
      <c r="C11">
        <v>24.75</v>
      </c>
      <c r="D11">
        <v>39.202142854000002</v>
      </c>
      <c r="E11">
        <v>41.303333333333299</v>
      </c>
      <c r="F11">
        <v>44.389880946428498</v>
      </c>
      <c r="G11">
        <v>47.999333333333297</v>
      </c>
      <c r="H11">
        <v>44.900892851071397</v>
      </c>
      <c r="I11">
        <v>42.31298828125</v>
      </c>
      <c r="J11">
        <v>44.75</v>
      </c>
      <c r="K11">
        <v>48.169642857142797</v>
      </c>
      <c r="L11">
        <v>43.941249999999997</v>
      </c>
      <c r="M11">
        <v>40.456696428571398</v>
      </c>
      <c r="N11">
        <v>55.763871806153801</v>
      </c>
      <c r="O11">
        <v>49.368322655384603</v>
      </c>
      <c r="P11">
        <v>46.0416666666666</v>
      </c>
      <c r="Q11">
        <v>58.524611027692302</v>
      </c>
      <c r="R11" s="18">
        <f t="shared" si="1"/>
        <v>26.024611027692302</v>
      </c>
      <c r="S11" s="18">
        <f t="shared" si="0"/>
        <v>6.7021428540000016</v>
      </c>
    </row>
    <row r="12" spans="1:38" ht="16" x14ac:dyDescent="0.2">
      <c r="A12" t="s">
        <v>10</v>
      </c>
      <c r="B12">
        <v>33.25</v>
      </c>
      <c r="C12">
        <v>27.95</v>
      </c>
      <c r="D12">
        <v>38.987440473500001</v>
      </c>
      <c r="E12">
        <v>43.923214285714202</v>
      </c>
      <c r="F12">
        <v>44.902083327500002</v>
      </c>
      <c r="G12">
        <v>47.222533333333303</v>
      </c>
      <c r="H12">
        <v>45.067321422785703</v>
      </c>
      <c r="I12">
        <v>44.938359374999997</v>
      </c>
      <c r="J12">
        <v>45.3</v>
      </c>
      <c r="K12">
        <v>48.15625</v>
      </c>
      <c r="L12">
        <v>46.937125000000002</v>
      </c>
      <c r="M12">
        <v>43.180961538461503</v>
      </c>
      <c r="N12">
        <v>56.275945844500001</v>
      </c>
      <c r="O12">
        <v>51.060964215538398</v>
      </c>
      <c r="P12">
        <v>47.46875</v>
      </c>
      <c r="Q12">
        <v>59.429519426666602</v>
      </c>
      <c r="R12" s="18">
        <f t="shared" si="1"/>
        <v>26.179519426666602</v>
      </c>
      <c r="S12" s="18">
        <f t="shared" si="0"/>
        <v>5.7374404735000013</v>
      </c>
    </row>
    <row r="13" spans="1:38" ht="16" x14ac:dyDescent="0.2">
      <c r="A13" t="s">
        <v>11</v>
      </c>
      <c r="B13">
        <v>45.476190476190403</v>
      </c>
      <c r="C13">
        <v>38.8333333333333</v>
      </c>
      <c r="D13">
        <v>50.302374684453603</v>
      </c>
      <c r="E13">
        <v>52.426190476190399</v>
      </c>
      <c r="F13">
        <v>52.319477509801501</v>
      </c>
      <c r="G13">
        <v>54.012390476190397</v>
      </c>
      <c r="H13">
        <v>50.922857140190402</v>
      </c>
      <c r="I13">
        <v>53.318273809523802</v>
      </c>
      <c r="J13">
        <v>51.321190476190402</v>
      </c>
      <c r="K13">
        <v>54.210565476190403</v>
      </c>
      <c r="L13">
        <v>54.343159226190402</v>
      </c>
      <c r="M13">
        <v>51.339019423558803</v>
      </c>
      <c r="N13">
        <v>62.745649859565397</v>
      </c>
      <c r="O13">
        <v>59.414606761857101</v>
      </c>
      <c r="P13">
        <v>55.226190476190403</v>
      </c>
      <c r="Q13">
        <v>64.3619976385434</v>
      </c>
      <c r="R13" s="18">
        <f t="shared" si="1"/>
        <v>18.885807162352997</v>
      </c>
      <c r="S13" s="18">
        <f t="shared" si="0"/>
        <v>4.8261842082632</v>
      </c>
    </row>
    <row r="14" spans="1:38" ht="16" x14ac:dyDescent="0.2">
      <c r="A14" t="s">
        <v>12</v>
      </c>
      <c r="B14">
        <v>40.789473684210499</v>
      </c>
      <c r="C14">
        <v>33.251012145748902</v>
      </c>
      <c r="D14">
        <v>46.165150765023</v>
      </c>
      <c r="E14">
        <v>45.8997678018575</v>
      </c>
      <c r="F14">
        <v>46.615515347960503</v>
      </c>
      <c r="G14">
        <v>49.893120743033997</v>
      </c>
      <c r="H14">
        <v>46.796826622445799</v>
      </c>
      <c r="I14">
        <v>50.007944078947297</v>
      </c>
      <c r="J14">
        <v>48.489473684210502</v>
      </c>
      <c r="K14">
        <v>48.589473684210503</v>
      </c>
      <c r="L14">
        <v>48.342194272445802</v>
      </c>
      <c r="M14">
        <v>46.216348684210502</v>
      </c>
      <c r="N14">
        <v>53.528205912610503</v>
      </c>
      <c r="O14">
        <v>55.019020130085501</v>
      </c>
      <c r="P14">
        <v>50.5872678018575</v>
      </c>
      <c r="Q14">
        <v>60.582341118877103</v>
      </c>
      <c r="R14" s="18">
        <f t="shared" si="1"/>
        <v>19.792867434666604</v>
      </c>
      <c r="S14" s="18">
        <f t="shared" si="0"/>
        <v>5.3756770808125012</v>
      </c>
    </row>
    <row r="15" spans="1:38" ht="16" x14ac:dyDescent="0.2">
      <c r="A15" t="s">
        <v>13</v>
      </c>
      <c r="B15">
        <v>13.714285714285699</v>
      </c>
      <c r="C15">
        <v>10.714285714285699</v>
      </c>
      <c r="D15">
        <v>19.7563690447857</v>
      </c>
      <c r="E15">
        <v>17.015535714285701</v>
      </c>
      <c r="F15">
        <v>18.970864659022499</v>
      </c>
      <c r="G15">
        <v>21.943142857142799</v>
      </c>
      <c r="H15">
        <v>18.382857140571399</v>
      </c>
      <c r="I15">
        <v>22.752619047619</v>
      </c>
      <c r="J15">
        <v>19.209285714285699</v>
      </c>
      <c r="K15">
        <v>19.102443609022501</v>
      </c>
      <c r="L15">
        <v>19.58625</v>
      </c>
      <c r="M15">
        <v>17.442443609022501</v>
      </c>
      <c r="N15">
        <v>25.2081658124523</v>
      </c>
      <c r="O15">
        <v>25.194667662685699</v>
      </c>
      <c r="P15">
        <v>24.073660714285701</v>
      </c>
      <c r="Q15">
        <v>29.958003725232999</v>
      </c>
      <c r="R15" s="18">
        <f t="shared" si="1"/>
        <v>16.243718010947298</v>
      </c>
      <c r="S15" s="18">
        <f t="shared" si="0"/>
        <v>6.0420833305000006</v>
      </c>
      <c r="W15" s="18"/>
      <c r="X15" s="18"/>
      <c r="Y15" s="18"/>
      <c r="Z15" s="18"/>
      <c r="AA15" s="18"/>
      <c r="AB15" s="18"/>
    </row>
    <row r="16" spans="1:38" ht="16" x14ac:dyDescent="0.2">
      <c r="A16" t="s">
        <v>14</v>
      </c>
      <c r="B16">
        <v>42.1111111111111</v>
      </c>
      <c r="C16">
        <v>33.034188034187999</v>
      </c>
      <c r="D16">
        <v>46.287256942486103</v>
      </c>
      <c r="E16">
        <v>46.403758169934598</v>
      </c>
      <c r="F16">
        <v>47.659722219444397</v>
      </c>
      <c r="G16">
        <v>50.765699346405199</v>
      </c>
      <c r="H16">
        <v>48.158513068934603</v>
      </c>
      <c r="I16">
        <v>51.298975694444401</v>
      </c>
      <c r="J16">
        <v>49.728758169934601</v>
      </c>
      <c r="K16">
        <v>49.4236111111111</v>
      </c>
      <c r="L16">
        <v>50.037728758169898</v>
      </c>
      <c r="M16">
        <v>47.5736892361111</v>
      </c>
      <c r="N16">
        <v>55.956136117825402</v>
      </c>
      <c r="O16">
        <v>53.518934465736102</v>
      </c>
      <c r="P16">
        <v>49.519199346405202</v>
      </c>
      <c r="Q16">
        <v>60.569110742044401</v>
      </c>
      <c r="R16" s="18">
        <f t="shared" si="1"/>
        <v>18.457999630933301</v>
      </c>
      <c r="S16" s="18">
        <f t="shared" si="0"/>
        <v>4.1761458313750026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ht="16" x14ac:dyDescent="0.2">
      <c r="A17" t="s">
        <v>15</v>
      </c>
      <c r="B17">
        <v>42.894736842105203</v>
      </c>
      <c r="C17">
        <v>36.125506072874401</v>
      </c>
      <c r="D17">
        <v>48.1815597562927</v>
      </c>
      <c r="E17">
        <v>49.844736842105199</v>
      </c>
      <c r="F17">
        <v>49.761143088667701</v>
      </c>
      <c r="G17">
        <v>53.3047368421052</v>
      </c>
      <c r="H17">
        <v>49.823217230869901</v>
      </c>
      <c r="I17">
        <v>52.370296052631502</v>
      </c>
      <c r="J17">
        <v>50.672514619883003</v>
      </c>
      <c r="K17">
        <v>51.182236842105198</v>
      </c>
      <c r="L17">
        <v>50.9335236068111</v>
      </c>
      <c r="M17">
        <v>49.035674342105203</v>
      </c>
      <c r="N17">
        <v>57.237266293505201</v>
      </c>
      <c r="O17">
        <v>55.955283721605198</v>
      </c>
      <c r="P17">
        <v>53.6484133126934</v>
      </c>
      <c r="Q17">
        <v>61.536856170105203</v>
      </c>
      <c r="R17" s="18">
        <f t="shared" si="1"/>
        <v>18.642119328</v>
      </c>
      <c r="S17" s="18">
        <f t="shared" si="0"/>
        <v>5.2868229141874963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ht="16" x14ac:dyDescent="0.2">
      <c r="A18" t="s">
        <v>16</v>
      </c>
      <c r="B18">
        <v>26.473684210526301</v>
      </c>
      <c r="C18">
        <v>23.165991902834001</v>
      </c>
      <c r="D18">
        <v>31.3606633749013</v>
      </c>
      <c r="E18">
        <v>32.265350877192901</v>
      </c>
      <c r="F18">
        <v>33.964309206776299</v>
      </c>
      <c r="G18">
        <v>36.189684210526302</v>
      </c>
      <c r="H18">
        <v>33.9250267994707</v>
      </c>
      <c r="I18">
        <v>38.483404605263097</v>
      </c>
      <c r="J18">
        <v>34.329239766081798</v>
      </c>
      <c r="K18">
        <v>36.299856085526301</v>
      </c>
      <c r="L18">
        <v>34.666184210526303</v>
      </c>
      <c r="M18">
        <v>33.150168585526302</v>
      </c>
      <c r="N18">
        <v>43.153175329726302</v>
      </c>
      <c r="O18">
        <v>41.993161212401297</v>
      </c>
      <c r="P18">
        <v>35.793537151702701</v>
      </c>
      <c r="Q18">
        <v>48.199808464392902</v>
      </c>
      <c r="R18" s="18">
        <f t="shared" si="1"/>
        <v>21.726124253866601</v>
      </c>
      <c r="S18" s="18">
        <f t="shared" si="0"/>
        <v>4.8869791643749991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ht="16" x14ac:dyDescent="0.2">
      <c r="A19" t="s">
        <v>17</v>
      </c>
      <c r="B19">
        <v>30.789473684210499</v>
      </c>
      <c r="C19">
        <v>26.327935222672</v>
      </c>
      <c r="D19">
        <v>36.031869515085504</v>
      </c>
      <c r="E19">
        <v>37.739473684210502</v>
      </c>
      <c r="F19">
        <v>39.736609096397999</v>
      </c>
      <c r="G19">
        <v>40.587120743033999</v>
      </c>
      <c r="H19">
        <v>36.796826622445799</v>
      </c>
      <c r="I19">
        <v>40.522121710526299</v>
      </c>
      <c r="J19">
        <v>40.628362573099402</v>
      </c>
      <c r="K19">
        <v>41.270723684210502</v>
      </c>
      <c r="L19">
        <v>39.127378095975203</v>
      </c>
      <c r="M19">
        <v>37.787286184210501</v>
      </c>
      <c r="N19">
        <v>45.452762580210504</v>
      </c>
      <c r="O19">
        <v>46.107399036710497</v>
      </c>
      <c r="P19">
        <v>40.5872678018575</v>
      </c>
      <c r="Q19">
        <v>50.766460815943802</v>
      </c>
      <c r="R19" s="18">
        <f t="shared" si="1"/>
        <v>19.976987131733303</v>
      </c>
      <c r="S19" s="18">
        <f t="shared" si="0"/>
        <v>5.2423958308750045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ht="16" x14ac:dyDescent="0.2">
      <c r="A20" t="s">
        <v>18</v>
      </c>
      <c r="B20">
        <v>45.1111111111111</v>
      </c>
      <c r="C20">
        <v>37.396825396825399</v>
      </c>
      <c r="D20">
        <v>50.486788191923601</v>
      </c>
      <c r="E20">
        <v>53.581423611111099</v>
      </c>
      <c r="F20">
        <v>53.766944440111097</v>
      </c>
      <c r="G20">
        <v>52.831861111111103</v>
      </c>
      <c r="H20">
        <v>51.621579857923599</v>
      </c>
      <c r="I20">
        <v>52.515677083333301</v>
      </c>
      <c r="J20">
        <v>55.034640522875797</v>
      </c>
      <c r="K20">
        <v>52.911111111111097</v>
      </c>
      <c r="L20">
        <v>51.864626736111099</v>
      </c>
      <c r="M20">
        <v>54.001189236111102</v>
      </c>
      <c r="N20">
        <v>61.469842785711101</v>
      </c>
      <c r="O20">
        <v>58.292588980236097</v>
      </c>
      <c r="P20">
        <v>56.342728758169898</v>
      </c>
      <c r="Q20">
        <v>64.012148763111099</v>
      </c>
      <c r="R20" s="18">
        <f t="shared" si="1"/>
        <v>18.901037651999999</v>
      </c>
      <c r="S20" s="18">
        <f t="shared" si="0"/>
        <v>5.3756770808125012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ht="16" x14ac:dyDescent="0.2">
      <c r="A21" t="s">
        <v>19</v>
      </c>
      <c r="B21">
        <v>22.7777777777777</v>
      </c>
      <c r="C21">
        <v>17.206349206349199</v>
      </c>
      <c r="D21">
        <v>27.753611108777701</v>
      </c>
      <c r="E21">
        <v>28.705718954248301</v>
      </c>
      <c r="F21">
        <v>27.979600691840201</v>
      </c>
      <c r="G21">
        <v>29.105424836601301</v>
      </c>
      <c r="H21">
        <v>27.183169932483601</v>
      </c>
      <c r="I21">
        <v>30.725086805555499</v>
      </c>
      <c r="J21">
        <v>28.3366013071895</v>
      </c>
      <c r="K21">
        <v>28.627777777777698</v>
      </c>
      <c r="L21">
        <v>28.760130718954201</v>
      </c>
      <c r="M21">
        <v>28.019836601307102</v>
      </c>
      <c r="N21">
        <v>35.450639763090201</v>
      </c>
      <c r="O21">
        <v>34.994178925777703</v>
      </c>
      <c r="P21">
        <v>32.0976307189542</v>
      </c>
      <c r="Q21">
        <v>39.835926182483597</v>
      </c>
      <c r="R21" s="18">
        <f t="shared" si="1"/>
        <v>17.058148404705896</v>
      </c>
      <c r="S21" s="18">
        <f t="shared" si="0"/>
        <v>4.9758333310000005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ht="17" thickBot="1" x14ac:dyDescent="0.25">
      <c r="A22" s="15" t="s">
        <v>65</v>
      </c>
      <c r="B22" s="17">
        <v>0</v>
      </c>
      <c r="C22">
        <v>0</v>
      </c>
      <c r="D22">
        <v>307972</v>
      </c>
      <c r="E22">
        <v>722555</v>
      </c>
      <c r="F22">
        <v>762468</v>
      </c>
      <c r="G22">
        <v>1023182</v>
      </c>
      <c r="H22">
        <v>2075724</v>
      </c>
      <c r="I22">
        <v>2506392</v>
      </c>
      <c r="J22">
        <v>3623052</v>
      </c>
      <c r="K22">
        <v>6194136</v>
      </c>
      <c r="L22">
        <v>10035568</v>
      </c>
      <c r="M22">
        <v>18451306</v>
      </c>
      <c r="N22">
        <v>20051164</v>
      </c>
      <c r="O22">
        <v>21720166</v>
      </c>
      <c r="P22">
        <v>64182901</v>
      </c>
      <c r="Q22">
        <v>109885255</v>
      </c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x14ac:dyDescent="0.2"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spans="1:38" ht="16" x14ac:dyDescent="0.2">
      <c r="A24" s="11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x14ac:dyDescent="0.2"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x14ac:dyDescent="0.2"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x14ac:dyDescent="0.2"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x14ac:dyDescent="0.2"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x14ac:dyDescent="0.2"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x14ac:dyDescent="0.2"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x14ac:dyDescent="0.2"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x14ac:dyDescent="0.2"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x14ac:dyDescent="0.2"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x14ac:dyDescent="0.2"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x14ac:dyDescent="0.2">
      <c r="A35" s="35"/>
    </row>
    <row r="36" spans="1:38" ht="16" x14ac:dyDescent="0.2">
      <c r="A3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38" ht="16" x14ac:dyDescent="0.2">
      <c r="A37" s="6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38" ht="16" x14ac:dyDescent="0.2">
      <c r="A38" s="6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38" ht="16" x14ac:dyDescent="0.2">
      <c r="A39" s="6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38" ht="16" x14ac:dyDescent="0.2">
      <c r="A40" s="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38" ht="16" x14ac:dyDescent="0.2">
      <c r="A41" s="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38" ht="16" x14ac:dyDescent="0.2">
      <c r="A42" s="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38" ht="16" x14ac:dyDescent="0.2">
      <c r="A43" s="6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38" ht="16" x14ac:dyDescent="0.2">
      <c r="A44" s="6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38" ht="16" x14ac:dyDescent="0.2">
      <c r="A45" s="6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38" ht="16" x14ac:dyDescent="0.2">
      <c r="A46" s="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38" ht="16" x14ac:dyDescent="0.2">
      <c r="A47" s="6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38" ht="16" x14ac:dyDescent="0.2">
      <c r="A48" s="6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6" x14ac:dyDescent="0.2">
      <c r="A49" s="6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6" x14ac:dyDescent="0.2">
      <c r="A50" s="6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6" x14ac:dyDescent="0.2">
      <c r="A51" s="6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6" x14ac:dyDescent="0.2">
      <c r="A52" s="6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6" x14ac:dyDescent="0.2">
      <c r="A53" s="6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6" x14ac:dyDescent="0.2">
      <c r="A54" s="6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6" x14ac:dyDescent="0.2">
      <c r="A55" s="6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</sheetData>
  <mergeCells count="1">
    <mergeCell ref="B1:Q1"/>
  </mergeCells>
  <conditionalFormatting sqref="B3:Q21">
    <cfRule type="cellIs" dxfId="5" priority="7" operator="greaterThan">
      <formula>60</formula>
    </cfRule>
    <cfRule type="cellIs" dxfId="4" priority="8" operator="greaterThan">
      <formula>50</formula>
    </cfRule>
    <cfRule type="cellIs" dxfId="3" priority="9" operator="greaterThan">
      <formula>49</formula>
    </cfRule>
  </conditionalFormatting>
  <conditionalFormatting sqref="B37:P55">
    <cfRule type="cellIs" dxfId="2" priority="4" operator="greaterThan">
      <formula>60</formula>
    </cfRule>
    <cfRule type="cellIs" dxfId="1" priority="5" operator="greaterThan">
      <formula>50</formula>
    </cfRule>
    <cfRule type="cellIs" dxfId="0" priority="6" operator="greaterThan">
      <formula>49</formula>
    </cfRule>
  </conditionalFormatting>
  <pageMargins left="0.7" right="0.7" top="0.75" bottom="0.75" header="0.3" footer="0.3"/>
  <pageSetup scale="5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Best_Guess</vt:lpstr>
      <vt:lpstr>Upper</vt:lpstr>
      <vt:lpstr>Lower</vt:lpstr>
      <vt:lpstr>Best_Guess_WWR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C.</dc:creator>
  <cp:lastModifiedBy>Lia C.</cp:lastModifiedBy>
  <dcterms:created xsi:type="dcterms:W3CDTF">2020-07-15T18:18:13Z</dcterms:created>
  <dcterms:modified xsi:type="dcterms:W3CDTF">2022-03-16T02:08:08Z</dcterms:modified>
</cp:coreProperties>
</file>