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soluciones\"/>
    </mc:Choice>
  </mc:AlternateContent>
  <xr:revisionPtr revIDLastSave="0" documentId="13_ncr:1_{B5730306-53C4-4DD6-8F84-C52742712B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K30" i="1"/>
  <c r="J32" i="1"/>
  <c r="K33" i="1"/>
  <c r="K29" i="1"/>
  <c r="I24" i="1"/>
  <c r="I23" i="1"/>
  <c r="K25" i="1"/>
  <c r="J18" i="1"/>
  <c r="J17" i="1"/>
  <c r="P17" i="1"/>
  <c r="P18" i="1" s="1"/>
  <c r="K20" i="1"/>
  <c r="K14" i="1"/>
  <c r="K19" i="1"/>
  <c r="N8" i="1"/>
  <c r="N18" i="1"/>
  <c r="K10" i="1"/>
  <c r="J4" i="1"/>
  <c r="J3" i="1"/>
</calcChain>
</file>

<file path=xl/sharedStrings.xml><?xml version="1.0" encoding="utf-8"?>
<sst xmlns="http://schemas.openxmlformats.org/spreadsheetml/2006/main" count="45" uniqueCount="38">
  <si>
    <t>Debe</t>
  </si>
  <si>
    <t>Haber</t>
  </si>
  <si>
    <t>Detalle</t>
  </si>
  <si>
    <t>a</t>
  </si>
  <si>
    <t>Mercaderia</t>
  </si>
  <si>
    <t>Gastos bancarios</t>
  </si>
  <si>
    <t>Efectivo</t>
  </si>
  <si>
    <t>Credito simple</t>
  </si>
  <si>
    <t>Retroactivo</t>
  </si>
  <si>
    <t>fecha</t>
  </si>
  <si>
    <t>Aporte Rios</t>
  </si>
  <si>
    <t>Aporte Massu</t>
  </si>
  <si>
    <t>Capital inicial</t>
  </si>
  <si>
    <t>Rios - Caja</t>
  </si>
  <si>
    <t>Rios - Mercaderia</t>
  </si>
  <si>
    <t>Massu - Camioneta</t>
  </si>
  <si>
    <t>Massu - Efectivo</t>
  </si>
  <si>
    <t>Deuda Bancaria</t>
  </si>
  <si>
    <t>Cuenta obligada Massu</t>
  </si>
  <si>
    <t>Cuenta obligada Rios</t>
  </si>
  <si>
    <t>G: Aportes de los socios</t>
  </si>
  <si>
    <t>unidades</t>
  </si>
  <si>
    <t>coste</t>
  </si>
  <si>
    <t>total</t>
  </si>
  <si>
    <t>compra mercaderia</t>
  </si>
  <si>
    <t>IVA</t>
  </si>
  <si>
    <t>Coste sin IVA</t>
  </si>
  <si>
    <t>Coste bruto, trae IVA</t>
  </si>
  <si>
    <t>Caja</t>
  </si>
  <si>
    <t>Credito simple proveedor</t>
  </si>
  <si>
    <t>G: Compra de mercaderia</t>
  </si>
  <si>
    <t>compramercaderia</t>
  </si>
  <si>
    <t>Banco</t>
  </si>
  <si>
    <t>Letra de cambio</t>
  </si>
  <si>
    <t>Venta</t>
  </si>
  <si>
    <t>VENTAS Y COMPRAS HAY IVA FIJATE WN</t>
  </si>
  <si>
    <t>IVA DF</t>
  </si>
  <si>
    <t>G: Asjuste de costos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</si>
</sst>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1" fillId="0" borderId="0" xfId="0" applyFont="1" applyFill="1"/>
    <xf numFmtId="0" fontId="0" fillId="0" borderId="0" xfId="0" applyFill="1"/>
    <xf numFmtId="16" fontId="0" fillId="0" borderId="0" xfId="0" applyNumberFormat="1" applyFill="1"/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F28" zoomScale="145" zoomScaleNormal="145" workbookViewId="0">
      <selection activeCell="M38" sqref="M38"/>
    </sheetView>
  </sheetViews>
  <sheetFormatPr baseColWidth="10" defaultColWidth="8.88671875" defaultRowHeight="14.4" x14ac:dyDescent="0.3"/>
  <cols>
    <col min="1" max="1" width="7" bestFit="1" customWidth="1"/>
    <col min="2" max="2" width="28.88671875" bestFit="1" customWidth="1"/>
    <col min="3" max="3" width="3" bestFit="1" customWidth="1"/>
    <col min="4" max="4" width="17.21875" bestFit="1" customWidth="1"/>
    <col min="5" max="5" width="7.33203125" bestFit="1" customWidth="1"/>
    <col min="6" max="6" width="6.33203125" bestFit="1" customWidth="1"/>
    <col min="7" max="7" width="22.21875" bestFit="1" customWidth="1"/>
    <col min="8" max="8" width="2" bestFit="1" customWidth="1"/>
    <col min="9" max="9" width="22" bestFit="1" customWidth="1"/>
    <col min="10" max="10" width="9.44140625" bestFit="1" customWidth="1"/>
    <col min="11" max="11" width="13.5546875" bestFit="1" customWidth="1"/>
    <col min="13" max="13" width="12.88671875" bestFit="1" customWidth="1"/>
    <col min="14" max="14" width="16.77734375" bestFit="1" customWidth="1"/>
    <col min="15" max="15" width="11.77734375" bestFit="1" customWidth="1"/>
    <col min="16" max="16" width="9.44140625" bestFit="1" customWidth="1"/>
  </cols>
  <sheetData>
    <row r="1" spans="1:14" x14ac:dyDescent="0.3">
      <c r="A1" s="3"/>
      <c r="B1" s="3"/>
      <c r="C1" s="3"/>
      <c r="D1" s="4"/>
      <c r="E1" s="3"/>
      <c r="F1" s="3" t="s">
        <v>9</v>
      </c>
      <c r="G1" s="3" t="s">
        <v>2</v>
      </c>
      <c r="H1" s="3"/>
      <c r="I1" s="3"/>
      <c r="J1" s="3" t="s">
        <v>0</v>
      </c>
      <c r="K1" s="3" t="s">
        <v>1</v>
      </c>
      <c r="L1" s="4"/>
      <c r="M1" s="4"/>
    </row>
    <row r="2" spans="1:14" x14ac:dyDescent="0.3">
      <c r="A2" s="5"/>
      <c r="B2" s="4"/>
      <c r="C2" s="4"/>
      <c r="D2" s="4"/>
      <c r="E2" s="4"/>
      <c r="F2" s="2">
        <v>45444</v>
      </c>
      <c r="G2" s="1"/>
      <c r="H2" s="6">
        <v>1</v>
      </c>
      <c r="I2" s="1"/>
      <c r="J2" s="1"/>
      <c r="K2" s="1"/>
      <c r="L2" s="4"/>
      <c r="M2" s="4"/>
    </row>
    <row r="3" spans="1:14" x14ac:dyDescent="0.3">
      <c r="A3" s="4"/>
      <c r="B3" s="4"/>
      <c r="C3" s="4"/>
      <c r="D3" s="4"/>
      <c r="E3" s="4"/>
      <c r="F3" s="4"/>
      <c r="G3" s="4" t="s">
        <v>10</v>
      </c>
      <c r="H3" s="4"/>
      <c r="I3" s="4"/>
      <c r="J3" s="4">
        <f>K5*50%</f>
        <v>19000000</v>
      </c>
      <c r="K3" s="4"/>
      <c r="L3" s="4"/>
      <c r="M3" s="4"/>
    </row>
    <row r="4" spans="1:14" x14ac:dyDescent="0.3">
      <c r="A4" s="4"/>
      <c r="B4" s="4"/>
      <c r="C4" s="4"/>
      <c r="D4" s="4"/>
      <c r="E4" s="4"/>
      <c r="F4" s="4"/>
      <c r="G4" s="4" t="s">
        <v>11</v>
      </c>
      <c r="H4" s="4"/>
      <c r="I4" s="4"/>
      <c r="J4" s="4">
        <f>K5*50%</f>
        <v>19000000</v>
      </c>
      <c r="K4" s="4"/>
      <c r="L4" s="4"/>
      <c r="M4" s="4"/>
    </row>
    <row r="5" spans="1:14" x14ac:dyDescent="0.3">
      <c r="A5" s="4"/>
      <c r="B5" s="4"/>
      <c r="C5" s="4"/>
      <c r="D5" s="4"/>
      <c r="E5" s="4"/>
      <c r="F5" s="4"/>
      <c r="G5" s="4"/>
      <c r="H5" s="4" t="s">
        <v>3</v>
      </c>
      <c r="I5" t="s">
        <v>12</v>
      </c>
      <c r="J5" s="4"/>
      <c r="K5" s="4">
        <v>38000000</v>
      </c>
      <c r="L5" s="4"/>
      <c r="M5" s="4"/>
    </row>
    <row r="6" spans="1:14" x14ac:dyDescent="0.3">
      <c r="A6" s="4"/>
      <c r="B6" s="4"/>
      <c r="C6" s="4"/>
      <c r="D6" s="4"/>
      <c r="E6" s="4"/>
      <c r="L6" s="4"/>
      <c r="M6" s="4"/>
    </row>
    <row r="7" spans="1:14" x14ac:dyDescent="0.3">
      <c r="A7" s="5"/>
      <c r="B7" s="4"/>
      <c r="C7" s="4"/>
      <c r="D7" s="4"/>
      <c r="E7" s="4"/>
      <c r="F7" s="2">
        <v>45445</v>
      </c>
      <c r="G7" s="1"/>
      <c r="H7" s="1">
        <v>2</v>
      </c>
      <c r="I7" s="1"/>
      <c r="J7" s="1"/>
      <c r="K7" s="1"/>
      <c r="L7" s="4"/>
      <c r="M7" s="4"/>
      <c r="N7" t="s">
        <v>24</v>
      </c>
    </row>
    <row r="8" spans="1:14" x14ac:dyDescent="0.3">
      <c r="A8" s="4"/>
      <c r="B8" s="4"/>
      <c r="C8" s="4"/>
      <c r="D8" s="4"/>
      <c r="E8" s="4"/>
      <c r="F8" s="4"/>
      <c r="G8" s="7" t="s">
        <v>13</v>
      </c>
      <c r="H8" s="7"/>
      <c r="I8" s="7"/>
      <c r="J8" s="7">
        <v>7000000</v>
      </c>
      <c r="K8" s="4"/>
      <c r="L8" s="4">
        <v>900</v>
      </c>
      <c r="M8" s="4"/>
      <c r="N8">
        <f>J9/L8</f>
        <v>4000</v>
      </c>
    </row>
    <row r="9" spans="1:14" x14ac:dyDescent="0.3">
      <c r="A9" s="4"/>
      <c r="B9" s="4"/>
      <c r="C9" s="4"/>
      <c r="D9" s="4"/>
      <c r="E9" s="4"/>
      <c r="F9" s="4"/>
      <c r="G9" s="4" t="s">
        <v>14</v>
      </c>
      <c r="H9" s="4"/>
      <c r="I9" s="4"/>
      <c r="J9" s="4">
        <v>3600000</v>
      </c>
      <c r="K9" s="4"/>
      <c r="L9" s="4"/>
      <c r="M9" s="4"/>
    </row>
    <row r="10" spans="1:14" x14ac:dyDescent="0.3">
      <c r="A10" s="4"/>
      <c r="B10" s="4"/>
      <c r="C10" s="4"/>
      <c r="D10" s="4"/>
      <c r="E10" s="4"/>
      <c r="F10" s="4"/>
      <c r="G10" s="4"/>
      <c r="H10" s="4" t="s">
        <v>3</v>
      </c>
      <c r="I10" s="4" t="s">
        <v>19</v>
      </c>
      <c r="J10" s="4"/>
      <c r="K10" s="4">
        <f>J8+J9</f>
        <v>10600000</v>
      </c>
      <c r="L10" s="4"/>
      <c r="M10" s="4"/>
    </row>
    <row r="11" spans="1:14" x14ac:dyDescent="0.3">
      <c r="A11" s="5"/>
      <c r="B11" s="4"/>
      <c r="C11" s="4"/>
      <c r="D11" s="4"/>
      <c r="E11" s="4"/>
      <c r="F11" s="4"/>
      <c r="G11" s="4" t="s">
        <v>15</v>
      </c>
      <c r="H11" s="4"/>
      <c r="I11" s="4"/>
      <c r="J11" s="4">
        <v>5000000</v>
      </c>
      <c r="K11" s="4"/>
      <c r="L11" s="4"/>
      <c r="M11" s="4"/>
      <c r="N11" t="s">
        <v>27</v>
      </c>
    </row>
    <row r="12" spans="1:14" x14ac:dyDescent="0.3">
      <c r="A12" s="4"/>
      <c r="B12" s="4"/>
      <c r="C12" s="4"/>
      <c r="D12" s="4"/>
      <c r="E12" s="4"/>
      <c r="F12" s="4"/>
      <c r="G12" s="7" t="s">
        <v>16</v>
      </c>
      <c r="H12" s="7"/>
      <c r="I12" s="7"/>
      <c r="J12" s="7">
        <v>800000</v>
      </c>
      <c r="K12" s="4"/>
      <c r="L12" s="4"/>
      <c r="M12" s="4"/>
    </row>
    <row r="13" spans="1:14" x14ac:dyDescent="0.3">
      <c r="A13" s="4"/>
      <c r="B13" s="4"/>
      <c r="C13" s="4"/>
      <c r="D13" s="4"/>
      <c r="E13" s="4"/>
      <c r="F13" s="4"/>
      <c r="G13" s="4"/>
      <c r="H13" s="4" t="s">
        <v>3</v>
      </c>
      <c r="I13" s="4" t="s">
        <v>17</v>
      </c>
      <c r="J13" s="4"/>
      <c r="K13">
        <v>1200000</v>
      </c>
      <c r="L13" s="4"/>
      <c r="M13" s="4"/>
    </row>
    <row r="14" spans="1:14" x14ac:dyDescent="0.3">
      <c r="A14" s="4"/>
      <c r="B14" s="4"/>
      <c r="C14" s="4"/>
      <c r="D14" s="4"/>
      <c r="E14" s="4"/>
      <c r="F14" s="4"/>
      <c r="G14" s="4"/>
      <c r="H14" s="4"/>
      <c r="I14" s="4" t="s">
        <v>18</v>
      </c>
      <c r="J14" s="4"/>
      <c r="K14" s="4">
        <f>J11+J12-K13</f>
        <v>4600000</v>
      </c>
      <c r="L14" s="4"/>
      <c r="M14" s="4"/>
    </row>
    <row r="15" spans="1:14" x14ac:dyDescent="0.3">
      <c r="A15" s="5"/>
      <c r="B15" s="4"/>
      <c r="C15" s="4"/>
      <c r="D15" s="4"/>
      <c r="E15" s="4"/>
      <c r="F15" s="4"/>
      <c r="G15" s="4" t="s">
        <v>20</v>
      </c>
      <c r="H15" s="4"/>
      <c r="I15" s="4"/>
      <c r="J15" s="4"/>
      <c r="K15" s="4"/>
      <c r="L15" s="4"/>
      <c r="M15" s="4"/>
      <c r="N15" t="s">
        <v>31</v>
      </c>
    </row>
    <row r="16" spans="1:14" x14ac:dyDescent="0.3">
      <c r="A16" s="4"/>
      <c r="B16" s="4"/>
      <c r="C16" s="4"/>
      <c r="D16" s="4"/>
      <c r="E16" s="4"/>
      <c r="F16" s="2">
        <v>45447</v>
      </c>
      <c r="G16" s="1"/>
      <c r="H16" s="1">
        <v>3</v>
      </c>
      <c r="I16" s="1"/>
      <c r="J16" s="1"/>
      <c r="K16" s="1"/>
      <c r="L16" s="4"/>
      <c r="M16" s="4" t="s">
        <v>21</v>
      </c>
      <c r="N16">
        <v>3500</v>
      </c>
    </row>
    <row r="17" spans="1:16" x14ac:dyDescent="0.3">
      <c r="A17" s="4"/>
      <c r="B17" s="4"/>
      <c r="C17" s="4"/>
      <c r="D17" s="4"/>
      <c r="E17" s="4"/>
      <c r="F17" s="4"/>
      <c r="G17" s="4" t="s">
        <v>4</v>
      </c>
      <c r="H17" s="4"/>
      <c r="J17" s="4">
        <f>P17*N16</f>
        <v>14000000</v>
      </c>
      <c r="K17" s="4"/>
      <c r="L17" s="4"/>
      <c r="M17" s="4" t="s">
        <v>22</v>
      </c>
      <c r="N17">
        <v>4760</v>
      </c>
      <c r="O17" t="s">
        <v>26</v>
      </c>
      <c r="P17">
        <f>N17/1.19</f>
        <v>4000</v>
      </c>
    </row>
    <row r="18" spans="1:16" x14ac:dyDescent="0.3">
      <c r="A18" s="4"/>
      <c r="B18" s="4"/>
      <c r="C18" s="4"/>
      <c r="D18" s="4"/>
      <c r="E18" s="4"/>
      <c r="F18" s="4"/>
      <c r="G18" s="4" t="s">
        <v>25</v>
      </c>
      <c r="H18" s="4"/>
      <c r="J18" s="4">
        <f>J17*19%</f>
        <v>2660000</v>
      </c>
      <c r="K18" s="4"/>
      <c r="L18" s="4"/>
      <c r="M18" s="4" t="s">
        <v>23</v>
      </c>
      <c r="N18">
        <f>N17*N16</f>
        <v>16660000</v>
      </c>
      <c r="P18">
        <f>P17*N16</f>
        <v>14000000</v>
      </c>
    </row>
    <row r="19" spans="1:16" x14ac:dyDescent="0.3">
      <c r="A19" s="4"/>
      <c r="B19" s="4"/>
      <c r="C19" s="4"/>
      <c r="D19" s="4"/>
      <c r="E19" s="4"/>
      <c r="F19" s="4"/>
      <c r="G19" s="4"/>
      <c r="H19" s="4" t="s">
        <v>3</v>
      </c>
      <c r="I19" s="7" t="s">
        <v>28</v>
      </c>
      <c r="J19" s="7"/>
      <c r="K19" s="7">
        <f>N18*20%</f>
        <v>3332000</v>
      </c>
      <c r="L19" s="4"/>
      <c r="M19" s="4"/>
    </row>
    <row r="20" spans="1:16" x14ac:dyDescent="0.3">
      <c r="A20" s="4"/>
      <c r="B20" s="4"/>
      <c r="C20" s="4"/>
      <c r="D20" s="4"/>
      <c r="E20" s="4"/>
      <c r="F20" s="4"/>
      <c r="G20" s="4"/>
      <c r="H20" s="4"/>
      <c r="I20" s="4" t="s">
        <v>29</v>
      </c>
      <c r="J20" s="4"/>
      <c r="K20">
        <f>N18-K19</f>
        <v>13328000</v>
      </c>
      <c r="L20" s="4"/>
      <c r="M20" s="4" t="s">
        <v>6</v>
      </c>
    </row>
    <row r="21" spans="1:16" x14ac:dyDescent="0.3">
      <c r="A21" s="5"/>
      <c r="B21" s="4"/>
      <c r="C21" s="4"/>
      <c r="D21" s="4"/>
      <c r="E21" s="4"/>
      <c r="F21" s="4"/>
      <c r="G21" s="4" t="s">
        <v>30</v>
      </c>
      <c r="H21" s="4"/>
      <c r="I21" s="4"/>
      <c r="J21" s="4"/>
      <c r="K21" s="4"/>
      <c r="L21" s="4"/>
      <c r="M21" s="4" t="s">
        <v>7</v>
      </c>
    </row>
    <row r="22" spans="1:16" x14ac:dyDescent="0.3">
      <c r="A22" s="4"/>
      <c r="B22" s="4"/>
      <c r="C22" s="4"/>
      <c r="D22" s="4"/>
      <c r="E22" s="4"/>
      <c r="F22" s="2">
        <v>45450</v>
      </c>
      <c r="G22" s="1"/>
      <c r="H22" s="1">
        <v>4</v>
      </c>
      <c r="I22" s="1"/>
      <c r="J22" s="1"/>
      <c r="K22" s="1"/>
      <c r="L22" s="4"/>
      <c r="M22" s="4"/>
    </row>
    <row r="23" spans="1:16" x14ac:dyDescent="0.3">
      <c r="A23" s="4"/>
      <c r="B23" s="4"/>
      <c r="C23" s="4"/>
      <c r="D23" s="4"/>
      <c r="E23" s="4"/>
      <c r="F23" s="4"/>
      <c r="G23" s="4" t="s">
        <v>32</v>
      </c>
      <c r="H23" s="4"/>
      <c r="I23" s="4">
        <f>K25-0.5*26600</f>
        <v>1103700</v>
      </c>
      <c r="J23" s="4"/>
      <c r="K23" s="4"/>
      <c r="L23" s="4"/>
      <c r="M23" s="4"/>
    </row>
    <row r="24" spans="1:16" x14ac:dyDescent="0.3">
      <c r="A24" s="4"/>
      <c r="B24" s="4"/>
      <c r="C24" s="4"/>
      <c r="D24" s="4"/>
      <c r="E24" s="4"/>
      <c r="F24" s="4"/>
      <c r="G24" s="4" t="s">
        <v>5</v>
      </c>
      <c r="H24" s="4"/>
      <c r="I24" s="4">
        <f>K25-I23</f>
        <v>13300</v>
      </c>
      <c r="J24" s="4"/>
      <c r="K24" s="4"/>
      <c r="L24" s="4"/>
      <c r="M24" s="4"/>
    </row>
    <row r="25" spans="1:16" x14ac:dyDescent="0.3">
      <c r="A25" s="4"/>
      <c r="B25" s="4"/>
      <c r="C25" s="4"/>
      <c r="D25" s="4"/>
      <c r="E25" s="4"/>
      <c r="F25" s="4"/>
      <c r="G25" s="4"/>
      <c r="H25" s="4" t="s">
        <v>3</v>
      </c>
      <c r="I25" s="4" t="s">
        <v>28</v>
      </c>
      <c r="J25" s="4"/>
      <c r="K25" s="4">
        <f>(J8+J12-K19)*0.25</f>
        <v>1117000</v>
      </c>
      <c r="L25" s="4"/>
      <c r="M25" s="4"/>
    </row>
    <row r="26" spans="1:16" x14ac:dyDescent="0.3">
      <c r="A26" s="5"/>
      <c r="B26" s="4"/>
      <c r="C26" s="4"/>
      <c r="D26" s="4"/>
      <c r="E26" s="4"/>
      <c r="F26" s="2">
        <v>45453</v>
      </c>
      <c r="G26" s="1"/>
      <c r="H26" s="1">
        <v>5</v>
      </c>
      <c r="I26" s="1"/>
      <c r="J26" s="1"/>
      <c r="K26" s="1"/>
      <c r="L26" s="4"/>
    </row>
    <row r="27" spans="1:16" x14ac:dyDescent="0.3">
      <c r="A27" s="4"/>
      <c r="B27" s="4"/>
      <c r="C27" s="4"/>
      <c r="D27" s="4"/>
      <c r="E27" s="4"/>
      <c r="F27" s="4"/>
      <c r="G27" s="4" t="s">
        <v>6</v>
      </c>
      <c r="H27" s="4"/>
      <c r="I27" s="4"/>
      <c r="J27" s="4">
        <f>(K29+K30)*0.5</f>
        <v>14280000</v>
      </c>
      <c r="K27" s="4"/>
      <c r="L27" s="4"/>
      <c r="M27" s="4"/>
    </row>
    <row r="28" spans="1:16" x14ac:dyDescent="0.3">
      <c r="A28" s="4"/>
      <c r="B28" s="4"/>
      <c r="C28" s="4"/>
      <c r="D28" s="4"/>
      <c r="E28" s="4"/>
      <c r="F28" s="4"/>
      <c r="G28" s="4" t="s">
        <v>33</v>
      </c>
      <c r="H28" s="4"/>
      <c r="I28" s="4"/>
      <c r="J28" s="4">
        <f>(K29+K30)*0.5</f>
        <v>14280000</v>
      </c>
      <c r="K28" s="4"/>
      <c r="L28" s="4"/>
      <c r="M28" s="4"/>
    </row>
    <row r="29" spans="1:16" x14ac:dyDescent="0.3">
      <c r="A29" s="4"/>
      <c r="B29" s="4"/>
      <c r="C29" s="4"/>
      <c r="D29" s="4"/>
      <c r="E29" s="4"/>
      <c r="F29" s="4"/>
      <c r="G29" s="4"/>
      <c r="H29" s="4" t="s">
        <v>3</v>
      </c>
      <c r="I29" s="4" t="s">
        <v>34</v>
      </c>
      <c r="J29" s="4"/>
      <c r="K29">
        <f>3000*8000</f>
        <v>24000000</v>
      </c>
      <c r="L29" s="4"/>
      <c r="M29" s="4" t="s">
        <v>35</v>
      </c>
    </row>
    <row r="30" spans="1:16" x14ac:dyDescent="0.3">
      <c r="A30" s="5"/>
      <c r="B30" s="4"/>
      <c r="C30" s="4"/>
      <c r="D30" s="4"/>
      <c r="E30" s="4"/>
      <c r="I30" t="s">
        <v>36</v>
      </c>
      <c r="K30">
        <f>K29*0.19</f>
        <v>4560000</v>
      </c>
      <c r="L30" s="4"/>
    </row>
    <row r="31" spans="1:16" x14ac:dyDescent="0.3">
      <c r="A31" s="4"/>
      <c r="B31" s="4"/>
      <c r="C31" s="4"/>
      <c r="D31" s="4"/>
      <c r="E31" s="4"/>
      <c r="F31" s="2">
        <v>45453</v>
      </c>
      <c r="G31" s="1"/>
      <c r="H31" s="1"/>
      <c r="I31" s="1"/>
      <c r="J31" s="1"/>
      <c r="K31" s="1"/>
      <c r="L31" s="4"/>
      <c r="M31" s="4"/>
    </row>
    <row r="32" spans="1:16" x14ac:dyDescent="0.3">
      <c r="A32" s="4"/>
      <c r="B32" s="4"/>
      <c r="C32" s="4"/>
      <c r="D32" s="4"/>
      <c r="E32" s="4"/>
      <c r="F32" s="4"/>
      <c r="G32" s="4" t="s">
        <v>8</v>
      </c>
      <c r="H32" s="4"/>
      <c r="I32" s="4"/>
      <c r="J32" s="4">
        <f>4000*3000</f>
        <v>12000000</v>
      </c>
      <c r="K32" s="4"/>
      <c r="L32" s="4"/>
      <c r="M32" s="4"/>
    </row>
    <row r="33" spans="1:1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>
        <f>4000*3000</f>
        <v>12000000</v>
      </c>
      <c r="L33" s="4"/>
      <c r="M33" s="4"/>
    </row>
    <row r="34" spans="1:13" x14ac:dyDescent="0.3">
      <c r="A34" s="4"/>
      <c r="B34" s="4"/>
      <c r="C34" s="4"/>
      <c r="D34" s="4"/>
      <c r="E34" s="4"/>
      <c r="F34" s="4"/>
      <c r="G34" s="4" t="s">
        <v>37</v>
      </c>
      <c r="H34" s="4"/>
      <c r="I34" s="4"/>
      <c r="J34" s="4"/>
      <c r="K34" s="4"/>
      <c r="L34" s="4"/>
      <c r="M34" s="4"/>
    </row>
    <row r="35" spans="1:13" x14ac:dyDescent="0.3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2015-06-05T18:19:34Z</dcterms:created>
  <dcterms:modified xsi:type="dcterms:W3CDTF">2024-05-08T23:34:38Z</dcterms:modified>
</cp:coreProperties>
</file>