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Development Projects\0-Universidad\c1Contabilidad\ejercicios\soluciones\"/>
    </mc:Choice>
  </mc:AlternateContent>
  <xr:revisionPtr revIDLastSave="0" documentId="13_ncr:1_{008787C2-F68E-4937-8787-636C33AE4EC2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1" l="1"/>
  <c r="G28" i="1"/>
  <c r="G30" i="1"/>
  <c r="E58" i="1"/>
  <c r="E57" i="1"/>
  <c r="F61" i="1"/>
  <c r="E69" i="1"/>
  <c r="F54" i="1"/>
  <c r="E53" i="1"/>
  <c r="F43" i="1"/>
  <c r="F44" i="1" s="1"/>
  <c r="F38" i="1"/>
  <c r="E37" i="1"/>
  <c r="F35" i="1"/>
  <c r="E32" i="1" s="1"/>
  <c r="F34" i="1"/>
  <c r="E27" i="1"/>
  <c r="D23" i="1"/>
  <c r="D24" i="1" s="1"/>
  <c r="F70" i="1" s="1"/>
  <c r="F18" i="1"/>
  <c r="E17" i="1"/>
  <c r="F14" i="1"/>
  <c r="F5" i="1"/>
  <c r="F30" i="1" l="1"/>
  <c r="E40" i="1"/>
  <c r="E28" i="1"/>
  <c r="F29" i="1"/>
  <c r="E33" i="1"/>
</calcChain>
</file>

<file path=xl/sharedStrings.xml><?xml version="1.0" encoding="utf-8"?>
<sst xmlns="http://schemas.openxmlformats.org/spreadsheetml/2006/main" count="87" uniqueCount="51">
  <si>
    <t>Fecha</t>
  </si>
  <si>
    <t>Detalle</t>
  </si>
  <si>
    <t>Debe</t>
  </si>
  <si>
    <t>Haber</t>
  </si>
  <si>
    <t>a</t>
  </si>
  <si>
    <t>G: Constitucion inicial de la sociedad</t>
  </si>
  <si>
    <t>JUAN</t>
  </si>
  <si>
    <t>Cuenta obligada Juan</t>
  </si>
  <si>
    <t>Cuenta obligada Diego</t>
  </si>
  <si>
    <t>Efectivo</t>
  </si>
  <si>
    <t>Maquinaria</t>
  </si>
  <si>
    <t>Pagare</t>
  </si>
  <si>
    <t>Capital</t>
  </si>
  <si>
    <t>DIEGO</t>
  </si>
  <si>
    <t>Muebles</t>
  </si>
  <si>
    <t>G: Aportes efectivos de los socios</t>
  </si>
  <si>
    <t>Banco</t>
  </si>
  <si>
    <t>Gastos Banco</t>
  </si>
  <si>
    <t>Gastos de apertura</t>
  </si>
  <si>
    <t>Deposito bancario</t>
  </si>
  <si>
    <t>Mobiliario</t>
  </si>
  <si>
    <t>IVA</t>
  </si>
  <si>
    <t>Dia 08</t>
  </si>
  <si>
    <t>Dia 09</t>
  </si>
  <si>
    <t>Dia 10</t>
  </si>
  <si>
    <t>Dia 12</t>
  </si>
  <si>
    <t>Mercaderia</t>
  </si>
  <si>
    <t>IVA CF</t>
  </si>
  <si>
    <t>Proveedores</t>
  </si>
  <si>
    <t>Dia 15</t>
  </si>
  <si>
    <t>Letras por cobrar</t>
  </si>
  <si>
    <t>Ingreso por ventas</t>
  </si>
  <si>
    <t>IVA DF</t>
  </si>
  <si>
    <t>Costo de ventas</t>
  </si>
  <si>
    <t>Dia 18</t>
  </si>
  <si>
    <t>G: Devolucion de compra</t>
  </si>
  <si>
    <t>Dia 19</t>
  </si>
  <si>
    <t>Materiales de aseo</t>
  </si>
  <si>
    <t>Caja</t>
  </si>
  <si>
    <t>Mercaderias</t>
  </si>
  <si>
    <t>Dia 20</t>
  </si>
  <si>
    <t>Credito bancario</t>
  </si>
  <si>
    <t>Dia 25</t>
  </si>
  <si>
    <t>Perdidas</t>
  </si>
  <si>
    <t>Dia 30</t>
  </si>
  <si>
    <t>Dia 31</t>
  </si>
  <si>
    <t>Aseo</t>
  </si>
  <si>
    <t xml:space="preserve">a </t>
  </si>
  <si>
    <t>IVA por pagar</t>
  </si>
  <si>
    <t>Cuenta particular Juan</t>
  </si>
  <si>
    <t>Cuenta Particular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</si>
</sst>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16" fontId="0" fillId="2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topLeftCell="A22" zoomScale="145" zoomScaleNormal="145" workbookViewId="0">
      <selection activeCell="I30" sqref="I30"/>
    </sheetView>
  </sheetViews>
  <sheetFormatPr baseColWidth="10" defaultColWidth="8.88671875" defaultRowHeight="14.4" x14ac:dyDescent="0.3"/>
  <cols>
    <col min="2" max="2" width="31.33203125" bestFit="1" customWidth="1"/>
    <col min="3" max="3" width="3" bestFit="1" customWidth="1"/>
    <col min="4" max="4" width="19.77734375" bestFit="1" customWidth="1"/>
    <col min="5" max="5" width="8.33203125" bestFit="1" customWidth="1"/>
    <col min="6" max="6" width="9.44140625" bestFit="1" customWidth="1"/>
  </cols>
  <sheetData>
    <row r="1" spans="1:6" x14ac:dyDescent="0.3">
      <c r="A1" s="1" t="s">
        <v>0</v>
      </c>
      <c r="B1" s="8" t="s">
        <v>1</v>
      </c>
      <c r="C1" s="8"/>
      <c r="D1" s="8"/>
      <c r="E1" s="1" t="s">
        <v>2</v>
      </c>
      <c r="F1" s="1" t="s">
        <v>3</v>
      </c>
    </row>
    <row r="2" spans="1:6" x14ac:dyDescent="0.3">
      <c r="A2" s="3">
        <v>45354</v>
      </c>
      <c r="B2" s="2"/>
      <c r="C2" s="4">
        <v>1</v>
      </c>
      <c r="D2" s="2"/>
      <c r="E2" s="2"/>
      <c r="F2" s="2"/>
    </row>
    <row r="3" spans="1:6" x14ac:dyDescent="0.3">
      <c r="B3" t="s">
        <v>7</v>
      </c>
      <c r="E3">
        <v>6000000</v>
      </c>
    </row>
    <row r="4" spans="1:6" x14ac:dyDescent="0.3">
      <c r="B4" t="s">
        <v>8</v>
      </c>
      <c r="E4">
        <v>6000000</v>
      </c>
    </row>
    <row r="5" spans="1:6" x14ac:dyDescent="0.3">
      <c r="C5" t="s">
        <v>4</v>
      </c>
      <c r="D5" t="s">
        <v>12</v>
      </c>
      <c r="F5">
        <f>E3+E4</f>
        <v>12000000</v>
      </c>
    </row>
    <row r="6" spans="1:6" x14ac:dyDescent="0.3">
      <c r="B6" t="s">
        <v>5</v>
      </c>
    </row>
    <row r="7" spans="1:6" x14ac:dyDescent="0.3">
      <c r="A7" s="3">
        <v>45354</v>
      </c>
      <c r="B7" s="2"/>
      <c r="C7" s="2">
        <v>2</v>
      </c>
      <c r="D7" s="2"/>
      <c r="E7" s="2"/>
      <c r="F7" s="2"/>
    </row>
    <row r="8" spans="1:6" x14ac:dyDescent="0.3">
      <c r="A8" t="s">
        <v>6</v>
      </c>
      <c r="B8" s="5" t="s">
        <v>9</v>
      </c>
      <c r="C8" s="5"/>
      <c r="D8" s="5"/>
      <c r="E8" s="5">
        <v>2000000</v>
      </c>
    </row>
    <row r="9" spans="1:6" x14ac:dyDescent="0.3">
      <c r="B9" t="s">
        <v>10</v>
      </c>
      <c r="E9">
        <v>2000000</v>
      </c>
    </row>
    <row r="10" spans="1:6" x14ac:dyDescent="0.3">
      <c r="B10" t="s">
        <v>11</v>
      </c>
      <c r="C10" t="s">
        <v>4</v>
      </c>
      <c r="D10" t="s">
        <v>7</v>
      </c>
      <c r="F10">
        <v>4000000</v>
      </c>
    </row>
    <row r="12" spans="1:6" x14ac:dyDescent="0.3">
      <c r="A12" t="s">
        <v>13</v>
      </c>
      <c r="B12" s="5" t="s">
        <v>9</v>
      </c>
      <c r="C12" s="5"/>
      <c r="D12" s="5"/>
      <c r="E12" s="5">
        <v>2500000</v>
      </c>
    </row>
    <row r="13" spans="1:6" x14ac:dyDescent="0.3">
      <c r="B13" t="s">
        <v>14</v>
      </c>
      <c r="E13">
        <v>2500000</v>
      </c>
    </row>
    <row r="14" spans="1:6" x14ac:dyDescent="0.3">
      <c r="C14" t="s">
        <v>4</v>
      </c>
      <c r="D14" t="s">
        <v>8</v>
      </c>
      <c r="F14">
        <f>E12+E13</f>
        <v>5000000</v>
      </c>
    </row>
    <row r="15" spans="1:6" x14ac:dyDescent="0.3">
      <c r="B15" t="s">
        <v>15</v>
      </c>
    </row>
    <row r="16" spans="1:6" x14ac:dyDescent="0.3">
      <c r="A16" s="3" t="s">
        <v>22</v>
      </c>
      <c r="B16" s="2"/>
      <c r="C16" s="2">
        <v>3</v>
      </c>
      <c r="D16" s="2"/>
      <c r="E16" s="2"/>
      <c r="F16" s="2"/>
    </row>
    <row r="17" spans="1:7" x14ac:dyDescent="0.3">
      <c r="B17" t="s">
        <v>16</v>
      </c>
      <c r="E17">
        <f>(E12+E8)/2</f>
        <v>2250000</v>
      </c>
    </row>
    <row r="18" spans="1:7" x14ac:dyDescent="0.3">
      <c r="C18" t="s">
        <v>4</v>
      </c>
      <c r="D18" t="s">
        <v>19</v>
      </c>
      <c r="F18">
        <f>E17</f>
        <v>2250000</v>
      </c>
    </row>
    <row r="19" spans="1:7" x14ac:dyDescent="0.3">
      <c r="A19" s="3" t="s">
        <v>23</v>
      </c>
      <c r="B19" s="2"/>
      <c r="C19" s="2">
        <v>4</v>
      </c>
      <c r="D19" s="2"/>
      <c r="E19" s="2"/>
      <c r="F19" s="2"/>
    </row>
    <row r="20" spans="1:7" x14ac:dyDescent="0.3">
      <c r="B20" t="s">
        <v>17</v>
      </c>
      <c r="E20">
        <v>29800</v>
      </c>
    </row>
    <row r="21" spans="1:7" x14ac:dyDescent="0.3">
      <c r="C21" t="s">
        <v>4</v>
      </c>
      <c r="D21" t="s">
        <v>18</v>
      </c>
      <c r="F21">
        <v>29800</v>
      </c>
    </row>
    <row r="22" spans="1:7" x14ac:dyDescent="0.3">
      <c r="A22" s="3" t="s">
        <v>24</v>
      </c>
      <c r="B22" s="2"/>
      <c r="C22" s="2">
        <v>5</v>
      </c>
      <c r="D22" s="2"/>
      <c r="E22" s="2"/>
      <c r="F22" s="2"/>
    </row>
    <row r="23" spans="1:7" x14ac:dyDescent="0.3">
      <c r="B23" t="s">
        <v>20</v>
      </c>
      <c r="D23">
        <f>F25/1.19</f>
        <v>210084.03361344538</v>
      </c>
    </row>
    <row r="24" spans="1:7" x14ac:dyDescent="0.3">
      <c r="B24" t="s">
        <v>21</v>
      </c>
      <c r="D24">
        <f>D23*19%</f>
        <v>39915.966386554624</v>
      </c>
    </row>
    <row r="25" spans="1:7" x14ac:dyDescent="0.3">
      <c r="F25">
        <v>250000</v>
      </c>
    </row>
    <row r="26" spans="1:7" x14ac:dyDescent="0.3">
      <c r="A26" s="3" t="s">
        <v>25</v>
      </c>
      <c r="B26" s="2"/>
      <c r="C26" s="2">
        <v>6</v>
      </c>
      <c r="D26" s="2"/>
      <c r="E26" s="2"/>
      <c r="F26" s="2"/>
    </row>
    <row r="27" spans="1:7" x14ac:dyDescent="0.3">
      <c r="B27" t="s">
        <v>26</v>
      </c>
      <c r="E27">
        <f>3000*250</f>
        <v>750000</v>
      </c>
    </row>
    <row r="28" spans="1:7" x14ac:dyDescent="0.3">
      <c r="B28" t="s">
        <v>27</v>
      </c>
      <c r="E28">
        <f>E27*19%</f>
        <v>142500</v>
      </c>
      <c r="G28">
        <f>E28+E27</f>
        <v>892500</v>
      </c>
    </row>
    <row r="29" spans="1:7" x14ac:dyDescent="0.3">
      <c r="C29" t="s">
        <v>4</v>
      </c>
      <c r="D29" t="s">
        <v>16</v>
      </c>
      <c r="F29">
        <f>(E27+E28)*15%</f>
        <v>133875</v>
      </c>
    </row>
    <row r="30" spans="1:7" x14ac:dyDescent="0.3">
      <c r="D30" t="s">
        <v>28</v>
      </c>
      <c r="F30">
        <f>(E27+E28-F29)</f>
        <v>758625</v>
      </c>
      <c r="G30">
        <f>F30+F29</f>
        <v>892500</v>
      </c>
    </row>
    <row r="31" spans="1:7" x14ac:dyDescent="0.3">
      <c r="A31" s="2" t="s">
        <v>29</v>
      </c>
      <c r="B31" s="2"/>
      <c r="C31" s="2">
        <v>7</v>
      </c>
      <c r="D31" s="2"/>
      <c r="E31" s="2"/>
      <c r="F31" s="2"/>
    </row>
    <row r="32" spans="1:7" x14ac:dyDescent="0.3">
      <c r="B32" t="s">
        <v>9</v>
      </c>
      <c r="E32">
        <f>(F34+F35)*30%</f>
        <v>379312.5</v>
      </c>
    </row>
    <row r="33" spans="1:7" x14ac:dyDescent="0.3">
      <c r="B33" t="s">
        <v>30</v>
      </c>
      <c r="E33">
        <f>(F34+F35)*70%</f>
        <v>885062.5</v>
      </c>
    </row>
    <row r="34" spans="1:7" x14ac:dyDescent="0.3">
      <c r="C34" t="s">
        <v>4</v>
      </c>
      <c r="D34" t="s">
        <v>31</v>
      </c>
      <c r="F34">
        <f>2500*425</f>
        <v>1062500</v>
      </c>
    </row>
    <row r="35" spans="1:7" x14ac:dyDescent="0.3">
      <c r="D35" t="s">
        <v>32</v>
      </c>
      <c r="F35" s="6">
        <f>F34*19%</f>
        <v>201875</v>
      </c>
      <c r="G35">
        <f>F34+F35</f>
        <v>1264375</v>
      </c>
    </row>
    <row r="36" spans="1:7" x14ac:dyDescent="0.3">
      <c r="A36" s="2" t="s">
        <v>29</v>
      </c>
      <c r="B36" s="2"/>
      <c r="C36" s="2">
        <v>8</v>
      </c>
      <c r="D36" s="2"/>
      <c r="E36" s="2"/>
      <c r="F36" s="2"/>
    </row>
    <row r="37" spans="1:7" x14ac:dyDescent="0.3">
      <c r="B37" t="s">
        <v>33</v>
      </c>
      <c r="E37">
        <f>2500*250</f>
        <v>625000</v>
      </c>
    </row>
    <row r="38" spans="1:7" x14ac:dyDescent="0.3">
      <c r="C38" t="s">
        <v>4</v>
      </c>
      <c r="D38" t="s">
        <v>26</v>
      </c>
      <c r="F38">
        <f>2500*250</f>
        <v>625000</v>
      </c>
    </row>
    <row r="39" spans="1:7" x14ac:dyDescent="0.3">
      <c r="A39" s="2" t="s">
        <v>34</v>
      </c>
      <c r="B39" s="2"/>
      <c r="C39" s="2">
        <v>9</v>
      </c>
      <c r="D39" s="2"/>
      <c r="E39" s="2"/>
      <c r="F39" s="2"/>
    </row>
    <row r="40" spans="1:7" x14ac:dyDescent="0.3">
      <c r="B40" t="s">
        <v>28</v>
      </c>
      <c r="E40">
        <f>F43+F44</f>
        <v>29750</v>
      </c>
    </row>
    <row r="43" spans="1:7" x14ac:dyDescent="0.3">
      <c r="C43" t="s">
        <v>4</v>
      </c>
      <c r="D43" t="s">
        <v>26</v>
      </c>
      <c r="F43">
        <f>100*250</f>
        <v>25000</v>
      </c>
    </row>
    <row r="44" spans="1:7" x14ac:dyDescent="0.3">
      <c r="D44" t="s">
        <v>27</v>
      </c>
      <c r="F44" s="7">
        <f>F43*19%</f>
        <v>4750</v>
      </c>
    </row>
    <row r="45" spans="1:7" x14ac:dyDescent="0.3">
      <c r="B45" t="s">
        <v>35</v>
      </c>
    </row>
    <row r="46" spans="1:7" x14ac:dyDescent="0.3">
      <c r="A46" s="2" t="s">
        <v>36</v>
      </c>
      <c r="B46" s="2"/>
      <c r="C46" s="2">
        <v>10</v>
      </c>
      <c r="D46" s="2"/>
      <c r="E46" s="2"/>
      <c r="F46" s="2"/>
    </row>
    <row r="47" spans="1:7" x14ac:dyDescent="0.3">
      <c r="B47" t="s">
        <v>37</v>
      </c>
      <c r="E47">
        <v>15000</v>
      </c>
    </row>
    <row r="48" spans="1:7" x14ac:dyDescent="0.3">
      <c r="C48" t="s">
        <v>4</v>
      </c>
      <c r="D48" t="s">
        <v>38</v>
      </c>
      <c r="F48">
        <v>15000</v>
      </c>
    </row>
    <row r="49" spans="1:6" x14ac:dyDescent="0.3">
      <c r="A49" s="2" t="s">
        <v>40</v>
      </c>
      <c r="B49" s="2"/>
      <c r="C49" s="2">
        <v>11</v>
      </c>
      <c r="D49" s="2"/>
      <c r="E49" s="2"/>
      <c r="F49" s="2"/>
    </row>
    <row r="50" spans="1:6" x14ac:dyDescent="0.3">
      <c r="B50" t="s">
        <v>41</v>
      </c>
      <c r="E50">
        <v>5000000</v>
      </c>
    </row>
    <row r="51" spans="1:6" x14ac:dyDescent="0.3">
      <c r="C51" t="s">
        <v>4</v>
      </c>
      <c r="D51" t="s">
        <v>16</v>
      </c>
      <c r="F51">
        <v>5000000</v>
      </c>
    </row>
    <row r="52" spans="1:6" x14ac:dyDescent="0.3">
      <c r="A52" s="2" t="s">
        <v>42</v>
      </c>
      <c r="B52" s="2"/>
      <c r="C52" s="2">
        <v>12</v>
      </c>
      <c r="D52" s="2"/>
      <c r="E52" s="2"/>
      <c r="F52" s="2"/>
    </row>
    <row r="53" spans="1:6" x14ac:dyDescent="0.3">
      <c r="B53" t="s">
        <v>43</v>
      </c>
      <c r="E53">
        <f>80*250</f>
        <v>20000</v>
      </c>
    </row>
    <row r="54" spans="1:6" x14ac:dyDescent="0.3">
      <c r="C54" t="s">
        <v>4</v>
      </c>
      <c r="D54" t="s">
        <v>38</v>
      </c>
      <c r="F54">
        <f>80*250</f>
        <v>20000</v>
      </c>
    </row>
    <row r="55" spans="1:6" x14ac:dyDescent="0.3">
      <c r="D55" t="s">
        <v>32</v>
      </c>
      <c r="F55">
        <v>3800</v>
      </c>
    </row>
    <row r="56" spans="1:6" x14ac:dyDescent="0.3">
      <c r="A56" s="2" t="s">
        <v>44</v>
      </c>
      <c r="B56" s="2"/>
      <c r="C56" s="2">
        <v>13</v>
      </c>
      <c r="D56" s="2"/>
      <c r="E56" s="2"/>
      <c r="F56" s="2"/>
    </row>
    <row r="57" spans="1:6" x14ac:dyDescent="0.3">
      <c r="B57" t="s">
        <v>49</v>
      </c>
      <c r="E57">
        <f>(F59+F60+F61)*50%</f>
        <v>214875</v>
      </c>
    </row>
    <row r="58" spans="1:6" x14ac:dyDescent="0.3">
      <c r="B58" t="s">
        <v>50</v>
      </c>
      <c r="E58">
        <f>(F59+F60+F61)*50%</f>
        <v>214875</v>
      </c>
    </row>
    <row r="59" spans="1:6" x14ac:dyDescent="0.3">
      <c r="C59" t="s">
        <v>4</v>
      </c>
      <c r="D59" t="s">
        <v>16</v>
      </c>
      <c r="F59">
        <v>400000</v>
      </c>
    </row>
    <row r="60" spans="1:6" x14ac:dyDescent="0.3">
      <c r="D60" t="s">
        <v>39</v>
      </c>
      <c r="F60">
        <v>25000</v>
      </c>
    </row>
    <row r="61" spans="1:6" x14ac:dyDescent="0.3">
      <c r="D61" t="s">
        <v>32</v>
      </c>
      <c r="F61">
        <f>F60*19%</f>
        <v>4750</v>
      </c>
    </row>
    <row r="62" spans="1:6" x14ac:dyDescent="0.3">
      <c r="A62" s="2" t="s">
        <v>45</v>
      </c>
      <c r="B62" s="2"/>
      <c r="C62" s="2">
        <v>14</v>
      </c>
      <c r="D62" s="2"/>
      <c r="E62" s="2"/>
      <c r="F62" s="2"/>
    </row>
    <row r="63" spans="1:6" x14ac:dyDescent="0.3">
      <c r="B63" t="s">
        <v>46</v>
      </c>
      <c r="E63">
        <v>35000</v>
      </c>
    </row>
    <row r="64" spans="1:6" x14ac:dyDescent="0.3">
      <c r="C64" t="s">
        <v>4</v>
      </c>
      <c r="D64" t="s">
        <v>38</v>
      </c>
      <c r="F64">
        <v>35000</v>
      </c>
    </row>
    <row r="65" spans="1:6" x14ac:dyDescent="0.3">
      <c r="A65" s="2" t="s">
        <v>45</v>
      </c>
      <c r="B65" s="2"/>
      <c r="C65" s="2">
        <v>15</v>
      </c>
      <c r="D65" s="2"/>
      <c r="E65" s="2"/>
      <c r="F65" s="2"/>
    </row>
    <row r="66" spans="1:6" x14ac:dyDescent="0.3">
      <c r="B66" t="s">
        <v>16</v>
      </c>
    </row>
    <row r="67" spans="1:6" x14ac:dyDescent="0.3">
      <c r="C67" t="s">
        <v>4</v>
      </c>
      <c r="D67" t="s">
        <v>38</v>
      </c>
    </row>
    <row r="68" spans="1:6" x14ac:dyDescent="0.3">
      <c r="A68" s="2" t="s">
        <v>45</v>
      </c>
      <c r="B68" s="2"/>
      <c r="C68" s="2">
        <v>16</v>
      </c>
      <c r="D68" s="2"/>
      <c r="E68" s="2"/>
      <c r="F68" s="2"/>
    </row>
    <row r="69" spans="1:6" x14ac:dyDescent="0.3">
      <c r="B69" t="s">
        <v>32</v>
      </c>
      <c r="E69">
        <f>F44+E28+F55</f>
        <v>151050</v>
      </c>
    </row>
    <row r="70" spans="1:6" x14ac:dyDescent="0.3">
      <c r="C70" t="s">
        <v>47</v>
      </c>
      <c r="D70" t="s">
        <v>27</v>
      </c>
      <c r="F70">
        <f>D24+F44</f>
        <v>44665.966386554624</v>
      </c>
    </row>
    <row r="71" spans="1:6" x14ac:dyDescent="0.3">
      <c r="D71" t="s">
        <v>48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Diaz</dc:creator>
  <cp:lastModifiedBy>Kevin Diaz</cp:lastModifiedBy>
  <dcterms:created xsi:type="dcterms:W3CDTF">2015-06-05T18:19:34Z</dcterms:created>
  <dcterms:modified xsi:type="dcterms:W3CDTF">2024-05-14T05:11:32Z</dcterms:modified>
</cp:coreProperties>
</file>