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Development Projects\0-Universidad\Contabilidad\c2\ejercicios\soluciones\"/>
    </mc:Choice>
  </mc:AlternateContent>
  <xr:revisionPtr revIDLastSave="0" documentId="13_ncr:1_{C9F49865-0839-4605-BCAA-5ECEE707836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Hoja3" sheetId="3" r:id="rId1"/>
    <sheet name="Hoja1" sheetId="1" r:id="rId2"/>
    <sheet name="Hoja2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1" l="1"/>
  <c r="D50" i="1"/>
  <c r="G12" i="1"/>
  <c r="D46" i="1"/>
  <c r="G13" i="1"/>
  <c r="D47" i="1"/>
  <c r="H32" i="1"/>
  <c r="D48" i="1"/>
  <c r="C89" i="1"/>
  <c r="C95" i="1"/>
  <c r="G66" i="1"/>
  <c r="C55" i="1"/>
  <c r="C56" i="1"/>
  <c r="C58" i="1"/>
  <c r="C59" i="1"/>
  <c r="C60" i="1"/>
  <c r="C61" i="1"/>
  <c r="C62" i="1"/>
  <c r="C64" i="1"/>
  <c r="C72" i="1"/>
  <c r="G65" i="1"/>
  <c r="F4" i="3"/>
  <c r="H4" i="3"/>
  <c r="F8" i="3"/>
  <c r="H8" i="3"/>
  <c r="F19" i="3"/>
  <c r="H19" i="3"/>
  <c r="F22" i="3"/>
  <c r="H22" i="3"/>
  <c r="F27" i="3"/>
  <c r="H27" i="3"/>
  <c r="F31" i="3"/>
  <c r="H31" i="3"/>
  <c r="F32" i="3"/>
  <c r="H32" i="3"/>
  <c r="H35" i="3"/>
  <c r="C73" i="3"/>
  <c r="C74" i="3"/>
  <c r="C75" i="3"/>
  <c r="C76" i="3"/>
  <c r="G69" i="3"/>
  <c r="C56" i="3"/>
  <c r="E11" i="3"/>
  <c r="G11" i="3"/>
  <c r="C57" i="3"/>
  <c r="E12" i="3"/>
  <c r="G12" i="3"/>
  <c r="C58" i="3"/>
  <c r="C62" i="3"/>
  <c r="E6" i="3"/>
  <c r="G6" i="3"/>
  <c r="E7" i="3"/>
  <c r="G7" i="3"/>
  <c r="E15" i="3"/>
  <c r="G15" i="3"/>
  <c r="E16" i="3"/>
  <c r="G16" i="3"/>
  <c r="E23" i="3"/>
  <c r="G23" i="3"/>
  <c r="E24" i="3"/>
  <c r="G24" i="3"/>
  <c r="E25" i="3"/>
  <c r="G25" i="3"/>
  <c r="E26" i="3"/>
  <c r="G26" i="3"/>
  <c r="E29" i="3"/>
  <c r="G29" i="3"/>
  <c r="E33" i="3"/>
  <c r="G33" i="3"/>
  <c r="G35" i="3"/>
  <c r="H36" i="3"/>
  <c r="C64" i="3"/>
  <c r="C65" i="3"/>
  <c r="I69" i="3"/>
  <c r="H70" i="3"/>
  <c r="C46" i="3"/>
  <c r="C47" i="3"/>
  <c r="C48" i="3"/>
  <c r="C50" i="3"/>
  <c r="E69" i="3"/>
  <c r="B58" i="3"/>
  <c r="B57" i="3"/>
  <c r="B56" i="3"/>
  <c r="B48" i="3"/>
  <c r="B47" i="3"/>
  <c r="D43" i="3"/>
  <c r="F34" i="3"/>
  <c r="J34" i="3"/>
  <c r="J35" i="3"/>
  <c r="J37" i="3"/>
  <c r="E5" i="3"/>
  <c r="I5" i="3"/>
  <c r="E10" i="3"/>
  <c r="I10" i="3"/>
  <c r="E13" i="3"/>
  <c r="I13" i="3"/>
  <c r="E14" i="3"/>
  <c r="I14" i="3"/>
  <c r="E17" i="3"/>
  <c r="I17" i="3"/>
  <c r="E18" i="3"/>
  <c r="I18" i="3"/>
  <c r="E30" i="3"/>
  <c r="I30" i="3"/>
  <c r="I35" i="3"/>
  <c r="I36" i="3"/>
  <c r="I37" i="3"/>
  <c r="H37" i="3"/>
  <c r="G37" i="3"/>
  <c r="F28" i="3"/>
  <c r="F35" i="3"/>
  <c r="F37" i="3"/>
  <c r="E20" i="3"/>
  <c r="E21" i="3"/>
  <c r="E35" i="3"/>
  <c r="E37" i="3"/>
  <c r="D35" i="3"/>
  <c r="D37" i="3"/>
  <c r="C35" i="3"/>
  <c r="C37" i="3"/>
  <c r="D2" i="2"/>
  <c r="H5" i="1"/>
  <c r="H9" i="1"/>
  <c r="H20" i="1"/>
  <c r="H23" i="1"/>
  <c r="H28" i="1"/>
  <c r="H33" i="1"/>
  <c r="H36" i="1"/>
  <c r="C41" i="1"/>
  <c r="G7" i="1"/>
  <c r="G8" i="1"/>
  <c r="G16" i="1"/>
  <c r="G17" i="1"/>
  <c r="G24" i="1"/>
  <c r="G25" i="1"/>
  <c r="G26" i="1"/>
  <c r="G27" i="1"/>
  <c r="G30" i="1"/>
  <c r="G34" i="1"/>
  <c r="G36" i="1"/>
  <c r="C40" i="1"/>
  <c r="J35" i="1"/>
  <c r="J36" i="1"/>
  <c r="I6" i="1"/>
  <c r="I11" i="1"/>
  <c r="I14" i="1"/>
  <c r="I15" i="1"/>
  <c r="I18" i="1"/>
  <c r="I19" i="1"/>
  <c r="I31" i="1"/>
  <c r="I36" i="1"/>
  <c r="I37" i="1"/>
  <c r="H37" i="1"/>
  <c r="F36" i="1"/>
  <c r="E36" i="1"/>
  <c r="D36" i="1"/>
  <c r="C36" i="1"/>
</calcChain>
</file>

<file path=xl/sharedStrings.xml><?xml version="1.0" encoding="utf-8"?>
<sst xmlns="http://schemas.openxmlformats.org/spreadsheetml/2006/main" count="216" uniqueCount="116">
  <si>
    <t xml:space="preserve">BALANCE COMPROBACION Y SALDOS </t>
    <phoneticPr fontId="0" type="noConversion"/>
  </si>
  <si>
    <t xml:space="preserve">EMPRESA: </t>
  </si>
  <si>
    <t>C &amp; M Ltda</t>
    <phoneticPr fontId="0" type="noConversion"/>
  </si>
  <si>
    <t>PERÍODO:</t>
  </si>
  <si>
    <t>Nº</t>
  </si>
  <si>
    <t>CUENTAS</t>
  </si>
  <si>
    <t>SUMAS TOTALES</t>
  </si>
  <si>
    <t>SALDOS</t>
  </si>
  <si>
    <t>INVENTARIO</t>
  </si>
  <si>
    <t>RESULTADOS</t>
  </si>
  <si>
    <t>DEBITOS</t>
  </si>
  <si>
    <t>CREDITOS</t>
  </si>
  <si>
    <t>DEUDOR</t>
  </si>
  <si>
    <t>ACREEDOR</t>
  </si>
  <si>
    <t>ACTIVO</t>
  </si>
  <si>
    <t>PASIVO</t>
  </si>
  <si>
    <t>PÉRDIDAS</t>
  </si>
  <si>
    <t>GANANCIAS</t>
  </si>
  <si>
    <t>Acreedores</t>
  </si>
  <si>
    <t>Arriendos Pagados</t>
  </si>
  <si>
    <t>Banco</t>
  </si>
  <si>
    <t>Caja</t>
  </si>
  <si>
    <t>Capital</t>
  </si>
  <si>
    <t>Clientes</t>
  </si>
  <si>
    <t>Costo de Ventas</t>
  </si>
  <si>
    <t>Cta. Obligada Socia Castro</t>
  </si>
  <si>
    <t>Cta. Obligada Socia Mendez</t>
  </si>
  <si>
    <t>Descuentos Otorgados</t>
  </si>
  <si>
    <t>Donaciones</t>
  </si>
  <si>
    <t>Derechos de Marca</t>
  </si>
  <si>
    <t>Garantía de Arriendo</t>
  </si>
  <si>
    <t>Gastos Generales</t>
  </si>
  <si>
    <t>Honorarios</t>
  </si>
  <si>
    <t>Impuesto único trabajadores</t>
    <phoneticPr fontId="0" type="noConversion"/>
  </si>
  <si>
    <t>IVA CF</t>
  </si>
  <si>
    <t>IVA DF</t>
  </si>
  <si>
    <t>Crédito Bancario</t>
    <phoneticPr fontId="0" type="noConversion"/>
  </si>
  <si>
    <t>Letras x Cobrar</t>
  </si>
  <si>
    <t>Mercaderías</t>
  </si>
  <si>
    <t>Muebles</t>
  </si>
  <si>
    <t>PPM</t>
  </si>
  <si>
    <t>PPM por pagar</t>
  </si>
  <si>
    <t>Proveedores</t>
  </si>
  <si>
    <t>Remanente CF</t>
  </si>
  <si>
    <t>Remuneraciones</t>
  </si>
  <si>
    <t>Utilidades Retenidas</t>
  </si>
  <si>
    <t>Retención 2a Categoría</t>
  </si>
  <si>
    <t>Vehículos</t>
  </si>
  <si>
    <t>Utilidad Venta mercaderías</t>
    <phoneticPr fontId="0" type="noConversion"/>
  </si>
  <si>
    <t>SUB TOTALES IGUALES</t>
    <phoneticPr fontId="0" type="noConversion"/>
  </si>
  <si>
    <t>RESULTADO DEL EJERCICIO</t>
    <phoneticPr fontId="0" type="noConversion"/>
  </si>
  <si>
    <t>TOTALES IGUALES</t>
    <phoneticPr fontId="0" type="noConversion"/>
  </si>
  <si>
    <t>Activo</t>
  </si>
  <si>
    <t>Pasivo</t>
  </si>
  <si>
    <t>Calculo de patrimonio</t>
  </si>
  <si>
    <t>#</t>
  </si>
  <si>
    <t>Actividad</t>
  </si>
  <si>
    <t>Suma/Resta</t>
  </si>
  <si>
    <t>Monto</t>
  </si>
  <si>
    <t>Observaciones</t>
  </si>
  <si>
    <t>-</t>
  </si>
  <si>
    <t>Resta</t>
  </si>
  <si>
    <t>Suma</t>
  </si>
  <si>
    <t>Patrimonio final</t>
  </si>
  <si>
    <t>Calculo de activos</t>
  </si>
  <si>
    <t>Corrientes</t>
  </si>
  <si>
    <t>Valor</t>
  </si>
  <si>
    <t>Letras x cobrar</t>
  </si>
  <si>
    <t>Mercaderia</t>
  </si>
  <si>
    <t>Total Activos Corrientes</t>
  </si>
  <si>
    <t>No Corrientes</t>
  </si>
  <si>
    <t>Total Activos No Corrientes</t>
  </si>
  <si>
    <t>Calculo de pasivos</t>
  </si>
  <si>
    <t>Item</t>
  </si>
  <si>
    <t>Analisis</t>
  </si>
  <si>
    <t>Indice de liquidez corriente</t>
  </si>
  <si>
    <t xml:space="preserve"> </t>
  </si>
  <si>
    <t>Total Pasivos Corrientes</t>
  </si>
  <si>
    <t>Total Pasivos No Corrientes</t>
  </si>
  <si>
    <t>Formula</t>
  </si>
  <si>
    <t>Activos Corrientes / Pasivos Corrientes</t>
  </si>
  <si>
    <t>GASTOS</t>
  </si>
  <si>
    <t>INGRESOS</t>
  </si>
  <si>
    <t>Cta. Obligada Socia Castro</t>
    <phoneticPr fontId="0" type="noConversion"/>
  </si>
  <si>
    <t>Cta. Obligada Socia Mendez</t>
    <phoneticPr fontId="0" type="noConversion"/>
  </si>
  <si>
    <t>Derechos de Marca</t>
    <phoneticPr fontId="0" type="noConversion"/>
  </si>
  <si>
    <t>Utilidades Retenidas</t>
    <phoneticPr fontId="0" type="noConversion"/>
  </si>
  <si>
    <t>SE PIDE:</t>
  </si>
  <si>
    <t>1. Confeccionar el Balance ocho columnas de la empresa C &amp; M Ltda.</t>
    <phoneticPr fontId="0" type="noConversion"/>
  </si>
  <si>
    <t>2. Responda las siguientes interrogantes:</t>
    <phoneticPr fontId="0" type="noConversion"/>
  </si>
  <si>
    <t>2.1 Monto del Resultado del Ejercicio.</t>
    <phoneticPr fontId="0" type="noConversion"/>
  </si>
  <si>
    <t>2.2 Monto de los recursos al 31 de diciembre</t>
    <phoneticPr fontId="0" type="noConversion"/>
  </si>
  <si>
    <t>Total columna Activos</t>
    <phoneticPr fontId="0" type="noConversion"/>
  </si>
  <si>
    <t>(-)</t>
    <phoneticPr fontId="0" type="noConversion"/>
  </si>
  <si>
    <t>Cuentas Particulares</t>
    <phoneticPr fontId="0" type="noConversion"/>
  </si>
  <si>
    <t>Total Recursos al 31/12</t>
    <phoneticPr fontId="0" type="noConversion"/>
  </si>
  <si>
    <t>2.3 Muestre el patrimonio de la sociedad</t>
    <phoneticPr fontId="0" type="noConversion"/>
  </si>
  <si>
    <t>Cuentas Particulares Castro</t>
    <phoneticPr fontId="0" type="noConversion"/>
  </si>
  <si>
    <t>Cuentas Particulares Mendez</t>
    <phoneticPr fontId="0" type="noConversion"/>
  </si>
  <si>
    <t>(+)</t>
    <phoneticPr fontId="0" type="noConversion"/>
  </si>
  <si>
    <t>Mayores Aportes</t>
    <phoneticPr fontId="0" type="noConversion"/>
  </si>
  <si>
    <t>Perdidas Acumuladas</t>
    <phoneticPr fontId="0" type="noConversion"/>
  </si>
  <si>
    <t>(+ o -)</t>
    <phoneticPr fontId="0" type="noConversion"/>
  </si>
  <si>
    <t>Resultado del ejercicio (ganancia)</t>
    <phoneticPr fontId="0" type="noConversion"/>
  </si>
  <si>
    <t>Patrimonio Final al 31/12</t>
    <phoneticPr fontId="0" type="noConversion"/>
  </si>
  <si>
    <t>ECUACIÓN DEL INVENTARIO</t>
    <phoneticPr fontId="0" type="noConversion"/>
  </si>
  <si>
    <t>ACTIVOS</t>
    <phoneticPr fontId="0" type="noConversion"/>
  </si>
  <si>
    <t>=</t>
    <phoneticPr fontId="0" type="noConversion"/>
  </si>
  <si>
    <t>PASIVOS</t>
    <phoneticPr fontId="0" type="noConversion"/>
  </si>
  <si>
    <t>+</t>
    <phoneticPr fontId="0" type="noConversion"/>
  </si>
  <si>
    <t>PATRIMONIO</t>
    <phoneticPr fontId="0" type="noConversion"/>
  </si>
  <si>
    <t>2.4 Monto de las obligaciones con terceros</t>
    <phoneticPr fontId="0" type="noConversion"/>
  </si>
  <si>
    <t>Total Columna Pasivo</t>
    <phoneticPr fontId="0" type="noConversion"/>
  </si>
  <si>
    <t>Capital</t>
    <phoneticPr fontId="0" type="noConversion"/>
  </si>
  <si>
    <t>Total Pasivo Exigible</t>
    <phoneticPr fontId="0" type="noConversion"/>
  </si>
  <si>
    <t>Resultado del Ejercicio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</si>
</sst>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3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i/>
      <sz val="10"/>
      <name val="Verdana"/>
      <family val="2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9"/>
      <name val="Verdana"/>
      <family val="2"/>
    </font>
    <font>
      <sz val="9"/>
      <name val="Verdana"/>
      <family val="2"/>
    </font>
    <font>
      <sz val="9"/>
      <color indexed="9"/>
      <name val="Verdana"/>
      <family val="2"/>
    </font>
    <font>
      <b/>
      <sz val="10"/>
      <color indexed="12"/>
      <name val="Verdana"/>
      <family val="2"/>
    </font>
    <font>
      <b/>
      <u/>
      <sz val="9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3" xfId="0" applyFont="1" applyBorder="1"/>
    <xf numFmtId="0" fontId="0" fillId="0" borderId="3" xfId="0" applyBorder="1"/>
    <xf numFmtId="0" fontId="1" fillId="0" borderId="3" xfId="0" applyFont="1" applyBorder="1" applyAlignment="1">
      <alignment horizontal="center" vertical="center"/>
    </xf>
    <xf numFmtId="0" fontId="0" fillId="2" borderId="3" xfId="0" applyFill="1" applyBorder="1"/>
    <xf numFmtId="3" fontId="0" fillId="2" borderId="3" xfId="0" applyNumberFormat="1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3" fontId="0" fillId="0" borderId="3" xfId="0" applyNumberFormat="1" applyBorder="1" applyAlignment="1">
      <alignment vertical="center" wrapText="1"/>
    </xf>
    <xf numFmtId="3" fontId="0" fillId="0" borderId="3" xfId="0" applyNumberFormat="1" applyBorder="1"/>
    <xf numFmtId="3" fontId="1" fillId="0" borderId="3" xfId="0" applyNumberFormat="1" applyFont="1" applyBorder="1" applyAlignment="1">
      <alignment vertical="center" wrapText="1"/>
    </xf>
    <xf numFmtId="3" fontId="0" fillId="0" borderId="0" xfId="0" applyNumberFormat="1"/>
    <xf numFmtId="0" fontId="3" fillId="0" borderId="3" xfId="0" applyFont="1" applyBorder="1" applyAlignment="1">
      <alignment horizontal="center" vertical="center"/>
    </xf>
    <xf numFmtId="0" fontId="2" fillId="0" borderId="3" xfId="0" applyFont="1" applyBorder="1"/>
    <xf numFmtId="0" fontId="4" fillId="0" borderId="3" xfId="0" applyFont="1" applyBorder="1"/>
    <xf numFmtId="164" fontId="0" fillId="0" borderId="3" xfId="0" applyNumberFormat="1" applyBorder="1"/>
    <xf numFmtId="164" fontId="0" fillId="0" borderId="0" xfId="0" applyNumberFormat="1"/>
    <xf numFmtId="0" fontId="5" fillId="0" borderId="0" xfId="0" applyFont="1"/>
    <xf numFmtId="0" fontId="6" fillId="0" borderId="3" xfId="0" applyFont="1" applyBorder="1" applyAlignment="1">
      <alignment horizontal="center" vertical="center"/>
    </xf>
    <xf numFmtId="0" fontId="5" fillId="0" borderId="3" xfId="0" applyFont="1" applyBorder="1"/>
    <xf numFmtId="0" fontId="5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/>
    <xf numFmtId="0" fontId="7" fillId="0" borderId="0" xfId="0" applyFont="1"/>
    <xf numFmtId="0" fontId="4" fillId="0" borderId="3" xfId="0" applyFont="1" applyBorder="1" applyAlignment="1">
      <alignment horizontal="center" vertical="center"/>
    </xf>
    <xf numFmtId="3" fontId="2" fillId="0" borderId="3" xfId="0" applyNumberFormat="1" applyFont="1" applyBorder="1" applyAlignment="1">
      <alignment vertical="center" wrapText="1"/>
    </xf>
    <xf numFmtId="3" fontId="2" fillId="0" borderId="3" xfId="0" applyNumberFormat="1" applyFont="1" applyBorder="1"/>
    <xf numFmtId="3" fontId="2" fillId="2" borderId="3" xfId="0" applyNumberFormat="1" applyFont="1" applyFill="1" applyBorder="1" applyAlignment="1">
      <alignment vertical="center" wrapText="1"/>
    </xf>
    <xf numFmtId="0" fontId="2" fillId="2" borderId="3" xfId="0" applyFont="1" applyFill="1" applyBorder="1"/>
    <xf numFmtId="3" fontId="2" fillId="2" borderId="3" xfId="0" applyNumberFormat="1" applyFont="1" applyFill="1" applyBorder="1"/>
    <xf numFmtId="0" fontId="0" fillId="5" borderId="3" xfId="0" applyFill="1" applyBorder="1"/>
    <xf numFmtId="3" fontId="0" fillId="5" borderId="3" xfId="0" applyNumberFormat="1" applyFill="1" applyBorder="1" applyAlignment="1">
      <alignment vertical="center" wrapText="1"/>
    </xf>
    <xf numFmtId="3" fontId="2" fillId="5" borderId="3" xfId="0" applyNumberFormat="1" applyFont="1" applyFill="1" applyBorder="1" applyAlignment="1">
      <alignment vertical="center" wrapText="1"/>
    </xf>
    <xf numFmtId="0" fontId="2" fillId="5" borderId="3" xfId="0" applyFont="1" applyFill="1" applyBorder="1"/>
    <xf numFmtId="3" fontId="2" fillId="5" borderId="3" xfId="0" applyNumberFormat="1" applyFont="1" applyFill="1" applyBorder="1"/>
    <xf numFmtId="3" fontId="1" fillId="0" borderId="3" xfId="0" applyNumberFormat="1" applyFont="1" applyBorder="1"/>
    <xf numFmtId="0" fontId="8" fillId="0" borderId="0" xfId="0" applyFont="1"/>
    <xf numFmtId="0" fontId="9" fillId="0" borderId="0" xfId="0" applyFont="1"/>
    <xf numFmtId="3" fontId="10" fillId="0" borderId="0" xfId="0" applyNumberFormat="1" applyFont="1"/>
    <xf numFmtId="3" fontId="9" fillId="0" borderId="0" xfId="0" applyNumberFormat="1" applyFont="1"/>
    <xf numFmtId="3" fontId="1" fillId="0" borderId="9" xfId="0" applyNumberFormat="1" applyFont="1" applyBorder="1"/>
    <xf numFmtId="3" fontId="1" fillId="0" borderId="0" xfId="0" applyNumberFormat="1" applyFon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10" xfId="0" applyBorder="1"/>
    <xf numFmtId="0" fontId="11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12" xfId="0" applyFont="1" applyBorder="1" applyAlignment="1">
      <alignment horizontal="center"/>
    </xf>
    <xf numFmtId="3" fontId="1" fillId="0" borderId="11" xfId="0" applyNumberFormat="1" applyFont="1" applyBorder="1"/>
    <xf numFmtId="3" fontId="0" fillId="0" borderId="12" xfId="0" applyNumberFormat="1" applyBorder="1"/>
    <xf numFmtId="0" fontId="0" fillId="0" borderId="11" xfId="0" applyBorder="1"/>
    <xf numFmtId="0" fontId="0" fillId="0" borderId="12" xfId="0" applyBorder="1"/>
    <xf numFmtId="0" fontId="12" fillId="0" borderId="0" xfId="0" applyFo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9A0C5-E3B4-4CE9-9453-6520645E15D6}">
  <dimension ref="A1:J77"/>
  <sheetViews>
    <sheetView topLeftCell="A16" workbookViewId="0">
      <selection activeCell="G6" sqref="G6"/>
    </sheetView>
  </sheetViews>
  <sheetFormatPr baseColWidth="10" defaultRowHeight="14.4" x14ac:dyDescent="0.3"/>
  <cols>
    <col min="1" max="1" width="8.77734375" customWidth="1"/>
    <col min="2" max="2" width="35.88671875" customWidth="1"/>
    <col min="3" max="4" width="15.88671875" bestFit="1" customWidth="1"/>
    <col min="5" max="5" width="14" customWidth="1"/>
    <col min="6" max="6" width="14.44140625" customWidth="1"/>
    <col min="7" max="7" width="14.6640625" bestFit="1" customWidth="1"/>
    <col min="8" max="8" width="14.44140625" bestFit="1" customWidth="1"/>
    <col min="9" max="9" width="13.44140625" bestFit="1" customWidth="1"/>
    <col min="10" max="10" width="15.109375" customWidth="1"/>
    <col min="257" max="257" width="8.77734375" customWidth="1"/>
    <col min="258" max="258" width="35.88671875" customWidth="1"/>
    <col min="259" max="260" width="15.88671875" bestFit="1" customWidth="1"/>
    <col min="261" max="261" width="14" customWidth="1"/>
    <col min="262" max="262" width="14.44140625" customWidth="1"/>
    <col min="263" max="263" width="14.6640625" bestFit="1" customWidth="1"/>
    <col min="264" max="264" width="14.44140625" bestFit="1" customWidth="1"/>
    <col min="265" max="265" width="13.44140625" bestFit="1" customWidth="1"/>
    <col min="266" max="266" width="15.109375" customWidth="1"/>
    <col min="513" max="513" width="8.77734375" customWidth="1"/>
    <col min="514" max="514" width="35.88671875" customWidth="1"/>
    <col min="515" max="516" width="15.88671875" bestFit="1" customWidth="1"/>
    <col min="517" max="517" width="14" customWidth="1"/>
    <col min="518" max="518" width="14.44140625" customWidth="1"/>
    <col min="519" max="519" width="14.6640625" bestFit="1" customWidth="1"/>
    <col min="520" max="520" width="14.44140625" bestFit="1" customWidth="1"/>
    <col min="521" max="521" width="13.44140625" bestFit="1" customWidth="1"/>
    <col min="522" max="522" width="15.109375" customWidth="1"/>
    <col min="769" max="769" width="8.77734375" customWidth="1"/>
    <col min="770" max="770" width="35.88671875" customWidth="1"/>
    <col min="771" max="772" width="15.88671875" bestFit="1" customWidth="1"/>
    <col min="773" max="773" width="14" customWidth="1"/>
    <col min="774" max="774" width="14.44140625" customWidth="1"/>
    <col min="775" max="775" width="14.6640625" bestFit="1" customWidth="1"/>
    <col min="776" max="776" width="14.44140625" bestFit="1" customWidth="1"/>
    <col min="777" max="777" width="13.44140625" bestFit="1" customWidth="1"/>
    <col min="778" max="778" width="15.109375" customWidth="1"/>
    <col min="1025" max="1025" width="8.77734375" customWidth="1"/>
    <col min="1026" max="1026" width="35.88671875" customWidth="1"/>
    <col min="1027" max="1028" width="15.88671875" bestFit="1" customWidth="1"/>
    <col min="1029" max="1029" width="14" customWidth="1"/>
    <col min="1030" max="1030" width="14.44140625" customWidth="1"/>
    <col min="1031" max="1031" width="14.6640625" bestFit="1" customWidth="1"/>
    <col min="1032" max="1032" width="14.44140625" bestFit="1" customWidth="1"/>
    <col min="1033" max="1033" width="13.44140625" bestFit="1" customWidth="1"/>
    <col min="1034" max="1034" width="15.109375" customWidth="1"/>
    <col min="1281" max="1281" width="8.77734375" customWidth="1"/>
    <col min="1282" max="1282" width="35.88671875" customWidth="1"/>
    <col min="1283" max="1284" width="15.88671875" bestFit="1" customWidth="1"/>
    <col min="1285" max="1285" width="14" customWidth="1"/>
    <col min="1286" max="1286" width="14.44140625" customWidth="1"/>
    <col min="1287" max="1287" width="14.6640625" bestFit="1" customWidth="1"/>
    <col min="1288" max="1288" width="14.44140625" bestFit="1" customWidth="1"/>
    <col min="1289" max="1289" width="13.44140625" bestFit="1" customWidth="1"/>
    <col min="1290" max="1290" width="15.109375" customWidth="1"/>
    <col min="1537" max="1537" width="8.77734375" customWidth="1"/>
    <col min="1538" max="1538" width="35.88671875" customWidth="1"/>
    <col min="1539" max="1540" width="15.88671875" bestFit="1" customWidth="1"/>
    <col min="1541" max="1541" width="14" customWidth="1"/>
    <col min="1542" max="1542" width="14.44140625" customWidth="1"/>
    <col min="1543" max="1543" width="14.6640625" bestFit="1" customWidth="1"/>
    <col min="1544" max="1544" width="14.44140625" bestFit="1" customWidth="1"/>
    <col min="1545" max="1545" width="13.44140625" bestFit="1" customWidth="1"/>
    <col min="1546" max="1546" width="15.109375" customWidth="1"/>
    <col min="1793" max="1793" width="8.77734375" customWidth="1"/>
    <col min="1794" max="1794" width="35.88671875" customWidth="1"/>
    <col min="1795" max="1796" width="15.88671875" bestFit="1" customWidth="1"/>
    <col min="1797" max="1797" width="14" customWidth="1"/>
    <col min="1798" max="1798" width="14.44140625" customWidth="1"/>
    <col min="1799" max="1799" width="14.6640625" bestFit="1" customWidth="1"/>
    <col min="1800" max="1800" width="14.44140625" bestFit="1" customWidth="1"/>
    <col min="1801" max="1801" width="13.44140625" bestFit="1" customWidth="1"/>
    <col min="1802" max="1802" width="15.109375" customWidth="1"/>
    <col min="2049" max="2049" width="8.77734375" customWidth="1"/>
    <col min="2050" max="2050" width="35.88671875" customWidth="1"/>
    <col min="2051" max="2052" width="15.88671875" bestFit="1" customWidth="1"/>
    <col min="2053" max="2053" width="14" customWidth="1"/>
    <col min="2054" max="2054" width="14.44140625" customWidth="1"/>
    <col min="2055" max="2055" width="14.6640625" bestFit="1" customWidth="1"/>
    <col min="2056" max="2056" width="14.44140625" bestFit="1" customWidth="1"/>
    <col min="2057" max="2057" width="13.44140625" bestFit="1" customWidth="1"/>
    <col min="2058" max="2058" width="15.109375" customWidth="1"/>
    <col min="2305" max="2305" width="8.77734375" customWidth="1"/>
    <col min="2306" max="2306" width="35.88671875" customWidth="1"/>
    <col min="2307" max="2308" width="15.88671875" bestFit="1" customWidth="1"/>
    <col min="2309" max="2309" width="14" customWidth="1"/>
    <col min="2310" max="2310" width="14.44140625" customWidth="1"/>
    <col min="2311" max="2311" width="14.6640625" bestFit="1" customWidth="1"/>
    <col min="2312" max="2312" width="14.44140625" bestFit="1" customWidth="1"/>
    <col min="2313" max="2313" width="13.44140625" bestFit="1" customWidth="1"/>
    <col min="2314" max="2314" width="15.109375" customWidth="1"/>
    <col min="2561" max="2561" width="8.77734375" customWidth="1"/>
    <col min="2562" max="2562" width="35.88671875" customWidth="1"/>
    <col min="2563" max="2564" width="15.88671875" bestFit="1" customWidth="1"/>
    <col min="2565" max="2565" width="14" customWidth="1"/>
    <col min="2566" max="2566" width="14.44140625" customWidth="1"/>
    <col min="2567" max="2567" width="14.6640625" bestFit="1" customWidth="1"/>
    <col min="2568" max="2568" width="14.44140625" bestFit="1" customWidth="1"/>
    <col min="2569" max="2569" width="13.44140625" bestFit="1" customWidth="1"/>
    <col min="2570" max="2570" width="15.109375" customWidth="1"/>
    <col min="2817" max="2817" width="8.77734375" customWidth="1"/>
    <col min="2818" max="2818" width="35.88671875" customWidth="1"/>
    <col min="2819" max="2820" width="15.88671875" bestFit="1" customWidth="1"/>
    <col min="2821" max="2821" width="14" customWidth="1"/>
    <col min="2822" max="2822" width="14.44140625" customWidth="1"/>
    <col min="2823" max="2823" width="14.6640625" bestFit="1" customWidth="1"/>
    <col min="2824" max="2824" width="14.44140625" bestFit="1" customWidth="1"/>
    <col min="2825" max="2825" width="13.44140625" bestFit="1" customWidth="1"/>
    <col min="2826" max="2826" width="15.109375" customWidth="1"/>
    <col min="3073" max="3073" width="8.77734375" customWidth="1"/>
    <col min="3074" max="3074" width="35.88671875" customWidth="1"/>
    <col min="3075" max="3076" width="15.88671875" bestFit="1" customWidth="1"/>
    <col min="3077" max="3077" width="14" customWidth="1"/>
    <col min="3078" max="3078" width="14.44140625" customWidth="1"/>
    <col min="3079" max="3079" width="14.6640625" bestFit="1" customWidth="1"/>
    <col min="3080" max="3080" width="14.44140625" bestFit="1" customWidth="1"/>
    <col min="3081" max="3081" width="13.44140625" bestFit="1" customWidth="1"/>
    <col min="3082" max="3082" width="15.109375" customWidth="1"/>
    <col min="3329" max="3329" width="8.77734375" customWidth="1"/>
    <col min="3330" max="3330" width="35.88671875" customWidth="1"/>
    <col min="3331" max="3332" width="15.88671875" bestFit="1" customWidth="1"/>
    <col min="3333" max="3333" width="14" customWidth="1"/>
    <col min="3334" max="3334" width="14.44140625" customWidth="1"/>
    <col min="3335" max="3335" width="14.6640625" bestFit="1" customWidth="1"/>
    <col min="3336" max="3336" width="14.44140625" bestFit="1" customWidth="1"/>
    <col min="3337" max="3337" width="13.44140625" bestFit="1" customWidth="1"/>
    <col min="3338" max="3338" width="15.109375" customWidth="1"/>
    <col min="3585" max="3585" width="8.77734375" customWidth="1"/>
    <col min="3586" max="3586" width="35.88671875" customWidth="1"/>
    <col min="3587" max="3588" width="15.88671875" bestFit="1" customWidth="1"/>
    <col min="3589" max="3589" width="14" customWidth="1"/>
    <col min="3590" max="3590" width="14.44140625" customWidth="1"/>
    <col min="3591" max="3591" width="14.6640625" bestFit="1" customWidth="1"/>
    <col min="3592" max="3592" width="14.44140625" bestFit="1" customWidth="1"/>
    <col min="3593" max="3593" width="13.44140625" bestFit="1" customWidth="1"/>
    <col min="3594" max="3594" width="15.109375" customWidth="1"/>
    <col min="3841" max="3841" width="8.77734375" customWidth="1"/>
    <col min="3842" max="3842" width="35.88671875" customWidth="1"/>
    <col min="3843" max="3844" width="15.88671875" bestFit="1" customWidth="1"/>
    <col min="3845" max="3845" width="14" customWidth="1"/>
    <col min="3846" max="3846" width="14.44140625" customWidth="1"/>
    <col min="3847" max="3847" width="14.6640625" bestFit="1" customWidth="1"/>
    <col min="3848" max="3848" width="14.44140625" bestFit="1" customWidth="1"/>
    <col min="3849" max="3849" width="13.44140625" bestFit="1" customWidth="1"/>
    <col min="3850" max="3850" width="15.109375" customWidth="1"/>
    <col min="4097" max="4097" width="8.77734375" customWidth="1"/>
    <col min="4098" max="4098" width="35.88671875" customWidth="1"/>
    <col min="4099" max="4100" width="15.88671875" bestFit="1" customWidth="1"/>
    <col min="4101" max="4101" width="14" customWidth="1"/>
    <col min="4102" max="4102" width="14.44140625" customWidth="1"/>
    <col min="4103" max="4103" width="14.6640625" bestFit="1" customWidth="1"/>
    <col min="4104" max="4104" width="14.44140625" bestFit="1" customWidth="1"/>
    <col min="4105" max="4105" width="13.44140625" bestFit="1" customWidth="1"/>
    <col min="4106" max="4106" width="15.109375" customWidth="1"/>
    <col min="4353" max="4353" width="8.77734375" customWidth="1"/>
    <col min="4354" max="4354" width="35.88671875" customWidth="1"/>
    <col min="4355" max="4356" width="15.88671875" bestFit="1" customWidth="1"/>
    <col min="4357" max="4357" width="14" customWidth="1"/>
    <col min="4358" max="4358" width="14.44140625" customWidth="1"/>
    <col min="4359" max="4359" width="14.6640625" bestFit="1" customWidth="1"/>
    <col min="4360" max="4360" width="14.44140625" bestFit="1" customWidth="1"/>
    <col min="4361" max="4361" width="13.44140625" bestFit="1" customWidth="1"/>
    <col min="4362" max="4362" width="15.109375" customWidth="1"/>
    <col min="4609" max="4609" width="8.77734375" customWidth="1"/>
    <col min="4610" max="4610" width="35.88671875" customWidth="1"/>
    <col min="4611" max="4612" width="15.88671875" bestFit="1" customWidth="1"/>
    <col min="4613" max="4613" width="14" customWidth="1"/>
    <col min="4614" max="4614" width="14.44140625" customWidth="1"/>
    <col min="4615" max="4615" width="14.6640625" bestFit="1" customWidth="1"/>
    <col min="4616" max="4616" width="14.44140625" bestFit="1" customWidth="1"/>
    <col min="4617" max="4617" width="13.44140625" bestFit="1" customWidth="1"/>
    <col min="4618" max="4618" width="15.109375" customWidth="1"/>
    <col min="4865" max="4865" width="8.77734375" customWidth="1"/>
    <col min="4866" max="4866" width="35.88671875" customWidth="1"/>
    <col min="4867" max="4868" width="15.88671875" bestFit="1" customWidth="1"/>
    <col min="4869" max="4869" width="14" customWidth="1"/>
    <col min="4870" max="4870" width="14.44140625" customWidth="1"/>
    <col min="4871" max="4871" width="14.6640625" bestFit="1" customWidth="1"/>
    <col min="4872" max="4872" width="14.44140625" bestFit="1" customWidth="1"/>
    <col min="4873" max="4873" width="13.44140625" bestFit="1" customWidth="1"/>
    <col min="4874" max="4874" width="15.109375" customWidth="1"/>
    <col min="5121" max="5121" width="8.77734375" customWidth="1"/>
    <col min="5122" max="5122" width="35.88671875" customWidth="1"/>
    <col min="5123" max="5124" width="15.88671875" bestFit="1" customWidth="1"/>
    <col min="5125" max="5125" width="14" customWidth="1"/>
    <col min="5126" max="5126" width="14.44140625" customWidth="1"/>
    <col min="5127" max="5127" width="14.6640625" bestFit="1" customWidth="1"/>
    <col min="5128" max="5128" width="14.44140625" bestFit="1" customWidth="1"/>
    <col min="5129" max="5129" width="13.44140625" bestFit="1" customWidth="1"/>
    <col min="5130" max="5130" width="15.109375" customWidth="1"/>
    <col min="5377" max="5377" width="8.77734375" customWidth="1"/>
    <col min="5378" max="5378" width="35.88671875" customWidth="1"/>
    <col min="5379" max="5380" width="15.88671875" bestFit="1" customWidth="1"/>
    <col min="5381" max="5381" width="14" customWidth="1"/>
    <col min="5382" max="5382" width="14.44140625" customWidth="1"/>
    <col min="5383" max="5383" width="14.6640625" bestFit="1" customWidth="1"/>
    <col min="5384" max="5384" width="14.44140625" bestFit="1" customWidth="1"/>
    <col min="5385" max="5385" width="13.44140625" bestFit="1" customWidth="1"/>
    <col min="5386" max="5386" width="15.109375" customWidth="1"/>
    <col min="5633" max="5633" width="8.77734375" customWidth="1"/>
    <col min="5634" max="5634" width="35.88671875" customWidth="1"/>
    <col min="5635" max="5636" width="15.88671875" bestFit="1" customWidth="1"/>
    <col min="5637" max="5637" width="14" customWidth="1"/>
    <col min="5638" max="5638" width="14.44140625" customWidth="1"/>
    <col min="5639" max="5639" width="14.6640625" bestFit="1" customWidth="1"/>
    <col min="5640" max="5640" width="14.44140625" bestFit="1" customWidth="1"/>
    <col min="5641" max="5641" width="13.44140625" bestFit="1" customWidth="1"/>
    <col min="5642" max="5642" width="15.109375" customWidth="1"/>
    <col min="5889" max="5889" width="8.77734375" customWidth="1"/>
    <col min="5890" max="5890" width="35.88671875" customWidth="1"/>
    <col min="5891" max="5892" width="15.88671875" bestFit="1" customWidth="1"/>
    <col min="5893" max="5893" width="14" customWidth="1"/>
    <col min="5894" max="5894" width="14.44140625" customWidth="1"/>
    <col min="5895" max="5895" width="14.6640625" bestFit="1" customWidth="1"/>
    <col min="5896" max="5896" width="14.44140625" bestFit="1" customWidth="1"/>
    <col min="5897" max="5897" width="13.44140625" bestFit="1" customWidth="1"/>
    <col min="5898" max="5898" width="15.109375" customWidth="1"/>
    <col min="6145" max="6145" width="8.77734375" customWidth="1"/>
    <col min="6146" max="6146" width="35.88671875" customWidth="1"/>
    <col min="6147" max="6148" width="15.88671875" bestFit="1" customWidth="1"/>
    <col min="6149" max="6149" width="14" customWidth="1"/>
    <col min="6150" max="6150" width="14.44140625" customWidth="1"/>
    <col min="6151" max="6151" width="14.6640625" bestFit="1" customWidth="1"/>
    <col min="6152" max="6152" width="14.44140625" bestFit="1" customWidth="1"/>
    <col min="6153" max="6153" width="13.44140625" bestFit="1" customWidth="1"/>
    <col min="6154" max="6154" width="15.109375" customWidth="1"/>
    <col min="6401" max="6401" width="8.77734375" customWidth="1"/>
    <col min="6402" max="6402" width="35.88671875" customWidth="1"/>
    <col min="6403" max="6404" width="15.88671875" bestFit="1" customWidth="1"/>
    <col min="6405" max="6405" width="14" customWidth="1"/>
    <col min="6406" max="6406" width="14.44140625" customWidth="1"/>
    <col min="6407" max="6407" width="14.6640625" bestFit="1" customWidth="1"/>
    <col min="6408" max="6408" width="14.44140625" bestFit="1" customWidth="1"/>
    <col min="6409" max="6409" width="13.44140625" bestFit="1" customWidth="1"/>
    <col min="6410" max="6410" width="15.109375" customWidth="1"/>
    <col min="6657" max="6657" width="8.77734375" customWidth="1"/>
    <col min="6658" max="6658" width="35.88671875" customWidth="1"/>
    <col min="6659" max="6660" width="15.88671875" bestFit="1" customWidth="1"/>
    <col min="6661" max="6661" width="14" customWidth="1"/>
    <col min="6662" max="6662" width="14.44140625" customWidth="1"/>
    <col min="6663" max="6663" width="14.6640625" bestFit="1" customWidth="1"/>
    <col min="6664" max="6664" width="14.44140625" bestFit="1" customWidth="1"/>
    <col min="6665" max="6665" width="13.44140625" bestFit="1" customWidth="1"/>
    <col min="6666" max="6666" width="15.109375" customWidth="1"/>
    <col min="6913" max="6913" width="8.77734375" customWidth="1"/>
    <col min="6914" max="6914" width="35.88671875" customWidth="1"/>
    <col min="6915" max="6916" width="15.88671875" bestFit="1" customWidth="1"/>
    <col min="6917" max="6917" width="14" customWidth="1"/>
    <col min="6918" max="6918" width="14.44140625" customWidth="1"/>
    <col min="6919" max="6919" width="14.6640625" bestFit="1" customWidth="1"/>
    <col min="6920" max="6920" width="14.44140625" bestFit="1" customWidth="1"/>
    <col min="6921" max="6921" width="13.44140625" bestFit="1" customWidth="1"/>
    <col min="6922" max="6922" width="15.109375" customWidth="1"/>
    <col min="7169" max="7169" width="8.77734375" customWidth="1"/>
    <col min="7170" max="7170" width="35.88671875" customWidth="1"/>
    <col min="7171" max="7172" width="15.88671875" bestFit="1" customWidth="1"/>
    <col min="7173" max="7173" width="14" customWidth="1"/>
    <col min="7174" max="7174" width="14.44140625" customWidth="1"/>
    <col min="7175" max="7175" width="14.6640625" bestFit="1" customWidth="1"/>
    <col min="7176" max="7176" width="14.44140625" bestFit="1" customWidth="1"/>
    <col min="7177" max="7177" width="13.44140625" bestFit="1" customWidth="1"/>
    <col min="7178" max="7178" width="15.109375" customWidth="1"/>
    <col min="7425" max="7425" width="8.77734375" customWidth="1"/>
    <col min="7426" max="7426" width="35.88671875" customWidth="1"/>
    <col min="7427" max="7428" width="15.88671875" bestFit="1" customWidth="1"/>
    <col min="7429" max="7429" width="14" customWidth="1"/>
    <col min="7430" max="7430" width="14.44140625" customWidth="1"/>
    <col min="7431" max="7431" width="14.6640625" bestFit="1" customWidth="1"/>
    <col min="7432" max="7432" width="14.44140625" bestFit="1" customWidth="1"/>
    <col min="7433" max="7433" width="13.44140625" bestFit="1" customWidth="1"/>
    <col min="7434" max="7434" width="15.109375" customWidth="1"/>
    <col min="7681" max="7681" width="8.77734375" customWidth="1"/>
    <col min="7682" max="7682" width="35.88671875" customWidth="1"/>
    <col min="7683" max="7684" width="15.88671875" bestFit="1" customWidth="1"/>
    <col min="7685" max="7685" width="14" customWidth="1"/>
    <col min="7686" max="7686" width="14.44140625" customWidth="1"/>
    <col min="7687" max="7687" width="14.6640625" bestFit="1" customWidth="1"/>
    <col min="7688" max="7688" width="14.44140625" bestFit="1" customWidth="1"/>
    <col min="7689" max="7689" width="13.44140625" bestFit="1" customWidth="1"/>
    <col min="7690" max="7690" width="15.109375" customWidth="1"/>
    <col min="7937" max="7937" width="8.77734375" customWidth="1"/>
    <col min="7938" max="7938" width="35.88671875" customWidth="1"/>
    <col min="7939" max="7940" width="15.88671875" bestFit="1" customWidth="1"/>
    <col min="7941" max="7941" width="14" customWidth="1"/>
    <col min="7942" max="7942" width="14.44140625" customWidth="1"/>
    <col min="7943" max="7943" width="14.6640625" bestFit="1" customWidth="1"/>
    <col min="7944" max="7944" width="14.44140625" bestFit="1" customWidth="1"/>
    <col min="7945" max="7945" width="13.44140625" bestFit="1" customWidth="1"/>
    <col min="7946" max="7946" width="15.109375" customWidth="1"/>
    <col min="8193" max="8193" width="8.77734375" customWidth="1"/>
    <col min="8194" max="8194" width="35.88671875" customWidth="1"/>
    <col min="8195" max="8196" width="15.88671875" bestFit="1" customWidth="1"/>
    <col min="8197" max="8197" width="14" customWidth="1"/>
    <col min="8198" max="8198" width="14.44140625" customWidth="1"/>
    <col min="8199" max="8199" width="14.6640625" bestFit="1" customWidth="1"/>
    <col min="8200" max="8200" width="14.44140625" bestFit="1" customWidth="1"/>
    <col min="8201" max="8201" width="13.44140625" bestFit="1" customWidth="1"/>
    <col min="8202" max="8202" width="15.109375" customWidth="1"/>
    <col min="8449" max="8449" width="8.77734375" customWidth="1"/>
    <col min="8450" max="8450" width="35.88671875" customWidth="1"/>
    <col min="8451" max="8452" width="15.88671875" bestFit="1" customWidth="1"/>
    <col min="8453" max="8453" width="14" customWidth="1"/>
    <col min="8454" max="8454" width="14.44140625" customWidth="1"/>
    <col min="8455" max="8455" width="14.6640625" bestFit="1" customWidth="1"/>
    <col min="8456" max="8456" width="14.44140625" bestFit="1" customWidth="1"/>
    <col min="8457" max="8457" width="13.44140625" bestFit="1" customWidth="1"/>
    <col min="8458" max="8458" width="15.109375" customWidth="1"/>
    <col min="8705" max="8705" width="8.77734375" customWidth="1"/>
    <col min="8706" max="8706" width="35.88671875" customWidth="1"/>
    <col min="8707" max="8708" width="15.88671875" bestFit="1" customWidth="1"/>
    <col min="8709" max="8709" width="14" customWidth="1"/>
    <col min="8710" max="8710" width="14.44140625" customWidth="1"/>
    <col min="8711" max="8711" width="14.6640625" bestFit="1" customWidth="1"/>
    <col min="8712" max="8712" width="14.44140625" bestFit="1" customWidth="1"/>
    <col min="8713" max="8713" width="13.44140625" bestFit="1" customWidth="1"/>
    <col min="8714" max="8714" width="15.109375" customWidth="1"/>
    <col min="8961" max="8961" width="8.77734375" customWidth="1"/>
    <col min="8962" max="8962" width="35.88671875" customWidth="1"/>
    <col min="8963" max="8964" width="15.88671875" bestFit="1" customWidth="1"/>
    <col min="8965" max="8965" width="14" customWidth="1"/>
    <col min="8966" max="8966" width="14.44140625" customWidth="1"/>
    <col min="8967" max="8967" width="14.6640625" bestFit="1" customWidth="1"/>
    <col min="8968" max="8968" width="14.44140625" bestFit="1" customWidth="1"/>
    <col min="8969" max="8969" width="13.44140625" bestFit="1" customWidth="1"/>
    <col min="8970" max="8970" width="15.109375" customWidth="1"/>
    <col min="9217" max="9217" width="8.77734375" customWidth="1"/>
    <col min="9218" max="9218" width="35.88671875" customWidth="1"/>
    <col min="9219" max="9220" width="15.88671875" bestFit="1" customWidth="1"/>
    <col min="9221" max="9221" width="14" customWidth="1"/>
    <col min="9222" max="9222" width="14.44140625" customWidth="1"/>
    <col min="9223" max="9223" width="14.6640625" bestFit="1" customWidth="1"/>
    <col min="9224" max="9224" width="14.44140625" bestFit="1" customWidth="1"/>
    <col min="9225" max="9225" width="13.44140625" bestFit="1" customWidth="1"/>
    <col min="9226" max="9226" width="15.109375" customWidth="1"/>
    <col min="9473" max="9473" width="8.77734375" customWidth="1"/>
    <col min="9474" max="9474" width="35.88671875" customWidth="1"/>
    <col min="9475" max="9476" width="15.88671875" bestFit="1" customWidth="1"/>
    <col min="9477" max="9477" width="14" customWidth="1"/>
    <col min="9478" max="9478" width="14.44140625" customWidth="1"/>
    <col min="9479" max="9479" width="14.6640625" bestFit="1" customWidth="1"/>
    <col min="9480" max="9480" width="14.44140625" bestFit="1" customWidth="1"/>
    <col min="9481" max="9481" width="13.44140625" bestFit="1" customWidth="1"/>
    <col min="9482" max="9482" width="15.109375" customWidth="1"/>
    <col min="9729" max="9729" width="8.77734375" customWidth="1"/>
    <col min="9730" max="9730" width="35.88671875" customWidth="1"/>
    <col min="9731" max="9732" width="15.88671875" bestFit="1" customWidth="1"/>
    <col min="9733" max="9733" width="14" customWidth="1"/>
    <col min="9734" max="9734" width="14.44140625" customWidth="1"/>
    <col min="9735" max="9735" width="14.6640625" bestFit="1" customWidth="1"/>
    <col min="9736" max="9736" width="14.44140625" bestFit="1" customWidth="1"/>
    <col min="9737" max="9737" width="13.44140625" bestFit="1" customWidth="1"/>
    <col min="9738" max="9738" width="15.109375" customWidth="1"/>
    <col min="9985" max="9985" width="8.77734375" customWidth="1"/>
    <col min="9986" max="9986" width="35.88671875" customWidth="1"/>
    <col min="9987" max="9988" width="15.88671875" bestFit="1" customWidth="1"/>
    <col min="9989" max="9989" width="14" customWidth="1"/>
    <col min="9990" max="9990" width="14.44140625" customWidth="1"/>
    <col min="9991" max="9991" width="14.6640625" bestFit="1" customWidth="1"/>
    <col min="9992" max="9992" width="14.44140625" bestFit="1" customWidth="1"/>
    <col min="9993" max="9993" width="13.44140625" bestFit="1" customWidth="1"/>
    <col min="9994" max="9994" width="15.109375" customWidth="1"/>
    <col min="10241" max="10241" width="8.77734375" customWidth="1"/>
    <col min="10242" max="10242" width="35.88671875" customWidth="1"/>
    <col min="10243" max="10244" width="15.88671875" bestFit="1" customWidth="1"/>
    <col min="10245" max="10245" width="14" customWidth="1"/>
    <col min="10246" max="10246" width="14.44140625" customWidth="1"/>
    <col min="10247" max="10247" width="14.6640625" bestFit="1" customWidth="1"/>
    <col min="10248" max="10248" width="14.44140625" bestFit="1" customWidth="1"/>
    <col min="10249" max="10249" width="13.44140625" bestFit="1" customWidth="1"/>
    <col min="10250" max="10250" width="15.109375" customWidth="1"/>
    <col min="10497" max="10497" width="8.77734375" customWidth="1"/>
    <col min="10498" max="10498" width="35.88671875" customWidth="1"/>
    <col min="10499" max="10500" width="15.88671875" bestFit="1" customWidth="1"/>
    <col min="10501" max="10501" width="14" customWidth="1"/>
    <col min="10502" max="10502" width="14.44140625" customWidth="1"/>
    <col min="10503" max="10503" width="14.6640625" bestFit="1" customWidth="1"/>
    <col min="10504" max="10504" width="14.44140625" bestFit="1" customWidth="1"/>
    <col min="10505" max="10505" width="13.44140625" bestFit="1" customWidth="1"/>
    <col min="10506" max="10506" width="15.109375" customWidth="1"/>
    <col min="10753" max="10753" width="8.77734375" customWidth="1"/>
    <col min="10754" max="10754" width="35.88671875" customWidth="1"/>
    <col min="10755" max="10756" width="15.88671875" bestFit="1" customWidth="1"/>
    <col min="10757" max="10757" width="14" customWidth="1"/>
    <col min="10758" max="10758" width="14.44140625" customWidth="1"/>
    <col min="10759" max="10759" width="14.6640625" bestFit="1" customWidth="1"/>
    <col min="10760" max="10760" width="14.44140625" bestFit="1" customWidth="1"/>
    <col min="10761" max="10761" width="13.44140625" bestFit="1" customWidth="1"/>
    <col min="10762" max="10762" width="15.109375" customWidth="1"/>
    <col min="11009" max="11009" width="8.77734375" customWidth="1"/>
    <col min="11010" max="11010" width="35.88671875" customWidth="1"/>
    <col min="11011" max="11012" width="15.88671875" bestFit="1" customWidth="1"/>
    <col min="11013" max="11013" width="14" customWidth="1"/>
    <col min="11014" max="11014" width="14.44140625" customWidth="1"/>
    <col min="11015" max="11015" width="14.6640625" bestFit="1" customWidth="1"/>
    <col min="11016" max="11016" width="14.44140625" bestFit="1" customWidth="1"/>
    <col min="11017" max="11017" width="13.44140625" bestFit="1" customWidth="1"/>
    <col min="11018" max="11018" width="15.109375" customWidth="1"/>
    <col min="11265" max="11265" width="8.77734375" customWidth="1"/>
    <col min="11266" max="11266" width="35.88671875" customWidth="1"/>
    <col min="11267" max="11268" width="15.88671875" bestFit="1" customWidth="1"/>
    <col min="11269" max="11269" width="14" customWidth="1"/>
    <col min="11270" max="11270" width="14.44140625" customWidth="1"/>
    <col min="11271" max="11271" width="14.6640625" bestFit="1" customWidth="1"/>
    <col min="11272" max="11272" width="14.44140625" bestFit="1" customWidth="1"/>
    <col min="11273" max="11273" width="13.44140625" bestFit="1" customWidth="1"/>
    <col min="11274" max="11274" width="15.109375" customWidth="1"/>
    <col min="11521" max="11521" width="8.77734375" customWidth="1"/>
    <col min="11522" max="11522" width="35.88671875" customWidth="1"/>
    <col min="11523" max="11524" width="15.88671875" bestFit="1" customWidth="1"/>
    <col min="11525" max="11525" width="14" customWidth="1"/>
    <col min="11526" max="11526" width="14.44140625" customWidth="1"/>
    <col min="11527" max="11527" width="14.6640625" bestFit="1" customWidth="1"/>
    <col min="11528" max="11528" width="14.44140625" bestFit="1" customWidth="1"/>
    <col min="11529" max="11529" width="13.44140625" bestFit="1" customWidth="1"/>
    <col min="11530" max="11530" width="15.109375" customWidth="1"/>
    <col min="11777" max="11777" width="8.77734375" customWidth="1"/>
    <col min="11778" max="11778" width="35.88671875" customWidth="1"/>
    <col min="11779" max="11780" width="15.88671875" bestFit="1" customWidth="1"/>
    <col min="11781" max="11781" width="14" customWidth="1"/>
    <col min="11782" max="11782" width="14.44140625" customWidth="1"/>
    <col min="11783" max="11783" width="14.6640625" bestFit="1" customWidth="1"/>
    <col min="11784" max="11784" width="14.44140625" bestFit="1" customWidth="1"/>
    <col min="11785" max="11785" width="13.44140625" bestFit="1" customWidth="1"/>
    <col min="11786" max="11786" width="15.109375" customWidth="1"/>
    <col min="12033" max="12033" width="8.77734375" customWidth="1"/>
    <col min="12034" max="12034" width="35.88671875" customWidth="1"/>
    <col min="12035" max="12036" width="15.88671875" bestFit="1" customWidth="1"/>
    <col min="12037" max="12037" width="14" customWidth="1"/>
    <col min="12038" max="12038" width="14.44140625" customWidth="1"/>
    <col min="12039" max="12039" width="14.6640625" bestFit="1" customWidth="1"/>
    <col min="12040" max="12040" width="14.44140625" bestFit="1" customWidth="1"/>
    <col min="12041" max="12041" width="13.44140625" bestFit="1" customWidth="1"/>
    <col min="12042" max="12042" width="15.109375" customWidth="1"/>
    <col min="12289" max="12289" width="8.77734375" customWidth="1"/>
    <col min="12290" max="12290" width="35.88671875" customWidth="1"/>
    <col min="12291" max="12292" width="15.88671875" bestFit="1" customWidth="1"/>
    <col min="12293" max="12293" width="14" customWidth="1"/>
    <col min="12294" max="12294" width="14.44140625" customWidth="1"/>
    <col min="12295" max="12295" width="14.6640625" bestFit="1" customWidth="1"/>
    <col min="12296" max="12296" width="14.44140625" bestFit="1" customWidth="1"/>
    <col min="12297" max="12297" width="13.44140625" bestFit="1" customWidth="1"/>
    <col min="12298" max="12298" width="15.109375" customWidth="1"/>
    <col min="12545" max="12545" width="8.77734375" customWidth="1"/>
    <col min="12546" max="12546" width="35.88671875" customWidth="1"/>
    <col min="12547" max="12548" width="15.88671875" bestFit="1" customWidth="1"/>
    <col min="12549" max="12549" width="14" customWidth="1"/>
    <col min="12550" max="12550" width="14.44140625" customWidth="1"/>
    <col min="12551" max="12551" width="14.6640625" bestFit="1" customWidth="1"/>
    <col min="12552" max="12552" width="14.44140625" bestFit="1" customWidth="1"/>
    <col min="12553" max="12553" width="13.44140625" bestFit="1" customWidth="1"/>
    <col min="12554" max="12554" width="15.109375" customWidth="1"/>
    <col min="12801" max="12801" width="8.77734375" customWidth="1"/>
    <col min="12802" max="12802" width="35.88671875" customWidth="1"/>
    <col min="12803" max="12804" width="15.88671875" bestFit="1" customWidth="1"/>
    <col min="12805" max="12805" width="14" customWidth="1"/>
    <col min="12806" max="12806" width="14.44140625" customWidth="1"/>
    <col min="12807" max="12807" width="14.6640625" bestFit="1" customWidth="1"/>
    <col min="12808" max="12808" width="14.44140625" bestFit="1" customWidth="1"/>
    <col min="12809" max="12809" width="13.44140625" bestFit="1" customWidth="1"/>
    <col min="12810" max="12810" width="15.109375" customWidth="1"/>
    <col min="13057" max="13057" width="8.77734375" customWidth="1"/>
    <col min="13058" max="13058" width="35.88671875" customWidth="1"/>
    <col min="13059" max="13060" width="15.88671875" bestFit="1" customWidth="1"/>
    <col min="13061" max="13061" width="14" customWidth="1"/>
    <col min="13062" max="13062" width="14.44140625" customWidth="1"/>
    <col min="13063" max="13063" width="14.6640625" bestFit="1" customWidth="1"/>
    <col min="13064" max="13064" width="14.44140625" bestFit="1" customWidth="1"/>
    <col min="13065" max="13065" width="13.44140625" bestFit="1" customWidth="1"/>
    <col min="13066" max="13066" width="15.109375" customWidth="1"/>
    <col min="13313" max="13313" width="8.77734375" customWidth="1"/>
    <col min="13314" max="13314" width="35.88671875" customWidth="1"/>
    <col min="13315" max="13316" width="15.88671875" bestFit="1" customWidth="1"/>
    <col min="13317" max="13317" width="14" customWidth="1"/>
    <col min="13318" max="13318" width="14.44140625" customWidth="1"/>
    <col min="13319" max="13319" width="14.6640625" bestFit="1" customWidth="1"/>
    <col min="13320" max="13320" width="14.44140625" bestFit="1" customWidth="1"/>
    <col min="13321" max="13321" width="13.44140625" bestFit="1" customWidth="1"/>
    <col min="13322" max="13322" width="15.109375" customWidth="1"/>
    <col min="13569" max="13569" width="8.77734375" customWidth="1"/>
    <col min="13570" max="13570" width="35.88671875" customWidth="1"/>
    <col min="13571" max="13572" width="15.88671875" bestFit="1" customWidth="1"/>
    <col min="13573" max="13573" width="14" customWidth="1"/>
    <col min="13574" max="13574" width="14.44140625" customWidth="1"/>
    <col min="13575" max="13575" width="14.6640625" bestFit="1" customWidth="1"/>
    <col min="13576" max="13576" width="14.44140625" bestFit="1" customWidth="1"/>
    <col min="13577" max="13577" width="13.44140625" bestFit="1" customWidth="1"/>
    <col min="13578" max="13578" width="15.109375" customWidth="1"/>
    <col min="13825" max="13825" width="8.77734375" customWidth="1"/>
    <col min="13826" max="13826" width="35.88671875" customWidth="1"/>
    <col min="13827" max="13828" width="15.88671875" bestFit="1" customWidth="1"/>
    <col min="13829" max="13829" width="14" customWidth="1"/>
    <col min="13830" max="13830" width="14.44140625" customWidth="1"/>
    <col min="13831" max="13831" width="14.6640625" bestFit="1" customWidth="1"/>
    <col min="13832" max="13832" width="14.44140625" bestFit="1" customWidth="1"/>
    <col min="13833" max="13833" width="13.44140625" bestFit="1" customWidth="1"/>
    <col min="13834" max="13834" width="15.109375" customWidth="1"/>
    <col min="14081" max="14081" width="8.77734375" customWidth="1"/>
    <col min="14082" max="14082" width="35.88671875" customWidth="1"/>
    <col min="14083" max="14084" width="15.88671875" bestFit="1" customWidth="1"/>
    <col min="14085" max="14085" width="14" customWidth="1"/>
    <col min="14086" max="14086" width="14.44140625" customWidth="1"/>
    <col min="14087" max="14087" width="14.6640625" bestFit="1" customWidth="1"/>
    <col min="14088" max="14088" width="14.44140625" bestFit="1" customWidth="1"/>
    <col min="14089" max="14089" width="13.44140625" bestFit="1" customWidth="1"/>
    <col min="14090" max="14090" width="15.109375" customWidth="1"/>
    <col min="14337" max="14337" width="8.77734375" customWidth="1"/>
    <col min="14338" max="14338" width="35.88671875" customWidth="1"/>
    <col min="14339" max="14340" width="15.88671875" bestFit="1" customWidth="1"/>
    <col min="14341" max="14341" width="14" customWidth="1"/>
    <col min="14342" max="14342" width="14.44140625" customWidth="1"/>
    <col min="14343" max="14343" width="14.6640625" bestFit="1" customWidth="1"/>
    <col min="14344" max="14344" width="14.44140625" bestFit="1" customWidth="1"/>
    <col min="14345" max="14345" width="13.44140625" bestFit="1" customWidth="1"/>
    <col min="14346" max="14346" width="15.109375" customWidth="1"/>
    <col min="14593" max="14593" width="8.77734375" customWidth="1"/>
    <col min="14594" max="14594" width="35.88671875" customWidth="1"/>
    <col min="14595" max="14596" width="15.88671875" bestFit="1" customWidth="1"/>
    <col min="14597" max="14597" width="14" customWidth="1"/>
    <col min="14598" max="14598" width="14.44140625" customWidth="1"/>
    <col min="14599" max="14599" width="14.6640625" bestFit="1" customWidth="1"/>
    <col min="14600" max="14600" width="14.44140625" bestFit="1" customWidth="1"/>
    <col min="14601" max="14601" width="13.44140625" bestFit="1" customWidth="1"/>
    <col min="14602" max="14602" width="15.109375" customWidth="1"/>
    <col min="14849" max="14849" width="8.77734375" customWidth="1"/>
    <col min="14850" max="14850" width="35.88671875" customWidth="1"/>
    <col min="14851" max="14852" width="15.88671875" bestFit="1" customWidth="1"/>
    <col min="14853" max="14853" width="14" customWidth="1"/>
    <col min="14854" max="14854" width="14.44140625" customWidth="1"/>
    <col min="14855" max="14855" width="14.6640625" bestFit="1" customWidth="1"/>
    <col min="14856" max="14856" width="14.44140625" bestFit="1" customWidth="1"/>
    <col min="14857" max="14857" width="13.44140625" bestFit="1" customWidth="1"/>
    <col min="14858" max="14858" width="15.109375" customWidth="1"/>
    <col min="15105" max="15105" width="8.77734375" customWidth="1"/>
    <col min="15106" max="15106" width="35.88671875" customWidth="1"/>
    <col min="15107" max="15108" width="15.88671875" bestFit="1" customWidth="1"/>
    <col min="15109" max="15109" width="14" customWidth="1"/>
    <col min="15110" max="15110" width="14.44140625" customWidth="1"/>
    <col min="15111" max="15111" width="14.6640625" bestFit="1" customWidth="1"/>
    <col min="15112" max="15112" width="14.44140625" bestFit="1" customWidth="1"/>
    <col min="15113" max="15113" width="13.44140625" bestFit="1" customWidth="1"/>
    <col min="15114" max="15114" width="15.109375" customWidth="1"/>
    <col min="15361" max="15361" width="8.77734375" customWidth="1"/>
    <col min="15362" max="15362" width="35.88671875" customWidth="1"/>
    <col min="15363" max="15364" width="15.88671875" bestFit="1" customWidth="1"/>
    <col min="15365" max="15365" width="14" customWidth="1"/>
    <col min="15366" max="15366" width="14.44140625" customWidth="1"/>
    <col min="15367" max="15367" width="14.6640625" bestFit="1" customWidth="1"/>
    <col min="15368" max="15368" width="14.44140625" bestFit="1" customWidth="1"/>
    <col min="15369" max="15369" width="13.44140625" bestFit="1" customWidth="1"/>
    <col min="15370" max="15370" width="15.109375" customWidth="1"/>
    <col min="15617" max="15617" width="8.77734375" customWidth="1"/>
    <col min="15618" max="15618" width="35.88671875" customWidth="1"/>
    <col min="15619" max="15620" width="15.88671875" bestFit="1" customWidth="1"/>
    <col min="15621" max="15621" width="14" customWidth="1"/>
    <col min="15622" max="15622" width="14.44140625" customWidth="1"/>
    <col min="15623" max="15623" width="14.6640625" bestFit="1" customWidth="1"/>
    <col min="15624" max="15624" width="14.44140625" bestFit="1" customWidth="1"/>
    <col min="15625" max="15625" width="13.44140625" bestFit="1" customWidth="1"/>
    <col min="15626" max="15626" width="15.109375" customWidth="1"/>
    <col min="15873" max="15873" width="8.77734375" customWidth="1"/>
    <col min="15874" max="15874" width="35.88671875" customWidth="1"/>
    <col min="15875" max="15876" width="15.88671875" bestFit="1" customWidth="1"/>
    <col min="15877" max="15877" width="14" customWidth="1"/>
    <col min="15878" max="15878" width="14.44140625" customWidth="1"/>
    <col min="15879" max="15879" width="14.6640625" bestFit="1" customWidth="1"/>
    <col min="15880" max="15880" width="14.44140625" bestFit="1" customWidth="1"/>
    <col min="15881" max="15881" width="13.44140625" bestFit="1" customWidth="1"/>
    <col min="15882" max="15882" width="15.109375" customWidth="1"/>
    <col min="16129" max="16129" width="8.77734375" customWidth="1"/>
    <col min="16130" max="16130" width="35.88671875" customWidth="1"/>
    <col min="16131" max="16132" width="15.88671875" bestFit="1" customWidth="1"/>
    <col min="16133" max="16133" width="14" customWidth="1"/>
    <col min="16134" max="16134" width="14.44140625" customWidth="1"/>
    <col min="16135" max="16135" width="14.6640625" bestFit="1" customWidth="1"/>
    <col min="16136" max="16136" width="14.44140625" bestFit="1" customWidth="1"/>
    <col min="16137" max="16137" width="13.44140625" bestFit="1" customWidth="1"/>
    <col min="16138" max="16138" width="15.109375" customWidth="1"/>
  </cols>
  <sheetData>
    <row r="1" spans="1:10" x14ac:dyDescent="0.3">
      <c r="B1" s="57" t="s">
        <v>0</v>
      </c>
      <c r="C1" s="58"/>
      <c r="D1" s="58"/>
      <c r="E1" s="58"/>
      <c r="F1" s="58"/>
      <c r="G1" s="1" t="s">
        <v>1</v>
      </c>
      <c r="H1" s="2" t="s">
        <v>2</v>
      </c>
      <c r="I1" s="1" t="s">
        <v>3</v>
      </c>
      <c r="J1" s="2">
        <v>2013</v>
      </c>
    </row>
    <row r="2" spans="1:10" x14ac:dyDescent="0.3">
      <c r="A2" s="59" t="s">
        <v>4</v>
      </c>
      <c r="B2" s="59" t="s">
        <v>5</v>
      </c>
      <c r="C2" s="61" t="s">
        <v>6</v>
      </c>
      <c r="D2" s="62"/>
      <c r="E2" s="61" t="s">
        <v>7</v>
      </c>
      <c r="F2" s="62"/>
      <c r="G2" s="61" t="s">
        <v>8</v>
      </c>
      <c r="H2" s="62"/>
      <c r="I2" s="56" t="s">
        <v>9</v>
      </c>
      <c r="J2" s="56"/>
    </row>
    <row r="3" spans="1:10" x14ac:dyDescent="0.3">
      <c r="A3" s="60"/>
      <c r="B3" s="60"/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1" t="s">
        <v>81</v>
      </c>
      <c r="J3" s="1" t="s">
        <v>82</v>
      </c>
    </row>
    <row r="4" spans="1:10" x14ac:dyDescent="0.3">
      <c r="A4" s="2">
        <v>1</v>
      </c>
      <c r="B4" s="2" t="s">
        <v>18</v>
      </c>
      <c r="C4" s="7">
        <v>824800</v>
      </c>
      <c r="D4" s="7">
        <v>10669350</v>
      </c>
      <c r="E4" s="24"/>
      <c r="F4" s="24">
        <f>+D4-C4</f>
        <v>9844550</v>
      </c>
      <c r="G4" s="12"/>
      <c r="H4" s="25">
        <f>+F4</f>
        <v>9844550</v>
      </c>
      <c r="I4" s="12"/>
      <c r="J4" s="12"/>
    </row>
    <row r="5" spans="1:10" x14ac:dyDescent="0.3">
      <c r="A5" s="2">
        <v>2</v>
      </c>
      <c r="B5" s="2" t="s">
        <v>19</v>
      </c>
      <c r="C5" s="7">
        <v>300000</v>
      </c>
      <c r="D5" s="7"/>
      <c r="E5" s="24">
        <f>+C5</f>
        <v>300000</v>
      </c>
      <c r="F5" s="24"/>
      <c r="G5" s="12"/>
      <c r="H5" s="12"/>
      <c r="I5" s="25">
        <f>+E5</f>
        <v>300000</v>
      </c>
      <c r="J5" s="12"/>
    </row>
    <row r="6" spans="1:10" x14ac:dyDescent="0.3">
      <c r="A6" s="2">
        <v>3</v>
      </c>
      <c r="B6" s="2" t="s">
        <v>20</v>
      </c>
      <c r="C6" s="7">
        <v>6411587</v>
      </c>
      <c r="D6" s="7">
        <v>646350</v>
      </c>
      <c r="E6" s="24">
        <f>+C6-D6</f>
        <v>5765237</v>
      </c>
      <c r="F6" s="24"/>
      <c r="G6" s="25">
        <f>+E6</f>
        <v>5765237</v>
      </c>
      <c r="H6" s="12"/>
      <c r="I6" s="12"/>
      <c r="J6" s="12"/>
    </row>
    <row r="7" spans="1:10" x14ac:dyDescent="0.3">
      <c r="A7" s="2">
        <v>4</v>
      </c>
      <c r="B7" s="2" t="s">
        <v>21</v>
      </c>
      <c r="C7" s="7">
        <v>9617233</v>
      </c>
      <c r="D7" s="7">
        <v>7586387</v>
      </c>
      <c r="E7" s="24">
        <f>+C7-D7</f>
        <v>2030846</v>
      </c>
      <c r="F7" s="24"/>
      <c r="G7" s="25">
        <f>+E7</f>
        <v>2030846</v>
      </c>
      <c r="H7" s="12"/>
      <c r="I7" s="12"/>
      <c r="J7" s="12"/>
    </row>
    <row r="8" spans="1:10" x14ac:dyDescent="0.3">
      <c r="A8" s="4">
        <v>5</v>
      </c>
      <c r="B8" s="4" t="s">
        <v>22</v>
      </c>
      <c r="C8" s="5"/>
      <c r="D8" s="5">
        <v>14000000</v>
      </c>
      <c r="E8" s="26"/>
      <c r="F8" s="26">
        <f>+D8</f>
        <v>14000000</v>
      </c>
      <c r="G8" s="27"/>
      <c r="H8" s="28">
        <f>+F8</f>
        <v>14000000</v>
      </c>
      <c r="I8" s="12"/>
      <c r="J8" s="12"/>
    </row>
    <row r="9" spans="1:10" x14ac:dyDescent="0.3">
      <c r="A9" s="2">
        <v>6</v>
      </c>
      <c r="B9" s="2" t="s">
        <v>23</v>
      </c>
      <c r="C9" s="7">
        <v>9568801</v>
      </c>
      <c r="D9" s="7">
        <v>9568801</v>
      </c>
      <c r="E9" s="24"/>
      <c r="F9" s="24"/>
      <c r="G9" s="12"/>
      <c r="H9" s="12"/>
      <c r="I9" s="12"/>
      <c r="J9" s="12"/>
    </row>
    <row r="10" spans="1:10" x14ac:dyDescent="0.3">
      <c r="A10" s="2">
        <v>7</v>
      </c>
      <c r="B10" s="2" t="s">
        <v>24</v>
      </c>
      <c r="C10" s="7">
        <v>3569500</v>
      </c>
      <c r="D10" s="7"/>
      <c r="E10" s="24">
        <f>+C10</f>
        <v>3569500</v>
      </c>
      <c r="F10" s="24"/>
      <c r="G10" s="12"/>
      <c r="H10" s="12"/>
      <c r="I10" s="25">
        <f>+E10</f>
        <v>3569500</v>
      </c>
      <c r="J10" s="12"/>
    </row>
    <row r="11" spans="1:10" x14ac:dyDescent="0.3">
      <c r="A11" s="4">
        <v>8</v>
      </c>
      <c r="B11" s="4" t="s">
        <v>83</v>
      </c>
      <c r="C11" s="5">
        <v>7000000</v>
      </c>
      <c r="D11" s="5">
        <v>4000000</v>
      </c>
      <c r="E11" s="26">
        <f>+C11-D11</f>
        <v>3000000</v>
      </c>
      <c r="F11" s="26"/>
      <c r="G11" s="28">
        <f>+E11</f>
        <v>3000000</v>
      </c>
      <c r="H11" s="12"/>
      <c r="I11" s="12"/>
      <c r="J11" s="12"/>
    </row>
    <row r="12" spans="1:10" x14ac:dyDescent="0.3">
      <c r="A12" s="4">
        <v>9</v>
      </c>
      <c r="B12" s="4" t="s">
        <v>84</v>
      </c>
      <c r="C12" s="5">
        <v>7000000</v>
      </c>
      <c r="D12" s="5">
        <v>5000000</v>
      </c>
      <c r="E12" s="26">
        <f>+C12-D12</f>
        <v>2000000</v>
      </c>
      <c r="F12" s="26"/>
      <c r="G12" s="28">
        <f>+E12</f>
        <v>2000000</v>
      </c>
      <c r="H12" s="12"/>
      <c r="I12" s="12"/>
      <c r="J12" s="12"/>
    </row>
    <row r="13" spans="1:10" x14ac:dyDescent="0.3">
      <c r="A13" s="2">
        <v>10</v>
      </c>
      <c r="B13" s="2" t="s">
        <v>27</v>
      </c>
      <c r="C13" s="7">
        <v>30541</v>
      </c>
      <c r="D13" s="7"/>
      <c r="E13" s="24">
        <f t="shared" ref="E13:E18" si="0">+C13</f>
        <v>30541</v>
      </c>
      <c r="F13" s="24"/>
      <c r="G13" s="12"/>
      <c r="H13" s="12"/>
      <c r="I13" s="25">
        <f>+E13</f>
        <v>30541</v>
      </c>
      <c r="J13" s="12"/>
    </row>
    <row r="14" spans="1:10" x14ac:dyDescent="0.3">
      <c r="A14" s="2">
        <v>11</v>
      </c>
      <c r="B14" s="2" t="s">
        <v>28</v>
      </c>
      <c r="C14" s="7">
        <v>108000</v>
      </c>
      <c r="D14" s="7"/>
      <c r="E14" s="24">
        <f t="shared" si="0"/>
        <v>108000</v>
      </c>
      <c r="F14" s="24"/>
      <c r="G14" s="12"/>
      <c r="H14" s="12"/>
      <c r="I14" s="25">
        <f>+E14</f>
        <v>108000</v>
      </c>
      <c r="J14" s="12"/>
    </row>
    <row r="15" spans="1:10" x14ac:dyDescent="0.3">
      <c r="A15" s="2">
        <v>12</v>
      </c>
      <c r="B15" s="2" t="s">
        <v>85</v>
      </c>
      <c r="C15" s="7">
        <v>1500000</v>
      </c>
      <c r="D15" s="7"/>
      <c r="E15" s="24">
        <f t="shared" si="0"/>
        <v>1500000</v>
      </c>
      <c r="F15" s="24"/>
      <c r="G15" s="25">
        <f>+E15</f>
        <v>1500000</v>
      </c>
      <c r="H15" s="12"/>
      <c r="I15" s="12"/>
      <c r="J15" s="12"/>
    </row>
    <row r="16" spans="1:10" x14ac:dyDescent="0.3">
      <c r="A16" s="2">
        <v>13</v>
      </c>
      <c r="B16" s="2" t="s">
        <v>30</v>
      </c>
      <c r="C16" s="7">
        <v>300000</v>
      </c>
      <c r="D16" s="7"/>
      <c r="E16" s="24">
        <f t="shared" si="0"/>
        <v>300000</v>
      </c>
      <c r="F16" s="24"/>
      <c r="G16" s="25">
        <f>+E16</f>
        <v>300000</v>
      </c>
      <c r="H16" s="12"/>
      <c r="I16" s="12"/>
      <c r="J16" s="12"/>
    </row>
    <row r="17" spans="1:10" x14ac:dyDescent="0.3">
      <c r="A17" s="2">
        <v>14</v>
      </c>
      <c r="B17" s="2" t="s">
        <v>31</v>
      </c>
      <c r="C17" s="7">
        <v>71150</v>
      </c>
      <c r="D17" s="7"/>
      <c r="E17" s="24">
        <f t="shared" si="0"/>
        <v>71150</v>
      </c>
      <c r="F17" s="24"/>
      <c r="G17" s="12"/>
      <c r="H17" s="12"/>
      <c r="I17" s="25">
        <f>+E17</f>
        <v>71150</v>
      </c>
      <c r="J17" s="12"/>
    </row>
    <row r="18" spans="1:10" x14ac:dyDescent="0.3">
      <c r="A18" s="2">
        <v>15</v>
      </c>
      <c r="B18" s="2" t="s">
        <v>32</v>
      </c>
      <c r="C18" s="7">
        <v>388889</v>
      </c>
      <c r="D18" s="7"/>
      <c r="E18" s="24">
        <f t="shared" si="0"/>
        <v>388889</v>
      </c>
      <c r="F18" s="24"/>
      <c r="G18" s="12"/>
      <c r="H18" s="12"/>
      <c r="I18" s="25">
        <f>+E18</f>
        <v>388889</v>
      </c>
      <c r="J18" s="12"/>
    </row>
    <row r="19" spans="1:10" x14ac:dyDescent="0.3">
      <c r="A19" s="29">
        <v>16</v>
      </c>
      <c r="B19" s="29" t="s">
        <v>33</v>
      </c>
      <c r="C19" s="30"/>
      <c r="D19" s="30">
        <v>125000</v>
      </c>
      <c r="E19" s="31"/>
      <c r="F19" s="31">
        <f>+D19</f>
        <v>125000</v>
      </c>
      <c r="G19" s="32"/>
      <c r="H19" s="33">
        <f>+F19</f>
        <v>125000</v>
      </c>
      <c r="I19" s="12"/>
      <c r="J19" s="12"/>
    </row>
    <row r="20" spans="1:10" x14ac:dyDescent="0.3">
      <c r="A20" s="2">
        <v>17</v>
      </c>
      <c r="B20" s="2" t="s">
        <v>34</v>
      </c>
      <c r="C20" s="7">
        <v>7341885</v>
      </c>
      <c r="D20" s="7">
        <v>7341885</v>
      </c>
      <c r="E20" s="24">
        <f>+C20-D20</f>
        <v>0</v>
      </c>
      <c r="F20" s="24"/>
      <c r="G20" s="12"/>
      <c r="H20" s="12"/>
      <c r="I20" s="12"/>
      <c r="J20" s="12"/>
    </row>
    <row r="21" spans="1:10" x14ac:dyDescent="0.3">
      <c r="A21" s="2">
        <v>18</v>
      </c>
      <c r="B21" s="2" t="s">
        <v>35</v>
      </c>
      <c r="C21" s="7">
        <v>1237652</v>
      </c>
      <c r="D21" s="7">
        <v>1237652</v>
      </c>
      <c r="E21" s="24">
        <f>+C21-D21</f>
        <v>0</v>
      </c>
      <c r="F21" s="24"/>
      <c r="G21" s="12"/>
      <c r="H21" s="12"/>
      <c r="I21" s="12"/>
      <c r="J21" s="12"/>
    </row>
    <row r="22" spans="1:10" x14ac:dyDescent="0.3">
      <c r="A22" s="2">
        <v>19</v>
      </c>
      <c r="B22" s="2" t="s">
        <v>36</v>
      </c>
      <c r="C22" s="7">
        <v>118405</v>
      </c>
      <c r="D22" s="7">
        <v>35457240</v>
      </c>
      <c r="E22" s="24"/>
      <c r="F22" s="24">
        <f>+D22-C22</f>
        <v>35338835</v>
      </c>
      <c r="G22" s="12"/>
      <c r="H22" s="25">
        <f>+F22</f>
        <v>35338835</v>
      </c>
      <c r="I22" s="12"/>
      <c r="J22" s="12"/>
    </row>
    <row r="23" spans="1:10" x14ac:dyDescent="0.3">
      <c r="A23" s="2">
        <v>20</v>
      </c>
      <c r="B23" s="2" t="s">
        <v>37</v>
      </c>
      <c r="C23" s="7">
        <v>5451568</v>
      </c>
      <c r="D23" s="7">
        <v>1817190</v>
      </c>
      <c r="E23" s="24">
        <f>+C23-D23</f>
        <v>3634378</v>
      </c>
      <c r="F23" s="24"/>
      <c r="G23" s="25">
        <f>+E23</f>
        <v>3634378</v>
      </c>
      <c r="H23" s="12"/>
      <c r="I23" s="12"/>
      <c r="J23" s="12"/>
    </row>
    <row r="24" spans="1:10" x14ac:dyDescent="0.3">
      <c r="A24" s="2">
        <v>21</v>
      </c>
      <c r="B24" s="2" t="s">
        <v>38</v>
      </c>
      <c r="C24" s="7">
        <v>29696500</v>
      </c>
      <c r="D24" s="7">
        <v>3677500</v>
      </c>
      <c r="E24" s="24">
        <f>+C24-D24</f>
        <v>26019000</v>
      </c>
      <c r="F24" s="24"/>
      <c r="G24" s="25">
        <f>+E24</f>
        <v>26019000</v>
      </c>
      <c r="H24" s="12"/>
      <c r="I24" s="12"/>
      <c r="J24" s="12"/>
    </row>
    <row r="25" spans="1:10" x14ac:dyDescent="0.3">
      <c r="A25" s="2">
        <v>22</v>
      </c>
      <c r="B25" s="2" t="s">
        <v>39</v>
      </c>
      <c r="C25" s="7">
        <v>2000000</v>
      </c>
      <c r="D25" s="7"/>
      <c r="E25" s="24">
        <f>+C25</f>
        <v>2000000</v>
      </c>
      <c r="F25" s="24"/>
      <c r="G25" s="25">
        <f>+E25</f>
        <v>2000000</v>
      </c>
      <c r="H25" s="12"/>
      <c r="I25" s="12"/>
      <c r="J25" s="12"/>
    </row>
    <row r="26" spans="1:10" x14ac:dyDescent="0.3">
      <c r="A26" s="2">
        <v>23</v>
      </c>
      <c r="B26" s="2" t="s">
        <v>40</v>
      </c>
      <c r="C26" s="7">
        <v>65445</v>
      </c>
      <c r="D26" s="7"/>
      <c r="E26" s="24">
        <f>+C26</f>
        <v>65445</v>
      </c>
      <c r="F26" s="24"/>
      <c r="G26" s="25">
        <f>+E26</f>
        <v>65445</v>
      </c>
      <c r="H26" s="12"/>
      <c r="I26" s="12"/>
      <c r="J26" s="12"/>
    </row>
    <row r="27" spans="1:10" x14ac:dyDescent="0.3">
      <c r="A27" s="2">
        <v>24</v>
      </c>
      <c r="B27" s="2" t="s">
        <v>41</v>
      </c>
      <c r="C27" s="7"/>
      <c r="D27" s="7">
        <v>65445</v>
      </c>
      <c r="E27" s="24"/>
      <c r="F27" s="24">
        <f>+D27</f>
        <v>65445</v>
      </c>
      <c r="G27" s="12"/>
      <c r="H27" s="25">
        <f>+F27</f>
        <v>65445</v>
      </c>
      <c r="I27" s="12"/>
      <c r="J27" s="12"/>
    </row>
    <row r="28" spans="1:10" x14ac:dyDescent="0.3">
      <c r="A28" s="2">
        <v>25</v>
      </c>
      <c r="B28" s="2" t="s">
        <v>42</v>
      </c>
      <c r="C28" s="7">
        <v>35457240</v>
      </c>
      <c r="D28" s="7">
        <v>35457240</v>
      </c>
      <c r="E28" s="24"/>
      <c r="F28" s="24">
        <f>+C28-D28</f>
        <v>0</v>
      </c>
      <c r="G28" s="12"/>
      <c r="H28" s="12"/>
      <c r="I28" s="12"/>
      <c r="J28" s="12"/>
    </row>
    <row r="29" spans="1:10" x14ac:dyDescent="0.3">
      <c r="A29" s="2">
        <v>26</v>
      </c>
      <c r="B29" s="2" t="s">
        <v>43</v>
      </c>
      <c r="C29" s="7">
        <v>6104233</v>
      </c>
      <c r="D29" s="7"/>
      <c r="E29" s="24">
        <f>+C29</f>
        <v>6104233</v>
      </c>
      <c r="F29" s="24"/>
      <c r="G29" s="25">
        <f>+E29</f>
        <v>6104233</v>
      </c>
      <c r="H29" s="12"/>
      <c r="I29" s="12"/>
      <c r="J29" s="12"/>
    </row>
    <row r="30" spans="1:10" x14ac:dyDescent="0.3">
      <c r="A30" s="2">
        <v>27</v>
      </c>
      <c r="B30" s="2" t="s">
        <v>44</v>
      </c>
      <c r="C30" s="7">
        <v>650000</v>
      </c>
      <c r="D30" s="7"/>
      <c r="E30" s="24">
        <f>+C30</f>
        <v>650000</v>
      </c>
      <c r="F30" s="24"/>
      <c r="G30" s="12"/>
      <c r="H30" s="12"/>
      <c r="I30" s="25">
        <f>+E30</f>
        <v>650000</v>
      </c>
      <c r="J30" s="12"/>
    </row>
    <row r="31" spans="1:10" x14ac:dyDescent="0.3">
      <c r="A31" s="4">
        <v>28</v>
      </c>
      <c r="B31" s="4" t="s">
        <v>86</v>
      </c>
      <c r="C31" s="5"/>
      <c r="D31" s="5">
        <v>650000</v>
      </c>
      <c r="E31" s="26"/>
      <c r="F31" s="26">
        <f>+D31</f>
        <v>650000</v>
      </c>
      <c r="G31" s="27"/>
      <c r="H31" s="28">
        <f>+F31</f>
        <v>650000</v>
      </c>
      <c r="I31" s="12"/>
      <c r="J31" s="12"/>
    </row>
    <row r="32" spans="1:10" x14ac:dyDescent="0.3">
      <c r="A32" s="2">
        <v>29</v>
      </c>
      <c r="B32" s="2" t="s">
        <v>46</v>
      </c>
      <c r="C32" s="7"/>
      <c r="D32" s="7">
        <v>38889</v>
      </c>
      <c r="E32" s="24"/>
      <c r="F32" s="24">
        <f>+D32</f>
        <v>38889</v>
      </c>
      <c r="G32" s="12"/>
      <c r="H32" s="25">
        <f>+F32</f>
        <v>38889</v>
      </c>
      <c r="I32" s="12"/>
      <c r="J32" s="12"/>
    </row>
    <row r="33" spans="1:10" x14ac:dyDescent="0.3">
      <c r="A33" s="2">
        <v>30</v>
      </c>
      <c r="B33" s="2" t="s">
        <v>47</v>
      </c>
      <c r="C33" s="7">
        <v>8945000</v>
      </c>
      <c r="D33" s="7"/>
      <c r="E33" s="24">
        <f>+C33</f>
        <v>8945000</v>
      </c>
      <c r="F33" s="24"/>
      <c r="G33" s="25">
        <f>+E33</f>
        <v>8945000</v>
      </c>
      <c r="H33" s="12"/>
      <c r="I33" s="12"/>
      <c r="J33" s="12"/>
    </row>
    <row r="34" spans="1:10" x14ac:dyDescent="0.3">
      <c r="A34" s="2">
        <v>31</v>
      </c>
      <c r="B34" s="2" t="s">
        <v>48</v>
      </c>
      <c r="C34" s="7"/>
      <c r="D34" s="7">
        <v>6419500</v>
      </c>
      <c r="E34" s="24"/>
      <c r="F34" s="24">
        <f>+D34</f>
        <v>6419500</v>
      </c>
      <c r="G34" s="12"/>
      <c r="H34" s="12"/>
      <c r="I34" s="12"/>
      <c r="J34" s="25">
        <f>+F34</f>
        <v>6419500</v>
      </c>
    </row>
    <row r="35" spans="1:10" x14ac:dyDescent="0.3">
      <c r="A35" s="2"/>
      <c r="B35" s="1" t="s">
        <v>49</v>
      </c>
      <c r="C35" s="9">
        <f t="shared" ref="C35:J35" si="1">SUM(C4:C34)</f>
        <v>143758429</v>
      </c>
      <c r="D35" s="9">
        <f t="shared" si="1"/>
        <v>143758429</v>
      </c>
      <c r="E35" s="9">
        <f t="shared" si="1"/>
        <v>66482219</v>
      </c>
      <c r="F35" s="9">
        <f t="shared" si="1"/>
        <v>66482219</v>
      </c>
      <c r="G35" s="9">
        <f>SUM(G4:G34)</f>
        <v>61364139</v>
      </c>
      <c r="H35" s="9">
        <f t="shared" si="1"/>
        <v>60062719</v>
      </c>
      <c r="I35" s="9">
        <f t="shared" si="1"/>
        <v>5118080</v>
      </c>
      <c r="J35" s="9">
        <f t="shared" si="1"/>
        <v>6419500</v>
      </c>
    </row>
    <row r="36" spans="1:10" x14ac:dyDescent="0.3">
      <c r="B36" s="2" t="s">
        <v>50</v>
      </c>
      <c r="C36" s="2">
        <v>0</v>
      </c>
      <c r="D36" s="2">
        <v>0</v>
      </c>
      <c r="E36" s="12">
        <v>0</v>
      </c>
      <c r="F36" s="25">
        <v>0</v>
      </c>
      <c r="G36" s="12">
        <v>0</v>
      </c>
      <c r="H36" s="34">
        <f>+G35-H35</f>
        <v>1301420</v>
      </c>
      <c r="I36" s="34">
        <f>+J35-I35</f>
        <v>1301420</v>
      </c>
      <c r="J36" s="12">
        <v>0</v>
      </c>
    </row>
    <row r="37" spans="1:10" x14ac:dyDescent="0.3">
      <c r="B37" s="2" t="s">
        <v>51</v>
      </c>
      <c r="C37" s="34">
        <f>+C35+C36</f>
        <v>143758429</v>
      </c>
      <c r="D37" s="34">
        <f t="shared" ref="D37:J37" si="2">+D35+D36</f>
        <v>143758429</v>
      </c>
      <c r="E37" s="34">
        <f t="shared" si="2"/>
        <v>66482219</v>
      </c>
      <c r="F37" s="34">
        <f t="shared" si="2"/>
        <v>66482219</v>
      </c>
      <c r="G37" s="34">
        <f t="shared" si="2"/>
        <v>61364139</v>
      </c>
      <c r="H37" s="34">
        <f t="shared" si="2"/>
        <v>61364139</v>
      </c>
      <c r="I37" s="34">
        <f t="shared" si="2"/>
        <v>6419500</v>
      </c>
      <c r="J37" s="34">
        <f t="shared" si="2"/>
        <v>6419500</v>
      </c>
    </row>
    <row r="40" spans="1:10" x14ac:dyDescent="0.3">
      <c r="B40" s="35" t="s">
        <v>87</v>
      </c>
      <c r="C40" s="36"/>
      <c r="D40" s="36"/>
      <c r="E40" s="36"/>
      <c r="F40" s="36"/>
      <c r="G40" s="36"/>
      <c r="H40" s="36"/>
      <c r="I40" s="36"/>
      <c r="J40" s="36"/>
    </row>
    <row r="41" spans="1:10" x14ac:dyDescent="0.3">
      <c r="B41" s="36" t="s">
        <v>88</v>
      </c>
      <c r="C41" s="36"/>
      <c r="D41" s="36"/>
      <c r="E41" s="36"/>
      <c r="F41" s="36"/>
      <c r="G41" s="36"/>
      <c r="H41" s="36"/>
      <c r="I41" s="36"/>
      <c r="J41" s="36"/>
    </row>
    <row r="42" spans="1:10" x14ac:dyDescent="0.3">
      <c r="B42" s="36" t="s">
        <v>89</v>
      </c>
      <c r="C42" s="36"/>
      <c r="D42" s="36"/>
      <c r="E42" s="36"/>
      <c r="F42" s="36"/>
      <c r="G42" s="36"/>
      <c r="H42" s="36"/>
      <c r="I42" s="36"/>
      <c r="J42" s="36"/>
    </row>
    <row r="43" spans="1:10" x14ac:dyDescent="0.3">
      <c r="B43" s="36" t="s">
        <v>90</v>
      </c>
      <c r="C43" s="36"/>
      <c r="D43" s="37">
        <f>+H36</f>
        <v>1301420</v>
      </c>
      <c r="E43" s="36"/>
      <c r="F43" s="36"/>
      <c r="G43" s="36"/>
      <c r="H43" s="36"/>
      <c r="I43" s="36"/>
      <c r="J43" s="36"/>
    </row>
    <row r="44" spans="1:10" x14ac:dyDescent="0.3">
      <c r="B44" s="36" t="s">
        <v>91</v>
      </c>
      <c r="D44" s="38"/>
      <c r="E44" s="36"/>
      <c r="F44" s="36"/>
      <c r="G44" s="36"/>
      <c r="H44" s="36"/>
      <c r="I44" s="36"/>
      <c r="J44" s="36"/>
    </row>
    <row r="45" spans="1:10" x14ac:dyDescent="0.3">
      <c r="B45" s="36"/>
      <c r="D45" s="38"/>
      <c r="E45" s="36"/>
      <c r="F45" s="36"/>
      <c r="G45" s="36"/>
      <c r="H45" s="36"/>
      <c r="I45" s="36"/>
      <c r="J45" s="36"/>
    </row>
    <row r="46" spans="1:10" x14ac:dyDescent="0.3">
      <c r="B46" s="36" t="s">
        <v>92</v>
      </c>
      <c r="C46" s="10">
        <f>+G35</f>
        <v>61364139</v>
      </c>
      <c r="D46" s="38"/>
      <c r="E46" s="36"/>
      <c r="F46" s="36"/>
      <c r="G46" s="36"/>
      <c r="H46" s="36"/>
      <c r="I46" s="36"/>
      <c r="J46" s="36"/>
    </row>
    <row r="47" spans="1:10" x14ac:dyDescent="0.3">
      <c r="A47" t="s">
        <v>93</v>
      </c>
      <c r="B47" s="36" t="str">
        <f>+B11</f>
        <v>Cta. Obligada Socia Castro</v>
      </c>
      <c r="C47" s="10">
        <f>-G11</f>
        <v>-3000000</v>
      </c>
      <c r="D47" s="38"/>
      <c r="E47" s="36"/>
      <c r="F47" s="36"/>
      <c r="G47" s="36"/>
      <c r="H47" s="36"/>
      <c r="I47" s="36"/>
      <c r="J47" s="36"/>
    </row>
    <row r="48" spans="1:10" x14ac:dyDescent="0.3">
      <c r="B48" s="36" t="str">
        <f>+B12</f>
        <v>Cta. Obligada Socia Mendez</v>
      </c>
      <c r="C48" s="10">
        <f>-G12</f>
        <v>-2000000</v>
      </c>
      <c r="D48" s="38"/>
      <c r="E48" s="36"/>
      <c r="F48" s="36"/>
      <c r="G48" s="36"/>
      <c r="H48" s="36"/>
      <c r="I48" s="36"/>
      <c r="J48" s="36"/>
    </row>
    <row r="49" spans="1:10" x14ac:dyDescent="0.3">
      <c r="A49" t="s">
        <v>93</v>
      </c>
      <c r="B49" s="36" t="s">
        <v>94</v>
      </c>
      <c r="C49" s="10">
        <v>0</v>
      </c>
      <c r="D49" s="38"/>
      <c r="E49" s="36"/>
      <c r="F49" s="36"/>
      <c r="G49" s="36"/>
      <c r="H49" s="36"/>
      <c r="I49" s="36"/>
      <c r="J49" s="36"/>
    </row>
    <row r="50" spans="1:10" ht="15" thickBot="1" x14ac:dyDescent="0.35">
      <c r="B50" s="35" t="s">
        <v>95</v>
      </c>
      <c r="C50" s="39">
        <f>SUM(C46:C49)</f>
        <v>56364139</v>
      </c>
      <c r="D50" s="38"/>
      <c r="E50" s="36"/>
      <c r="F50" s="36"/>
      <c r="G50" s="36"/>
      <c r="H50" s="36"/>
      <c r="I50" s="36"/>
      <c r="J50" s="36"/>
    </row>
    <row r="51" spans="1:10" ht="15" thickTop="1" x14ac:dyDescent="0.3">
      <c r="B51" s="36"/>
      <c r="C51" s="10"/>
      <c r="D51" s="38"/>
      <c r="E51" s="36"/>
      <c r="F51" s="36"/>
      <c r="G51" s="36"/>
      <c r="H51" s="36"/>
      <c r="I51" s="36"/>
      <c r="J51" s="36"/>
    </row>
    <row r="52" spans="1:10" x14ac:dyDescent="0.3">
      <c r="B52" s="36"/>
      <c r="D52" s="38"/>
      <c r="E52" s="36"/>
      <c r="F52" s="36"/>
      <c r="G52" s="36"/>
      <c r="H52" s="36"/>
      <c r="I52" s="36"/>
      <c r="J52" s="36"/>
    </row>
    <row r="53" spans="1:10" x14ac:dyDescent="0.3">
      <c r="B53" s="36" t="s">
        <v>96</v>
      </c>
    </row>
    <row r="54" spans="1:10" x14ac:dyDescent="0.3">
      <c r="B54" s="36"/>
    </row>
    <row r="55" spans="1:10" x14ac:dyDescent="0.3">
      <c r="B55" s="36"/>
    </row>
    <row r="56" spans="1:10" x14ac:dyDescent="0.3">
      <c r="B56" s="36" t="str">
        <f>+B8</f>
        <v>Capital</v>
      </c>
      <c r="C56" s="10">
        <f>+H8</f>
        <v>14000000</v>
      </c>
    </row>
    <row r="57" spans="1:10" x14ac:dyDescent="0.3">
      <c r="A57" t="s">
        <v>93</v>
      </c>
      <c r="B57" s="36" t="str">
        <f>+B11</f>
        <v>Cta. Obligada Socia Castro</v>
      </c>
      <c r="C57" s="10">
        <f>-G11</f>
        <v>-3000000</v>
      </c>
    </row>
    <row r="58" spans="1:10" x14ac:dyDescent="0.3">
      <c r="A58" t="s">
        <v>93</v>
      </c>
      <c r="B58" s="36" t="str">
        <f>+B12</f>
        <v>Cta. Obligada Socia Mendez</v>
      </c>
      <c r="C58" s="10">
        <f>-G12</f>
        <v>-2000000</v>
      </c>
    </row>
    <row r="59" spans="1:10" x14ac:dyDescent="0.3">
      <c r="A59" t="s">
        <v>93</v>
      </c>
      <c r="B59" s="36" t="s">
        <v>97</v>
      </c>
      <c r="C59">
        <v>0</v>
      </c>
    </row>
    <row r="60" spans="1:10" x14ac:dyDescent="0.3">
      <c r="A60" t="s">
        <v>93</v>
      </c>
      <c r="B60" s="36" t="s">
        <v>98</v>
      </c>
      <c r="C60">
        <v>0</v>
      </c>
    </row>
    <row r="61" spans="1:10" x14ac:dyDescent="0.3">
      <c r="A61" t="s">
        <v>99</v>
      </c>
      <c r="B61" s="36" t="s">
        <v>100</v>
      </c>
      <c r="C61">
        <v>0</v>
      </c>
    </row>
    <row r="62" spans="1:10" x14ac:dyDescent="0.3">
      <c r="A62" t="s">
        <v>99</v>
      </c>
      <c r="B62" s="36" t="s">
        <v>86</v>
      </c>
      <c r="C62" s="10">
        <f>+H31</f>
        <v>650000</v>
      </c>
    </row>
    <row r="63" spans="1:10" x14ac:dyDescent="0.3">
      <c r="A63" t="s">
        <v>93</v>
      </c>
      <c r="B63" s="36" t="s">
        <v>101</v>
      </c>
      <c r="C63">
        <v>0</v>
      </c>
    </row>
    <row r="64" spans="1:10" x14ac:dyDescent="0.3">
      <c r="A64" t="s">
        <v>102</v>
      </c>
      <c r="B64" s="36" t="s">
        <v>103</v>
      </c>
      <c r="C64" s="10">
        <f>+H36</f>
        <v>1301420</v>
      </c>
    </row>
    <row r="65" spans="1:9" ht="15" thickBot="1" x14ac:dyDescent="0.35">
      <c r="B65" s="35" t="s">
        <v>104</v>
      </c>
      <c r="C65" s="39">
        <f>SUM(C56:C64)</f>
        <v>10951420</v>
      </c>
    </row>
    <row r="66" spans="1:9" ht="15.6" thickTop="1" thickBot="1" x14ac:dyDescent="0.35">
      <c r="B66" s="35"/>
      <c r="C66" s="40"/>
      <c r="E66" s="41" t="s">
        <v>105</v>
      </c>
    </row>
    <row r="67" spans="1:9" x14ac:dyDescent="0.3">
      <c r="B67" s="35"/>
      <c r="C67" s="40"/>
      <c r="E67" s="42"/>
      <c r="F67" s="43"/>
      <c r="G67" s="43"/>
      <c r="H67" s="43"/>
      <c r="I67" s="44"/>
    </row>
    <row r="68" spans="1:9" x14ac:dyDescent="0.3">
      <c r="B68" s="35"/>
      <c r="C68" s="40"/>
      <c r="E68" s="45" t="s">
        <v>106</v>
      </c>
      <c r="F68" s="46" t="s">
        <v>107</v>
      </c>
      <c r="G68" s="46" t="s">
        <v>108</v>
      </c>
      <c r="H68" s="46" t="s">
        <v>109</v>
      </c>
      <c r="I68" s="47" t="s">
        <v>110</v>
      </c>
    </row>
    <row r="69" spans="1:9" x14ac:dyDescent="0.3">
      <c r="B69" s="35"/>
      <c r="C69" s="40"/>
      <c r="D69" s="10"/>
      <c r="E69" s="48">
        <f>+C50</f>
        <v>56364139</v>
      </c>
      <c r="G69" s="10">
        <f>+C76</f>
        <v>45412719</v>
      </c>
      <c r="I69" s="49">
        <f>+C65</f>
        <v>10951420</v>
      </c>
    </row>
    <row r="70" spans="1:9" x14ac:dyDescent="0.3">
      <c r="B70" s="36"/>
      <c r="E70" s="50"/>
      <c r="H70" s="40">
        <f>+G69+I69</f>
        <v>56364139</v>
      </c>
      <c r="I70" s="51"/>
    </row>
    <row r="71" spans="1:9" x14ac:dyDescent="0.3">
      <c r="B71" s="52" t="s">
        <v>111</v>
      </c>
      <c r="E71" s="50"/>
      <c r="I71" s="51"/>
    </row>
    <row r="72" spans="1:9" ht="15" thickBot="1" x14ac:dyDescent="0.35">
      <c r="E72" s="53"/>
      <c r="F72" s="54"/>
      <c r="G72" s="54"/>
      <c r="H72" s="54"/>
      <c r="I72" s="55"/>
    </row>
    <row r="73" spans="1:9" x14ac:dyDescent="0.3">
      <c r="B73" t="s">
        <v>112</v>
      </c>
      <c r="C73" s="10">
        <f>+H35</f>
        <v>60062719</v>
      </c>
    </row>
    <row r="74" spans="1:9" x14ac:dyDescent="0.3">
      <c r="A74" t="s">
        <v>93</v>
      </c>
      <c r="B74" t="s">
        <v>113</v>
      </c>
      <c r="C74" s="10">
        <f>-H8</f>
        <v>-14000000</v>
      </c>
    </row>
    <row r="75" spans="1:9" x14ac:dyDescent="0.3">
      <c r="B75" t="s">
        <v>86</v>
      </c>
      <c r="C75" s="10">
        <f>-H31</f>
        <v>-650000</v>
      </c>
    </row>
    <row r="76" spans="1:9" ht="15" thickBot="1" x14ac:dyDescent="0.35">
      <c r="B76" s="41" t="s">
        <v>114</v>
      </c>
      <c r="C76" s="39">
        <f>SUM(C73:C75)</f>
        <v>45412719</v>
      </c>
    </row>
    <row r="77" spans="1:9" ht="15" thickTop="1" x14ac:dyDescent="0.3"/>
  </sheetData>
  <mergeCells count="7">
    <mergeCell ref="I2:J2"/>
    <mergeCell ref="B1:F1"/>
    <mergeCell ref="A2:A3"/>
    <mergeCell ref="B2:B3"/>
    <mergeCell ref="C2:D2"/>
    <mergeCell ref="E2:F2"/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5"/>
  <sheetViews>
    <sheetView tabSelected="1" topLeftCell="A39" workbookViewId="0">
      <selection activeCell="J39" sqref="A1:J39"/>
    </sheetView>
  </sheetViews>
  <sheetFormatPr baseColWidth="10" defaultRowHeight="14.4" x14ac:dyDescent="0.3"/>
  <cols>
    <col min="2" max="2" width="28.88671875" bestFit="1" customWidth="1"/>
    <col min="3" max="4" width="14.33203125" bestFit="1" customWidth="1"/>
    <col min="5" max="6" width="13" bestFit="1" customWidth="1"/>
    <col min="7" max="7" width="13.21875" customWidth="1"/>
    <col min="8" max="8" width="12.109375" bestFit="1" customWidth="1"/>
    <col min="9" max="9" width="12" bestFit="1" customWidth="1"/>
    <col min="10" max="10" width="13.6640625" bestFit="1" customWidth="1"/>
    <col min="258" max="258" width="28.88671875" bestFit="1" customWidth="1"/>
    <col min="259" max="260" width="14.33203125" bestFit="1" customWidth="1"/>
    <col min="261" max="262" width="13" bestFit="1" customWidth="1"/>
    <col min="263" max="263" width="13.21875" customWidth="1"/>
    <col min="264" max="264" width="12.109375" bestFit="1" customWidth="1"/>
    <col min="265" max="265" width="12" bestFit="1" customWidth="1"/>
    <col min="266" max="266" width="13.6640625" bestFit="1" customWidth="1"/>
    <col min="514" max="514" width="28.88671875" bestFit="1" customWidth="1"/>
    <col min="515" max="516" width="14.33203125" bestFit="1" customWidth="1"/>
    <col min="517" max="518" width="13" bestFit="1" customWidth="1"/>
    <col min="519" max="519" width="13.21875" customWidth="1"/>
    <col min="520" max="520" width="12.109375" bestFit="1" customWidth="1"/>
    <col min="521" max="521" width="12" bestFit="1" customWidth="1"/>
    <col min="522" max="522" width="13.6640625" bestFit="1" customWidth="1"/>
    <col min="770" max="770" width="28.88671875" bestFit="1" customWidth="1"/>
    <col min="771" max="772" width="14.33203125" bestFit="1" customWidth="1"/>
    <col min="773" max="774" width="13" bestFit="1" customWidth="1"/>
    <col min="775" max="775" width="13.21875" customWidth="1"/>
    <col min="776" max="776" width="12.109375" bestFit="1" customWidth="1"/>
    <col min="777" max="777" width="12" bestFit="1" customWidth="1"/>
    <col min="778" max="778" width="13.6640625" bestFit="1" customWidth="1"/>
    <col min="1026" max="1026" width="28.88671875" bestFit="1" customWidth="1"/>
    <col min="1027" max="1028" width="14.33203125" bestFit="1" customWidth="1"/>
    <col min="1029" max="1030" width="13" bestFit="1" customWidth="1"/>
    <col min="1031" max="1031" width="13.21875" customWidth="1"/>
    <col min="1032" max="1032" width="12.109375" bestFit="1" customWidth="1"/>
    <col min="1033" max="1033" width="12" bestFit="1" customWidth="1"/>
    <col min="1034" max="1034" width="13.6640625" bestFit="1" customWidth="1"/>
    <col min="1282" max="1282" width="28.88671875" bestFit="1" customWidth="1"/>
    <col min="1283" max="1284" width="14.33203125" bestFit="1" customWidth="1"/>
    <col min="1285" max="1286" width="13" bestFit="1" customWidth="1"/>
    <col min="1287" max="1287" width="13.21875" customWidth="1"/>
    <col min="1288" max="1288" width="12.109375" bestFit="1" customWidth="1"/>
    <col min="1289" max="1289" width="12" bestFit="1" customWidth="1"/>
    <col min="1290" max="1290" width="13.6640625" bestFit="1" customWidth="1"/>
    <col min="1538" max="1538" width="28.88671875" bestFit="1" customWidth="1"/>
    <col min="1539" max="1540" width="14.33203125" bestFit="1" customWidth="1"/>
    <col min="1541" max="1542" width="13" bestFit="1" customWidth="1"/>
    <col min="1543" max="1543" width="13.21875" customWidth="1"/>
    <col min="1544" max="1544" width="12.109375" bestFit="1" customWidth="1"/>
    <col min="1545" max="1545" width="12" bestFit="1" customWidth="1"/>
    <col min="1546" max="1546" width="13.6640625" bestFit="1" customWidth="1"/>
    <col min="1794" max="1794" width="28.88671875" bestFit="1" customWidth="1"/>
    <col min="1795" max="1796" width="14.33203125" bestFit="1" customWidth="1"/>
    <col min="1797" max="1798" width="13" bestFit="1" customWidth="1"/>
    <col min="1799" max="1799" width="13.21875" customWidth="1"/>
    <col min="1800" max="1800" width="12.109375" bestFit="1" customWidth="1"/>
    <col min="1801" max="1801" width="12" bestFit="1" customWidth="1"/>
    <col min="1802" max="1802" width="13.6640625" bestFit="1" customWidth="1"/>
    <col min="2050" max="2050" width="28.88671875" bestFit="1" customWidth="1"/>
    <col min="2051" max="2052" width="14.33203125" bestFit="1" customWidth="1"/>
    <col min="2053" max="2054" width="13" bestFit="1" customWidth="1"/>
    <col min="2055" max="2055" width="13.21875" customWidth="1"/>
    <col min="2056" max="2056" width="12.109375" bestFit="1" customWidth="1"/>
    <col min="2057" max="2057" width="12" bestFit="1" customWidth="1"/>
    <col min="2058" max="2058" width="13.6640625" bestFit="1" customWidth="1"/>
    <col min="2306" max="2306" width="28.88671875" bestFit="1" customWidth="1"/>
    <col min="2307" max="2308" width="14.33203125" bestFit="1" customWidth="1"/>
    <col min="2309" max="2310" width="13" bestFit="1" customWidth="1"/>
    <col min="2311" max="2311" width="13.21875" customWidth="1"/>
    <col min="2312" max="2312" width="12.109375" bestFit="1" customWidth="1"/>
    <col min="2313" max="2313" width="12" bestFit="1" customWidth="1"/>
    <col min="2314" max="2314" width="13.6640625" bestFit="1" customWidth="1"/>
    <col min="2562" max="2562" width="28.88671875" bestFit="1" customWidth="1"/>
    <col min="2563" max="2564" width="14.33203125" bestFit="1" customWidth="1"/>
    <col min="2565" max="2566" width="13" bestFit="1" customWidth="1"/>
    <col min="2567" max="2567" width="13.21875" customWidth="1"/>
    <col min="2568" max="2568" width="12.109375" bestFit="1" customWidth="1"/>
    <col min="2569" max="2569" width="12" bestFit="1" customWidth="1"/>
    <col min="2570" max="2570" width="13.6640625" bestFit="1" customWidth="1"/>
    <col min="2818" max="2818" width="28.88671875" bestFit="1" customWidth="1"/>
    <col min="2819" max="2820" width="14.33203125" bestFit="1" customWidth="1"/>
    <col min="2821" max="2822" width="13" bestFit="1" customWidth="1"/>
    <col min="2823" max="2823" width="13.21875" customWidth="1"/>
    <col min="2824" max="2824" width="12.109375" bestFit="1" customWidth="1"/>
    <col min="2825" max="2825" width="12" bestFit="1" customWidth="1"/>
    <col min="2826" max="2826" width="13.6640625" bestFit="1" customWidth="1"/>
    <col min="3074" max="3074" width="28.88671875" bestFit="1" customWidth="1"/>
    <col min="3075" max="3076" width="14.33203125" bestFit="1" customWidth="1"/>
    <col min="3077" max="3078" width="13" bestFit="1" customWidth="1"/>
    <col min="3079" max="3079" width="13.21875" customWidth="1"/>
    <col min="3080" max="3080" width="12.109375" bestFit="1" customWidth="1"/>
    <col min="3081" max="3081" width="12" bestFit="1" customWidth="1"/>
    <col min="3082" max="3082" width="13.6640625" bestFit="1" customWidth="1"/>
    <col min="3330" max="3330" width="28.88671875" bestFit="1" customWidth="1"/>
    <col min="3331" max="3332" width="14.33203125" bestFit="1" customWidth="1"/>
    <col min="3333" max="3334" width="13" bestFit="1" customWidth="1"/>
    <col min="3335" max="3335" width="13.21875" customWidth="1"/>
    <col min="3336" max="3336" width="12.109375" bestFit="1" customWidth="1"/>
    <col min="3337" max="3337" width="12" bestFit="1" customWidth="1"/>
    <col min="3338" max="3338" width="13.6640625" bestFit="1" customWidth="1"/>
    <col min="3586" max="3586" width="28.88671875" bestFit="1" customWidth="1"/>
    <col min="3587" max="3588" width="14.33203125" bestFit="1" customWidth="1"/>
    <col min="3589" max="3590" width="13" bestFit="1" customWidth="1"/>
    <col min="3591" max="3591" width="13.21875" customWidth="1"/>
    <col min="3592" max="3592" width="12.109375" bestFit="1" customWidth="1"/>
    <col min="3593" max="3593" width="12" bestFit="1" customWidth="1"/>
    <col min="3594" max="3594" width="13.6640625" bestFit="1" customWidth="1"/>
    <col min="3842" max="3842" width="28.88671875" bestFit="1" customWidth="1"/>
    <col min="3843" max="3844" width="14.33203125" bestFit="1" customWidth="1"/>
    <col min="3845" max="3846" width="13" bestFit="1" customWidth="1"/>
    <col min="3847" max="3847" width="13.21875" customWidth="1"/>
    <col min="3848" max="3848" width="12.109375" bestFit="1" customWidth="1"/>
    <col min="3849" max="3849" width="12" bestFit="1" customWidth="1"/>
    <col min="3850" max="3850" width="13.6640625" bestFit="1" customWidth="1"/>
    <col min="4098" max="4098" width="28.88671875" bestFit="1" customWidth="1"/>
    <col min="4099" max="4100" width="14.33203125" bestFit="1" customWidth="1"/>
    <col min="4101" max="4102" width="13" bestFit="1" customWidth="1"/>
    <col min="4103" max="4103" width="13.21875" customWidth="1"/>
    <col min="4104" max="4104" width="12.109375" bestFit="1" customWidth="1"/>
    <col min="4105" max="4105" width="12" bestFit="1" customWidth="1"/>
    <col min="4106" max="4106" width="13.6640625" bestFit="1" customWidth="1"/>
    <col min="4354" max="4354" width="28.88671875" bestFit="1" customWidth="1"/>
    <col min="4355" max="4356" width="14.33203125" bestFit="1" customWidth="1"/>
    <col min="4357" max="4358" width="13" bestFit="1" customWidth="1"/>
    <col min="4359" max="4359" width="13.21875" customWidth="1"/>
    <col min="4360" max="4360" width="12.109375" bestFit="1" customWidth="1"/>
    <col min="4361" max="4361" width="12" bestFit="1" customWidth="1"/>
    <col min="4362" max="4362" width="13.6640625" bestFit="1" customWidth="1"/>
    <col min="4610" max="4610" width="28.88671875" bestFit="1" customWidth="1"/>
    <col min="4611" max="4612" width="14.33203125" bestFit="1" customWidth="1"/>
    <col min="4613" max="4614" width="13" bestFit="1" customWidth="1"/>
    <col min="4615" max="4615" width="13.21875" customWidth="1"/>
    <col min="4616" max="4616" width="12.109375" bestFit="1" customWidth="1"/>
    <col min="4617" max="4617" width="12" bestFit="1" customWidth="1"/>
    <col min="4618" max="4618" width="13.6640625" bestFit="1" customWidth="1"/>
    <col min="4866" max="4866" width="28.88671875" bestFit="1" customWidth="1"/>
    <col min="4867" max="4868" width="14.33203125" bestFit="1" customWidth="1"/>
    <col min="4869" max="4870" width="13" bestFit="1" customWidth="1"/>
    <col min="4871" max="4871" width="13.21875" customWidth="1"/>
    <col min="4872" max="4872" width="12.109375" bestFit="1" customWidth="1"/>
    <col min="4873" max="4873" width="12" bestFit="1" customWidth="1"/>
    <col min="4874" max="4874" width="13.6640625" bestFit="1" customWidth="1"/>
    <col min="5122" max="5122" width="28.88671875" bestFit="1" customWidth="1"/>
    <col min="5123" max="5124" width="14.33203125" bestFit="1" customWidth="1"/>
    <col min="5125" max="5126" width="13" bestFit="1" customWidth="1"/>
    <col min="5127" max="5127" width="13.21875" customWidth="1"/>
    <col min="5128" max="5128" width="12.109375" bestFit="1" customWidth="1"/>
    <col min="5129" max="5129" width="12" bestFit="1" customWidth="1"/>
    <col min="5130" max="5130" width="13.6640625" bestFit="1" customWidth="1"/>
    <col min="5378" max="5378" width="28.88671875" bestFit="1" customWidth="1"/>
    <col min="5379" max="5380" width="14.33203125" bestFit="1" customWidth="1"/>
    <col min="5381" max="5382" width="13" bestFit="1" customWidth="1"/>
    <col min="5383" max="5383" width="13.21875" customWidth="1"/>
    <col min="5384" max="5384" width="12.109375" bestFit="1" customWidth="1"/>
    <col min="5385" max="5385" width="12" bestFit="1" customWidth="1"/>
    <col min="5386" max="5386" width="13.6640625" bestFit="1" customWidth="1"/>
    <col min="5634" max="5634" width="28.88671875" bestFit="1" customWidth="1"/>
    <col min="5635" max="5636" width="14.33203125" bestFit="1" customWidth="1"/>
    <col min="5637" max="5638" width="13" bestFit="1" customWidth="1"/>
    <col min="5639" max="5639" width="13.21875" customWidth="1"/>
    <col min="5640" max="5640" width="12.109375" bestFit="1" customWidth="1"/>
    <col min="5641" max="5641" width="12" bestFit="1" customWidth="1"/>
    <col min="5642" max="5642" width="13.6640625" bestFit="1" customWidth="1"/>
    <col min="5890" max="5890" width="28.88671875" bestFit="1" customWidth="1"/>
    <col min="5891" max="5892" width="14.33203125" bestFit="1" customWidth="1"/>
    <col min="5893" max="5894" width="13" bestFit="1" customWidth="1"/>
    <col min="5895" max="5895" width="13.21875" customWidth="1"/>
    <col min="5896" max="5896" width="12.109375" bestFit="1" customWidth="1"/>
    <col min="5897" max="5897" width="12" bestFit="1" customWidth="1"/>
    <col min="5898" max="5898" width="13.6640625" bestFit="1" customWidth="1"/>
    <col min="6146" max="6146" width="28.88671875" bestFit="1" customWidth="1"/>
    <col min="6147" max="6148" width="14.33203125" bestFit="1" customWidth="1"/>
    <col min="6149" max="6150" width="13" bestFit="1" customWidth="1"/>
    <col min="6151" max="6151" width="13.21875" customWidth="1"/>
    <col min="6152" max="6152" width="12.109375" bestFit="1" customWidth="1"/>
    <col min="6153" max="6153" width="12" bestFit="1" customWidth="1"/>
    <col min="6154" max="6154" width="13.6640625" bestFit="1" customWidth="1"/>
    <col min="6402" max="6402" width="28.88671875" bestFit="1" customWidth="1"/>
    <col min="6403" max="6404" width="14.33203125" bestFit="1" customWidth="1"/>
    <col min="6405" max="6406" width="13" bestFit="1" customWidth="1"/>
    <col min="6407" max="6407" width="13.21875" customWidth="1"/>
    <col min="6408" max="6408" width="12.109375" bestFit="1" customWidth="1"/>
    <col min="6409" max="6409" width="12" bestFit="1" customWidth="1"/>
    <col min="6410" max="6410" width="13.6640625" bestFit="1" customWidth="1"/>
    <col min="6658" max="6658" width="28.88671875" bestFit="1" customWidth="1"/>
    <col min="6659" max="6660" width="14.33203125" bestFit="1" customWidth="1"/>
    <col min="6661" max="6662" width="13" bestFit="1" customWidth="1"/>
    <col min="6663" max="6663" width="13.21875" customWidth="1"/>
    <col min="6664" max="6664" width="12.109375" bestFit="1" customWidth="1"/>
    <col min="6665" max="6665" width="12" bestFit="1" customWidth="1"/>
    <col min="6666" max="6666" width="13.6640625" bestFit="1" customWidth="1"/>
    <col min="6914" max="6914" width="28.88671875" bestFit="1" customWidth="1"/>
    <col min="6915" max="6916" width="14.33203125" bestFit="1" customWidth="1"/>
    <col min="6917" max="6918" width="13" bestFit="1" customWidth="1"/>
    <col min="6919" max="6919" width="13.21875" customWidth="1"/>
    <col min="6920" max="6920" width="12.109375" bestFit="1" customWidth="1"/>
    <col min="6921" max="6921" width="12" bestFit="1" customWidth="1"/>
    <col min="6922" max="6922" width="13.6640625" bestFit="1" customWidth="1"/>
    <col min="7170" max="7170" width="28.88671875" bestFit="1" customWidth="1"/>
    <col min="7171" max="7172" width="14.33203125" bestFit="1" customWidth="1"/>
    <col min="7173" max="7174" width="13" bestFit="1" customWidth="1"/>
    <col min="7175" max="7175" width="13.21875" customWidth="1"/>
    <col min="7176" max="7176" width="12.109375" bestFit="1" customWidth="1"/>
    <col min="7177" max="7177" width="12" bestFit="1" customWidth="1"/>
    <col min="7178" max="7178" width="13.6640625" bestFit="1" customWidth="1"/>
    <col min="7426" max="7426" width="28.88671875" bestFit="1" customWidth="1"/>
    <col min="7427" max="7428" width="14.33203125" bestFit="1" customWidth="1"/>
    <col min="7429" max="7430" width="13" bestFit="1" customWidth="1"/>
    <col min="7431" max="7431" width="13.21875" customWidth="1"/>
    <col min="7432" max="7432" width="12.109375" bestFit="1" customWidth="1"/>
    <col min="7433" max="7433" width="12" bestFit="1" customWidth="1"/>
    <col min="7434" max="7434" width="13.6640625" bestFit="1" customWidth="1"/>
    <col min="7682" max="7682" width="28.88671875" bestFit="1" customWidth="1"/>
    <col min="7683" max="7684" width="14.33203125" bestFit="1" customWidth="1"/>
    <col min="7685" max="7686" width="13" bestFit="1" customWidth="1"/>
    <col min="7687" max="7687" width="13.21875" customWidth="1"/>
    <col min="7688" max="7688" width="12.109375" bestFit="1" customWidth="1"/>
    <col min="7689" max="7689" width="12" bestFit="1" customWidth="1"/>
    <col min="7690" max="7690" width="13.6640625" bestFit="1" customWidth="1"/>
    <col min="7938" max="7938" width="28.88671875" bestFit="1" customWidth="1"/>
    <col min="7939" max="7940" width="14.33203125" bestFit="1" customWidth="1"/>
    <col min="7941" max="7942" width="13" bestFit="1" customWidth="1"/>
    <col min="7943" max="7943" width="13.21875" customWidth="1"/>
    <col min="7944" max="7944" width="12.109375" bestFit="1" customWidth="1"/>
    <col min="7945" max="7945" width="12" bestFit="1" customWidth="1"/>
    <col min="7946" max="7946" width="13.6640625" bestFit="1" customWidth="1"/>
    <col min="8194" max="8194" width="28.88671875" bestFit="1" customWidth="1"/>
    <col min="8195" max="8196" width="14.33203125" bestFit="1" customWidth="1"/>
    <col min="8197" max="8198" width="13" bestFit="1" customWidth="1"/>
    <col min="8199" max="8199" width="13.21875" customWidth="1"/>
    <col min="8200" max="8200" width="12.109375" bestFit="1" customWidth="1"/>
    <col min="8201" max="8201" width="12" bestFit="1" customWidth="1"/>
    <col min="8202" max="8202" width="13.6640625" bestFit="1" customWidth="1"/>
    <col min="8450" max="8450" width="28.88671875" bestFit="1" customWidth="1"/>
    <col min="8451" max="8452" width="14.33203125" bestFit="1" customWidth="1"/>
    <col min="8453" max="8454" width="13" bestFit="1" customWidth="1"/>
    <col min="8455" max="8455" width="13.21875" customWidth="1"/>
    <col min="8456" max="8456" width="12.109375" bestFit="1" customWidth="1"/>
    <col min="8457" max="8457" width="12" bestFit="1" customWidth="1"/>
    <col min="8458" max="8458" width="13.6640625" bestFit="1" customWidth="1"/>
    <col min="8706" max="8706" width="28.88671875" bestFit="1" customWidth="1"/>
    <col min="8707" max="8708" width="14.33203125" bestFit="1" customWidth="1"/>
    <col min="8709" max="8710" width="13" bestFit="1" customWidth="1"/>
    <col min="8711" max="8711" width="13.21875" customWidth="1"/>
    <col min="8712" max="8712" width="12.109375" bestFit="1" customWidth="1"/>
    <col min="8713" max="8713" width="12" bestFit="1" customWidth="1"/>
    <col min="8714" max="8714" width="13.6640625" bestFit="1" customWidth="1"/>
    <col min="8962" max="8962" width="28.88671875" bestFit="1" customWidth="1"/>
    <col min="8963" max="8964" width="14.33203125" bestFit="1" customWidth="1"/>
    <col min="8965" max="8966" width="13" bestFit="1" customWidth="1"/>
    <col min="8967" max="8967" width="13.21875" customWidth="1"/>
    <col min="8968" max="8968" width="12.109375" bestFit="1" customWidth="1"/>
    <col min="8969" max="8969" width="12" bestFit="1" customWidth="1"/>
    <col min="8970" max="8970" width="13.6640625" bestFit="1" customWidth="1"/>
    <col min="9218" max="9218" width="28.88671875" bestFit="1" customWidth="1"/>
    <col min="9219" max="9220" width="14.33203125" bestFit="1" customWidth="1"/>
    <col min="9221" max="9222" width="13" bestFit="1" customWidth="1"/>
    <col min="9223" max="9223" width="13.21875" customWidth="1"/>
    <col min="9224" max="9224" width="12.109375" bestFit="1" customWidth="1"/>
    <col min="9225" max="9225" width="12" bestFit="1" customWidth="1"/>
    <col min="9226" max="9226" width="13.6640625" bestFit="1" customWidth="1"/>
    <col min="9474" max="9474" width="28.88671875" bestFit="1" customWidth="1"/>
    <col min="9475" max="9476" width="14.33203125" bestFit="1" customWidth="1"/>
    <col min="9477" max="9478" width="13" bestFit="1" customWidth="1"/>
    <col min="9479" max="9479" width="13.21875" customWidth="1"/>
    <col min="9480" max="9480" width="12.109375" bestFit="1" customWidth="1"/>
    <col min="9481" max="9481" width="12" bestFit="1" customWidth="1"/>
    <col min="9482" max="9482" width="13.6640625" bestFit="1" customWidth="1"/>
    <col min="9730" max="9730" width="28.88671875" bestFit="1" customWidth="1"/>
    <col min="9731" max="9732" width="14.33203125" bestFit="1" customWidth="1"/>
    <col min="9733" max="9734" width="13" bestFit="1" customWidth="1"/>
    <col min="9735" max="9735" width="13.21875" customWidth="1"/>
    <col min="9736" max="9736" width="12.109375" bestFit="1" customWidth="1"/>
    <col min="9737" max="9737" width="12" bestFit="1" customWidth="1"/>
    <col min="9738" max="9738" width="13.6640625" bestFit="1" customWidth="1"/>
    <col min="9986" max="9986" width="28.88671875" bestFit="1" customWidth="1"/>
    <col min="9987" max="9988" width="14.33203125" bestFit="1" customWidth="1"/>
    <col min="9989" max="9990" width="13" bestFit="1" customWidth="1"/>
    <col min="9991" max="9991" width="13.21875" customWidth="1"/>
    <col min="9992" max="9992" width="12.109375" bestFit="1" customWidth="1"/>
    <col min="9993" max="9993" width="12" bestFit="1" customWidth="1"/>
    <col min="9994" max="9994" width="13.6640625" bestFit="1" customWidth="1"/>
    <col min="10242" max="10242" width="28.88671875" bestFit="1" customWidth="1"/>
    <col min="10243" max="10244" width="14.33203125" bestFit="1" customWidth="1"/>
    <col min="10245" max="10246" width="13" bestFit="1" customWidth="1"/>
    <col min="10247" max="10247" width="13.21875" customWidth="1"/>
    <col min="10248" max="10248" width="12.109375" bestFit="1" customWidth="1"/>
    <col min="10249" max="10249" width="12" bestFit="1" customWidth="1"/>
    <col min="10250" max="10250" width="13.6640625" bestFit="1" customWidth="1"/>
    <col min="10498" max="10498" width="28.88671875" bestFit="1" customWidth="1"/>
    <col min="10499" max="10500" width="14.33203125" bestFit="1" customWidth="1"/>
    <col min="10501" max="10502" width="13" bestFit="1" customWidth="1"/>
    <col min="10503" max="10503" width="13.21875" customWidth="1"/>
    <col min="10504" max="10504" width="12.109375" bestFit="1" customWidth="1"/>
    <col min="10505" max="10505" width="12" bestFit="1" customWidth="1"/>
    <col min="10506" max="10506" width="13.6640625" bestFit="1" customWidth="1"/>
    <col min="10754" max="10754" width="28.88671875" bestFit="1" customWidth="1"/>
    <col min="10755" max="10756" width="14.33203125" bestFit="1" customWidth="1"/>
    <col min="10757" max="10758" width="13" bestFit="1" customWidth="1"/>
    <col min="10759" max="10759" width="13.21875" customWidth="1"/>
    <col min="10760" max="10760" width="12.109375" bestFit="1" customWidth="1"/>
    <col min="10761" max="10761" width="12" bestFit="1" customWidth="1"/>
    <col min="10762" max="10762" width="13.6640625" bestFit="1" customWidth="1"/>
    <col min="11010" max="11010" width="28.88671875" bestFit="1" customWidth="1"/>
    <col min="11011" max="11012" width="14.33203125" bestFit="1" customWidth="1"/>
    <col min="11013" max="11014" width="13" bestFit="1" customWidth="1"/>
    <col min="11015" max="11015" width="13.21875" customWidth="1"/>
    <col min="11016" max="11016" width="12.109375" bestFit="1" customWidth="1"/>
    <col min="11017" max="11017" width="12" bestFit="1" customWidth="1"/>
    <col min="11018" max="11018" width="13.6640625" bestFit="1" customWidth="1"/>
    <col min="11266" max="11266" width="28.88671875" bestFit="1" customWidth="1"/>
    <col min="11267" max="11268" width="14.33203125" bestFit="1" customWidth="1"/>
    <col min="11269" max="11270" width="13" bestFit="1" customWidth="1"/>
    <col min="11271" max="11271" width="13.21875" customWidth="1"/>
    <col min="11272" max="11272" width="12.109375" bestFit="1" customWidth="1"/>
    <col min="11273" max="11273" width="12" bestFit="1" customWidth="1"/>
    <col min="11274" max="11274" width="13.6640625" bestFit="1" customWidth="1"/>
    <col min="11522" max="11522" width="28.88671875" bestFit="1" customWidth="1"/>
    <col min="11523" max="11524" width="14.33203125" bestFit="1" customWidth="1"/>
    <col min="11525" max="11526" width="13" bestFit="1" customWidth="1"/>
    <col min="11527" max="11527" width="13.21875" customWidth="1"/>
    <col min="11528" max="11528" width="12.109375" bestFit="1" customWidth="1"/>
    <col min="11529" max="11529" width="12" bestFit="1" customWidth="1"/>
    <col min="11530" max="11530" width="13.6640625" bestFit="1" customWidth="1"/>
    <col min="11778" max="11778" width="28.88671875" bestFit="1" customWidth="1"/>
    <col min="11779" max="11780" width="14.33203125" bestFit="1" customWidth="1"/>
    <col min="11781" max="11782" width="13" bestFit="1" customWidth="1"/>
    <col min="11783" max="11783" width="13.21875" customWidth="1"/>
    <col min="11784" max="11784" width="12.109375" bestFit="1" customWidth="1"/>
    <col min="11785" max="11785" width="12" bestFit="1" customWidth="1"/>
    <col min="11786" max="11786" width="13.6640625" bestFit="1" customWidth="1"/>
    <col min="12034" max="12034" width="28.88671875" bestFit="1" customWidth="1"/>
    <col min="12035" max="12036" width="14.33203125" bestFit="1" customWidth="1"/>
    <col min="12037" max="12038" width="13" bestFit="1" customWidth="1"/>
    <col min="12039" max="12039" width="13.21875" customWidth="1"/>
    <col min="12040" max="12040" width="12.109375" bestFit="1" customWidth="1"/>
    <col min="12041" max="12041" width="12" bestFit="1" customWidth="1"/>
    <col min="12042" max="12042" width="13.6640625" bestFit="1" customWidth="1"/>
    <col min="12290" max="12290" width="28.88671875" bestFit="1" customWidth="1"/>
    <col min="12291" max="12292" width="14.33203125" bestFit="1" customWidth="1"/>
    <col min="12293" max="12294" width="13" bestFit="1" customWidth="1"/>
    <col min="12295" max="12295" width="13.21875" customWidth="1"/>
    <col min="12296" max="12296" width="12.109375" bestFit="1" customWidth="1"/>
    <col min="12297" max="12297" width="12" bestFit="1" customWidth="1"/>
    <col min="12298" max="12298" width="13.6640625" bestFit="1" customWidth="1"/>
    <col min="12546" max="12546" width="28.88671875" bestFit="1" customWidth="1"/>
    <col min="12547" max="12548" width="14.33203125" bestFit="1" customWidth="1"/>
    <col min="12549" max="12550" width="13" bestFit="1" customWidth="1"/>
    <col min="12551" max="12551" width="13.21875" customWidth="1"/>
    <col min="12552" max="12552" width="12.109375" bestFit="1" customWidth="1"/>
    <col min="12553" max="12553" width="12" bestFit="1" customWidth="1"/>
    <col min="12554" max="12554" width="13.6640625" bestFit="1" customWidth="1"/>
    <col min="12802" max="12802" width="28.88671875" bestFit="1" customWidth="1"/>
    <col min="12803" max="12804" width="14.33203125" bestFit="1" customWidth="1"/>
    <col min="12805" max="12806" width="13" bestFit="1" customWidth="1"/>
    <col min="12807" max="12807" width="13.21875" customWidth="1"/>
    <col min="12808" max="12808" width="12.109375" bestFit="1" customWidth="1"/>
    <col min="12809" max="12809" width="12" bestFit="1" customWidth="1"/>
    <col min="12810" max="12810" width="13.6640625" bestFit="1" customWidth="1"/>
    <col min="13058" max="13058" width="28.88671875" bestFit="1" customWidth="1"/>
    <col min="13059" max="13060" width="14.33203125" bestFit="1" customWidth="1"/>
    <col min="13061" max="13062" width="13" bestFit="1" customWidth="1"/>
    <col min="13063" max="13063" width="13.21875" customWidth="1"/>
    <col min="13064" max="13064" width="12.109375" bestFit="1" customWidth="1"/>
    <col min="13065" max="13065" width="12" bestFit="1" customWidth="1"/>
    <col min="13066" max="13066" width="13.6640625" bestFit="1" customWidth="1"/>
    <col min="13314" max="13314" width="28.88671875" bestFit="1" customWidth="1"/>
    <col min="13315" max="13316" width="14.33203125" bestFit="1" customWidth="1"/>
    <col min="13317" max="13318" width="13" bestFit="1" customWidth="1"/>
    <col min="13319" max="13319" width="13.21875" customWidth="1"/>
    <col min="13320" max="13320" width="12.109375" bestFit="1" customWidth="1"/>
    <col min="13321" max="13321" width="12" bestFit="1" customWidth="1"/>
    <col min="13322" max="13322" width="13.6640625" bestFit="1" customWidth="1"/>
    <col min="13570" max="13570" width="28.88671875" bestFit="1" customWidth="1"/>
    <col min="13571" max="13572" width="14.33203125" bestFit="1" customWidth="1"/>
    <col min="13573" max="13574" width="13" bestFit="1" customWidth="1"/>
    <col min="13575" max="13575" width="13.21875" customWidth="1"/>
    <col min="13576" max="13576" width="12.109375" bestFit="1" customWidth="1"/>
    <col min="13577" max="13577" width="12" bestFit="1" customWidth="1"/>
    <col min="13578" max="13578" width="13.6640625" bestFit="1" customWidth="1"/>
    <col min="13826" max="13826" width="28.88671875" bestFit="1" customWidth="1"/>
    <col min="13827" max="13828" width="14.33203125" bestFit="1" customWidth="1"/>
    <col min="13829" max="13830" width="13" bestFit="1" customWidth="1"/>
    <col min="13831" max="13831" width="13.21875" customWidth="1"/>
    <col min="13832" max="13832" width="12.109375" bestFit="1" customWidth="1"/>
    <col min="13833" max="13833" width="12" bestFit="1" customWidth="1"/>
    <col min="13834" max="13834" width="13.6640625" bestFit="1" customWidth="1"/>
    <col min="14082" max="14082" width="28.88671875" bestFit="1" customWidth="1"/>
    <col min="14083" max="14084" width="14.33203125" bestFit="1" customWidth="1"/>
    <col min="14085" max="14086" width="13" bestFit="1" customWidth="1"/>
    <col min="14087" max="14087" width="13.21875" customWidth="1"/>
    <col min="14088" max="14088" width="12.109375" bestFit="1" customWidth="1"/>
    <col min="14089" max="14089" width="12" bestFit="1" customWidth="1"/>
    <col min="14090" max="14090" width="13.6640625" bestFit="1" customWidth="1"/>
    <col min="14338" max="14338" width="28.88671875" bestFit="1" customWidth="1"/>
    <col min="14339" max="14340" width="14.33203125" bestFit="1" customWidth="1"/>
    <col min="14341" max="14342" width="13" bestFit="1" customWidth="1"/>
    <col min="14343" max="14343" width="13.21875" customWidth="1"/>
    <col min="14344" max="14344" width="12.109375" bestFit="1" customWidth="1"/>
    <col min="14345" max="14345" width="12" bestFit="1" customWidth="1"/>
    <col min="14346" max="14346" width="13.6640625" bestFit="1" customWidth="1"/>
    <col min="14594" max="14594" width="28.88671875" bestFit="1" customWidth="1"/>
    <col min="14595" max="14596" width="14.33203125" bestFit="1" customWidth="1"/>
    <col min="14597" max="14598" width="13" bestFit="1" customWidth="1"/>
    <col min="14599" max="14599" width="13.21875" customWidth="1"/>
    <col min="14600" max="14600" width="12.109375" bestFit="1" customWidth="1"/>
    <col min="14601" max="14601" width="12" bestFit="1" customWidth="1"/>
    <col min="14602" max="14602" width="13.6640625" bestFit="1" customWidth="1"/>
    <col min="14850" max="14850" width="28.88671875" bestFit="1" customWidth="1"/>
    <col min="14851" max="14852" width="14.33203125" bestFit="1" customWidth="1"/>
    <col min="14853" max="14854" width="13" bestFit="1" customWidth="1"/>
    <col min="14855" max="14855" width="13.21875" customWidth="1"/>
    <col min="14856" max="14856" width="12.109375" bestFit="1" customWidth="1"/>
    <col min="14857" max="14857" width="12" bestFit="1" customWidth="1"/>
    <col min="14858" max="14858" width="13.6640625" bestFit="1" customWidth="1"/>
    <col min="15106" max="15106" width="28.88671875" bestFit="1" customWidth="1"/>
    <col min="15107" max="15108" width="14.33203125" bestFit="1" customWidth="1"/>
    <col min="15109" max="15110" width="13" bestFit="1" customWidth="1"/>
    <col min="15111" max="15111" width="13.21875" customWidth="1"/>
    <col min="15112" max="15112" width="12.109375" bestFit="1" customWidth="1"/>
    <col min="15113" max="15113" width="12" bestFit="1" customWidth="1"/>
    <col min="15114" max="15114" width="13.6640625" bestFit="1" customWidth="1"/>
    <col min="15362" max="15362" width="28.88671875" bestFit="1" customWidth="1"/>
    <col min="15363" max="15364" width="14.33203125" bestFit="1" customWidth="1"/>
    <col min="15365" max="15366" width="13" bestFit="1" customWidth="1"/>
    <col min="15367" max="15367" width="13.21875" customWidth="1"/>
    <col min="15368" max="15368" width="12.109375" bestFit="1" customWidth="1"/>
    <col min="15369" max="15369" width="12" bestFit="1" customWidth="1"/>
    <col min="15370" max="15370" width="13.6640625" bestFit="1" customWidth="1"/>
    <col min="15618" max="15618" width="28.88671875" bestFit="1" customWidth="1"/>
    <col min="15619" max="15620" width="14.33203125" bestFit="1" customWidth="1"/>
    <col min="15621" max="15622" width="13" bestFit="1" customWidth="1"/>
    <col min="15623" max="15623" width="13.21875" customWidth="1"/>
    <col min="15624" max="15624" width="12.109375" bestFit="1" customWidth="1"/>
    <col min="15625" max="15625" width="12" bestFit="1" customWidth="1"/>
    <col min="15626" max="15626" width="13.6640625" bestFit="1" customWidth="1"/>
    <col min="15874" max="15874" width="28.88671875" bestFit="1" customWidth="1"/>
    <col min="15875" max="15876" width="14.33203125" bestFit="1" customWidth="1"/>
    <col min="15877" max="15878" width="13" bestFit="1" customWidth="1"/>
    <col min="15879" max="15879" width="13.21875" customWidth="1"/>
    <col min="15880" max="15880" width="12.109375" bestFit="1" customWidth="1"/>
    <col min="15881" max="15881" width="12" bestFit="1" customWidth="1"/>
    <col min="15882" max="15882" width="13.6640625" bestFit="1" customWidth="1"/>
    <col min="16130" max="16130" width="28.88671875" bestFit="1" customWidth="1"/>
    <col min="16131" max="16132" width="14.33203125" bestFit="1" customWidth="1"/>
    <col min="16133" max="16134" width="13" bestFit="1" customWidth="1"/>
    <col min="16135" max="16135" width="13.21875" customWidth="1"/>
    <col min="16136" max="16136" width="12.109375" bestFit="1" customWidth="1"/>
    <col min="16137" max="16137" width="12" bestFit="1" customWidth="1"/>
    <col min="16138" max="16138" width="13.6640625" bestFit="1" customWidth="1"/>
  </cols>
  <sheetData>
    <row r="1" spans="1:10" ht="15" thickBot="1" x14ac:dyDescent="0.35"/>
    <row r="2" spans="1:10" x14ac:dyDescent="0.3">
      <c r="B2" s="57" t="s">
        <v>0</v>
      </c>
      <c r="C2" s="58"/>
      <c r="D2" s="58"/>
      <c r="E2" s="58"/>
      <c r="F2" s="58"/>
      <c r="G2" s="1" t="s">
        <v>1</v>
      </c>
      <c r="H2" s="2" t="s">
        <v>2</v>
      </c>
      <c r="I2" s="1" t="s">
        <v>3</v>
      </c>
      <c r="J2" s="2">
        <v>2013</v>
      </c>
    </row>
    <row r="3" spans="1:10" x14ac:dyDescent="0.3">
      <c r="A3" s="59" t="s">
        <v>4</v>
      </c>
      <c r="B3" s="59" t="s">
        <v>5</v>
      </c>
      <c r="C3" s="61" t="s">
        <v>6</v>
      </c>
      <c r="D3" s="62"/>
      <c r="E3" s="61" t="s">
        <v>7</v>
      </c>
      <c r="F3" s="62"/>
      <c r="G3" s="61" t="s">
        <v>8</v>
      </c>
      <c r="H3" s="62"/>
      <c r="I3" s="56" t="s">
        <v>9</v>
      </c>
      <c r="J3" s="56"/>
    </row>
    <row r="4" spans="1:10" x14ac:dyDescent="0.3">
      <c r="A4" s="60"/>
      <c r="B4" s="60"/>
      <c r="C4" s="3" t="s">
        <v>10</v>
      </c>
      <c r="D4" s="3" t="s">
        <v>11</v>
      </c>
      <c r="E4" s="3" t="s">
        <v>12</v>
      </c>
      <c r="F4" s="3" t="s">
        <v>13</v>
      </c>
      <c r="G4" s="3" t="s">
        <v>14</v>
      </c>
      <c r="H4" s="3" t="s">
        <v>15</v>
      </c>
      <c r="I4" s="1" t="s">
        <v>16</v>
      </c>
      <c r="J4" s="1" t="s">
        <v>17</v>
      </c>
    </row>
    <row r="5" spans="1:10" x14ac:dyDescent="0.3">
      <c r="A5" s="6">
        <v>1</v>
      </c>
      <c r="B5" s="2" t="s">
        <v>18</v>
      </c>
      <c r="C5" s="7">
        <v>824800</v>
      </c>
      <c r="D5" s="7">
        <v>10669350</v>
      </c>
      <c r="E5" s="7"/>
      <c r="F5" s="7">
        <v>9844550</v>
      </c>
      <c r="G5" s="2"/>
      <c r="H5" s="8">
        <f>F5</f>
        <v>9844550</v>
      </c>
      <c r="I5" s="2"/>
      <c r="J5" s="2"/>
    </row>
    <row r="6" spans="1:10" x14ac:dyDescent="0.3">
      <c r="A6" s="6">
        <v>2</v>
      </c>
      <c r="B6" s="12" t="s">
        <v>19</v>
      </c>
      <c r="C6" s="7">
        <v>300000</v>
      </c>
      <c r="D6" s="7"/>
      <c r="E6" s="7">
        <v>300000</v>
      </c>
      <c r="F6" s="7"/>
      <c r="G6" s="2"/>
      <c r="H6" s="2"/>
      <c r="I6" s="8">
        <f>E6</f>
        <v>300000</v>
      </c>
      <c r="J6" s="2"/>
    </row>
    <row r="7" spans="1:10" x14ac:dyDescent="0.3">
      <c r="A7" s="6">
        <v>3</v>
      </c>
      <c r="B7" s="2" t="s">
        <v>20</v>
      </c>
      <c r="C7" s="7">
        <v>6411587</v>
      </c>
      <c r="D7" s="7">
        <v>646350</v>
      </c>
      <c r="E7" s="7">
        <v>5765237</v>
      </c>
      <c r="F7" s="7"/>
      <c r="G7" s="8">
        <f>E7</f>
        <v>5765237</v>
      </c>
      <c r="H7" s="2"/>
      <c r="I7" s="2"/>
      <c r="J7" s="2"/>
    </row>
    <row r="8" spans="1:10" x14ac:dyDescent="0.3">
      <c r="A8" s="6">
        <v>4</v>
      </c>
      <c r="B8" s="2" t="s">
        <v>21</v>
      </c>
      <c r="C8" s="7">
        <v>9617233</v>
      </c>
      <c r="D8" s="7">
        <v>7586387</v>
      </c>
      <c r="E8" s="7">
        <v>2030846</v>
      </c>
      <c r="F8" s="7"/>
      <c r="G8" s="8">
        <f>E8</f>
        <v>2030846</v>
      </c>
      <c r="H8" s="2"/>
      <c r="I8" s="2"/>
      <c r="J8" s="2"/>
    </row>
    <row r="9" spans="1:10" x14ac:dyDescent="0.3">
      <c r="A9" s="6">
        <v>5</v>
      </c>
      <c r="B9" s="2" t="s">
        <v>22</v>
      </c>
      <c r="C9" s="7"/>
      <c r="D9" s="7">
        <v>14000000</v>
      </c>
      <c r="E9" s="7"/>
      <c r="F9" s="7">
        <v>14000000</v>
      </c>
      <c r="G9" s="2"/>
      <c r="H9" s="8">
        <f>F9</f>
        <v>14000000</v>
      </c>
      <c r="I9" s="2"/>
      <c r="J9" s="2"/>
    </row>
    <row r="10" spans="1:10" x14ac:dyDescent="0.3">
      <c r="A10" s="6">
        <v>6</v>
      </c>
      <c r="B10" s="2" t="s">
        <v>23</v>
      </c>
      <c r="C10" s="7">
        <v>9568801</v>
      </c>
      <c r="D10" s="7">
        <v>9568801</v>
      </c>
      <c r="E10" s="7"/>
      <c r="F10" s="7"/>
      <c r="G10" s="2"/>
      <c r="H10" s="2"/>
      <c r="I10" s="2"/>
      <c r="J10" s="2"/>
    </row>
    <row r="11" spans="1:10" x14ac:dyDescent="0.3">
      <c r="A11" s="6">
        <v>7</v>
      </c>
      <c r="B11" s="2" t="s">
        <v>24</v>
      </c>
      <c r="C11" s="7">
        <v>3569500</v>
      </c>
      <c r="D11" s="7"/>
      <c r="E11" s="7">
        <v>3569500</v>
      </c>
      <c r="F11" s="7"/>
      <c r="G11" s="2"/>
      <c r="H11" s="2"/>
      <c r="I11" s="8">
        <f>E11</f>
        <v>3569500</v>
      </c>
      <c r="J11" s="2"/>
    </row>
    <row r="12" spans="1:10" x14ac:dyDescent="0.3">
      <c r="A12" s="6">
        <v>8</v>
      </c>
      <c r="B12" s="12" t="s">
        <v>25</v>
      </c>
      <c r="C12" s="7">
        <v>7000000</v>
      </c>
      <c r="D12" s="7">
        <v>4000000</v>
      </c>
      <c r="E12" s="7">
        <v>3000000</v>
      </c>
      <c r="F12" s="7"/>
      <c r="G12" s="8">
        <f>E12</f>
        <v>3000000</v>
      </c>
      <c r="H12" s="2"/>
      <c r="I12" s="2"/>
      <c r="J12" s="2"/>
    </row>
    <row r="13" spans="1:10" x14ac:dyDescent="0.3">
      <c r="A13" s="6">
        <v>9</v>
      </c>
      <c r="B13" s="12" t="s">
        <v>26</v>
      </c>
      <c r="C13" s="7">
        <v>7000000</v>
      </c>
      <c r="D13" s="7">
        <v>5000000</v>
      </c>
      <c r="E13" s="7">
        <v>2000000</v>
      </c>
      <c r="F13" s="7"/>
      <c r="G13" s="8">
        <f>E13</f>
        <v>2000000</v>
      </c>
      <c r="H13" s="2"/>
      <c r="I13" s="2"/>
      <c r="J13" s="2"/>
    </row>
    <row r="14" spans="1:10" x14ac:dyDescent="0.3">
      <c r="A14" s="6">
        <v>10</v>
      </c>
      <c r="B14" s="2" t="s">
        <v>27</v>
      </c>
      <c r="C14" s="7">
        <v>30541</v>
      </c>
      <c r="D14" s="7"/>
      <c r="E14" s="7">
        <v>30541</v>
      </c>
      <c r="F14" s="7"/>
      <c r="G14" s="2"/>
      <c r="H14" s="2"/>
      <c r="I14" s="8">
        <f>E14</f>
        <v>30541</v>
      </c>
      <c r="J14" s="2"/>
    </row>
    <row r="15" spans="1:10" x14ac:dyDescent="0.3">
      <c r="A15" s="6">
        <v>11</v>
      </c>
      <c r="B15" s="2" t="s">
        <v>28</v>
      </c>
      <c r="C15" s="7">
        <v>108000</v>
      </c>
      <c r="D15" s="7"/>
      <c r="E15" s="7">
        <v>108000</v>
      </c>
      <c r="F15" s="7"/>
      <c r="G15" s="2"/>
      <c r="H15" s="2"/>
      <c r="I15" s="8">
        <f>E15</f>
        <v>108000</v>
      </c>
      <c r="J15" s="2"/>
    </row>
    <row r="16" spans="1:10" x14ac:dyDescent="0.3">
      <c r="A16" s="6">
        <v>12</v>
      </c>
      <c r="B16" s="12" t="s">
        <v>29</v>
      </c>
      <c r="C16" s="7">
        <v>1500000</v>
      </c>
      <c r="D16" s="7"/>
      <c r="E16" s="7">
        <v>1500000</v>
      </c>
      <c r="F16" s="7"/>
      <c r="G16" s="8">
        <f>E16</f>
        <v>1500000</v>
      </c>
      <c r="H16" s="2"/>
      <c r="I16" s="2"/>
      <c r="J16" s="2"/>
    </row>
    <row r="17" spans="1:10" x14ac:dyDescent="0.3">
      <c r="A17" s="6">
        <v>13</v>
      </c>
      <c r="B17" s="12" t="s">
        <v>30</v>
      </c>
      <c r="C17" s="7">
        <v>300000</v>
      </c>
      <c r="D17" s="7"/>
      <c r="E17" s="7">
        <v>300000</v>
      </c>
      <c r="F17" s="7"/>
      <c r="G17" s="8">
        <f>E17</f>
        <v>300000</v>
      </c>
      <c r="H17" s="2"/>
      <c r="I17" s="2"/>
      <c r="J17" s="2"/>
    </row>
    <row r="18" spans="1:10" x14ac:dyDescent="0.3">
      <c r="A18" s="6">
        <v>14</v>
      </c>
      <c r="B18" s="2" t="s">
        <v>31</v>
      </c>
      <c r="C18" s="7">
        <v>71150</v>
      </c>
      <c r="D18" s="7"/>
      <c r="E18" s="7">
        <v>71150</v>
      </c>
      <c r="F18" s="7"/>
      <c r="G18" s="2"/>
      <c r="H18" s="2"/>
      <c r="I18" s="8">
        <f>E18</f>
        <v>71150</v>
      </c>
      <c r="J18" s="2"/>
    </row>
    <row r="19" spans="1:10" x14ac:dyDescent="0.3">
      <c r="A19" s="6">
        <v>15</v>
      </c>
      <c r="B19" s="2" t="s">
        <v>32</v>
      </c>
      <c r="C19" s="7">
        <v>388889</v>
      </c>
      <c r="D19" s="7"/>
      <c r="E19" s="7">
        <v>388889</v>
      </c>
      <c r="F19" s="7"/>
      <c r="G19" s="2"/>
      <c r="H19" s="2"/>
      <c r="I19" s="8">
        <f>E19</f>
        <v>388889</v>
      </c>
      <c r="J19" s="2"/>
    </row>
    <row r="20" spans="1:10" x14ac:dyDescent="0.3">
      <c r="A20" s="6">
        <v>16</v>
      </c>
      <c r="B20" s="2" t="s">
        <v>33</v>
      </c>
      <c r="C20" s="7"/>
      <c r="D20" s="7">
        <v>125000</v>
      </c>
      <c r="E20" s="7"/>
      <c r="F20" s="7">
        <v>125000</v>
      </c>
      <c r="G20" s="2"/>
      <c r="H20" s="8">
        <f>F20</f>
        <v>125000</v>
      </c>
      <c r="I20" s="2"/>
      <c r="J20" s="2"/>
    </row>
    <row r="21" spans="1:10" x14ac:dyDescent="0.3">
      <c r="A21" s="6">
        <v>17</v>
      </c>
      <c r="B21" s="12" t="s">
        <v>34</v>
      </c>
      <c r="C21" s="7">
        <v>7341885</v>
      </c>
      <c r="D21" s="7">
        <v>7341885</v>
      </c>
      <c r="E21" s="7"/>
      <c r="F21" s="7"/>
      <c r="G21" s="2"/>
      <c r="H21" s="2"/>
      <c r="I21" s="2"/>
      <c r="J21" s="2"/>
    </row>
    <row r="22" spans="1:10" x14ac:dyDescent="0.3">
      <c r="A22" s="6">
        <v>18</v>
      </c>
      <c r="B22" s="2" t="s">
        <v>35</v>
      </c>
      <c r="C22" s="7">
        <v>1237652</v>
      </c>
      <c r="D22" s="7">
        <v>1237652</v>
      </c>
      <c r="E22" s="7"/>
      <c r="F22" s="7"/>
      <c r="G22" s="2"/>
      <c r="H22" s="2"/>
      <c r="I22" s="2"/>
      <c r="J22" s="2"/>
    </row>
    <row r="23" spans="1:10" x14ac:dyDescent="0.3">
      <c r="A23" s="6">
        <v>19</v>
      </c>
      <c r="B23" s="2" t="s">
        <v>36</v>
      </c>
      <c r="C23" s="7">
        <v>118405</v>
      </c>
      <c r="D23" s="7">
        <v>35457240</v>
      </c>
      <c r="E23" s="7"/>
      <c r="F23" s="7">
        <v>35338835</v>
      </c>
      <c r="G23" s="2"/>
      <c r="H23" s="8">
        <f>F23</f>
        <v>35338835</v>
      </c>
      <c r="I23" s="2"/>
      <c r="J23" s="2"/>
    </row>
    <row r="24" spans="1:10" x14ac:dyDescent="0.3">
      <c r="A24" s="6">
        <v>20</v>
      </c>
      <c r="B24" s="2" t="s">
        <v>37</v>
      </c>
      <c r="C24" s="7">
        <v>5451568</v>
      </c>
      <c r="D24" s="7">
        <v>1817190</v>
      </c>
      <c r="E24" s="7">
        <v>3634378</v>
      </c>
      <c r="F24" s="7"/>
      <c r="G24" s="8">
        <f>E24</f>
        <v>3634378</v>
      </c>
      <c r="H24" s="2"/>
      <c r="I24" s="2"/>
      <c r="J24" s="2"/>
    </row>
    <row r="25" spans="1:10" x14ac:dyDescent="0.3">
      <c r="A25" s="6">
        <v>21</v>
      </c>
      <c r="B25" s="2" t="s">
        <v>38</v>
      </c>
      <c r="C25" s="7">
        <v>29696500</v>
      </c>
      <c r="D25" s="7">
        <v>3677500</v>
      </c>
      <c r="E25" s="7">
        <v>26019000</v>
      </c>
      <c r="F25" s="7"/>
      <c r="G25" s="8">
        <f>E25</f>
        <v>26019000</v>
      </c>
      <c r="H25" s="2"/>
      <c r="I25" s="2"/>
      <c r="J25" s="2"/>
    </row>
    <row r="26" spans="1:10" x14ac:dyDescent="0.3">
      <c r="A26" s="6">
        <v>22</v>
      </c>
      <c r="B26" s="12" t="s">
        <v>39</v>
      </c>
      <c r="C26" s="7">
        <v>2000000</v>
      </c>
      <c r="D26" s="7"/>
      <c r="E26" s="7">
        <v>2000000</v>
      </c>
      <c r="F26" s="7"/>
      <c r="G26" s="8">
        <f>E26</f>
        <v>2000000</v>
      </c>
      <c r="H26" s="2"/>
      <c r="I26" s="2"/>
      <c r="J26" s="2"/>
    </row>
    <row r="27" spans="1:10" x14ac:dyDescent="0.3">
      <c r="A27" s="6">
        <v>23</v>
      </c>
      <c r="B27" s="2" t="s">
        <v>40</v>
      </c>
      <c r="C27" s="7">
        <v>65445</v>
      </c>
      <c r="D27" s="7"/>
      <c r="E27" s="7">
        <v>65445</v>
      </c>
      <c r="F27" s="7"/>
      <c r="G27" s="8">
        <f>E27</f>
        <v>65445</v>
      </c>
      <c r="H27" s="2"/>
      <c r="I27" s="2"/>
      <c r="J27" s="2"/>
    </row>
    <row r="28" spans="1:10" x14ac:dyDescent="0.3">
      <c r="A28" s="6">
        <v>24</v>
      </c>
      <c r="B28" s="2" t="s">
        <v>41</v>
      </c>
      <c r="C28" s="7"/>
      <c r="D28" s="7">
        <v>65445</v>
      </c>
      <c r="E28" s="7"/>
      <c r="F28" s="7">
        <v>65445</v>
      </c>
      <c r="G28" s="2"/>
      <c r="H28" s="8">
        <f>F28</f>
        <v>65445</v>
      </c>
      <c r="I28" s="2"/>
      <c r="J28" s="2"/>
    </row>
    <row r="29" spans="1:10" x14ac:dyDescent="0.3">
      <c r="A29" s="6">
        <v>25</v>
      </c>
      <c r="B29" s="2" t="s">
        <v>42</v>
      </c>
      <c r="C29" s="7">
        <v>35457240</v>
      </c>
      <c r="D29" s="7">
        <v>35457240</v>
      </c>
      <c r="E29" s="7"/>
      <c r="F29" s="7"/>
      <c r="G29" s="2"/>
      <c r="H29" s="2"/>
      <c r="I29" s="2"/>
      <c r="J29" s="2"/>
    </row>
    <row r="30" spans="1:10" x14ac:dyDescent="0.3">
      <c r="A30" s="6">
        <v>26</v>
      </c>
      <c r="B30" s="2" t="s">
        <v>43</v>
      </c>
      <c r="C30" s="7">
        <v>6104233</v>
      </c>
      <c r="D30" s="7"/>
      <c r="E30" s="7">
        <v>6104233</v>
      </c>
      <c r="F30" s="7"/>
      <c r="G30" s="8">
        <f>E30</f>
        <v>6104233</v>
      </c>
      <c r="H30" s="2"/>
      <c r="I30" s="2"/>
      <c r="J30" s="2"/>
    </row>
    <row r="31" spans="1:10" x14ac:dyDescent="0.3">
      <c r="A31" s="6">
        <v>27</v>
      </c>
      <c r="B31" s="2" t="s">
        <v>44</v>
      </c>
      <c r="C31" s="7">
        <v>650000</v>
      </c>
      <c r="D31" s="7"/>
      <c r="E31" s="7">
        <v>650000</v>
      </c>
      <c r="F31" s="7"/>
      <c r="G31" s="2"/>
      <c r="H31" s="2"/>
      <c r="I31" s="8">
        <f>E31</f>
        <v>650000</v>
      </c>
      <c r="J31" s="2"/>
    </row>
    <row r="32" spans="1:10" x14ac:dyDescent="0.3">
      <c r="A32" s="6">
        <v>28</v>
      </c>
      <c r="B32" s="12" t="s">
        <v>45</v>
      </c>
      <c r="C32" s="7"/>
      <c r="D32" s="7">
        <v>650000</v>
      </c>
      <c r="E32" s="7"/>
      <c r="F32" s="7">
        <v>650000</v>
      </c>
      <c r="G32" s="2"/>
      <c r="H32" s="8">
        <f>F32</f>
        <v>650000</v>
      </c>
      <c r="I32" s="2"/>
      <c r="J32" s="2"/>
    </row>
    <row r="33" spans="1:10" x14ac:dyDescent="0.3">
      <c r="A33" s="6">
        <v>29</v>
      </c>
      <c r="B33" s="2" t="s">
        <v>46</v>
      </c>
      <c r="C33" s="7"/>
      <c r="D33" s="7">
        <v>38889</v>
      </c>
      <c r="E33" s="7"/>
      <c r="F33" s="7">
        <v>38889</v>
      </c>
      <c r="G33" s="2"/>
      <c r="H33" s="8">
        <f>F33</f>
        <v>38889</v>
      </c>
      <c r="I33" s="2"/>
      <c r="J33" s="2"/>
    </row>
    <row r="34" spans="1:10" x14ac:dyDescent="0.3">
      <c r="A34" s="6">
        <v>30</v>
      </c>
      <c r="B34" s="12" t="s">
        <v>47</v>
      </c>
      <c r="C34" s="7">
        <v>8945000</v>
      </c>
      <c r="D34" s="7"/>
      <c r="E34" s="7">
        <v>8945000</v>
      </c>
      <c r="F34" s="7"/>
      <c r="G34" s="8">
        <f>E34</f>
        <v>8945000</v>
      </c>
      <c r="H34" s="2"/>
      <c r="I34" s="2"/>
      <c r="J34" s="2"/>
    </row>
    <row r="35" spans="1:10" x14ac:dyDescent="0.3">
      <c r="A35" s="6">
        <v>31</v>
      </c>
      <c r="B35" s="2" t="s">
        <v>48</v>
      </c>
      <c r="C35" s="7"/>
      <c r="D35" s="7">
        <v>6419500</v>
      </c>
      <c r="E35" s="7"/>
      <c r="F35" s="7">
        <v>6419500</v>
      </c>
      <c r="G35" s="2"/>
      <c r="H35" s="2"/>
      <c r="I35" s="2"/>
      <c r="J35" s="8">
        <f>F35</f>
        <v>6419500</v>
      </c>
    </row>
    <row r="36" spans="1:10" x14ac:dyDescent="0.3">
      <c r="A36" s="2"/>
      <c r="B36" s="1" t="s">
        <v>49</v>
      </c>
      <c r="C36" s="9">
        <f t="shared" ref="C36:H36" si="0">SUM(C5:C35)</f>
        <v>143758429</v>
      </c>
      <c r="D36" s="9">
        <f t="shared" si="0"/>
        <v>143758429</v>
      </c>
      <c r="E36" s="9">
        <f t="shared" si="0"/>
        <v>66482219</v>
      </c>
      <c r="F36" s="9">
        <f t="shared" si="0"/>
        <v>66482219</v>
      </c>
      <c r="G36" s="8">
        <f t="shared" si="0"/>
        <v>61364139</v>
      </c>
      <c r="H36" s="8">
        <f t="shared" si="0"/>
        <v>60062719</v>
      </c>
      <c r="I36" s="8">
        <f>SUM(I6:I35)</f>
        <v>5118080</v>
      </c>
      <c r="J36" s="8">
        <f>SUM(J6:J35)</f>
        <v>6419500</v>
      </c>
    </row>
    <row r="37" spans="1:10" x14ac:dyDescent="0.3">
      <c r="B37" s="2" t="s">
        <v>50</v>
      </c>
      <c r="C37" s="2"/>
      <c r="D37" s="2"/>
      <c r="E37" s="2"/>
      <c r="F37" s="2"/>
      <c r="G37" s="2"/>
      <c r="H37" s="8">
        <f>G36-H36</f>
        <v>1301420</v>
      </c>
      <c r="I37" s="8">
        <f>J36-I36</f>
        <v>1301420</v>
      </c>
      <c r="J37" s="2"/>
    </row>
    <row r="38" spans="1:10" x14ac:dyDescent="0.3">
      <c r="B38" s="2" t="s">
        <v>51</v>
      </c>
      <c r="C38" s="2"/>
      <c r="D38" s="2"/>
      <c r="E38" s="2"/>
      <c r="F38" s="2"/>
      <c r="G38" s="2"/>
      <c r="H38" s="2"/>
      <c r="I38" s="2"/>
      <c r="J38" s="2"/>
    </row>
    <row r="40" spans="1:10" x14ac:dyDescent="0.3">
      <c r="B40" t="s">
        <v>52</v>
      </c>
      <c r="C40" s="10">
        <f>G36</f>
        <v>61364139</v>
      </c>
      <c r="G40" s="10"/>
    </row>
    <row r="41" spans="1:10" x14ac:dyDescent="0.3">
      <c r="B41" s="16" t="s">
        <v>53</v>
      </c>
      <c r="C41" s="10">
        <f>H36</f>
        <v>60062719</v>
      </c>
    </row>
    <row r="43" spans="1:10" x14ac:dyDescent="0.3">
      <c r="A43" s="65" t="s">
        <v>54</v>
      </c>
      <c r="B43" s="66"/>
      <c r="C43" s="66"/>
      <c r="D43" s="66"/>
      <c r="E43" s="66"/>
      <c r="F43" s="66"/>
      <c r="G43" s="66"/>
      <c r="H43" s="66"/>
    </row>
    <row r="44" spans="1:10" x14ac:dyDescent="0.3">
      <c r="A44" s="17" t="s">
        <v>55</v>
      </c>
      <c r="B44" s="17" t="s">
        <v>56</v>
      </c>
      <c r="C44" s="17" t="s">
        <v>57</v>
      </c>
      <c r="D44" s="17" t="s">
        <v>58</v>
      </c>
      <c r="E44" s="67" t="s">
        <v>59</v>
      </c>
      <c r="F44" s="67"/>
      <c r="G44" s="67"/>
      <c r="H44" s="67"/>
    </row>
    <row r="45" spans="1:10" x14ac:dyDescent="0.3">
      <c r="A45" s="6">
        <v>1</v>
      </c>
      <c r="B45" s="18" t="s">
        <v>22</v>
      </c>
      <c r="C45" s="19" t="s">
        <v>60</v>
      </c>
      <c r="D45" s="8">
        <v>14000000</v>
      </c>
      <c r="E45" s="64"/>
      <c r="F45" s="64"/>
      <c r="G45" s="64"/>
      <c r="H45" s="64"/>
    </row>
    <row r="46" spans="1:10" x14ac:dyDescent="0.3">
      <c r="A46" s="6">
        <v>2</v>
      </c>
      <c r="B46" s="18" t="s">
        <v>25</v>
      </c>
      <c r="C46" s="18" t="s">
        <v>61</v>
      </c>
      <c r="D46" s="8">
        <f>-G12</f>
        <v>-3000000</v>
      </c>
      <c r="E46" s="64"/>
      <c r="F46" s="64"/>
      <c r="G46" s="64"/>
      <c r="H46" s="64"/>
    </row>
    <row r="47" spans="1:10" x14ac:dyDescent="0.3">
      <c r="A47" s="6">
        <v>3</v>
      </c>
      <c r="B47" s="2" t="s">
        <v>26</v>
      </c>
      <c r="C47" s="18" t="s">
        <v>61</v>
      </c>
      <c r="D47" s="8">
        <f>-G13</f>
        <v>-2000000</v>
      </c>
      <c r="E47" s="64"/>
      <c r="F47" s="64"/>
      <c r="G47" s="64"/>
      <c r="H47" s="64"/>
    </row>
    <row r="48" spans="1:10" x14ac:dyDescent="0.3">
      <c r="A48" s="6">
        <v>4</v>
      </c>
      <c r="B48" s="2" t="s">
        <v>45</v>
      </c>
      <c r="C48" s="18" t="s">
        <v>62</v>
      </c>
      <c r="D48" s="8">
        <f>H32</f>
        <v>650000</v>
      </c>
      <c r="E48" s="64"/>
      <c r="F48" s="64"/>
      <c r="G48" s="64"/>
      <c r="H48" s="64"/>
    </row>
    <row r="49" spans="1:8" x14ac:dyDescent="0.3">
      <c r="A49" s="6">
        <v>5</v>
      </c>
      <c r="B49" s="18" t="s">
        <v>115</v>
      </c>
      <c r="C49" s="18" t="s">
        <v>62</v>
      </c>
      <c r="D49" s="8">
        <f>H37</f>
        <v>1301420</v>
      </c>
      <c r="E49" s="64"/>
      <c r="F49" s="64"/>
      <c r="G49" s="64"/>
      <c r="H49" s="64"/>
    </row>
    <row r="50" spans="1:8" x14ac:dyDescent="0.3">
      <c r="A50" s="6">
        <v>6</v>
      </c>
      <c r="B50" s="18" t="s">
        <v>63</v>
      </c>
      <c r="C50" s="19" t="s">
        <v>60</v>
      </c>
      <c r="D50" s="8">
        <f>SUM(D45:D49)</f>
        <v>10951420</v>
      </c>
      <c r="E50" s="68"/>
      <c r="F50" s="69"/>
      <c r="G50" s="69"/>
      <c r="H50" s="70"/>
    </row>
    <row r="52" spans="1:8" x14ac:dyDescent="0.3">
      <c r="A52" s="71" t="s">
        <v>64</v>
      </c>
      <c r="B52" s="71"/>
      <c r="C52" s="71"/>
      <c r="D52" s="71"/>
      <c r="E52" s="71"/>
      <c r="F52" s="71"/>
      <c r="G52" s="71"/>
      <c r="H52" s="71"/>
    </row>
    <row r="53" spans="1:8" x14ac:dyDescent="0.3">
      <c r="A53" s="72" t="s">
        <v>65</v>
      </c>
      <c r="B53" s="72"/>
      <c r="C53" s="72"/>
      <c r="D53" s="16"/>
      <c r="E53" s="16"/>
    </row>
    <row r="54" spans="1:8" x14ac:dyDescent="0.3">
      <c r="A54" s="17" t="s">
        <v>55</v>
      </c>
      <c r="B54" s="17" t="s">
        <v>56</v>
      </c>
      <c r="C54" s="17" t="s">
        <v>66</v>
      </c>
      <c r="E54" s="20"/>
      <c r="F54" s="20"/>
      <c r="G54" s="20"/>
      <c r="H54" s="20"/>
    </row>
    <row r="55" spans="1:8" x14ac:dyDescent="0.3">
      <c r="A55" s="6">
        <v>1</v>
      </c>
      <c r="B55" s="18" t="s">
        <v>20</v>
      </c>
      <c r="C55" s="8">
        <f>E7</f>
        <v>5765237</v>
      </c>
    </row>
    <row r="56" spans="1:8" x14ac:dyDescent="0.3">
      <c r="A56" s="6">
        <v>2</v>
      </c>
      <c r="B56" s="18" t="s">
        <v>21</v>
      </c>
      <c r="C56" s="8">
        <f>E8</f>
        <v>2030846</v>
      </c>
    </row>
    <row r="57" spans="1:8" x14ac:dyDescent="0.3">
      <c r="A57" s="6">
        <v>3</v>
      </c>
      <c r="B57" s="18"/>
      <c r="C57" s="8"/>
    </row>
    <row r="58" spans="1:8" x14ac:dyDescent="0.3">
      <c r="A58" s="6">
        <v>4</v>
      </c>
      <c r="B58" s="18" t="s">
        <v>67</v>
      </c>
      <c r="C58" s="8">
        <f>E24</f>
        <v>3634378</v>
      </c>
    </row>
    <row r="59" spans="1:8" x14ac:dyDescent="0.3">
      <c r="A59" s="6">
        <v>5</v>
      </c>
      <c r="B59" s="18" t="s">
        <v>68</v>
      </c>
      <c r="C59" s="8">
        <f>E25</f>
        <v>26019000</v>
      </c>
    </row>
    <row r="60" spans="1:8" x14ac:dyDescent="0.3">
      <c r="A60" s="6">
        <v>6</v>
      </c>
      <c r="B60" s="18" t="s">
        <v>43</v>
      </c>
      <c r="C60" s="8">
        <f>E30</f>
        <v>6104233</v>
      </c>
    </row>
    <row r="61" spans="1:8" x14ac:dyDescent="0.3">
      <c r="A61" s="6">
        <v>7</v>
      </c>
      <c r="B61" s="2" t="s">
        <v>25</v>
      </c>
      <c r="C61" s="8">
        <f>E12</f>
        <v>3000000</v>
      </c>
    </row>
    <row r="62" spans="1:8" x14ac:dyDescent="0.3">
      <c r="A62" s="6">
        <v>8</v>
      </c>
      <c r="B62" s="2" t="s">
        <v>26</v>
      </c>
      <c r="C62" s="8">
        <f>E13</f>
        <v>2000000</v>
      </c>
    </row>
    <row r="63" spans="1:8" x14ac:dyDescent="0.3">
      <c r="A63" s="6">
        <v>9</v>
      </c>
      <c r="B63" s="18"/>
      <c r="C63" s="8"/>
    </row>
    <row r="64" spans="1:8" x14ac:dyDescent="0.3">
      <c r="A64" s="6">
        <v>10</v>
      </c>
      <c r="B64" s="21" t="s">
        <v>69</v>
      </c>
      <c r="C64" s="8">
        <f>SUM(C55:C63)</f>
        <v>48553694</v>
      </c>
    </row>
    <row r="65" spans="1:8" x14ac:dyDescent="0.3">
      <c r="E65" s="15"/>
      <c r="G65" s="15">
        <f>C64+C72</f>
        <v>61298694</v>
      </c>
    </row>
    <row r="66" spans="1:8" x14ac:dyDescent="0.3">
      <c r="A66" s="63" t="s">
        <v>70</v>
      </c>
      <c r="B66" s="63"/>
      <c r="C66" s="63"/>
      <c r="G66" s="10">
        <f>C89+C95+D50</f>
        <v>76063276</v>
      </c>
    </row>
    <row r="67" spans="1:8" x14ac:dyDescent="0.3">
      <c r="A67" s="17" t="s">
        <v>55</v>
      </c>
      <c r="B67" s="17" t="s">
        <v>56</v>
      </c>
      <c r="C67" s="17" t="s">
        <v>66</v>
      </c>
    </row>
    <row r="68" spans="1:8" x14ac:dyDescent="0.3">
      <c r="A68" s="6">
        <v>1</v>
      </c>
      <c r="B68" s="2" t="s">
        <v>29</v>
      </c>
      <c r="C68" s="14">
        <v>1500000</v>
      </c>
      <c r="D68" s="22"/>
    </row>
    <row r="69" spans="1:8" x14ac:dyDescent="0.3">
      <c r="A69" s="6">
        <v>2</v>
      </c>
      <c r="B69" s="2" t="s">
        <v>30</v>
      </c>
      <c r="C69" s="14">
        <v>300000</v>
      </c>
    </row>
    <row r="70" spans="1:8" x14ac:dyDescent="0.3">
      <c r="A70" s="6">
        <v>3</v>
      </c>
      <c r="B70" s="2" t="s">
        <v>39</v>
      </c>
      <c r="C70" s="14">
        <v>2000000</v>
      </c>
    </row>
    <row r="71" spans="1:8" x14ac:dyDescent="0.3">
      <c r="A71" s="6">
        <v>4</v>
      </c>
      <c r="B71" s="2" t="s">
        <v>47</v>
      </c>
      <c r="C71" s="14">
        <v>8945000</v>
      </c>
    </row>
    <row r="72" spans="1:8" x14ac:dyDescent="0.3">
      <c r="A72" s="6">
        <v>5</v>
      </c>
      <c r="B72" s="21" t="s">
        <v>71</v>
      </c>
      <c r="C72" s="14">
        <f>SUM(C68:C71)</f>
        <v>12745000</v>
      </c>
    </row>
    <row r="73" spans="1:8" x14ac:dyDescent="0.3">
      <c r="C73" s="15"/>
    </row>
    <row r="74" spans="1:8" x14ac:dyDescent="0.3">
      <c r="A74" s="71" t="s">
        <v>72</v>
      </c>
      <c r="B74" s="71"/>
      <c r="C74" s="71"/>
      <c r="D74" s="71"/>
      <c r="E74" s="71"/>
      <c r="F74" s="71"/>
      <c r="G74" s="71"/>
      <c r="H74" s="71"/>
    </row>
    <row r="75" spans="1:8" x14ac:dyDescent="0.3">
      <c r="A75" s="72" t="s">
        <v>65</v>
      </c>
      <c r="B75" s="72"/>
      <c r="C75" s="72"/>
    </row>
    <row r="76" spans="1:8" x14ac:dyDescent="0.3">
      <c r="A76" s="17" t="s">
        <v>55</v>
      </c>
      <c r="B76" s="17" t="s">
        <v>56</v>
      </c>
      <c r="C76" s="17" t="s">
        <v>66</v>
      </c>
    </row>
    <row r="77" spans="1:8" x14ac:dyDescent="0.3">
      <c r="A77" s="19">
        <v>1</v>
      </c>
      <c r="B77" s="2" t="s">
        <v>19</v>
      </c>
      <c r="C77" s="7">
        <v>300000</v>
      </c>
    </row>
    <row r="78" spans="1:8" x14ac:dyDescent="0.3">
      <c r="A78" s="19">
        <v>2</v>
      </c>
      <c r="B78" s="2" t="s">
        <v>24</v>
      </c>
      <c r="C78" s="7">
        <v>3569500</v>
      </c>
    </row>
    <row r="79" spans="1:8" x14ac:dyDescent="0.3">
      <c r="A79" s="19">
        <v>3</v>
      </c>
      <c r="B79" s="2" t="s">
        <v>27</v>
      </c>
      <c r="C79" s="7">
        <v>30541</v>
      </c>
    </row>
    <row r="80" spans="1:8" x14ac:dyDescent="0.3">
      <c r="A80" s="19">
        <v>4</v>
      </c>
      <c r="B80" s="2" t="s">
        <v>28</v>
      </c>
      <c r="C80" s="7">
        <v>108000</v>
      </c>
    </row>
    <row r="81" spans="1:5" x14ac:dyDescent="0.3">
      <c r="A81" s="19">
        <v>5</v>
      </c>
      <c r="B81" s="2" t="s">
        <v>31</v>
      </c>
      <c r="C81" s="7">
        <v>71150</v>
      </c>
    </row>
    <row r="82" spans="1:5" x14ac:dyDescent="0.3">
      <c r="A82" s="19">
        <v>6</v>
      </c>
      <c r="B82" s="2" t="s">
        <v>32</v>
      </c>
      <c r="C82" s="7">
        <v>388889</v>
      </c>
    </row>
    <row r="83" spans="1:5" x14ac:dyDescent="0.3">
      <c r="A83" s="19">
        <v>7</v>
      </c>
      <c r="B83" s="2" t="s">
        <v>33</v>
      </c>
      <c r="C83" s="7"/>
    </row>
    <row r="84" spans="1:5" x14ac:dyDescent="0.3">
      <c r="A84" s="19">
        <v>8</v>
      </c>
      <c r="B84" s="2" t="s">
        <v>35</v>
      </c>
      <c r="C84" s="7">
        <v>1237652</v>
      </c>
      <c r="E84" t="s">
        <v>76</v>
      </c>
    </row>
    <row r="85" spans="1:5" x14ac:dyDescent="0.3">
      <c r="A85" s="19">
        <v>9</v>
      </c>
      <c r="B85" s="2"/>
      <c r="C85" s="8"/>
    </row>
    <row r="86" spans="1:5" x14ac:dyDescent="0.3">
      <c r="A86" s="19">
        <v>10</v>
      </c>
      <c r="B86" s="2" t="s">
        <v>41</v>
      </c>
      <c r="C86" s="8">
        <v>65445</v>
      </c>
    </row>
    <row r="87" spans="1:5" x14ac:dyDescent="0.3">
      <c r="A87" s="19">
        <v>11</v>
      </c>
      <c r="B87" s="2" t="s">
        <v>42</v>
      </c>
      <c r="C87" s="7">
        <v>35457240</v>
      </c>
    </row>
    <row r="88" spans="1:5" x14ac:dyDescent="0.3">
      <c r="A88" s="19">
        <v>12</v>
      </c>
      <c r="B88" s="2" t="s">
        <v>46</v>
      </c>
      <c r="C88" s="7">
        <v>38889</v>
      </c>
    </row>
    <row r="89" spans="1:5" x14ac:dyDescent="0.3">
      <c r="A89" s="19">
        <v>13</v>
      </c>
      <c r="B89" s="13" t="s">
        <v>77</v>
      </c>
      <c r="C89" s="8">
        <f>SUM(C77:C88)</f>
        <v>41267306</v>
      </c>
    </row>
    <row r="91" spans="1:5" x14ac:dyDescent="0.3">
      <c r="A91" s="63" t="s">
        <v>70</v>
      </c>
      <c r="B91" s="63"/>
      <c r="C91" s="63"/>
    </row>
    <row r="92" spans="1:5" x14ac:dyDescent="0.3">
      <c r="A92" s="17" t="s">
        <v>55</v>
      </c>
      <c r="B92" s="17" t="s">
        <v>56</v>
      </c>
      <c r="C92" s="17" t="s">
        <v>66</v>
      </c>
    </row>
    <row r="93" spans="1:5" x14ac:dyDescent="0.3">
      <c r="A93" s="19">
        <v>1</v>
      </c>
      <c r="B93" s="2" t="s">
        <v>18</v>
      </c>
      <c r="C93" s="7">
        <v>9844550</v>
      </c>
    </row>
    <row r="94" spans="1:5" x14ac:dyDescent="0.3">
      <c r="A94" s="19">
        <v>2</v>
      </c>
      <c r="B94" s="2" t="s">
        <v>22</v>
      </c>
      <c r="C94" s="7">
        <v>14000000</v>
      </c>
    </row>
    <row r="95" spans="1:5" x14ac:dyDescent="0.3">
      <c r="A95" s="19">
        <v>3</v>
      </c>
      <c r="B95" s="13" t="s">
        <v>78</v>
      </c>
      <c r="C95" s="8">
        <f>SUM(C93,C94)</f>
        <v>23844550</v>
      </c>
    </row>
  </sheetData>
  <mergeCells count="21">
    <mergeCell ref="I3:J3"/>
    <mergeCell ref="A43:H43"/>
    <mergeCell ref="E44:H44"/>
    <mergeCell ref="E45:H45"/>
    <mergeCell ref="E46:H46"/>
    <mergeCell ref="A91:C91"/>
    <mergeCell ref="E47:H47"/>
    <mergeCell ref="B2:F2"/>
    <mergeCell ref="A3:A4"/>
    <mergeCell ref="B3:B4"/>
    <mergeCell ref="C3:D3"/>
    <mergeCell ref="E3:F3"/>
    <mergeCell ref="G3:H3"/>
    <mergeCell ref="E48:H48"/>
    <mergeCell ref="E49:H49"/>
    <mergeCell ref="E50:H50"/>
    <mergeCell ref="A52:H52"/>
    <mergeCell ref="A53:C53"/>
    <mergeCell ref="A66:C66"/>
    <mergeCell ref="A74:H74"/>
    <mergeCell ref="A75:C7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19E3C-A679-46A6-97B6-89AFD4B4116D}">
  <dimension ref="A1:E11"/>
  <sheetViews>
    <sheetView workbookViewId="0">
      <selection activeCell="C16" sqref="C16"/>
    </sheetView>
  </sheetViews>
  <sheetFormatPr baseColWidth="10" defaultRowHeight="14.4" x14ac:dyDescent="0.3"/>
  <cols>
    <col min="1" max="1" width="6.109375" customWidth="1"/>
    <col min="2" max="2" width="27.44140625" bestFit="1" customWidth="1"/>
    <col min="3" max="3" width="32.77734375" bestFit="1" customWidth="1"/>
    <col min="257" max="257" width="6.109375" customWidth="1"/>
    <col min="258" max="258" width="27.44140625" bestFit="1" customWidth="1"/>
    <col min="513" max="513" width="6.109375" customWidth="1"/>
    <col min="514" max="514" width="27.44140625" bestFit="1" customWidth="1"/>
    <col min="769" max="769" width="6.109375" customWidth="1"/>
    <col min="770" max="770" width="27.44140625" bestFit="1" customWidth="1"/>
    <col min="1025" max="1025" width="6.109375" customWidth="1"/>
    <col min="1026" max="1026" width="27.44140625" bestFit="1" customWidth="1"/>
    <col min="1281" max="1281" width="6.109375" customWidth="1"/>
    <col min="1282" max="1282" width="27.44140625" bestFit="1" customWidth="1"/>
    <col min="1537" max="1537" width="6.109375" customWidth="1"/>
    <col min="1538" max="1538" width="27.44140625" bestFit="1" customWidth="1"/>
    <col min="1793" max="1793" width="6.109375" customWidth="1"/>
    <col min="1794" max="1794" width="27.44140625" bestFit="1" customWidth="1"/>
    <col min="2049" max="2049" width="6.109375" customWidth="1"/>
    <col min="2050" max="2050" width="27.44140625" bestFit="1" customWidth="1"/>
    <col min="2305" max="2305" width="6.109375" customWidth="1"/>
    <col min="2306" max="2306" width="27.44140625" bestFit="1" customWidth="1"/>
    <col min="2561" max="2561" width="6.109375" customWidth="1"/>
    <col min="2562" max="2562" width="27.44140625" bestFit="1" customWidth="1"/>
    <col min="2817" max="2817" width="6.109375" customWidth="1"/>
    <col min="2818" max="2818" width="27.44140625" bestFit="1" customWidth="1"/>
    <col min="3073" max="3073" width="6.109375" customWidth="1"/>
    <col min="3074" max="3074" width="27.44140625" bestFit="1" customWidth="1"/>
    <col min="3329" max="3329" width="6.109375" customWidth="1"/>
    <col min="3330" max="3330" width="27.44140625" bestFit="1" customWidth="1"/>
    <col min="3585" max="3585" width="6.109375" customWidth="1"/>
    <col min="3586" max="3586" width="27.44140625" bestFit="1" customWidth="1"/>
    <col min="3841" max="3841" width="6.109375" customWidth="1"/>
    <col min="3842" max="3842" width="27.44140625" bestFit="1" customWidth="1"/>
    <col min="4097" max="4097" width="6.109375" customWidth="1"/>
    <col min="4098" max="4098" width="27.44140625" bestFit="1" customWidth="1"/>
    <col min="4353" max="4353" width="6.109375" customWidth="1"/>
    <col min="4354" max="4354" width="27.44140625" bestFit="1" customWidth="1"/>
    <col min="4609" max="4609" width="6.109375" customWidth="1"/>
    <col min="4610" max="4610" width="27.44140625" bestFit="1" customWidth="1"/>
    <col min="4865" max="4865" width="6.109375" customWidth="1"/>
    <col min="4866" max="4866" width="27.44140625" bestFit="1" customWidth="1"/>
    <col min="5121" max="5121" width="6.109375" customWidth="1"/>
    <col min="5122" max="5122" width="27.44140625" bestFit="1" customWidth="1"/>
    <col min="5377" max="5377" width="6.109375" customWidth="1"/>
    <col min="5378" max="5378" width="27.44140625" bestFit="1" customWidth="1"/>
    <col min="5633" max="5633" width="6.109375" customWidth="1"/>
    <col min="5634" max="5634" width="27.44140625" bestFit="1" customWidth="1"/>
    <col min="5889" max="5889" width="6.109375" customWidth="1"/>
    <col min="5890" max="5890" width="27.44140625" bestFit="1" customWidth="1"/>
    <col min="6145" max="6145" width="6.109375" customWidth="1"/>
    <col min="6146" max="6146" width="27.44140625" bestFit="1" customWidth="1"/>
    <col min="6401" max="6401" width="6.109375" customWidth="1"/>
    <col min="6402" max="6402" width="27.44140625" bestFit="1" customWidth="1"/>
    <col min="6657" max="6657" width="6.109375" customWidth="1"/>
    <col min="6658" max="6658" width="27.44140625" bestFit="1" customWidth="1"/>
    <col min="6913" max="6913" width="6.109375" customWidth="1"/>
    <col min="6914" max="6914" width="27.44140625" bestFit="1" customWidth="1"/>
    <col min="7169" max="7169" width="6.109375" customWidth="1"/>
    <col min="7170" max="7170" width="27.44140625" bestFit="1" customWidth="1"/>
    <col min="7425" max="7425" width="6.109375" customWidth="1"/>
    <col min="7426" max="7426" width="27.44140625" bestFit="1" customWidth="1"/>
    <col min="7681" max="7681" width="6.109375" customWidth="1"/>
    <col min="7682" max="7682" width="27.44140625" bestFit="1" customWidth="1"/>
    <col min="7937" max="7937" width="6.109375" customWidth="1"/>
    <col min="7938" max="7938" width="27.44140625" bestFit="1" customWidth="1"/>
    <col min="8193" max="8193" width="6.109375" customWidth="1"/>
    <col min="8194" max="8194" width="27.44140625" bestFit="1" customWidth="1"/>
    <col min="8449" max="8449" width="6.109375" customWidth="1"/>
    <col min="8450" max="8450" width="27.44140625" bestFit="1" customWidth="1"/>
    <col min="8705" max="8705" width="6.109375" customWidth="1"/>
    <col min="8706" max="8706" width="27.44140625" bestFit="1" customWidth="1"/>
    <col min="8961" max="8961" width="6.109375" customWidth="1"/>
    <col min="8962" max="8962" width="27.44140625" bestFit="1" customWidth="1"/>
    <col min="9217" max="9217" width="6.109375" customWidth="1"/>
    <col min="9218" max="9218" width="27.44140625" bestFit="1" customWidth="1"/>
    <col min="9473" max="9473" width="6.109375" customWidth="1"/>
    <col min="9474" max="9474" width="27.44140625" bestFit="1" customWidth="1"/>
    <col min="9729" max="9729" width="6.109375" customWidth="1"/>
    <col min="9730" max="9730" width="27.44140625" bestFit="1" customWidth="1"/>
    <col min="9985" max="9985" width="6.109375" customWidth="1"/>
    <col min="9986" max="9986" width="27.44140625" bestFit="1" customWidth="1"/>
    <col min="10241" max="10241" width="6.109375" customWidth="1"/>
    <col min="10242" max="10242" width="27.44140625" bestFit="1" customWidth="1"/>
    <col min="10497" max="10497" width="6.109375" customWidth="1"/>
    <col min="10498" max="10498" width="27.44140625" bestFit="1" customWidth="1"/>
    <col min="10753" max="10753" width="6.109375" customWidth="1"/>
    <col min="10754" max="10754" width="27.44140625" bestFit="1" customWidth="1"/>
    <col min="11009" max="11009" width="6.109375" customWidth="1"/>
    <col min="11010" max="11010" width="27.44140625" bestFit="1" customWidth="1"/>
    <col min="11265" max="11265" width="6.109375" customWidth="1"/>
    <col min="11266" max="11266" width="27.44140625" bestFit="1" customWidth="1"/>
    <col min="11521" max="11521" width="6.109375" customWidth="1"/>
    <col min="11522" max="11522" width="27.44140625" bestFit="1" customWidth="1"/>
    <col min="11777" max="11777" width="6.109375" customWidth="1"/>
    <col min="11778" max="11778" width="27.44140625" bestFit="1" customWidth="1"/>
    <col min="12033" max="12033" width="6.109375" customWidth="1"/>
    <col min="12034" max="12034" width="27.44140625" bestFit="1" customWidth="1"/>
    <col min="12289" max="12289" width="6.109375" customWidth="1"/>
    <col min="12290" max="12290" width="27.44140625" bestFit="1" customWidth="1"/>
    <col min="12545" max="12545" width="6.109375" customWidth="1"/>
    <col min="12546" max="12546" width="27.44140625" bestFit="1" customWidth="1"/>
    <col min="12801" max="12801" width="6.109375" customWidth="1"/>
    <col min="12802" max="12802" width="27.44140625" bestFit="1" customWidth="1"/>
    <col min="13057" max="13057" width="6.109375" customWidth="1"/>
    <col min="13058" max="13058" width="27.44140625" bestFit="1" customWidth="1"/>
    <col min="13313" max="13313" width="6.109375" customWidth="1"/>
    <col min="13314" max="13314" width="27.44140625" bestFit="1" customWidth="1"/>
    <col min="13569" max="13569" width="6.109375" customWidth="1"/>
    <col min="13570" max="13570" width="27.44140625" bestFit="1" customWidth="1"/>
    <col min="13825" max="13825" width="6.109375" customWidth="1"/>
    <col min="13826" max="13826" width="27.44140625" bestFit="1" customWidth="1"/>
    <col min="14081" max="14081" width="6.109375" customWidth="1"/>
    <col min="14082" max="14082" width="27.44140625" bestFit="1" customWidth="1"/>
    <col min="14337" max="14337" width="6.109375" customWidth="1"/>
    <col min="14338" max="14338" width="27.44140625" bestFit="1" customWidth="1"/>
    <col min="14593" max="14593" width="6.109375" customWidth="1"/>
    <col min="14594" max="14594" width="27.44140625" bestFit="1" customWidth="1"/>
    <col min="14849" max="14849" width="6.109375" customWidth="1"/>
    <col min="14850" max="14850" width="27.44140625" bestFit="1" customWidth="1"/>
    <col min="15105" max="15105" width="6.109375" customWidth="1"/>
    <col min="15106" max="15106" width="27.44140625" bestFit="1" customWidth="1"/>
    <col min="15361" max="15361" width="6.109375" customWidth="1"/>
    <col min="15362" max="15362" width="27.44140625" bestFit="1" customWidth="1"/>
    <col min="15617" max="15617" width="6.109375" customWidth="1"/>
    <col min="15618" max="15618" width="27.44140625" bestFit="1" customWidth="1"/>
    <col min="15873" max="15873" width="6.109375" customWidth="1"/>
    <col min="15874" max="15874" width="27.44140625" bestFit="1" customWidth="1"/>
    <col min="16129" max="16129" width="6.109375" customWidth="1"/>
    <col min="16130" max="16130" width="27.44140625" bestFit="1" customWidth="1"/>
  </cols>
  <sheetData>
    <row r="1" spans="1:5" x14ac:dyDescent="0.3">
      <c r="A1" s="11" t="s">
        <v>55</v>
      </c>
      <c r="B1" s="11" t="s">
        <v>73</v>
      </c>
      <c r="C1" s="23" t="s">
        <v>79</v>
      </c>
      <c r="D1" s="11" t="s">
        <v>66</v>
      </c>
      <c r="E1" s="11" t="s">
        <v>74</v>
      </c>
    </row>
    <row r="2" spans="1:5" x14ac:dyDescent="0.3">
      <c r="A2" s="6">
        <v>1</v>
      </c>
      <c r="B2" s="12" t="s">
        <v>75</v>
      </c>
      <c r="C2" s="2" t="s">
        <v>80</v>
      </c>
      <c r="D2" s="2">
        <f>Hoja1!C64/Hoja1!C89</f>
        <v>1.1765656328523117</v>
      </c>
      <c r="E2" s="2"/>
    </row>
    <row r="3" spans="1:5" x14ac:dyDescent="0.3">
      <c r="A3" s="6">
        <v>2</v>
      </c>
      <c r="B3" s="2"/>
      <c r="C3" s="2"/>
      <c r="D3" s="2"/>
      <c r="E3" s="2"/>
    </row>
    <row r="4" spans="1:5" x14ac:dyDescent="0.3">
      <c r="A4" s="6">
        <v>3</v>
      </c>
      <c r="B4" s="2"/>
      <c r="C4" s="2"/>
      <c r="D4" s="2"/>
      <c r="E4" s="2"/>
    </row>
    <row r="5" spans="1:5" x14ac:dyDescent="0.3">
      <c r="A5" s="6">
        <v>4</v>
      </c>
      <c r="B5" s="2"/>
      <c r="C5" s="2"/>
      <c r="D5" s="2"/>
      <c r="E5" s="2"/>
    </row>
    <row r="6" spans="1:5" x14ac:dyDescent="0.3">
      <c r="A6" s="6">
        <v>5</v>
      </c>
      <c r="B6" s="2"/>
      <c r="C6" s="2"/>
      <c r="D6" s="2"/>
      <c r="E6" s="2"/>
    </row>
    <row r="7" spans="1:5" x14ac:dyDescent="0.3">
      <c r="A7" s="6"/>
      <c r="B7" s="2"/>
      <c r="C7" s="2"/>
      <c r="D7" s="2"/>
      <c r="E7" s="2"/>
    </row>
    <row r="8" spans="1:5" x14ac:dyDescent="0.3">
      <c r="A8" s="6"/>
      <c r="B8" s="2"/>
      <c r="C8" s="2"/>
      <c r="D8" s="2"/>
      <c r="E8" s="2"/>
    </row>
    <row r="9" spans="1:5" x14ac:dyDescent="0.3">
      <c r="A9" s="6"/>
      <c r="B9" s="2"/>
      <c r="C9" s="2"/>
      <c r="D9" s="2"/>
      <c r="E9" s="2"/>
    </row>
    <row r="10" spans="1:5" x14ac:dyDescent="0.3">
      <c r="A10" s="6"/>
      <c r="B10" s="2"/>
      <c r="C10" s="2"/>
      <c r="D10" s="2"/>
      <c r="E10" s="2"/>
    </row>
    <row r="11" spans="1:5" x14ac:dyDescent="0.3">
      <c r="A11" s="6"/>
      <c r="B11" s="2"/>
      <c r="C11" s="2"/>
      <c r="D11" s="2"/>
      <c r="E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Diaz</dc:creator>
  <cp:lastModifiedBy>Alejandro Diaz</cp:lastModifiedBy>
  <dcterms:created xsi:type="dcterms:W3CDTF">2015-06-05T18:19:34Z</dcterms:created>
  <dcterms:modified xsi:type="dcterms:W3CDTF">2024-06-15T23:34:38Z</dcterms:modified>
</cp:coreProperties>
</file>