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Development Projects\0-Universidad\Contabilidad\c2\0.- Certamen año anterior\Resolucion\"/>
    </mc:Choice>
  </mc:AlternateContent>
  <xr:revisionPtr revIDLastSave="0" documentId="13_ncr:1_{80811A2B-3855-4F10-972C-A63F13125ED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2" l="1"/>
  <c r="J35" i="2"/>
  <c r="J59" i="2"/>
  <c r="J51" i="2"/>
  <c r="J60" i="2" s="1"/>
  <c r="J61" i="2" s="1"/>
  <c r="J21" i="2"/>
  <c r="J22" i="2" s="1"/>
  <c r="J12" i="2"/>
  <c r="J14" i="2" s="1"/>
  <c r="G34" i="2"/>
  <c r="F35" i="2" s="1"/>
  <c r="F34" i="2"/>
  <c r="E34" i="2"/>
  <c r="D34" i="2"/>
  <c r="D36" i="2" s="1"/>
  <c r="E35" i="2" l="1"/>
  <c r="E36" i="2" s="1"/>
  <c r="J41" i="2"/>
  <c r="J44" i="2" s="1"/>
  <c r="J24" i="2"/>
  <c r="F36" i="2"/>
  <c r="G36" i="2"/>
  <c r="J45" i="2" l="1"/>
  <c r="J55" i="2" s="1"/>
  <c r="J56" i="2" s="1"/>
  <c r="J63" i="2" s="1"/>
  <c r="J46" i="2" l="1"/>
  <c r="J72" i="2" s="1"/>
  <c r="J74" i="2" s="1"/>
  <c r="J76" i="2" s="1"/>
</calcChain>
</file>

<file path=xl/sharedStrings.xml><?xml version="1.0" encoding="utf-8"?>
<sst xmlns="http://schemas.openxmlformats.org/spreadsheetml/2006/main" count="169" uniqueCount="105">
  <si>
    <t>PROBLEMA 1</t>
  </si>
  <si>
    <t>Cifras en M$ (al 31.12.2013)</t>
  </si>
  <si>
    <t xml:space="preserve">           SALDOS</t>
  </si>
  <si>
    <t>OBSERVACIONES</t>
  </si>
  <si>
    <t xml:space="preserve">              CUENTAS</t>
  </si>
  <si>
    <t>Deudor</t>
  </si>
  <si>
    <t>Acreedor</t>
  </si>
  <si>
    <t>Efectivo</t>
  </si>
  <si>
    <t>Inventario</t>
  </si>
  <si>
    <t>Utilidades Acumuladas</t>
  </si>
  <si>
    <t> Son las mercaderías que venden</t>
  </si>
  <si>
    <t>Vehículos</t>
  </si>
  <si>
    <t> Proveniente de años anteriores</t>
  </si>
  <si>
    <t>Varios Deudores</t>
  </si>
  <si>
    <t> Para uso de la empresa</t>
  </si>
  <si>
    <t>Equipos</t>
  </si>
  <si>
    <t>Se cobrarán durante el año 2014</t>
  </si>
  <si>
    <t>Derechos de Llaves</t>
  </si>
  <si>
    <t> Se usan para las operaciones de la empresa.</t>
  </si>
  <si>
    <t>Letras por Cobrar</t>
  </si>
  <si>
    <t> La empresa registra una Marca propia por su producto estrella.</t>
  </si>
  <si>
    <t>Gastos de Publicidad</t>
  </si>
  <si>
    <t>60% se cobrará durante año 2014, y el resto a partir del 2015</t>
  </si>
  <si>
    <t>Banco Santander</t>
  </si>
  <si>
    <t>Del periodo 2013</t>
  </si>
  <si>
    <t xml:space="preserve">Acreedores  </t>
  </si>
  <si>
    <t>Bien Raíz</t>
  </si>
  <si>
    <t>Largo Plazo</t>
  </si>
  <si>
    <t>Cuenta Obligada Socio Palma</t>
  </si>
  <si>
    <t>Cuenta Obligada Socio Castro</t>
  </si>
  <si>
    <t>Gastos de Comercialización</t>
  </si>
  <si>
    <t>Remuneraciones por Pagar</t>
  </si>
  <si>
    <t>Crédito Hipotecario</t>
  </si>
  <si>
    <t>Del mes de diciembre de 2013</t>
  </si>
  <si>
    <t>Capital</t>
  </si>
  <si>
    <t>60 cuotas pagaderas a partir de Marzo del 2014</t>
  </si>
  <si>
    <t xml:space="preserve">Acreedores </t>
  </si>
  <si>
    <t>Proveedores</t>
  </si>
  <si>
    <t>A pagar a partir  del 2015</t>
  </si>
  <si>
    <t>Cuenta Particular Socio Palma</t>
  </si>
  <si>
    <t>A pagar entre marzo y octubre de 2014</t>
  </si>
  <si>
    <t>Cotizaciones Previsionales por pagar</t>
  </si>
  <si>
    <t>IVA por Pagar</t>
  </si>
  <si>
    <t> Se pagarán en enero 2014</t>
  </si>
  <si>
    <t>Gastos Patentes</t>
  </si>
  <si>
    <t>Intereses Financieros</t>
  </si>
  <si>
    <t>Gastos Generales</t>
  </si>
  <si>
    <t> Intereses pagados por préstamos bancarios</t>
  </si>
  <si>
    <t>Gasto Servicios Básicos</t>
  </si>
  <si>
    <t>Remuneraciones</t>
  </si>
  <si>
    <t>Costo de Ventas</t>
  </si>
  <si>
    <t> Gasto mes de Diciembre 2013.</t>
  </si>
  <si>
    <t>Ventas</t>
  </si>
  <si>
    <t>SUMAS</t>
  </si>
  <si>
    <t>Con los antecedentes que se presentan a continuación se pide a Usted:
a) Confeccionar el resto del balance 8 columnas (o seas las 4 columnas restantes)
b) Confeccionar Estado de Situación Financiera y Estado Resultado al 31.12.2013
c) Tasa de Impuesto a la Renta 25%</t>
  </si>
  <si>
    <t>Resultados</t>
  </si>
  <si>
    <t>SALDOS</t>
  </si>
  <si>
    <t>Activo</t>
  </si>
  <si>
    <t>Pasivo</t>
  </si>
  <si>
    <t>CUENTAS</t>
  </si>
  <si>
    <t>Resultado del ejercicio</t>
  </si>
  <si>
    <t>Totales iguales</t>
  </si>
  <si>
    <t>Gasto</t>
  </si>
  <si>
    <t>Ingreso</t>
  </si>
  <si>
    <t>Activos</t>
  </si>
  <si>
    <t>Activos Corrientes</t>
  </si>
  <si>
    <t>Corto Plazo (60%): Letras por cobrar que se esperan cobrar dentro del próximo año fiscal.</t>
  </si>
  <si>
    <t>Largo Plazo (40%): Letras por cobrar que se esperan cobrar después de un año.</t>
  </si>
  <si>
    <t>Total</t>
  </si>
  <si>
    <t>Total Activos</t>
  </si>
  <si>
    <t>Pasivos</t>
  </si>
  <si>
    <t>Pasivos Corrientes</t>
  </si>
  <si>
    <t>Credito Hipotecario</t>
  </si>
  <si>
    <t>impto renta por pagar</t>
  </si>
  <si>
    <t>Pasivos No Corrientes</t>
  </si>
  <si>
    <t>Activos No Corrientes</t>
  </si>
  <si>
    <t>Total Pasivos</t>
  </si>
  <si>
    <t>Patrimonio</t>
  </si>
  <si>
    <t>Resultado ejercicio</t>
  </si>
  <si>
    <t>Estado Integral de Resultados</t>
  </si>
  <si>
    <t>Ingreso por ventas</t>
  </si>
  <si>
    <t>Gastos de pubicidad</t>
  </si>
  <si>
    <t>gastos de comercializa</t>
  </si>
  <si>
    <t>gastos patente</t>
  </si>
  <si>
    <t>intereses financieros</t>
  </si>
  <si>
    <t>Gastos generales</t>
  </si>
  <si>
    <t>gastos serv básicos</t>
  </si>
  <si>
    <t>remuneraciones</t>
  </si>
  <si>
    <t>Resultados ejercicio</t>
  </si>
  <si>
    <t>Total (Margen Bruto)</t>
  </si>
  <si>
    <t>Gastos operativos</t>
  </si>
  <si>
    <t>Total (Resultado Operativo)</t>
  </si>
  <si>
    <t>Resultado Operativo</t>
  </si>
  <si>
    <t>Impuesto a la Renta (25%)</t>
  </si>
  <si>
    <t>Resultado despues de Impuestos</t>
  </si>
  <si>
    <t>Resultado del ejercicio despues de Impuestos</t>
  </si>
  <si>
    <t>Total Patrimonio</t>
  </si>
  <si>
    <t>Total Patrimonio y Pasivos</t>
  </si>
  <si>
    <t>1.- Para saber en qué condiciones de liquidez se encuentra la empresa ante la eventualidad de no
vender sus productos, la información que se debe utilizar es:</t>
  </si>
  <si>
    <t>La condición de liquidez se evalúa comúnmente con el Test Ácido (también conocido como 
Prueba de Ácido o Quick Ratio), que excluye los inventarios de los activos corrientes porque los 
inventarios no son tan fácilmente convertibles en efectivo como otras cuentas.</t>
  </si>
  <si>
    <t>2.- Cada cuántos días aproximadamente paga sus deudas BETA SA en el año 2012:</t>
  </si>
  <si>
    <t>3.- BETA S.A. por cada peso de Activo, este se financia con deuda de terceros en:</t>
  </si>
  <si>
    <t>4.- En qué condiciones se encuentras ALFA SA y BETA SA para determinar su capacidadgeneradora de recursos de corto plazo para cubrir sus obligaciones de corto plazo:</t>
  </si>
  <si>
    <t>El Test Ácido indica que una proporción superior a 1 es generalmente favorable. 
Por lo tanto, ALFA S.A. y BETA S.A. tienen la siguiente capacidad generadora de recursos de corto plazo:</t>
  </si>
  <si>
    <t>5.- Cuál empresa presenta mejor Margen Bruto sobre las Ventas, de acuerdo a los antecedentes
entregados: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</si>
</sst>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4"/>
      <color theme="1"/>
      <name val="Calibri"/>
      <family val="2"/>
      <scheme val="minor"/>
    </font>
    <font>
      <b/>
      <sz val="14"/>
      <name val="Calibri"/>
      <family val="2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name val="Calibri"/>
      <family val="2"/>
    </font>
    <font>
      <b/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3" fontId="3" fillId="0" borderId="7" xfId="0" applyNumberFormat="1" applyFont="1" applyBorder="1" applyAlignment="1">
      <alignment horizontal="right" vertical="center"/>
    </xf>
    <xf numFmtId="0" fontId="3" fillId="0" borderId="8" xfId="0" applyFont="1" applyBorder="1" applyAlignment="1">
      <alignment vertical="center"/>
    </xf>
    <xf numFmtId="3" fontId="3" fillId="0" borderId="8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horizontal="right" vertical="center"/>
    </xf>
    <xf numFmtId="3" fontId="2" fillId="0" borderId="7" xfId="0" applyNumberFormat="1" applyFont="1" applyBorder="1" applyAlignment="1">
      <alignment horizontal="right" vertical="center"/>
    </xf>
    <xf numFmtId="3" fontId="2" fillId="0" borderId="8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/>
    </xf>
    <xf numFmtId="0" fontId="0" fillId="0" borderId="7" xfId="0" applyBorder="1"/>
    <xf numFmtId="3" fontId="2" fillId="0" borderId="7" xfId="0" applyNumberFormat="1" applyFont="1" applyBorder="1" applyAlignment="1">
      <alignment vertical="center"/>
    </xf>
    <xf numFmtId="3" fontId="0" fillId="0" borderId="7" xfId="0" applyNumberFormat="1" applyBorder="1"/>
    <xf numFmtId="0" fontId="3" fillId="3" borderId="7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5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3" fontId="3" fillId="3" borderId="7" xfId="0" applyNumberFormat="1" applyFont="1" applyFill="1" applyBorder="1" applyAlignment="1">
      <alignment horizontal="right" vertical="center"/>
    </xf>
    <xf numFmtId="3" fontId="0" fillId="3" borderId="7" xfId="0" applyNumberFormat="1" applyFill="1" applyBorder="1"/>
    <xf numFmtId="3" fontId="0" fillId="2" borderId="7" xfId="0" applyNumberFormat="1" applyFill="1" applyBorder="1"/>
    <xf numFmtId="3" fontId="3" fillId="0" borderId="7" xfId="0" applyNumberFormat="1" applyFont="1" applyFill="1" applyBorder="1" applyAlignment="1">
      <alignment horizontal="right" vertical="center"/>
    </xf>
    <xf numFmtId="3" fontId="0" fillId="0" borderId="7" xfId="0" applyNumberFormat="1" applyFill="1" applyBorder="1"/>
    <xf numFmtId="0" fontId="0" fillId="0" borderId="0" xfId="0" applyFill="1"/>
    <xf numFmtId="0" fontId="3" fillId="0" borderId="7" xfId="0" applyFont="1" applyFill="1" applyBorder="1" applyAlignment="1">
      <alignment horizontal="right" vertical="center"/>
    </xf>
    <xf numFmtId="0" fontId="3" fillId="4" borderId="7" xfId="0" applyFont="1" applyFill="1" applyBorder="1" applyAlignment="1">
      <alignment vertical="center"/>
    </xf>
    <xf numFmtId="3" fontId="3" fillId="4" borderId="7" xfId="0" applyNumberFormat="1" applyFont="1" applyFill="1" applyBorder="1" applyAlignment="1">
      <alignment horizontal="right" vertical="center"/>
    </xf>
    <xf numFmtId="3" fontId="0" fillId="4" borderId="7" xfId="0" applyNumberFormat="1" applyFill="1" applyBorder="1"/>
    <xf numFmtId="0" fontId="3" fillId="5" borderId="7" xfId="0" applyFont="1" applyFill="1" applyBorder="1" applyAlignment="1">
      <alignment vertical="center"/>
    </xf>
    <xf numFmtId="0" fontId="3" fillId="5" borderId="7" xfId="0" applyFont="1" applyFill="1" applyBorder="1" applyAlignment="1">
      <alignment horizontal="right" vertical="center"/>
    </xf>
    <xf numFmtId="3" fontId="2" fillId="5" borderId="7" xfId="0" applyNumberFormat="1" applyFont="1" applyFill="1" applyBorder="1" applyAlignment="1">
      <alignment vertical="center"/>
    </xf>
    <xf numFmtId="3" fontId="0" fillId="5" borderId="7" xfId="0" applyNumberFormat="1" applyFill="1" applyBorder="1"/>
    <xf numFmtId="3" fontId="3" fillId="5" borderId="7" xfId="0" applyNumberFormat="1" applyFont="1" applyFill="1" applyBorder="1" applyAlignment="1">
      <alignment horizontal="right" vertical="center"/>
    </xf>
    <xf numFmtId="0" fontId="3" fillId="3" borderId="7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/>
    <xf numFmtId="0" fontId="8" fillId="0" borderId="0" xfId="0" applyFont="1" applyFill="1" applyBorder="1" applyAlignment="1">
      <alignment vertical="center"/>
    </xf>
    <xf numFmtId="0" fontId="3" fillId="6" borderId="7" xfId="0" applyFont="1" applyFill="1" applyBorder="1" applyAlignment="1">
      <alignment vertical="center"/>
    </xf>
    <xf numFmtId="3" fontId="3" fillId="6" borderId="7" xfId="0" applyNumberFormat="1" applyFont="1" applyFill="1" applyBorder="1" applyAlignment="1">
      <alignment horizontal="right" vertical="center"/>
    </xf>
    <xf numFmtId="3" fontId="2" fillId="6" borderId="7" xfId="0" applyNumberFormat="1" applyFont="1" applyFill="1" applyBorder="1" applyAlignment="1">
      <alignment vertical="center"/>
    </xf>
    <xf numFmtId="3" fontId="0" fillId="6" borderId="7" xfId="0" applyNumberFormat="1" applyFill="1" applyBorder="1"/>
    <xf numFmtId="0" fontId="3" fillId="6" borderId="7" xfId="0" applyFont="1" applyFill="1" applyBorder="1" applyAlignment="1">
      <alignment horizontal="right" vertical="center"/>
    </xf>
    <xf numFmtId="0" fontId="3" fillId="7" borderId="7" xfId="0" applyFont="1" applyFill="1" applyBorder="1" applyAlignment="1">
      <alignment vertical="center"/>
    </xf>
    <xf numFmtId="3" fontId="3" fillId="7" borderId="7" xfId="0" applyNumberFormat="1" applyFont="1" applyFill="1" applyBorder="1" applyAlignment="1">
      <alignment horizontal="right" vertical="center"/>
    </xf>
    <xf numFmtId="3" fontId="2" fillId="7" borderId="7" xfId="0" applyNumberFormat="1" applyFont="1" applyFill="1" applyBorder="1" applyAlignment="1">
      <alignment vertical="center"/>
    </xf>
    <xf numFmtId="3" fontId="0" fillId="7" borderId="7" xfId="0" applyNumberFormat="1" applyFill="1" applyBorder="1"/>
    <xf numFmtId="0" fontId="9" fillId="0" borderId="0" xfId="0" applyFont="1"/>
    <xf numFmtId="0" fontId="0" fillId="6" borderId="7" xfId="0" applyFill="1" applyBorder="1"/>
    <xf numFmtId="0" fontId="8" fillId="0" borderId="7" xfId="0" applyFont="1" applyFill="1" applyBorder="1" applyAlignment="1">
      <alignment vertical="center"/>
    </xf>
    <xf numFmtId="3" fontId="9" fillId="0" borderId="7" xfId="0" applyNumberFormat="1" applyFont="1" applyFill="1" applyBorder="1"/>
    <xf numFmtId="0" fontId="3" fillId="8" borderId="7" xfId="0" applyFont="1" applyFill="1" applyBorder="1" applyAlignment="1">
      <alignment vertical="center"/>
    </xf>
    <xf numFmtId="3" fontId="3" fillId="8" borderId="7" xfId="0" applyNumberFormat="1" applyFont="1" applyFill="1" applyBorder="1" applyAlignment="1">
      <alignment horizontal="right" vertical="center"/>
    </xf>
    <xf numFmtId="3" fontId="0" fillId="8" borderId="7" xfId="0" applyNumberFormat="1" applyFill="1" applyBorder="1"/>
    <xf numFmtId="0" fontId="9" fillId="0" borderId="7" xfId="0" applyFont="1" applyBorder="1"/>
    <xf numFmtId="0" fontId="9" fillId="0" borderId="8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0" fillId="9" borderId="7" xfId="0" applyFill="1" applyBorder="1"/>
    <xf numFmtId="0" fontId="7" fillId="9" borderId="7" xfId="0" applyFont="1" applyFill="1" applyBorder="1"/>
    <xf numFmtId="0" fontId="9" fillId="0" borderId="7" xfId="0" applyFont="1" applyFill="1" applyBorder="1"/>
    <xf numFmtId="0" fontId="8" fillId="0" borderId="8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3" fontId="9" fillId="0" borderId="8" xfId="0" applyNumberFormat="1" applyFont="1" applyFill="1" applyBorder="1" applyAlignment="1">
      <alignment horizontal="center"/>
    </xf>
    <xf numFmtId="3" fontId="9" fillId="0" borderId="10" xfId="0" applyNumberFormat="1" applyFont="1" applyFill="1" applyBorder="1" applyAlignment="1">
      <alignment horizontal="center"/>
    </xf>
    <xf numFmtId="0" fontId="10" fillId="10" borderId="9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0" fillId="0" borderId="7" xfId="0" applyBorder="1" applyAlignment="1">
      <alignment horizontal="left" vertical="top" wrapText="1"/>
    </xf>
    <xf numFmtId="0" fontId="0" fillId="0" borderId="7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68581</xdr:colOff>
      <xdr:row>0</xdr:row>
      <xdr:rowOff>167640</xdr:rowOff>
    </xdr:from>
    <xdr:to>
      <xdr:col>10</xdr:col>
      <xdr:colOff>773383</xdr:colOff>
      <xdr:row>2</xdr:row>
      <xdr:rowOff>99060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C8DD29C-EA5F-C7C7-99F9-574C6D160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5941" y="167640"/>
          <a:ext cx="3082242" cy="586740"/>
        </a:xfrm>
        <a:prstGeom prst="rect">
          <a:avLst/>
        </a:prstGeom>
      </xdr:spPr>
    </xdr:pic>
    <xdr:clientData/>
  </xdr:twoCellAnchor>
  <xdr:twoCellAnchor editAs="oneCell">
    <xdr:from>
      <xdr:col>0</xdr:col>
      <xdr:colOff>22859</xdr:colOff>
      <xdr:row>6</xdr:row>
      <xdr:rowOff>15240</xdr:rowOff>
    </xdr:from>
    <xdr:to>
      <xdr:col>4</xdr:col>
      <xdr:colOff>626436</xdr:colOff>
      <xdr:row>9</xdr:row>
      <xdr:rowOff>160020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8691E14-45AE-798C-BD04-322A489D6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59" y="1402080"/>
          <a:ext cx="3773497" cy="693420"/>
        </a:xfrm>
        <a:prstGeom prst="rect">
          <a:avLst/>
        </a:prstGeom>
      </xdr:spPr>
    </xdr:pic>
    <xdr:clientData/>
  </xdr:twoCellAnchor>
  <xdr:twoCellAnchor editAs="oneCell">
    <xdr:from>
      <xdr:col>4</xdr:col>
      <xdr:colOff>739140</xdr:colOff>
      <xdr:row>6</xdr:row>
      <xdr:rowOff>114300</xdr:rowOff>
    </xdr:from>
    <xdr:to>
      <xdr:col>10</xdr:col>
      <xdr:colOff>756951</xdr:colOff>
      <xdr:row>9</xdr:row>
      <xdr:rowOff>146766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C6A5C8-4B3C-4F02-C1D7-6B7FF655F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9060" y="1501140"/>
          <a:ext cx="4772691" cy="58110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12</xdr:row>
      <xdr:rowOff>1</xdr:rowOff>
    </xdr:from>
    <xdr:to>
      <xdr:col>4</xdr:col>
      <xdr:colOff>411481</xdr:colOff>
      <xdr:row>15</xdr:row>
      <xdr:rowOff>177543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F326EAE-DCAB-5AF6-9F73-859613965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2484121"/>
          <a:ext cx="3581400" cy="726182"/>
        </a:xfrm>
        <a:prstGeom prst="rect">
          <a:avLst/>
        </a:prstGeom>
      </xdr:spPr>
    </xdr:pic>
    <xdr:clientData/>
  </xdr:twoCellAnchor>
  <xdr:twoCellAnchor editAs="oneCell">
    <xdr:from>
      <xdr:col>4</xdr:col>
      <xdr:colOff>472441</xdr:colOff>
      <xdr:row>12</xdr:row>
      <xdr:rowOff>7620</xdr:rowOff>
    </xdr:from>
    <xdr:to>
      <xdr:col>10</xdr:col>
      <xdr:colOff>419101</xdr:colOff>
      <xdr:row>15</xdr:row>
      <xdr:rowOff>125281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FC339F3-213F-970E-A7D8-81870AE3F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42361" y="2491740"/>
          <a:ext cx="4701540" cy="666301"/>
        </a:xfrm>
        <a:prstGeom prst="rect">
          <a:avLst/>
        </a:prstGeom>
      </xdr:spPr>
    </xdr:pic>
    <xdr:clientData/>
  </xdr:twoCellAnchor>
  <xdr:twoCellAnchor editAs="oneCell">
    <xdr:from>
      <xdr:col>0</xdr:col>
      <xdr:colOff>106681</xdr:colOff>
      <xdr:row>23</xdr:row>
      <xdr:rowOff>22860</xdr:rowOff>
    </xdr:from>
    <xdr:to>
      <xdr:col>4</xdr:col>
      <xdr:colOff>682421</xdr:colOff>
      <xdr:row>27</xdr:row>
      <xdr:rowOff>156351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85CDCBF-723C-D880-CD38-A77D87F5D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6681" y="4991100"/>
          <a:ext cx="3745660" cy="8650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43"/>
  <sheetViews>
    <sheetView zoomScaleNormal="100" workbookViewId="0">
      <selection activeCell="B49" sqref="B49"/>
    </sheetView>
  </sheetViews>
  <sheetFormatPr baseColWidth="10" defaultRowHeight="14.4" x14ac:dyDescent="0.3"/>
  <cols>
    <col min="1" max="1" width="34.44140625" bestFit="1" customWidth="1"/>
    <col min="4" max="4" width="61.109375" bestFit="1" customWidth="1"/>
    <col min="257" max="257" width="34.44140625" bestFit="1" customWidth="1"/>
    <col min="260" max="260" width="61.109375" bestFit="1" customWidth="1"/>
    <col min="513" max="513" width="34.44140625" bestFit="1" customWidth="1"/>
    <col min="516" max="516" width="61.109375" bestFit="1" customWidth="1"/>
    <col min="769" max="769" width="34.44140625" bestFit="1" customWidth="1"/>
    <col min="772" max="772" width="61.109375" bestFit="1" customWidth="1"/>
    <col min="1025" max="1025" width="34.44140625" bestFit="1" customWidth="1"/>
    <col min="1028" max="1028" width="61.109375" bestFit="1" customWidth="1"/>
    <col min="1281" max="1281" width="34.44140625" bestFit="1" customWidth="1"/>
    <col min="1284" max="1284" width="61.109375" bestFit="1" customWidth="1"/>
    <col min="1537" max="1537" width="34.44140625" bestFit="1" customWidth="1"/>
    <col min="1540" max="1540" width="61.109375" bestFit="1" customWidth="1"/>
    <col min="1793" max="1793" width="34.44140625" bestFit="1" customWidth="1"/>
    <col min="1796" max="1796" width="61.109375" bestFit="1" customWidth="1"/>
    <col min="2049" max="2049" width="34.44140625" bestFit="1" customWidth="1"/>
    <col min="2052" max="2052" width="61.109375" bestFit="1" customWidth="1"/>
    <col min="2305" max="2305" width="34.44140625" bestFit="1" customWidth="1"/>
    <col min="2308" max="2308" width="61.109375" bestFit="1" customWidth="1"/>
    <col min="2561" max="2561" width="34.44140625" bestFit="1" customWidth="1"/>
    <col min="2564" max="2564" width="61.109375" bestFit="1" customWidth="1"/>
    <col min="2817" max="2817" width="34.44140625" bestFit="1" customWidth="1"/>
    <col min="2820" max="2820" width="61.109375" bestFit="1" customWidth="1"/>
    <col min="3073" max="3073" width="34.44140625" bestFit="1" customWidth="1"/>
    <col min="3076" max="3076" width="61.109375" bestFit="1" customWidth="1"/>
    <col min="3329" max="3329" width="34.44140625" bestFit="1" customWidth="1"/>
    <col min="3332" max="3332" width="61.109375" bestFit="1" customWidth="1"/>
    <col min="3585" max="3585" width="34.44140625" bestFit="1" customWidth="1"/>
    <col min="3588" max="3588" width="61.109375" bestFit="1" customWidth="1"/>
    <col min="3841" max="3841" width="34.44140625" bestFit="1" customWidth="1"/>
    <col min="3844" max="3844" width="61.109375" bestFit="1" customWidth="1"/>
    <col min="4097" max="4097" width="34.44140625" bestFit="1" customWidth="1"/>
    <col min="4100" max="4100" width="61.109375" bestFit="1" customWidth="1"/>
    <col min="4353" max="4353" width="34.44140625" bestFit="1" customWidth="1"/>
    <col min="4356" max="4356" width="61.109375" bestFit="1" customWidth="1"/>
    <col min="4609" max="4609" width="34.44140625" bestFit="1" customWidth="1"/>
    <col min="4612" max="4612" width="61.109375" bestFit="1" customWidth="1"/>
    <col min="4865" max="4865" width="34.44140625" bestFit="1" customWidth="1"/>
    <col min="4868" max="4868" width="61.109375" bestFit="1" customWidth="1"/>
    <col min="5121" max="5121" width="34.44140625" bestFit="1" customWidth="1"/>
    <col min="5124" max="5124" width="61.109375" bestFit="1" customWidth="1"/>
    <col min="5377" max="5377" width="34.44140625" bestFit="1" customWidth="1"/>
    <col min="5380" max="5380" width="61.109375" bestFit="1" customWidth="1"/>
    <col min="5633" max="5633" width="34.44140625" bestFit="1" customWidth="1"/>
    <col min="5636" max="5636" width="61.109375" bestFit="1" customWidth="1"/>
    <col min="5889" max="5889" width="34.44140625" bestFit="1" customWidth="1"/>
    <col min="5892" max="5892" width="61.109375" bestFit="1" customWidth="1"/>
    <col min="6145" max="6145" width="34.44140625" bestFit="1" customWidth="1"/>
    <col min="6148" max="6148" width="61.109375" bestFit="1" customWidth="1"/>
    <col min="6401" max="6401" width="34.44140625" bestFit="1" customWidth="1"/>
    <col min="6404" max="6404" width="61.109375" bestFit="1" customWidth="1"/>
    <col min="6657" max="6657" width="34.44140625" bestFit="1" customWidth="1"/>
    <col min="6660" max="6660" width="61.109375" bestFit="1" customWidth="1"/>
    <col min="6913" max="6913" width="34.44140625" bestFit="1" customWidth="1"/>
    <col min="6916" max="6916" width="61.109375" bestFit="1" customWidth="1"/>
    <col min="7169" max="7169" width="34.44140625" bestFit="1" customWidth="1"/>
    <col min="7172" max="7172" width="61.109375" bestFit="1" customWidth="1"/>
    <col min="7425" max="7425" width="34.44140625" bestFit="1" customWidth="1"/>
    <col min="7428" max="7428" width="61.109375" bestFit="1" customWidth="1"/>
    <col min="7681" max="7681" width="34.44140625" bestFit="1" customWidth="1"/>
    <col min="7684" max="7684" width="61.109375" bestFit="1" customWidth="1"/>
    <col min="7937" max="7937" width="34.44140625" bestFit="1" customWidth="1"/>
    <col min="7940" max="7940" width="61.109375" bestFit="1" customWidth="1"/>
    <col min="8193" max="8193" width="34.44140625" bestFit="1" customWidth="1"/>
    <col min="8196" max="8196" width="61.109375" bestFit="1" customWidth="1"/>
    <col min="8449" max="8449" width="34.44140625" bestFit="1" customWidth="1"/>
    <col min="8452" max="8452" width="61.109375" bestFit="1" customWidth="1"/>
    <col min="8705" max="8705" width="34.44140625" bestFit="1" customWidth="1"/>
    <col min="8708" max="8708" width="61.109375" bestFit="1" customWidth="1"/>
    <col min="8961" max="8961" width="34.44140625" bestFit="1" customWidth="1"/>
    <col min="8964" max="8964" width="61.109375" bestFit="1" customWidth="1"/>
    <col min="9217" max="9217" width="34.44140625" bestFit="1" customWidth="1"/>
    <col min="9220" max="9220" width="61.109375" bestFit="1" customWidth="1"/>
    <col min="9473" max="9473" width="34.44140625" bestFit="1" customWidth="1"/>
    <col min="9476" max="9476" width="61.109375" bestFit="1" customWidth="1"/>
    <col min="9729" max="9729" width="34.44140625" bestFit="1" customWidth="1"/>
    <col min="9732" max="9732" width="61.109375" bestFit="1" customWidth="1"/>
    <col min="9985" max="9985" width="34.44140625" bestFit="1" customWidth="1"/>
    <col min="9988" max="9988" width="61.109375" bestFit="1" customWidth="1"/>
    <col min="10241" max="10241" width="34.44140625" bestFit="1" customWidth="1"/>
    <col min="10244" max="10244" width="61.109375" bestFit="1" customWidth="1"/>
    <col min="10497" max="10497" width="34.44140625" bestFit="1" customWidth="1"/>
    <col min="10500" max="10500" width="61.109375" bestFit="1" customWidth="1"/>
    <col min="10753" max="10753" width="34.44140625" bestFit="1" customWidth="1"/>
    <col min="10756" max="10756" width="61.109375" bestFit="1" customWidth="1"/>
    <col min="11009" max="11009" width="34.44140625" bestFit="1" customWidth="1"/>
    <col min="11012" max="11012" width="61.109375" bestFit="1" customWidth="1"/>
    <col min="11265" max="11265" width="34.44140625" bestFit="1" customWidth="1"/>
    <col min="11268" max="11268" width="61.109375" bestFit="1" customWidth="1"/>
    <col min="11521" max="11521" width="34.44140625" bestFit="1" customWidth="1"/>
    <col min="11524" max="11524" width="61.109375" bestFit="1" customWidth="1"/>
    <col min="11777" max="11777" width="34.44140625" bestFit="1" customWidth="1"/>
    <col min="11780" max="11780" width="61.109375" bestFit="1" customWidth="1"/>
    <col min="12033" max="12033" width="34.44140625" bestFit="1" customWidth="1"/>
    <col min="12036" max="12036" width="61.109375" bestFit="1" customWidth="1"/>
    <col min="12289" max="12289" width="34.44140625" bestFit="1" customWidth="1"/>
    <col min="12292" max="12292" width="61.109375" bestFit="1" customWidth="1"/>
    <col min="12545" max="12545" width="34.44140625" bestFit="1" customWidth="1"/>
    <col min="12548" max="12548" width="61.109375" bestFit="1" customWidth="1"/>
    <col min="12801" max="12801" width="34.44140625" bestFit="1" customWidth="1"/>
    <col min="12804" max="12804" width="61.109375" bestFit="1" customWidth="1"/>
    <col min="13057" max="13057" width="34.44140625" bestFit="1" customWidth="1"/>
    <col min="13060" max="13060" width="61.109375" bestFit="1" customWidth="1"/>
    <col min="13313" max="13313" width="34.44140625" bestFit="1" customWidth="1"/>
    <col min="13316" max="13316" width="61.109375" bestFit="1" customWidth="1"/>
    <col min="13569" max="13569" width="34.44140625" bestFit="1" customWidth="1"/>
    <col min="13572" max="13572" width="61.109375" bestFit="1" customWidth="1"/>
    <col min="13825" max="13825" width="34.44140625" bestFit="1" customWidth="1"/>
    <col min="13828" max="13828" width="61.109375" bestFit="1" customWidth="1"/>
    <col min="14081" max="14081" width="34.44140625" bestFit="1" customWidth="1"/>
    <col min="14084" max="14084" width="61.109375" bestFit="1" customWidth="1"/>
    <col min="14337" max="14337" width="34.44140625" bestFit="1" customWidth="1"/>
    <col min="14340" max="14340" width="61.109375" bestFit="1" customWidth="1"/>
    <col min="14593" max="14593" width="34.44140625" bestFit="1" customWidth="1"/>
    <col min="14596" max="14596" width="61.109375" bestFit="1" customWidth="1"/>
    <col min="14849" max="14849" width="34.44140625" bestFit="1" customWidth="1"/>
    <col min="14852" max="14852" width="61.109375" bestFit="1" customWidth="1"/>
    <col min="15105" max="15105" width="34.44140625" bestFit="1" customWidth="1"/>
    <col min="15108" max="15108" width="61.109375" bestFit="1" customWidth="1"/>
    <col min="15361" max="15361" width="34.44140625" bestFit="1" customWidth="1"/>
    <col min="15364" max="15364" width="61.109375" bestFit="1" customWidth="1"/>
    <col min="15617" max="15617" width="34.44140625" bestFit="1" customWidth="1"/>
    <col min="15620" max="15620" width="61.109375" bestFit="1" customWidth="1"/>
    <col min="15873" max="15873" width="34.44140625" bestFit="1" customWidth="1"/>
    <col min="15876" max="15876" width="61.109375" bestFit="1" customWidth="1"/>
    <col min="16129" max="16129" width="34.44140625" bestFit="1" customWidth="1"/>
    <col min="16132" max="16132" width="61.109375" bestFit="1" customWidth="1"/>
  </cols>
  <sheetData>
    <row r="2" spans="1:4" x14ac:dyDescent="0.3">
      <c r="A2" t="s">
        <v>0</v>
      </c>
    </row>
    <row r="3" spans="1:4" ht="14.4" customHeight="1" x14ac:dyDescent="0.3">
      <c r="A3" s="24" t="s">
        <v>54</v>
      </c>
      <c r="B3" s="24"/>
      <c r="C3" s="24"/>
      <c r="D3" s="24"/>
    </row>
    <row r="4" spans="1:4" x14ac:dyDescent="0.3">
      <c r="A4" s="24"/>
      <c r="B4" s="24"/>
      <c r="C4" s="24"/>
      <c r="D4" s="24"/>
    </row>
    <row r="5" spans="1:4" x14ac:dyDescent="0.3">
      <c r="A5" s="24"/>
      <c r="B5" s="24"/>
      <c r="C5" s="24"/>
      <c r="D5" s="24"/>
    </row>
    <row r="6" spans="1:4" x14ac:dyDescent="0.3">
      <c r="A6" s="24"/>
      <c r="B6" s="24"/>
      <c r="C6" s="24"/>
      <c r="D6" s="24"/>
    </row>
    <row r="7" spans="1:4" x14ac:dyDescent="0.3">
      <c r="A7" s="24"/>
      <c r="B7" s="24"/>
      <c r="C7" s="24"/>
      <c r="D7" s="24"/>
    </row>
    <row r="10" spans="1:4" x14ac:dyDescent="0.3">
      <c r="A10" s="18" t="s">
        <v>1</v>
      </c>
      <c r="B10" s="20" t="s">
        <v>2</v>
      </c>
      <c r="C10" s="21"/>
      <c r="D10" s="18" t="s">
        <v>3</v>
      </c>
    </row>
    <row r="11" spans="1:4" x14ac:dyDescent="0.3">
      <c r="A11" s="19"/>
      <c r="B11" s="22"/>
      <c r="C11" s="23"/>
      <c r="D11" s="19"/>
    </row>
    <row r="12" spans="1:4" x14ac:dyDescent="0.3">
      <c r="A12" s="1" t="s">
        <v>4</v>
      </c>
      <c r="B12" s="2" t="s">
        <v>5</v>
      </c>
      <c r="C12" s="2" t="s">
        <v>6</v>
      </c>
      <c r="D12" s="3"/>
    </row>
    <row r="13" spans="1:4" x14ac:dyDescent="0.3">
      <c r="A13" s="4" t="s">
        <v>7</v>
      </c>
      <c r="B13" s="5">
        <v>9456</v>
      </c>
      <c r="C13" s="6"/>
      <c r="D13" s="4"/>
    </row>
    <row r="14" spans="1:4" x14ac:dyDescent="0.3">
      <c r="A14" s="4" t="s">
        <v>8</v>
      </c>
      <c r="B14" s="5">
        <v>7300</v>
      </c>
      <c r="C14" s="6"/>
      <c r="D14" s="4"/>
    </row>
    <row r="15" spans="1:4" x14ac:dyDescent="0.3">
      <c r="A15" s="4" t="s">
        <v>9</v>
      </c>
      <c r="B15" s="4"/>
      <c r="C15" s="7">
        <v>1450</v>
      </c>
      <c r="D15" s="4" t="s">
        <v>10</v>
      </c>
    </row>
    <row r="16" spans="1:4" x14ac:dyDescent="0.3">
      <c r="A16" s="4" t="s">
        <v>11</v>
      </c>
      <c r="B16" s="5">
        <v>10200</v>
      </c>
      <c r="C16" s="6"/>
      <c r="D16" s="4" t="s">
        <v>12</v>
      </c>
    </row>
    <row r="17" spans="1:4" x14ac:dyDescent="0.3">
      <c r="A17" s="4" t="s">
        <v>13</v>
      </c>
      <c r="B17" s="8">
        <v>800</v>
      </c>
      <c r="C17" s="6"/>
      <c r="D17" s="4" t="s">
        <v>14</v>
      </c>
    </row>
    <row r="18" spans="1:4" x14ac:dyDescent="0.3">
      <c r="A18" s="4" t="s">
        <v>15</v>
      </c>
      <c r="B18" s="5">
        <v>3500</v>
      </c>
      <c r="C18" s="6"/>
      <c r="D18" s="9" t="s">
        <v>16</v>
      </c>
    </row>
    <row r="19" spans="1:4" x14ac:dyDescent="0.3">
      <c r="A19" s="4" t="s">
        <v>17</v>
      </c>
      <c r="B19" s="5">
        <v>3900</v>
      </c>
      <c r="C19" s="6"/>
      <c r="D19" s="4" t="s">
        <v>18</v>
      </c>
    </row>
    <row r="20" spans="1:4" x14ac:dyDescent="0.3">
      <c r="A20" s="4" t="s">
        <v>19</v>
      </c>
      <c r="B20" s="5">
        <v>2950</v>
      </c>
      <c r="C20" s="6"/>
      <c r="D20" s="4" t="s">
        <v>20</v>
      </c>
    </row>
    <row r="21" spans="1:4" x14ac:dyDescent="0.3">
      <c r="A21" s="4" t="s">
        <v>21</v>
      </c>
      <c r="B21" s="8">
        <v>18</v>
      </c>
      <c r="C21" s="6"/>
      <c r="D21" s="9" t="s">
        <v>22</v>
      </c>
    </row>
    <row r="22" spans="1:4" x14ac:dyDescent="0.3">
      <c r="A22" s="4" t="s">
        <v>23</v>
      </c>
      <c r="B22" s="5">
        <v>10130</v>
      </c>
      <c r="C22" s="6"/>
      <c r="D22" s="9" t="s">
        <v>24</v>
      </c>
    </row>
    <row r="23" spans="1:4" x14ac:dyDescent="0.3">
      <c r="A23" s="4" t="s">
        <v>25</v>
      </c>
      <c r="B23" s="4"/>
      <c r="C23" s="7">
        <v>3000</v>
      </c>
      <c r="D23" s="4"/>
    </row>
    <row r="24" spans="1:4" x14ac:dyDescent="0.3">
      <c r="A24" s="4" t="s">
        <v>26</v>
      </c>
      <c r="B24" s="5">
        <v>225000</v>
      </c>
      <c r="C24" s="6"/>
      <c r="D24" s="4" t="s">
        <v>27</v>
      </c>
    </row>
    <row r="25" spans="1:4" x14ac:dyDescent="0.3">
      <c r="A25" s="4" t="s">
        <v>28</v>
      </c>
      <c r="B25" s="5">
        <v>1900</v>
      </c>
      <c r="C25" s="6"/>
      <c r="D25" s="4"/>
    </row>
    <row r="26" spans="1:4" x14ac:dyDescent="0.3">
      <c r="A26" s="4" t="s">
        <v>29</v>
      </c>
      <c r="B26" s="5">
        <v>1900</v>
      </c>
      <c r="C26" s="6"/>
      <c r="D26" s="4"/>
    </row>
    <row r="27" spans="1:4" x14ac:dyDescent="0.3">
      <c r="A27" s="4" t="s">
        <v>30</v>
      </c>
      <c r="B27" s="8">
        <v>980</v>
      </c>
      <c r="C27" s="6"/>
      <c r="D27" s="4"/>
    </row>
    <row r="28" spans="1:4" x14ac:dyDescent="0.3">
      <c r="A28" s="4" t="s">
        <v>31</v>
      </c>
      <c r="B28" s="4"/>
      <c r="C28" s="7">
        <v>2080</v>
      </c>
      <c r="D28" s="4" t="s">
        <v>24</v>
      </c>
    </row>
    <row r="29" spans="1:4" x14ac:dyDescent="0.3">
      <c r="A29" s="4" t="s">
        <v>32</v>
      </c>
      <c r="B29" s="4"/>
      <c r="C29" s="7">
        <v>180000</v>
      </c>
      <c r="D29" s="9" t="s">
        <v>33</v>
      </c>
    </row>
    <row r="30" spans="1:4" x14ac:dyDescent="0.3">
      <c r="A30" s="4" t="s">
        <v>34</v>
      </c>
      <c r="B30" s="4"/>
      <c r="C30" s="7">
        <v>39900</v>
      </c>
      <c r="D30" s="9" t="s">
        <v>35</v>
      </c>
    </row>
    <row r="31" spans="1:4" x14ac:dyDescent="0.3">
      <c r="A31" s="4" t="s">
        <v>36</v>
      </c>
      <c r="B31" s="4"/>
      <c r="C31" s="7">
        <v>4000</v>
      </c>
      <c r="D31" s="4"/>
    </row>
    <row r="32" spans="1:4" x14ac:dyDescent="0.3">
      <c r="A32" s="4" t="s">
        <v>37</v>
      </c>
      <c r="B32" s="4"/>
      <c r="C32" s="7">
        <v>3394</v>
      </c>
      <c r="D32" s="9" t="s">
        <v>38</v>
      </c>
    </row>
    <row r="33" spans="1:4" x14ac:dyDescent="0.3">
      <c r="A33" s="4" t="s">
        <v>39</v>
      </c>
      <c r="B33" s="5">
        <v>2100</v>
      </c>
      <c r="C33" s="6"/>
      <c r="D33" s="9" t="s">
        <v>40</v>
      </c>
    </row>
    <row r="34" spans="1:4" x14ac:dyDescent="0.3">
      <c r="A34" s="4" t="s">
        <v>41</v>
      </c>
      <c r="B34" s="4"/>
      <c r="C34" s="10">
        <v>650</v>
      </c>
      <c r="D34" s="4"/>
    </row>
    <row r="35" spans="1:4" x14ac:dyDescent="0.3">
      <c r="A35" s="4" t="s">
        <v>42</v>
      </c>
      <c r="B35" s="4"/>
      <c r="C35" s="10">
        <v>440</v>
      </c>
      <c r="D35" s="4" t="s">
        <v>43</v>
      </c>
    </row>
    <row r="36" spans="1:4" x14ac:dyDescent="0.3">
      <c r="A36" s="4" t="s">
        <v>44</v>
      </c>
      <c r="B36" s="8">
        <v>130</v>
      </c>
      <c r="C36" s="6"/>
      <c r="D36" s="9" t="s">
        <v>33</v>
      </c>
    </row>
    <row r="37" spans="1:4" x14ac:dyDescent="0.3">
      <c r="A37" s="4" t="s">
        <v>45</v>
      </c>
      <c r="B37" s="8">
        <v>300</v>
      </c>
      <c r="C37" s="6"/>
      <c r="D37" s="4"/>
    </row>
    <row r="38" spans="1:4" x14ac:dyDescent="0.3">
      <c r="A38" s="4" t="s">
        <v>46</v>
      </c>
      <c r="B38" s="8">
        <v>270</v>
      </c>
      <c r="C38" s="6"/>
      <c r="D38" s="4" t="s">
        <v>47</v>
      </c>
    </row>
    <row r="39" spans="1:4" x14ac:dyDescent="0.3">
      <c r="A39" s="4" t="s">
        <v>48</v>
      </c>
      <c r="B39" s="8">
        <v>180</v>
      </c>
      <c r="C39" s="6"/>
      <c r="D39" s="4"/>
    </row>
    <row r="40" spans="1:4" x14ac:dyDescent="0.3">
      <c r="A40" s="4" t="s">
        <v>49</v>
      </c>
      <c r="B40" s="5">
        <v>2300</v>
      </c>
      <c r="C40" s="6"/>
      <c r="D40" s="4"/>
    </row>
    <row r="41" spans="1:4" x14ac:dyDescent="0.3">
      <c r="A41" s="4" t="s">
        <v>50</v>
      </c>
      <c r="B41" s="5">
        <v>14500</v>
      </c>
      <c r="C41" s="6"/>
      <c r="D41" s="4" t="s">
        <v>51</v>
      </c>
    </row>
    <row r="42" spans="1:4" x14ac:dyDescent="0.3">
      <c r="A42" s="4" t="s">
        <v>52</v>
      </c>
      <c r="B42" s="4"/>
      <c r="C42" s="7">
        <v>62900</v>
      </c>
      <c r="D42" s="4"/>
    </row>
    <row r="43" spans="1:4" x14ac:dyDescent="0.3">
      <c r="A43" s="1" t="s">
        <v>53</v>
      </c>
      <c r="B43" s="11">
        <v>297814</v>
      </c>
      <c r="C43" s="12">
        <v>297814</v>
      </c>
      <c r="D43" s="4"/>
    </row>
  </sheetData>
  <mergeCells count="4">
    <mergeCell ref="A10:A11"/>
    <mergeCell ref="B10:C11"/>
    <mergeCell ref="D10:D11"/>
    <mergeCell ref="A3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0B102-C84E-46F9-8369-E6B239F7E5A4}">
  <dimension ref="A1:K76"/>
  <sheetViews>
    <sheetView zoomScale="115" zoomScaleNormal="115" workbookViewId="0">
      <selection activeCell="J1" sqref="J1"/>
    </sheetView>
  </sheetViews>
  <sheetFormatPr baseColWidth="10" defaultRowHeight="14.4" x14ac:dyDescent="0.3"/>
  <cols>
    <col min="1" max="1" width="32" customWidth="1"/>
    <col min="2" max="2" width="7.88671875" bestFit="1" customWidth="1"/>
    <col min="3" max="3" width="8.6640625" bestFit="1" customWidth="1"/>
    <col min="4" max="4" width="12.6640625" customWidth="1"/>
    <col min="5" max="5" width="13" bestFit="1" customWidth="1"/>
    <col min="9" max="9" width="30.88671875" bestFit="1" customWidth="1"/>
  </cols>
  <sheetData>
    <row r="1" spans="1:10" ht="14.4" customHeight="1" x14ac:dyDescent="0.3">
      <c r="A1" s="25" t="s">
        <v>1</v>
      </c>
      <c r="B1" s="25" t="s">
        <v>56</v>
      </c>
      <c r="C1" s="25"/>
      <c r="D1" s="25" t="s">
        <v>8</v>
      </c>
      <c r="E1" s="25"/>
      <c r="F1" s="26" t="s">
        <v>55</v>
      </c>
      <c r="G1" s="26"/>
    </row>
    <row r="2" spans="1:10" ht="14.4" customHeight="1" x14ac:dyDescent="0.3">
      <c r="A2" s="25"/>
      <c r="B2" s="25"/>
      <c r="C2" s="25"/>
      <c r="D2" s="25"/>
      <c r="E2" s="25"/>
      <c r="F2" s="26"/>
      <c r="G2" s="26"/>
    </row>
    <row r="3" spans="1:10" x14ac:dyDescent="0.3">
      <c r="A3" s="2" t="s">
        <v>59</v>
      </c>
      <c r="B3" s="2" t="s">
        <v>5</v>
      </c>
      <c r="C3" s="2" t="s">
        <v>6</v>
      </c>
      <c r="D3" s="2" t="s">
        <v>57</v>
      </c>
      <c r="E3" s="13" t="s">
        <v>58</v>
      </c>
      <c r="F3" s="13" t="s">
        <v>62</v>
      </c>
      <c r="G3" s="13" t="s">
        <v>63</v>
      </c>
    </row>
    <row r="4" spans="1:10" s="33" customFormat="1" x14ac:dyDescent="0.3">
      <c r="A4" s="17" t="s">
        <v>7</v>
      </c>
      <c r="B4" s="28">
        <v>9456</v>
      </c>
      <c r="C4" s="17"/>
      <c r="D4" s="28">
        <v>9456</v>
      </c>
      <c r="E4" s="28"/>
      <c r="F4" s="29"/>
      <c r="G4" s="29"/>
    </row>
    <row r="5" spans="1:10" s="33" customFormat="1" x14ac:dyDescent="0.3">
      <c r="A5" s="17" t="s">
        <v>8</v>
      </c>
      <c r="B5" s="28">
        <v>7300</v>
      </c>
      <c r="C5" s="17"/>
      <c r="D5" s="28">
        <v>7300</v>
      </c>
      <c r="E5" s="29"/>
      <c r="F5" s="29"/>
      <c r="G5" s="32"/>
    </row>
    <row r="6" spans="1:10" s="33" customFormat="1" x14ac:dyDescent="0.3">
      <c r="A6" s="48" t="s">
        <v>9</v>
      </c>
      <c r="B6" s="48"/>
      <c r="C6" s="49">
        <v>1450</v>
      </c>
      <c r="D6" s="50"/>
      <c r="E6" s="49">
        <v>1450</v>
      </c>
      <c r="F6" s="51"/>
      <c r="G6" s="51"/>
    </row>
    <row r="7" spans="1:10" s="33" customFormat="1" ht="18" x14ac:dyDescent="0.35">
      <c r="A7" s="61" t="s">
        <v>11</v>
      </c>
      <c r="B7" s="62">
        <v>10200</v>
      </c>
      <c r="C7" s="61"/>
      <c r="D7" s="62">
        <v>10200</v>
      </c>
      <c r="E7" s="63"/>
      <c r="F7" s="63"/>
      <c r="G7" s="63"/>
      <c r="I7" s="76" t="s">
        <v>64</v>
      </c>
      <c r="J7" s="76"/>
    </row>
    <row r="8" spans="1:10" s="33" customFormat="1" x14ac:dyDescent="0.3">
      <c r="A8" s="17" t="s">
        <v>13</v>
      </c>
      <c r="B8" s="43">
        <v>800</v>
      </c>
      <c r="C8" s="17"/>
      <c r="D8" s="43">
        <v>800</v>
      </c>
      <c r="E8" s="28"/>
      <c r="F8" s="29"/>
      <c r="G8" s="29"/>
      <c r="I8" s="72" t="s">
        <v>65</v>
      </c>
      <c r="J8" s="73"/>
    </row>
    <row r="9" spans="1:10" s="33" customFormat="1" x14ac:dyDescent="0.3">
      <c r="A9" s="61" t="s">
        <v>15</v>
      </c>
      <c r="B9" s="62">
        <v>3500</v>
      </c>
      <c r="C9" s="61"/>
      <c r="D9" s="62">
        <v>3500</v>
      </c>
      <c r="E9" s="63"/>
      <c r="F9" s="63"/>
      <c r="G9" s="63"/>
      <c r="I9" s="17" t="s">
        <v>7</v>
      </c>
      <c r="J9" s="31">
        <v>9456</v>
      </c>
    </row>
    <row r="10" spans="1:10" s="33" customFormat="1" x14ac:dyDescent="0.3">
      <c r="A10" s="61" t="s">
        <v>17</v>
      </c>
      <c r="B10" s="62">
        <v>3900</v>
      </c>
      <c r="C10" s="61"/>
      <c r="D10" s="62">
        <v>3900</v>
      </c>
      <c r="E10" s="62"/>
      <c r="F10" s="63"/>
      <c r="G10" s="63"/>
      <c r="I10" s="17" t="s">
        <v>8</v>
      </c>
      <c r="J10" s="31">
        <v>7300</v>
      </c>
    </row>
    <row r="11" spans="1:10" s="33" customFormat="1" x14ac:dyDescent="0.3">
      <c r="A11" s="17" t="s">
        <v>19</v>
      </c>
      <c r="B11" s="28">
        <v>2950</v>
      </c>
      <c r="C11" s="17"/>
      <c r="D11" s="28">
        <v>2950</v>
      </c>
      <c r="E11" s="29"/>
      <c r="F11" s="29"/>
      <c r="G11" s="29"/>
      <c r="I11" s="17" t="s">
        <v>13</v>
      </c>
      <c r="J11" s="34">
        <v>800</v>
      </c>
    </row>
    <row r="12" spans="1:10" x14ac:dyDescent="0.3">
      <c r="A12" s="27" t="s">
        <v>21</v>
      </c>
      <c r="B12" s="8">
        <v>18</v>
      </c>
      <c r="C12" s="4"/>
      <c r="D12" s="15"/>
      <c r="E12" s="16"/>
      <c r="F12" s="8">
        <v>18</v>
      </c>
      <c r="G12" s="16"/>
      <c r="I12" s="17" t="s">
        <v>19</v>
      </c>
      <c r="J12" s="31">
        <f>2950*0.6</f>
        <v>1770</v>
      </c>
    </row>
    <row r="13" spans="1:10" x14ac:dyDescent="0.3">
      <c r="A13" s="17" t="s">
        <v>23</v>
      </c>
      <c r="B13" s="28">
        <v>10130</v>
      </c>
      <c r="C13" s="17"/>
      <c r="D13" s="28">
        <v>10130</v>
      </c>
      <c r="E13" s="29"/>
      <c r="F13" s="29"/>
      <c r="G13" s="29"/>
      <c r="I13" s="17" t="s">
        <v>23</v>
      </c>
      <c r="J13" s="31">
        <v>10130</v>
      </c>
    </row>
    <row r="14" spans="1:10" x14ac:dyDescent="0.3">
      <c r="A14" s="53" t="s">
        <v>25</v>
      </c>
      <c r="B14" s="53"/>
      <c r="C14" s="54">
        <v>3000</v>
      </c>
      <c r="D14" s="55"/>
      <c r="E14" s="54">
        <v>3000</v>
      </c>
      <c r="F14" s="56"/>
      <c r="G14" s="56"/>
      <c r="I14" s="59" t="s">
        <v>68</v>
      </c>
      <c r="J14" s="16">
        <f>SUM(J9:J13)</f>
        <v>29456</v>
      </c>
    </row>
    <row r="15" spans="1:10" x14ac:dyDescent="0.3">
      <c r="A15" s="61" t="s">
        <v>26</v>
      </c>
      <c r="B15" s="62">
        <v>225000</v>
      </c>
      <c r="C15" s="61"/>
      <c r="D15" s="62">
        <v>225000</v>
      </c>
      <c r="E15" s="62"/>
      <c r="F15" s="63"/>
      <c r="G15" s="63"/>
    </row>
    <row r="16" spans="1:10" x14ac:dyDescent="0.3">
      <c r="A16" s="35" t="s">
        <v>28</v>
      </c>
      <c r="B16" s="36">
        <v>1900</v>
      </c>
      <c r="C16" s="35"/>
      <c r="D16" s="36">
        <v>1900</v>
      </c>
      <c r="E16" s="37"/>
      <c r="F16" s="37"/>
      <c r="G16" s="37"/>
      <c r="I16" s="70" t="s">
        <v>75</v>
      </c>
      <c r="J16" s="71"/>
    </row>
    <row r="17" spans="1:11" x14ac:dyDescent="0.3">
      <c r="A17" s="35" t="s">
        <v>29</v>
      </c>
      <c r="B17" s="36">
        <v>1900</v>
      </c>
      <c r="C17" s="35"/>
      <c r="D17" s="36">
        <v>1900</v>
      </c>
      <c r="E17" s="37"/>
      <c r="F17" s="37"/>
      <c r="G17" s="37"/>
      <c r="I17" s="61" t="s">
        <v>11</v>
      </c>
      <c r="J17" s="31">
        <v>10200</v>
      </c>
    </row>
    <row r="18" spans="1:11" x14ac:dyDescent="0.3">
      <c r="A18" s="38" t="s">
        <v>30</v>
      </c>
      <c r="B18" s="39">
        <v>980</v>
      </c>
      <c r="C18" s="38"/>
      <c r="D18" s="40"/>
      <c r="E18" s="41"/>
      <c r="F18" s="39">
        <v>980</v>
      </c>
      <c r="G18" s="41"/>
      <c r="I18" s="61" t="s">
        <v>15</v>
      </c>
      <c r="J18" s="31">
        <v>3500</v>
      </c>
    </row>
    <row r="19" spans="1:11" x14ac:dyDescent="0.3">
      <c r="A19" s="48" t="s">
        <v>31</v>
      </c>
      <c r="B19" s="48"/>
      <c r="C19" s="49">
        <v>2080</v>
      </c>
      <c r="D19" s="50"/>
      <c r="E19" s="49">
        <v>2080</v>
      </c>
      <c r="F19" s="51"/>
      <c r="G19" s="49"/>
      <c r="I19" s="61" t="s">
        <v>17</v>
      </c>
      <c r="J19" s="31">
        <v>3900</v>
      </c>
    </row>
    <row r="20" spans="1:11" x14ac:dyDescent="0.3">
      <c r="A20" s="53" t="s">
        <v>32</v>
      </c>
      <c r="B20" s="53"/>
      <c r="C20" s="54">
        <v>180000</v>
      </c>
      <c r="D20" s="55"/>
      <c r="E20" s="54">
        <v>180000</v>
      </c>
      <c r="F20" s="56"/>
      <c r="G20" s="56"/>
      <c r="I20" s="61" t="s">
        <v>26</v>
      </c>
      <c r="J20" s="31">
        <v>225000</v>
      </c>
    </row>
    <row r="21" spans="1:11" x14ac:dyDescent="0.3">
      <c r="A21" s="48" t="s">
        <v>34</v>
      </c>
      <c r="B21" s="48"/>
      <c r="C21" s="49">
        <v>39900</v>
      </c>
      <c r="D21" s="49"/>
      <c r="E21" s="49">
        <v>39900</v>
      </c>
      <c r="F21" s="51"/>
      <c r="G21" s="51"/>
      <c r="I21" s="61" t="s">
        <v>19</v>
      </c>
      <c r="J21" s="31">
        <f>2950*0.4</f>
        <v>1180</v>
      </c>
    </row>
    <row r="22" spans="1:11" x14ac:dyDescent="0.3">
      <c r="A22" s="53" t="s">
        <v>36</v>
      </c>
      <c r="B22" s="53"/>
      <c r="C22" s="54">
        <v>4000</v>
      </c>
      <c r="D22" s="55"/>
      <c r="E22" s="54">
        <v>4000</v>
      </c>
      <c r="F22" s="56"/>
      <c r="G22" s="56"/>
      <c r="I22" s="59" t="s">
        <v>68</v>
      </c>
      <c r="J22" s="32">
        <f>SUM(J17:J21)</f>
        <v>243780</v>
      </c>
    </row>
    <row r="23" spans="1:11" x14ac:dyDescent="0.3">
      <c r="A23" s="48" t="s">
        <v>37</v>
      </c>
      <c r="B23" s="48"/>
      <c r="C23" s="49">
        <v>3394</v>
      </c>
      <c r="D23" s="49"/>
      <c r="E23" s="49">
        <v>3394</v>
      </c>
      <c r="F23" s="51"/>
      <c r="G23" s="51"/>
    </row>
    <row r="24" spans="1:11" x14ac:dyDescent="0.3">
      <c r="A24" s="35" t="s">
        <v>39</v>
      </c>
      <c r="B24" s="36">
        <v>2100</v>
      </c>
      <c r="C24" s="35"/>
      <c r="D24" s="36">
        <v>2100</v>
      </c>
      <c r="E24" s="36"/>
      <c r="F24" s="37"/>
      <c r="G24" s="37"/>
      <c r="I24" s="47" t="s">
        <v>69</v>
      </c>
      <c r="J24" s="46">
        <f>J14+J22</f>
        <v>273236</v>
      </c>
    </row>
    <row r="25" spans="1:11" x14ac:dyDescent="0.3">
      <c r="A25" s="48" t="s">
        <v>41</v>
      </c>
      <c r="B25" s="48"/>
      <c r="C25" s="52">
        <v>650</v>
      </c>
      <c r="D25" s="50"/>
      <c r="E25" s="52">
        <v>650</v>
      </c>
      <c r="F25" s="51"/>
      <c r="G25" s="51"/>
    </row>
    <row r="26" spans="1:11" ht="18" x14ac:dyDescent="0.35">
      <c r="A26" s="48" t="s">
        <v>42</v>
      </c>
      <c r="B26" s="48"/>
      <c r="C26" s="52">
        <v>440</v>
      </c>
      <c r="D26" s="50"/>
      <c r="E26" s="52">
        <v>440</v>
      </c>
      <c r="F26" s="51"/>
      <c r="G26" s="51"/>
      <c r="I26" s="76" t="s">
        <v>79</v>
      </c>
      <c r="J26" s="76"/>
    </row>
    <row r="27" spans="1:11" x14ac:dyDescent="0.3">
      <c r="A27" s="38" t="s">
        <v>44</v>
      </c>
      <c r="B27" s="39">
        <v>130</v>
      </c>
      <c r="C27" s="38"/>
      <c r="D27" s="39"/>
      <c r="E27" s="41"/>
      <c r="F27" s="39">
        <v>130</v>
      </c>
      <c r="G27" s="41"/>
      <c r="I27" s="65" t="s">
        <v>90</v>
      </c>
      <c r="J27" s="66"/>
      <c r="K27" s="46"/>
    </row>
    <row r="28" spans="1:11" x14ac:dyDescent="0.3">
      <c r="A28" s="38" t="s">
        <v>45</v>
      </c>
      <c r="B28" s="39">
        <v>300</v>
      </c>
      <c r="C28" s="38"/>
      <c r="D28" s="40"/>
      <c r="E28" s="41"/>
      <c r="F28" s="39">
        <v>300</v>
      </c>
      <c r="G28" s="42"/>
      <c r="I28" s="41" t="s">
        <v>81</v>
      </c>
      <c r="J28" s="16">
        <v>18</v>
      </c>
      <c r="K28" s="46"/>
    </row>
    <row r="29" spans="1:11" x14ac:dyDescent="0.3">
      <c r="A29" s="38" t="s">
        <v>46</v>
      </c>
      <c r="B29" s="39">
        <v>270</v>
      </c>
      <c r="C29" s="38"/>
      <c r="D29" s="40"/>
      <c r="E29" s="41"/>
      <c r="F29" s="39">
        <v>270</v>
      </c>
      <c r="G29" s="41"/>
      <c r="I29" s="41" t="s">
        <v>82</v>
      </c>
      <c r="J29" s="16">
        <v>980</v>
      </c>
    </row>
    <row r="30" spans="1:11" x14ac:dyDescent="0.3">
      <c r="A30" s="38" t="s">
        <v>48</v>
      </c>
      <c r="B30" s="39">
        <v>180</v>
      </c>
      <c r="C30" s="38"/>
      <c r="D30" s="40"/>
      <c r="E30" s="41"/>
      <c r="F30" s="39">
        <v>180</v>
      </c>
      <c r="G30" s="41"/>
      <c r="I30" s="41" t="s">
        <v>83</v>
      </c>
      <c r="J30" s="16">
        <v>130</v>
      </c>
    </row>
    <row r="31" spans="1:11" x14ac:dyDescent="0.3">
      <c r="A31" s="38" t="s">
        <v>49</v>
      </c>
      <c r="B31" s="42">
        <v>2300</v>
      </c>
      <c r="C31" s="38"/>
      <c r="D31" s="40"/>
      <c r="E31" s="41"/>
      <c r="F31" s="42">
        <v>2300</v>
      </c>
      <c r="G31" s="42"/>
      <c r="I31" s="41" t="s">
        <v>84</v>
      </c>
      <c r="J31" s="16">
        <v>300</v>
      </c>
    </row>
    <row r="32" spans="1:11" x14ac:dyDescent="0.3">
      <c r="A32" s="38" t="s">
        <v>50</v>
      </c>
      <c r="B32" s="42">
        <v>14500</v>
      </c>
      <c r="C32" s="38"/>
      <c r="D32" s="42"/>
      <c r="E32" s="41"/>
      <c r="F32" s="42">
        <v>14500</v>
      </c>
      <c r="G32" s="41"/>
      <c r="I32" s="41" t="s">
        <v>85</v>
      </c>
      <c r="J32" s="16">
        <v>270</v>
      </c>
    </row>
    <row r="33" spans="1:10" x14ac:dyDescent="0.3">
      <c r="A33" s="4" t="s">
        <v>52</v>
      </c>
      <c r="B33" s="4"/>
      <c r="C33" s="5">
        <v>62900</v>
      </c>
      <c r="D33" s="15"/>
      <c r="E33" s="14"/>
      <c r="F33" s="16"/>
      <c r="G33" s="5">
        <v>62900</v>
      </c>
      <c r="I33" s="41" t="s">
        <v>86</v>
      </c>
      <c r="J33" s="16">
        <v>180</v>
      </c>
    </row>
    <row r="34" spans="1:10" x14ac:dyDescent="0.3">
      <c r="A34" s="1" t="s">
        <v>53</v>
      </c>
      <c r="B34" s="11">
        <v>297814</v>
      </c>
      <c r="C34" s="11">
        <v>297814</v>
      </c>
      <c r="D34" s="15">
        <f>SUM(D4:D33)</f>
        <v>279136</v>
      </c>
      <c r="E34" s="16">
        <f>SUM(E4:E33)</f>
        <v>234914</v>
      </c>
      <c r="F34" s="16">
        <f>SUM(F4:F33)</f>
        <v>18678</v>
      </c>
      <c r="G34" s="16">
        <f>SUM(G4:G33)</f>
        <v>62900</v>
      </c>
      <c r="I34" s="41" t="s">
        <v>87</v>
      </c>
      <c r="J34" s="16">
        <v>2300</v>
      </c>
    </row>
    <row r="35" spans="1:10" x14ac:dyDescent="0.3">
      <c r="A35" s="4" t="s">
        <v>60</v>
      </c>
      <c r="B35" s="11"/>
      <c r="C35" s="14"/>
      <c r="D35" s="14"/>
      <c r="E35" s="16">
        <f>D34-E34</f>
        <v>44222</v>
      </c>
      <c r="F35" s="16">
        <f>G34-F34</f>
        <v>44222</v>
      </c>
      <c r="G35" s="14"/>
      <c r="I35" s="60" t="s">
        <v>68</v>
      </c>
      <c r="J35" s="32">
        <f>SUM(J28:J34)</f>
        <v>4178</v>
      </c>
    </row>
    <row r="36" spans="1:10" x14ac:dyDescent="0.3">
      <c r="A36" s="4" t="s">
        <v>61</v>
      </c>
      <c r="B36" s="14"/>
      <c r="C36" s="14"/>
      <c r="D36" s="16">
        <f>D34</f>
        <v>279136</v>
      </c>
      <c r="E36" s="16">
        <f>E34+E35</f>
        <v>279136</v>
      </c>
      <c r="F36" s="16">
        <f>F34+F35</f>
        <v>62900</v>
      </c>
      <c r="G36" s="16">
        <f>G34</f>
        <v>62900</v>
      </c>
    </row>
    <row r="37" spans="1:10" x14ac:dyDescent="0.3">
      <c r="I37" s="74" t="s">
        <v>88</v>
      </c>
      <c r="J37" s="75"/>
    </row>
    <row r="38" spans="1:10" x14ac:dyDescent="0.3">
      <c r="I38" s="30" t="s">
        <v>80</v>
      </c>
      <c r="J38" s="16">
        <v>62900</v>
      </c>
    </row>
    <row r="39" spans="1:10" x14ac:dyDescent="0.3">
      <c r="A39" s="45" t="s">
        <v>66</v>
      </c>
      <c r="B39" s="45"/>
      <c r="C39" s="45"/>
      <c r="D39" s="45"/>
      <c r="E39" s="45"/>
      <c r="I39" s="30" t="s">
        <v>50</v>
      </c>
      <c r="J39" s="16">
        <v>-14500</v>
      </c>
    </row>
    <row r="40" spans="1:10" x14ac:dyDescent="0.3">
      <c r="A40" s="45" t="s">
        <v>67</v>
      </c>
      <c r="B40" s="45"/>
      <c r="C40" s="45"/>
      <c r="D40" s="45"/>
      <c r="E40" s="45"/>
      <c r="I40" s="64" t="s">
        <v>89</v>
      </c>
      <c r="J40" s="16">
        <f>SUM(J38:J39)</f>
        <v>48400</v>
      </c>
    </row>
    <row r="41" spans="1:10" x14ac:dyDescent="0.3">
      <c r="I41" s="64" t="s">
        <v>91</v>
      </c>
      <c r="J41" s="16">
        <f>J40-J35</f>
        <v>44222</v>
      </c>
    </row>
    <row r="43" spans="1:10" x14ac:dyDescent="0.3">
      <c r="I43" s="74" t="s">
        <v>95</v>
      </c>
      <c r="J43" s="75"/>
    </row>
    <row r="44" spans="1:10" x14ac:dyDescent="0.3">
      <c r="I44" s="67" t="s">
        <v>92</v>
      </c>
      <c r="J44" s="16">
        <f>J41</f>
        <v>44222</v>
      </c>
    </row>
    <row r="45" spans="1:10" x14ac:dyDescent="0.3">
      <c r="I45" s="68" t="s">
        <v>93</v>
      </c>
      <c r="J45" s="16">
        <f>J44*0.25</f>
        <v>11055.5</v>
      </c>
    </row>
    <row r="46" spans="1:10" x14ac:dyDescent="0.3">
      <c r="I46" s="69" t="s">
        <v>94</v>
      </c>
      <c r="J46" s="16">
        <f>J44-J45</f>
        <v>33166.5</v>
      </c>
    </row>
    <row r="48" spans="1:10" ht="18" x14ac:dyDescent="0.35">
      <c r="I48" s="76" t="s">
        <v>70</v>
      </c>
      <c r="J48" s="76"/>
    </row>
    <row r="49" spans="9:10" x14ac:dyDescent="0.3">
      <c r="I49" s="65" t="s">
        <v>71</v>
      </c>
      <c r="J49" s="66"/>
    </row>
    <row r="50" spans="9:10" x14ac:dyDescent="0.3">
      <c r="I50" s="48" t="s">
        <v>31</v>
      </c>
      <c r="J50" s="31">
        <v>2080</v>
      </c>
    </row>
    <row r="51" spans="9:10" x14ac:dyDescent="0.3">
      <c r="I51" s="58" t="s">
        <v>72</v>
      </c>
      <c r="J51" s="31">
        <f>(180000/60)*10</f>
        <v>30000</v>
      </c>
    </row>
    <row r="52" spans="9:10" x14ac:dyDescent="0.3">
      <c r="I52" s="48" t="s">
        <v>37</v>
      </c>
      <c r="J52" s="31">
        <v>3394</v>
      </c>
    </row>
    <row r="53" spans="9:10" x14ac:dyDescent="0.3">
      <c r="I53" s="48" t="s">
        <v>41</v>
      </c>
      <c r="J53" s="34">
        <v>650</v>
      </c>
    </row>
    <row r="54" spans="9:10" x14ac:dyDescent="0.3">
      <c r="I54" s="48" t="s">
        <v>42</v>
      </c>
      <c r="J54" s="34">
        <v>440</v>
      </c>
    </row>
    <row r="55" spans="9:10" x14ac:dyDescent="0.3">
      <c r="I55" s="51" t="s">
        <v>73</v>
      </c>
      <c r="J55" s="16">
        <f>J45</f>
        <v>11055.5</v>
      </c>
    </row>
    <row r="56" spans="9:10" x14ac:dyDescent="0.3">
      <c r="I56" s="59" t="s">
        <v>68</v>
      </c>
      <c r="J56" s="16">
        <f>SUM(J50:J55)</f>
        <v>47619.5</v>
      </c>
    </row>
    <row r="58" spans="9:10" x14ac:dyDescent="0.3">
      <c r="I58" s="70" t="s">
        <v>74</v>
      </c>
      <c r="J58" s="71"/>
    </row>
    <row r="59" spans="9:10" x14ac:dyDescent="0.3">
      <c r="I59" s="53" t="s">
        <v>36</v>
      </c>
      <c r="J59" s="16">
        <f>E22+E14</f>
        <v>7000</v>
      </c>
    </row>
    <row r="60" spans="9:10" x14ac:dyDescent="0.3">
      <c r="I60" s="53" t="s">
        <v>32</v>
      </c>
      <c r="J60" s="16">
        <f>E20-J51</f>
        <v>150000</v>
      </c>
    </row>
    <row r="61" spans="9:10" x14ac:dyDescent="0.3">
      <c r="I61" s="14" t="s">
        <v>68</v>
      </c>
      <c r="J61" s="16">
        <f>J59+J60</f>
        <v>157000</v>
      </c>
    </row>
    <row r="63" spans="9:10" x14ac:dyDescent="0.3">
      <c r="I63" s="57" t="s">
        <v>76</v>
      </c>
      <c r="J63" s="46">
        <f>J56+J61</f>
        <v>204619.5</v>
      </c>
    </row>
    <row r="65" spans="9:10" ht="18" x14ac:dyDescent="0.35">
      <c r="I65" s="76" t="s">
        <v>77</v>
      </c>
      <c r="J65" s="76"/>
    </row>
    <row r="66" spans="9:10" x14ac:dyDescent="0.3">
      <c r="I66" s="65" t="s">
        <v>77</v>
      </c>
      <c r="J66" s="66"/>
    </row>
    <row r="67" spans="9:10" x14ac:dyDescent="0.3">
      <c r="I67" s="35" t="s">
        <v>34</v>
      </c>
      <c r="J67" s="31">
        <v>39900</v>
      </c>
    </row>
    <row r="68" spans="9:10" x14ac:dyDescent="0.3">
      <c r="I68" s="35" t="s">
        <v>39</v>
      </c>
      <c r="J68" s="31">
        <v>-2100</v>
      </c>
    </row>
    <row r="69" spans="9:10" x14ac:dyDescent="0.3">
      <c r="I69" s="35" t="s">
        <v>9</v>
      </c>
      <c r="J69" s="31">
        <v>1450</v>
      </c>
    </row>
    <row r="70" spans="9:10" x14ac:dyDescent="0.3">
      <c r="I70" s="35" t="s">
        <v>28</v>
      </c>
      <c r="J70" s="31">
        <v>-1900</v>
      </c>
    </row>
    <row r="71" spans="9:10" x14ac:dyDescent="0.3">
      <c r="I71" s="35" t="s">
        <v>29</v>
      </c>
      <c r="J71" s="31">
        <v>-1900</v>
      </c>
    </row>
    <row r="72" spans="9:10" x14ac:dyDescent="0.3">
      <c r="I72" s="35" t="s">
        <v>78</v>
      </c>
      <c r="J72" s="32">
        <f>J46</f>
        <v>33166.5</v>
      </c>
    </row>
    <row r="74" spans="9:10" x14ac:dyDescent="0.3">
      <c r="I74" s="47" t="s">
        <v>96</v>
      </c>
      <c r="J74" s="46">
        <f>SUM(J67:J72)</f>
        <v>68616.5</v>
      </c>
    </row>
    <row r="76" spans="9:10" x14ac:dyDescent="0.3">
      <c r="I76" s="57" t="s">
        <v>97</v>
      </c>
      <c r="J76" s="46">
        <f>J63+J74</f>
        <v>273236</v>
      </c>
    </row>
  </sheetData>
  <mergeCells count="18">
    <mergeCell ref="I7:J7"/>
    <mergeCell ref="I16:J16"/>
    <mergeCell ref="I8:J8"/>
    <mergeCell ref="I65:J65"/>
    <mergeCell ref="I48:J48"/>
    <mergeCell ref="I66:J66"/>
    <mergeCell ref="I58:J58"/>
    <mergeCell ref="I49:J49"/>
    <mergeCell ref="I43:J43"/>
    <mergeCell ref="I27:J27"/>
    <mergeCell ref="I26:J26"/>
    <mergeCell ref="I37:J37"/>
    <mergeCell ref="A40:E40"/>
    <mergeCell ref="A1:A2"/>
    <mergeCell ref="B1:C2"/>
    <mergeCell ref="D1:E2"/>
    <mergeCell ref="F1:G2"/>
    <mergeCell ref="A39:E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1CE00-6926-46E1-96D3-D7BE854879C1}">
  <dimension ref="A1:I23"/>
  <sheetViews>
    <sheetView tabSelected="1" workbookViewId="0">
      <selection activeCell="J19" sqref="J19"/>
    </sheetView>
  </sheetViews>
  <sheetFormatPr baseColWidth="10" defaultRowHeight="14.4" x14ac:dyDescent="0.3"/>
  <sheetData>
    <row r="1" spans="1:9" ht="37.200000000000003" customHeight="1" x14ac:dyDescent="0.3">
      <c r="A1" s="80" t="s">
        <v>98</v>
      </c>
      <c r="B1" s="80"/>
      <c r="C1" s="80"/>
      <c r="D1" s="80"/>
      <c r="E1" s="80"/>
      <c r="F1" s="80"/>
      <c r="G1" s="80"/>
      <c r="H1" s="79"/>
    </row>
    <row r="2" spans="1:9" ht="14.4" customHeight="1" x14ac:dyDescent="0.3">
      <c r="A2" s="80" t="s">
        <v>99</v>
      </c>
      <c r="B2" s="80"/>
      <c r="C2" s="80"/>
      <c r="D2" s="80"/>
      <c r="E2" s="80"/>
      <c r="F2" s="80"/>
      <c r="G2" s="80"/>
      <c r="H2" s="79"/>
      <c r="I2" s="78"/>
    </row>
    <row r="3" spans="1:9" x14ac:dyDescent="0.3">
      <c r="A3" s="80"/>
      <c r="B3" s="80"/>
      <c r="C3" s="80"/>
      <c r="D3" s="80"/>
      <c r="E3" s="80"/>
      <c r="F3" s="80"/>
      <c r="G3" s="80"/>
      <c r="H3" s="79"/>
      <c r="I3" s="78"/>
    </row>
    <row r="4" spans="1:9" x14ac:dyDescent="0.3">
      <c r="A4" s="80"/>
      <c r="B4" s="80"/>
      <c r="C4" s="80"/>
      <c r="D4" s="80"/>
      <c r="E4" s="80"/>
      <c r="F4" s="80"/>
      <c r="G4" s="80"/>
      <c r="H4" s="79"/>
    </row>
    <row r="6" spans="1:9" x14ac:dyDescent="0.3">
      <c r="A6" s="81" t="s">
        <v>100</v>
      </c>
      <c r="B6" s="81"/>
      <c r="C6" s="81"/>
      <c r="D6" s="81"/>
      <c r="E6" s="81"/>
      <c r="F6" s="81"/>
      <c r="G6" s="81"/>
    </row>
    <row r="11" spans="1:9" x14ac:dyDescent="0.3">
      <c r="H11" s="44"/>
    </row>
    <row r="12" spans="1:9" x14ac:dyDescent="0.3">
      <c r="A12" s="81" t="s">
        <v>101</v>
      </c>
      <c r="B12" s="81"/>
      <c r="C12" s="81"/>
      <c r="D12" s="81"/>
      <c r="E12" s="81"/>
      <c r="F12" s="81"/>
      <c r="G12" s="81"/>
    </row>
    <row r="18" spans="1:7" ht="32.4" customHeight="1" x14ac:dyDescent="0.3">
      <c r="A18" s="80" t="s">
        <v>102</v>
      </c>
      <c r="B18" s="80"/>
      <c r="C18" s="80"/>
      <c r="D18" s="80"/>
      <c r="E18" s="80"/>
      <c r="F18" s="80"/>
      <c r="G18" s="80"/>
    </row>
    <row r="19" spans="1:7" ht="14.4" customHeight="1" x14ac:dyDescent="0.3">
      <c r="A19" s="80" t="s">
        <v>103</v>
      </c>
      <c r="B19" s="80"/>
      <c r="C19" s="80"/>
      <c r="D19" s="80"/>
      <c r="E19" s="80"/>
      <c r="F19" s="80"/>
      <c r="G19" s="80"/>
    </row>
    <row r="20" spans="1:7" x14ac:dyDescent="0.3">
      <c r="A20" s="80"/>
      <c r="B20" s="80"/>
      <c r="C20" s="80"/>
      <c r="D20" s="80"/>
      <c r="E20" s="80"/>
      <c r="F20" s="80"/>
      <c r="G20" s="80"/>
    </row>
    <row r="21" spans="1:7" x14ac:dyDescent="0.3">
      <c r="A21" s="80"/>
      <c r="B21" s="80"/>
      <c r="C21" s="80"/>
      <c r="D21" s="80"/>
      <c r="E21" s="80"/>
      <c r="F21" s="80"/>
      <c r="G21" s="80"/>
    </row>
    <row r="23" spans="1:7" ht="33.6" customHeight="1" x14ac:dyDescent="0.3">
      <c r="A23" s="77" t="s">
        <v>104</v>
      </c>
      <c r="B23" s="77"/>
      <c r="C23" s="77"/>
      <c r="D23" s="77"/>
      <c r="E23" s="77"/>
      <c r="F23" s="77"/>
      <c r="G23" s="77"/>
    </row>
  </sheetData>
  <mergeCells count="7">
    <mergeCell ref="A23:G23"/>
    <mergeCell ref="A6:G6"/>
    <mergeCell ref="A12:G12"/>
    <mergeCell ref="A18:G18"/>
    <mergeCell ref="A19:G21"/>
    <mergeCell ref="A1:G1"/>
    <mergeCell ref="A2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Diaz</dc:creator>
  <cp:lastModifiedBy>Kevin Diaz</cp:lastModifiedBy>
  <dcterms:created xsi:type="dcterms:W3CDTF">2015-06-05T18:19:34Z</dcterms:created>
  <dcterms:modified xsi:type="dcterms:W3CDTF">2024-07-06T22:42:44Z</dcterms:modified>
</cp:coreProperties>
</file>