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5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6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usau\Documents\GitHub\WavContact\Documents\Scrum\"/>
    </mc:Choice>
  </mc:AlternateContent>
  <xr:revisionPtr revIDLastSave="0" documentId="13_ncr:1_{1A268985-EFE5-4670-B760-EC6C34859AD1}" xr6:coauthVersionLast="47" xr6:coauthVersionMax="47" xr10:uidLastSave="{00000000-0000-0000-0000-000000000000}"/>
  <bookViews>
    <workbookView xWindow="-120" yWindow="-120" windowWidth="29040" windowHeight="15840" tabRatio="648" xr2:uid="{00000000-000D-0000-FFFF-FFFF00000000}"/>
  </bookViews>
  <sheets>
    <sheet name="Commun" sheetId="5" r:id="rId1"/>
    <sheet name="Angela" sheetId="17" r:id="rId2"/>
    <sheet name="Aurelie" sheetId="18" r:id="rId3"/>
    <sheet name="Coralie" sheetId="19" r:id="rId4"/>
    <sheet name="Constantin" sheetId="20" r:id="rId5"/>
    <sheet name="Comparaison" sheetId="21" r:id="rId6"/>
    <sheet name="JDB_Commun" sheetId="12" r:id="rId7"/>
    <sheet name="JDB_Angela" sheetId="13" r:id="rId8"/>
    <sheet name="JDB_Aurelie" sheetId="14" r:id="rId9"/>
    <sheet name="JDB_Coralie" sheetId="15" r:id="rId10"/>
    <sheet name="JDB_Constantin" sheetId="16" r:id="rId1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1" i="19" l="1"/>
  <c r="H295" i="19" s="1"/>
  <c r="H291" i="18"/>
  <c r="H295" i="18" s="1"/>
  <c r="H291" i="17"/>
  <c r="D289" i="17"/>
  <c r="H266" i="17"/>
  <c r="D255" i="17"/>
  <c r="D256" i="17" s="1"/>
  <c r="D257" i="17" s="1"/>
  <c r="D255" i="5"/>
  <c r="D256" i="5" s="1"/>
  <c r="D257" i="5" s="1"/>
  <c r="D287" i="18"/>
  <c r="N233" i="21"/>
  <c r="C271" i="5"/>
  <c r="D271" i="5"/>
  <c r="D272" i="5" s="1"/>
  <c r="B292" i="5"/>
  <c r="B293" i="5" s="1"/>
  <c r="B294" i="5" s="1"/>
  <c r="J291" i="17"/>
  <c r="C271" i="17"/>
  <c r="D271" i="17" s="1"/>
  <c r="D272" i="17" s="1"/>
  <c r="B292" i="17"/>
  <c r="B293" i="17"/>
  <c r="B294" i="17" s="1"/>
  <c r="J291" i="18"/>
  <c r="J295" i="18" s="1"/>
  <c r="C271" i="18"/>
  <c r="B292" i="18"/>
  <c r="B293" i="18"/>
  <c r="B294" i="18" s="1"/>
  <c r="J291" i="19"/>
  <c r="C271" i="19"/>
  <c r="D271" i="19" s="1"/>
  <c r="D272" i="19" s="1"/>
  <c r="B292" i="19"/>
  <c r="B293" i="19" s="1"/>
  <c r="B294" i="19" s="1"/>
  <c r="H291" i="20"/>
  <c r="J291" i="20"/>
  <c r="C271" i="20"/>
  <c r="D271" i="20"/>
  <c r="E279" i="20"/>
  <c r="E275" i="20"/>
  <c r="E274" i="20"/>
  <c r="E273" i="20"/>
  <c r="E272" i="20"/>
  <c r="E271" i="20"/>
  <c r="E276" i="20"/>
  <c r="E277" i="20"/>
  <c r="E278" i="20"/>
  <c r="E280" i="20"/>
  <c r="E281" i="20"/>
  <c r="E282" i="20"/>
  <c r="E283" i="20"/>
  <c r="E284" i="20"/>
  <c r="E285" i="20"/>
  <c r="E286" i="20"/>
  <c r="D274" i="20"/>
  <c r="D272" i="20"/>
  <c r="C272" i="20"/>
  <c r="B292" i="20"/>
  <c r="B293" i="20"/>
  <c r="B294" i="20" s="1"/>
  <c r="J295" i="17"/>
  <c r="J295" i="19"/>
  <c r="H295" i="20"/>
  <c r="J239" i="20"/>
  <c r="J295" i="20"/>
  <c r="N239" i="21"/>
  <c r="H266" i="20"/>
  <c r="D257" i="20"/>
  <c r="H266" i="19"/>
  <c r="H266" i="18"/>
  <c r="D252" i="18"/>
  <c r="D253" i="18" s="1"/>
  <c r="D252" i="5"/>
  <c r="D253" i="5" s="1"/>
  <c r="H239" i="19"/>
  <c r="N187" i="21"/>
  <c r="C235" i="5"/>
  <c r="N238" i="21" l="1"/>
  <c r="N237" i="21"/>
  <c r="N236" i="21"/>
  <c r="N235" i="21"/>
  <c r="N242" i="21"/>
  <c r="E272" i="19"/>
  <c r="E271" i="19"/>
  <c r="D273" i="19"/>
  <c r="C272" i="19"/>
  <c r="C273" i="19" s="1"/>
  <c r="C274" i="19" s="1"/>
  <c r="C275" i="19" s="1"/>
  <c r="C276" i="19" s="1"/>
  <c r="C277" i="19" s="1"/>
  <c r="C278" i="19" s="1"/>
  <c r="C279" i="19" s="1"/>
  <c r="C280" i="19" s="1"/>
  <c r="C281" i="19" s="1"/>
  <c r="C282" i="19" s="1"/>
  <c r="C283" i="19" s="1"/>
  <c r="C284" i="19" s="1"/>
  <c r="C285" i="19" s="1"/>
  <c r="C286" i="19" s="1"/>
  <c r="C287" i="19" s="1"/>
  <c r="C288" i="19" s="1"/>
  <c r="C289" i="19" s="1"/>
  <c r="C290" i="19" s="1"/>
  <c r="C291" i="19" s="1"/>
  <c r="C292" i="19" s="1"/>
  <c r="C293" i="19" s="1"/>
  <c r="C294" i="19" s="1"/>
  <c r="C272" i="18"/>
  <c r="C273" i="18" s="1"/>
  <c r="C274" i="18" s="1"/>
  <c r="C275" i="18" s="1"/>
  <c r="C276" i="18" s="1"/>
  <c r="C277" i="18" s="1"/>
  <c r="C278" i="18" s="1"/>
  <c r="C279" i="18" s="1"/>
  <c r="C280" i="18" s="1"/>
  <c r="C281" i="18" s="1"/>
  <c r="C282" i="18" s="1"/>
  <c r="C283" i="18" s="1"/>
  <c r="C284" i="18" s="1"/>
  <c r="C285" i="18" s="1"/>
  <c r="C286" i="18" s="1"/>
  <c r="C287" i="18" s="1"/>
  <c r="C288" i="18" s="1"/>
  <c r="C289" i="18" s="1"/>
  <c r="C290" i="18" s="1"/>
  <c r="C291" i="18" s="1"/>
  <c r="C292" i="18" s="1"/>
  <c r="C293" i="18" s="1"/>
  <c r="C294" i="18" s="1"/>
  <c r="E271" i="17"/>
  <c r="C272" i="17"/>
  <c r="C273" i="17" s="1"/>
  <c r="C274" i="17" s="1"/>
  <c r="C275" i="17" s="1"/>
  <c r="C276" i="17" s="1"/>
  <c r="C277" i="17" s="1"/>
  <c r="C278" i="17" s="1"/>
  <c r="C279" i="17" s="1"/>
  <c r="C280" i="17" s="1"/>
  <c r="C281" i="17" s="1"/>
  <c r="C282" i="17" s="1"/>
  <c r="C283" i="17" s="1"/>
  <c r="C284" i="17" s="1"/>
  <c r="C285" i="17" s="1"/>
  <c r="C286" i="17" s="1"/>
  <c r="C287" i="17" s="1"/>
  <c r="C288" i="17" s="1"/>
  <c r="C289" i="17" s="1"/>
  <c r="C290" i="17" s="1"/>
  <c r="C291" i="17" s="1"/>
  <c r="C292" i="17" s="1"/>
  <c r="C293" i="17" s="1"/>
  <c r="C294" i="17" s="1"/>
  <c r="E272" i="5"/>
  <c r="E271" i="5"/>
  <c r="N240" i="21" l="1"/>
  <c r="E273" i="19"/>
  <c r="D274" i="19"/>
  <c r="D273" i="5"/>
  <c r="D274" i="5" s="1"/>
  <c r="C273" i="20"/>
  <c r="C274" i="20" s="1"/>
  <c r="C275" i="20" s="1"/>
  <c r="C276" i="20" s="1"/>
  <c r="C277" i="20" s="1"/>
  <c r="C278" i="20" s="1"/>
  <c r="C279" i="20" s="1"/>
  <c r="C280" i="20" s="1"/>
  <c r="C281" i="20" s="1"/>
  <c r="C282" i="20" s="1"/>
  <c r="C283" i="20" s="1"/>
  <c r="C284" i="20" s="1"/>
  <c r="C285" i="20" s="1"/>
  <c r="C286" i="20" s="1"/>
  <c r="C287" i="20" s="1"/>
  <c r="C288" i="20" s="1"/>
  <c r="C289" i="20" s="1"/>
  <c r="C290" i="20" s="1"/>
  <c r="C291" i="20" s="1"/>
  <c r="C292" i="20" s="1"/>
  <c r="C293" i="20" s="1"/>
  <c r="C294" i="20" s="1"/>
  <c r="D271" i="18"/>
  <c r="E271" i="18" s="1"/>
  <c r="N210" i="21"/>
  <c r="N214" i="21"/>
  <c r="N213" i="21"/>
  <c r="N211" i="21"/>
  <c r="N212" i="21"/>
  <c r="J266" i="20"/>
  <c r="C244" i="20"/>
  <c r="D244" i="20" s="1"/>
  <c r="J266" i="19"/>
  <c r="C244" i="19"/>
  <c r="D244" i="19" s="1"/>
  <c r="C244" i="18"/>
  <c r="C245" i="18" s="1"/>
  <c r="C246" i="18" s="1"/>
  <c r="C247" i="18" s="1"/>
  <c r="C248" i="18" s="1"/>
  <c r="C249" i="18" s="1"/>
  <c r="C250" i="18" s="1"/>
  <c r="C251" i="18" s="1"/>
  <c r="C252" i="18" s="1"/>
  <c r="C253" i="18" s="1"/>
  <c r="C254" i="18" s="1"/>
  <c r="C255" i="18" s="1"/>
  <c r="C256" i="18" s="1"/>
  <c r="C257" i="18" s="1"/>
  <c r="C258" i="18" s="1"/>
  <c r="C259" i="18" s="1"/>
  <c r="C260" i="18" s="1"/>
  <c r="C261" i="18" s="1"/>
  <c r="C262" i="18" s="1"/>
  <c r="C263" i="18" s="1"/>
  <c r="C264" i="18" s="1"/>
  <c r="C265" i="18" s="1"/>
  <c r="C266" i="18" s="1"/>
  <c r="J266" i="18"/>
  <c r="J266" i="17"/>
  <c r="N208" i="21" s="1"/>
  <c r="N217" i="21" s="1"/>
  <c r="C244" i="17"/>
  <c r="D244" i="17" s="1"/>
  <c r="D244" i="5"/>
  <c r="E244" i="5" s="1"/>
  <c r="D245" i="5"/>
  <c r="E245" i="5" s="1"/>
  <c r="C244" i="5"/>
  <c r="C245" i="5" s="1"/>
  <c r="D273" i="20" l="1"/>
  <c r="E274" i="19"/>
  <c r="D275" i="19"/>
  <c r="E273" i="5"/>
  <c r="C245" i="20"/>
  <c r="C246" i="20" s="1"/>
  <c r="C247" i="20" s="1"/>
  <c r="C248" i="20" s="1"/>
  <c r="C249" i="20" s="1"/>
  <c r="C250" i="20" s="1"/>
  <c r="C251" i="20" s="1"/>
  <c r="C252" i="20" s="1"/>
  <c r="C253" i="20" s="1"/>
  <c r="C254" i="20" s="1"/>
  <c r="C255" i="20" s="1"/>
  <c r="C256" i="20" s="1"/>
  <c r="C257" i="20" s="1"/>
  <c r="C258" i="20" s="1"/>
  <c r="C259" i="20" s="1"/>
  <c r="C260" i="20" s="1"/>
  <c r="C261" i="20" s="1"/>
  <c r="C262" i="20" s="1"/>
  <c r="C263" i="20" s="1"/>
  <c r="C264" i="20" s="1"/>
  <c r="C265" i="20" s="1"/>
  <c r="C266" i="20" s="1"/>
  <c r="C245" i="19"/>
  <c r="C246" i="19" s="1"/>
  <c r="C247" i="19" s="1"/>
  <c r="C248" i="19" s="1"/>
  <c r="C249" i="19" s="1"/>
  <c r="C250" i="19" s="1"/>
  <c r="C251" i="19" s="1"/>
  <c r="C252" i="19" s="1"/>
  <c r="C253" i="19" s="1"/>
  <c r="C254" i="19" s="1"/>
  <c r="C255" i="19" s="1"/>
  <c r="C256" i="19" s="1"/>
  <c r="C257" i="19" s="1"/>
  <c r="C258" i="19" s="1"/>
  <c r="C259" i="19" s="1"/>
  <c r="C260" i="19" s="1"/>
  <c r="C261" i="19" s="1"/>
  <c r="C262" i="19" s="1"/>
  <c r="C263" i="19" s="1"/>
  <c r="C264" i="19" s="1"/>
  <c r="C265" i="19" s="1"/>
  <c r="C266" i="19" s="1"/>
  <c r="D244" i="18"/>
  <c r="D272" i="18"/>
  <c r="D245" i="17"/>
  <c r="E244" i="17"/>
  <c r="C245" i="17"/>
  <c r="C246" i="17" s="1"/>
  <c r="C247" i="17" s="1"/>
  <c r="C248" i="17" s="1"/>
  <c r="C249" i="17" s="1"/>
  <c r="C250" i="17" s="1"/>
  <c r="C251" i="17" s="1"/>
  <c r="C252" i="17" s="1"/>
  <c r="C253" i="17" s="1"/>
  <c r="C254" i="17" s="1"/>
  <c r="C255" i="17" s="1"/>
  <c r="C256" i="17" s="1"/>
  <c r="C257" i="17" s="1"/>
  <c r="C258" i="17" s="1"/>
  <c r="C259" i="17" s="1"/>
  <c r="C260" i="17" s="1"/>
  <c r="C261" i="17" s="1"/>
  <c r="C262" i="17" s="1"/>
  <c r="C263" i="17" s="1"/>
  <c r="C264" i="17" s="1"/>
  <c r="C265" i="17" s="1"/>
  <c r="C266" i="17" s="1"/>
  <c r="D246" i="5"/>
  <c r="C272" i="5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N215" i="21"/>
  <c r="E244" i="20"/>
  <c r="D245" i="20"/>
  <c r="E244" i="19"/>
  <c r="D245" i="19"/>
  <c r="E244" i="18"/>
  <c r="D245" i="18"/>
  <c r="C246" i="5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N185" i="21"/>
  <c r="H239" i="17"/>
  <c r="N183" i="21" s="1"/>
  <c r="J239" i="17"/>
  <c r="N181" i="21" s="1"/>
  <c r="N190" i="21" s="1"/>
  <c r="J239" i="18"/>
  <c r="J239" i="19"/>
  <c r="H239" i="20"/>
  <c r="N186" i="21" s="1"/>
  <c r="C218" i="20"/>
  <c r="C218" i="19"/>
  <c r="C218" i="18"/>
  <c r="C219" i="18" s="1"/>
  <c r="C220" i="18" s="1"/>
  <c r="C221" i="18" s="1"/>
  <c r="C222" i="18" s="1"/>
  <c r="C223" i="18" s="1"/>
  <c r="C224" i="18" s="1"/>
  <c r="C225" i="18" s="1"/>
  <c r="C226" i="18" s="1"/>
  <c r="C227" i="18" s="1"/>
  <c r="C228" i="18" s="1"/>
  <c r="C229" i="18" s="1"/>
  <c r="C230" i="18" s="1"/>
  <c r="C231" i="18" s="1"/>
  <c r="C232" i="18" s="1"/>
  <c r="C233" i="18" s="1"/>
  <c r="C234" i="18" s="1"/>
  <c r="C235" i="18" s="1"/>
  <c r="C236" i="18" s="1"/>
  <c r="C237" i="18" s="1"/>
  <c r="C238" i="18" s="1"/>
  <c r="C239" i="18" s="1"/>
  <c r="C218" i="17"/>
  <c r="D218" i="17" s="1"/>
  <c r="C218" i="5"/>
  <c r="D218" i="5"/>
  <c r="E218" i="5" s="1"/>
  <c r="D218" i="20"/>
  <c r="D219" i="20" s="1"/>
  <c r="D220" i="20" s="1"/>
  <c r="D221" i="20" s="1"/>
  <c r="D222" i="20" s="1"/>
  <c r="D223" i="20" s="1"/>
  <c r="C219" i="20"/>
  <c r="C220" i="20" s="1"/>
  <c r="C221" i="20" s="1"/>
  <c r="C222" i="20" s="1"/>
  <c r="C223" i="20" s="1"/>
  <c r="C224" i="20" s="1"/>
  <c r="C225" i="20" s="1"/>
  <c r="C226" i="20" s="1"/>
  <c r="C227" i="20" s="1"/>
  <c r="C228" i="20" s="1"/>
  <c r="C229" i="20" s="1"/>
  <c r="C230" i="20" s="1"/>
  <c r="C231" i="20" s="1"/>
  <c r="C232" i="20" s="1"/>
  <c r="C233" i="20" s="1"/>
  <c r="C234" i="20" s="1"/>
  <c r="C235" i="20" s="1"/>
  <c r="C236" i="20" s="1"/>
  <c r="C237" i="20" s="1"/>
  <c r="C238" i="20" s="1"/>
  <c r="C239" i="20" s="1"/>
  <c r="D218" i="19"/>
  <c r="D219" i="19" s="1"/>
  <c r="D220" i="19" s="1"/>
  <c r="C219" i="19"/>
  <c r="C220" i="19" s="1"/>
  <c r="C221" i="19" s="1"/>
  <c r="C222" i="19" s="1"/>
  <c r="C223" i="19" s="1"/>
  <c r="C224" i="19" s="1"/>
  <c r="C225" i="19" s="1"/>
  <c r="C226" i="19" s="1"/>
  <c r="C227" i="19" s="1"/>
  <c r="C228" i="19" s="1"/>
  <c r="C229" i="19" s="1"/>
  <c r="C230" i="19" s="1"/>
  <c r="C231" i="19" s="1"/>
  <c r="C232" i="19" s="1"/>
  <c r="C233" i="19" s="1"/>
  <c r="C234" i="19" s="1"/>
  <c r="C235" i="19" s="1"/>
  <c r="C236" i="19" s="1"/>
  <c r="C237" i="19" s="1"/>
  <c r="C238" i="19" s="1"/>
  <c r="C239" i="19" s="1"/>
  <c r="C219" i="17"/>
  <c r="C220" i="17" s="1"/>
  <c r="C221" i="17" s="1"/>
  <c r="C222" i="17" s="1"/>
  <c r="C223" i="17" s="1"/>
  <c r="C224" i="17" s="1"/>
  <c r="C225" i="17" s="1"/>
  <c r="C226" i="17" s="1"/>
  <c r="C227" i="17" s="1"/>
  <c r="C228" i="17" s="1"/>
  <c r="C229" i="17" s="1"/>
  <c r="C230" i="17" s="1"/>
  <c r="C231" i="17" s="1"/>
  <c r="C232" i="17" s="1"/>
  <c r="C233" i="17" s="1"/>
  <c r="C234" i="17" s="1"/>
  <c r="C235" i="17" s="1"/>
  <c r="C236" i="17" s="1"/>
  <c r="C237" i="17" s="1"/>
  <c r="C238" i="17" s="1"/>
  <c r="C239" i="17" s="1"/>
  <c r="H239" i="18"/>
  <c r="N184" i="21" s="1"/>
  <c r="D218" i="18"/>
  <c r="D219" i="18" s="1"/>
  <c r="D220" i="18" s="1"/>
  <c r="D221" i="18" s="1"/>
  <c r="D222" i="18" s="1"/>
  <c r="D223" i="18" s="1"/>
  <c r="H213" i="20"/>
  <c r="H213" i="19"/>
  <c r="H213" i="18"/>
  <c r="H213" i="17"/>
  <c r="J213" i="20"/>
  <c r="C192" i="20"/>
  <c r="C192" i="18"/>
  <c r="C193" i="18" s="1"/>
  <c r="J213" i="18"/>
  <c r="J213" i="19"/>
  <c r="C192" i="19"/>
  <c r="J213" i="17"/>
  <c r="C192" i="17"/>
  <c r="C192" i="5"/>
  <c r="D273" i="18" l="1"/>
  <c r="E272" i="18"/>
  <c r="D276" i="19"/>
  <c r="D277" i="19" s="1"/>
  <c r="D278" i="19" s="1"/>
  <c r="E275" i="19"/>
  <c r="D273" i="17"/>
  <c r="D274" i="17" s="1"/>
  <c r="E272" i="17"/>
  <c r="D275" i="5"/>
  <c r="E274" i="5"/>
  <c r="D246" i="17"/>
  <c r="E245" i="17"/>
  <c r="D247" i="5"/>
  <c r="E246" i="5"/>
  <c r="E245" i="20"/>
  <c r="D246" i="20"/>
  <c r="D246" i="19"/>
  <c r="E245" i="19"/>
  <c r="E245" i="18"/>
  <c r="D246" i="18"/>
  <c r="N188" i="21"/>
  <c r="D219" i="5"/>
  <c r="E218" i="19"/>
  <c r="E218" i="17"/>
  <c r="D219" i="17"/>
  <c r="D220" i="17" s="1"/>
  <c r="D221" i="17" s="1"/>
  <c r="D222" i="17" s="1"/>
  <c r="D223" i="17" s="1"/>
  <c r="C219" i="5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6" i="5" s="1"/>
  <c r="C237" i="5" s="1"/>
  <c r="C238" i="5" s="1"/>
  <c r="C239" i="5" s="1"/>
  <c r="D274" i="18" l="1"/>
  <c r="E273" i="18"/>
  <c r="D275" i="20"/>
  <c r="E276" i="19"/>
  <c r="E273" i="17"/>
  <c r="D276" i="5"/>
  <c r="D277" i="5" s="1"/>
  <c r="D278" i="5" s="1"/>
  <c r="D279" i="5" s="1"/>
  <c r="D280" i="5" s="1"/>
  <c r="E275" i="5"/>
  <c r="D247" i="17"/>
  <c r="E246" i="17"/>
  <c r="D248" i="5"/>
  <c r="E247" i="5"/>
  <c r="E246" i="20"/>
  <c r="D247" i="20"/>
  <c r="E246" i="19"/>
  <c r="D247" i="19"/>
  <c r="E246" i="18"/>
  <c r="D247" i="18"/>
  <c r="E219" i="5"/>
  <c r="D220" i="5"/>
  <c r="D221" i="5" s="1"/>
  <c r="D222" i="5" s="1"/>
  <c r="E218" i="20"/>
  <c r="E219" i="19"/>
  <c r="E218" i="18"/>
  <c r="E219" i="17"/>
  <c r="D275" i="18" l="1"/>
  <c r="E274" i="18"/>
  <c r="D276" i="20"/>
  <c r="E277" i="19"/>
  <c r="D275" i="17"/>
  <c r="E274" i="17"/>
  <c r="E276" i="5"/>
  <c r="D248" i="17"/>
  <c r="E247" i="17"/>
  <c r="D249" i="5"/>
  <c r="E248" i="5"/>
  <c r="D248" i="20"/>
  <c r="E247" i="20"/>
  <c r="E247" i="19"/>
  <c r="D248" i="19"/>
  <c r="E247" i="18"/>
  <c r="D248" i="18"/>
  <c r="E220" i="5"/>
  <c r="E219" i="20"/>
  <c r="E220" i="19"/>
  <c r="D221" i="19"/>
  <c r="E219" i="18"/>
  <c r="E220" i="17"/>
  <c r="E221" i="5"/>
  <c r="D276" i="18" l="1"/>
  <c r="E275" i="18"/>
  <c r="D277" i="20"/>
  <c r="D279" i="19"/>
  <c r="D280" i="19" s="1"/>
  <c r="D281" i="19" s="1"/>
  <c r="E278" i="19"/>
  <c r="D276" i="17"/>
  <c r="D277" i="17" s="1"/>
  <c r="D278" i="17" s="1"/>
  <c r="E275" i="17"/>
  <c r="E277" i="5"/>
  <c r="D222" i="19"/>
  <c r="D223" i="19" s="1"/>
  <c r="D249" i="17"/>
  <c r="E248" i="17"/>
  <c r="D250" i="5"/>
  <c r="E249" i="5"/>
  <c r="D249" i="20"/>
  <c r="E248" i="20"/>
  <c r="E248" i="19"/>
  <c r="D249" i="19"/>
  <c r="E248" i="18"/>
  <c r="D249" i="18"/>
  <c r="E220" i="20"/>
  <c r="E221" i="19"/>
  <c r="E220" i="18"/>
  <c r="E221" i="17"/>
  <c r="D223" i="5"/>
  <c r="E222" i="5"/>
  <c r="D277" i="18" l="1"/>
  <c r="E276" i="18"/>
  <c r="D278" i="20"/>
  <c r="E279" i="19"/>
  <c r="E276" i="17"/>
  <c r="E278" i="5"/>
  <c r="D250" i="17"/>
  <c r="E249" i="17"/>
  <c r="D251" i="5"/>
  <c r="E250" i="5"/>
  <c r="E249" i="20"/>
  <c r="D250" i="20"/>
  <c r="D250" i="19"/>
  <c r="E249" i="19"/>
  <c r="E249" i="18"/>
  <c r="D250" i="18"/>
  <c r="E221" i="20"/>
  <c r="E222" i="19"/>
  <c r="E221" i="18"/>
  <c r="E222" i="17"/>
  <c r="E223" i="5"/>
  <c r="D224" i="5"/>
  <c r="D225" i="5" s="1"/>
  <c r="D226" i="5" s="1"/>
  <c r="D227" i="5" s="1"/>
  <c r="D278" i="18" l="1"/>
  <c r="E277" i="18"/>
  <c r="D279" i="20"/>
  <c r="E280" i="19"/>
  <c r="E277" i="17"/>
  <c r="E279" i="5"/>
  <c r="D251" i="17"/>
  <c r="E250" i="17"/>
  <c r="E251" i="5"/>
  <c r="E250" i="20"/>
  <c r="D251" i="20"/>
  <c r="E250" i="19"/>
  <c r="D251" i="19"/>
  <c r="E250" i="18"/>
  <c r="D251" i="18"/>
  <c r="E222" i="20"/>
  <c r="E223" i="19"/>
  <c r="D224" i="19"/>
  <c r="D225" i="19" s="1"/>
  <c r="D226" i="19" s="1"/>
  <c r="D227" i="19" s="1"/>
  <c r="D228" i="19" s="1"/>
  <c r="D229" i="19" s="1"/>
  <c r="E222" i="18"/>
  <c r="E223" i="17"/>
  <c r="D224" i="17"/>
  <c r="D225" i="17" s="1"/>
  <c r="D226" i="17" s="1"/>
  <c r="D227" i="17" s="1"/>
  <c r="D228" i="17" s="1"/>
  <c r="D229" i="17" s="1"/>
  <c r="E224" i="5"/>
  <c r="D279" i="18" l="1"/>
  <c r="E278" i="18"/>
  <c r="D280" i="20"/>
  <c r="D282" i="19"/>
  <c r="D283" i="19" s="1"/>
  <c r="E281" i="19"/>
  <c r="D279" i="17"/>
  <c r="E278" i="17"/>
  <c r="D281" i="5"/>
  <c r="D282" i="5" s="1"/>
  <c r="E280" i="5"/>
  <c r="D252" i="17"/>
  <c r="E251" i="17"/>
  <c r="E252" i="5"/>
  <c r="D252" i="20"/>
  <c r="E251" i="20"/>
  <c r="E251" i="19"/>
  <c r="D252" i="19"/>
  <c r="D253" i="19" s="1"/>
  <c r="E251" i="18"/>
  <c r="E223" i="20"/>
  <c r="D224" i="20"/>
  <c r="D225" i="20" s="1"/>
  <c r="E224" i="19"/>
  <c r="E223" i="18"/>
  <c r="D224" i="18"/>
  <c r="D225" i="18" s="1"/>
  <c r="D226" i="18" s="1"/>
  <c r="D227" i="18" s="1"/>
  <c r="D228" i="18" s="1"/>
  <c r="D229" i="18" s="1"/>
  <c r="E224" i="17"/>
  <c r="D228" i="5"/>
  <c r="D229" i="5" s="1"/>
  <c r="E225" i="5"/>
  <c r="D280" i="18" l="1"/>
  <c r="E279" i="18"/>
  <c r="D281" i="20"/>
  <c r="D283" i="5"/>
  <c r="D284" i="5" s="1"/>
  <c r="D285" i="5" s="1"/>
  <c r="D286" i="5" s="1"/>
  <c r="D287" i="5" s="1"/>
  <c r="D288" i="5" s="1"/>
  <c r="D289" i="5" s="1"/>
  <c r="E282" i="19"/>
  <c r="D280" i="17"/>
  <c r="E279" i="17"/>
  <c r="E281" i="5"/>
  <c r="E252" i="17"/>
  <c r="D253" i="17"/>
  <c r="E253" i="17" s="1"/>
  <c r="E253" i="5"/>
  <c r="D254" i="5"/>
  <c r="E252" i="20"/>
  <c r="D253" i="20"/>
  <c r="E252" i="19"/>
  <c r="E252" i="18"/>
  <c r="E224" i="20"/>
  <c r="E225" i="19"/>
  <c r="E224" i="18"/>
  <c r="E225" i="17"/>
  <c r="E226" i="5"/>
  <c r="E280" i="18" l="1"/>
  <c r="D281" i="18"/>
  <c r="D282" i="20"/>
  <c r="D284" i="19"/>
  <c r="D285" i="19" s="1"/>
  <c r="D286" i="19" s="1"/>
  <c r="D287" i="19" s="1"/>
  <c r="D288" i="19" s="1"/>
  <c r="D289" i="19" s="1"/>
  <c r="E283" i="19"/>
  <c r="D281" i="17"/>
  <c r="E280" i="17"/>
  <c r="E282" i="5"/>
  <c r="D254" i="17"/>
  <c r="E254" i="5"/>
  <c r="E253" i="20"/>
  <c r="D254" i="20"/>
  <c r="D254" i="19"/>
  <c r="E253" i="19"/>
  <c r="E253" i="18"/>
  <c r="D254" i="18"/>
  <c r="E225" i="20"/>
  <c r="D226" i="20"/>
  <c r="D227" i="20" s="1"/>
  <c r="D228" i="20" s="1"/>
  <c r="D229" i="20" s="1"/>
  <c r="E226" i="19"/>
  <c r="E225" i="18"/>
  <c r="E226" i="17"/>
  <c r="E227" i="5"/>
  <c r="E281" i="18" l="1"/>
  <c r="D282" i="18"/>
  <c r="D283" i="20"/>
  <c r="E284" i="19"/>
  <c r="D282" i="17"/>
  <c r="E281" i="17"/>
  <c r="E283" i="5"/>
  <c r="E254" i="17"/>
  <c r="E255" i="5"/>
  <c r="D255" i="20"/>
  <c r="E254" i="20"/>
  <c r="E254" i="19"/>
  <c r="D255" i="19"/>
  <c r="E254" i="18"/>
  <c r="D255" i="18"/>
  <c r="E226" i="20"/>
  <c r="E227" i="19"/>
  <c r="E226" i="18"/>
  <c r="E227" i="17"/>
  <c r="E228" i="5"/>
  <c r="D283" i="18" l="1"/>
  <c r="E282" i="18"/>
  <c r="D284" i="20"/>
  <c r="E285" i="19"/>
  <c r="D283" i="17"/>
  <c r="D284" i="17" s="1"/>
  <c r="D285" i="17" s="1"/>
  <c r="D286" i="17" s="1"/>
  <c r="D287" i="17" s="1"/>
  <c r="E282" i="17"/>
  <c r="E284" i="5"/>
  <c r="E255" i="17"/>
  <c r="E256" i="5"/>
  <c r="D256" i="20"/>
  <c r="E255" i="20"/>
  <c r="E255" i="19"/>
  <c r="D256" i="19"/>
  <c r="D257" i="19" s="1"/>
  <c r="E255" i="18"/>
  <c r="D256" i="18"/>
  <c r="D257" i="18" s="1"/>
  <c r="E227" i="20"/>
  <c r="E228" i="19"/>
  <c r="E227" i="18"/>
  <c r="E228" i="17"/>
  <c r="D230" i="5"/>
  <c r="E229" i="5"/>
  <c r="D284" i="18" l="1"/>
  <c r="E283" i="18"/>
  <c r="D285" i="20"/>
  <c r="E286" i="19"/>
  <c r="E283" i="17"/>
  <c r="E285" i="5"/>
  <c r="E256" i="17"/>
  <c r="D258" i="5"/>
  <c r="E257" i="5"/>
  <c r="E256" i="20"/>
  <c r="E256" i="19"/>
  <c r="E256" i="18"/>
  <c r="E228" i="20"/>
  <c r="E229" i="19"/>
  <c r="D230" i="19"/>
  <c r="E228" i="18"/>
  <c r="E229" i="17"/>
  <c r="D230" i="17"/>
  <c r="D231" i="5"/>
  <c r="E230" i="5"/>
  <c r="D285" i="18" l="1"/>
  <c r="E284" i="18"/>
  <c r="D286" i="20"/>
  <c r="E287" i="19"/>
  <c r="E284" i="17"/>
  <c r="E286" i="5"/>
  <c r="D258" i="17"/>
  <c r="E257" i="17"/>
  <c r="D259" i="5"/>
  <c r="D260" i="5" s="1"/>
  <c r="D261" i="5" s="1"/>
  <c r="D262" i="5" s="1"/>
  <c r="E258" i="5"/>
  <c r="E257" i="20"/>
  <c r="D258" i="20"/>
  <c r="D258" i="19"/>
  <c r="E257" i="19"/>
  <c r="E257" i="18"/>
  <c r="D258" i="18"/>
  <c r="E229" i="20"/>
  <c r="D230" i="20"/>
  <c r="E230" i="19"/>
  <c r="D231" i="19"/>
  <c r="E229" i="18"/>
  <c r="D230" i="18"/>
  <c r="D231" i="17"/>
  <c r="E230" i="17"/>
  <c r="D232" i="5"/>
  <c r="D233" i="5" s="1"/>
  <c r="D234" i="5" s="1"/>
  <c r="D235" i="5" s="1"/>
  <c r="E231" i="5"/>
  <c r="D286" i="18" l="1"/>
  <c r="E285" i="18"/>
  <c r="D287" i="20"/>
  <c r="E287" i="20" s="1"/>
  <c r="E288" i="19"/>
  <c r="E285" i="17"/>
  <c r="E287" i="5"/>
  <c r="D259" i="17"/>
  <c r="D260" i="17" s="1"/>
  <c r="E258" i="17"/>
  <c r="D263" i="5"/>
  <c r="D264" i="5" s="1"/>
  <c r="D265" i="5" s="1"/>
  <c r="E259" i="5"/>
  <c r="D259" i="20"/>
  <c r="E258" i="20"/>
  <c r="E258" i="19"/>
  <c r="D259" i="19"/>
  <c r="D260" i="19" s="1"/>
  <c r="D261" i="19" s="1"/>
  <c r="E258" i="18"/>
  <c r="D259" i="18"/>
  <c r="D260" i="18" s="1"/>
  <c r="D231" i="20"/>
  <c r="E230" i="20"/>
  <c r="E231" i="19"/>
  <c r="D232" i="19"/>
  <c r="D231" i="18"/>
  <c r="E230" i="18"/>
  <c r="E231" i="17"/>
  <c r="D232" i="17"/>
  <c r="D233" i="17" s="1"/>
  <c r="D234" i="17" s="1"/>
  <c r="D235" i="17" s="1"/>
  <c r="E232" i="5"/>
  <c r="E286" i="18" l="1"/>
  <c r="D288" i="20"/>
  <c r="E288" i="20" s="1"/>
  <c r="D290" i="19"/>
  <c r="E289" i="19"/>
  <c r="E286" i="17"/>
  <c r="E288" i="5"/>
  <c r="D261" i="17"/>
  <c r="E259" i="17"/>
  <c r="E260" i="5"/>
  <c r="D260" i="20"/>
  <c r="E259" i="20"/>
  <c r="E259" i="19"/>
  <c r="E259" i="18"/>
  <c r="E231" i="20"/>
  <c r="D232" i="20"/>
  <c r="D233" i="19"/>
  <c r="D234" i="19" s="1"/>
  <c r="D235" i="19" s="1"/>
  <c r="E232" i="19"/>
  <c r="E231" i="18"/>
  <c r="D232" i="18"/>
  <c r="E232" i="17"/>
  <c r="E233" i="5"/>
  <c r="E287" i="18" l="1"/>
  <c r="D288" i="18"/>
  <c r="D289" i="18" s="1"/>
  <c r="D289" i="20"/>
  <c r="E289" i="20" s="1"/>
  <c r="D291" i="19"/>
  <c r="E290" i="19"/>
  <c r="D288" i="17"/>
  <c r="E287" i="17"/>
  <c r="D290" i="5"/>
  <c r="E289" i="5"/>
  <c r="E260" i="17"/>
  <c r="E261" i="5"/>
  <c r="E260" i="20"/>
  <c r="D261" i="20"/>
  <c r="E260" i="19"/>
  <c r="E260" i="18"/>
  <c r="D261" i="18"/>
  <c r="E232" i="20"/>
  <c r="D233" i="20"/>
  <c r="E233" i="19"/>
  <c r="D233" i="18"/>
  <c r="E232" i="18"/>
  <c r="E233" i="17"/>
  <c r="E234" i="5"/>
  <c r="E288" i="18" l="1"/>
  <c r="E291" i="19"/>
  <c r="D292" i="19"/>
  <c r="D290" i="20"/>
  <c r="E290" i="20" s="1"/>
  <c r="E288" i="17"/>
  <c r="E290" i="5"/>
  <c r="D291" i="5"/>
  <c r="D262" i="17"/>
  <c r="E261" i="17"/>
  <c r="E262" i="5"/>
  <c r="D262" i="20"/>
  <c r="E261" i="20"/>
  <c r="D262" i="19"/>
  <c r="E261" i="19"/>
  <c r="E261" i="18"/>
  <c r="D262" i="18"/>
  <c r="D263" i="18" s="1"/>
  <c r="E235" i="5"/>
  <c r="D236" i="5"/>
  <c r="E233" i="20"/>
  <c r="D234" i="20"/>
  <c r="D235" i="20" s="1"/>
  <c r="E234" i="19"/>
  <c r="E233" i="18"/>
  <c r="D234" i="18"/>
  <c r="D235" i="18" s="1"/>
  <c r="E234" i="17"/>
  <c r="E291" i="5" l="1"/>
  <c r="D292" i="5"/>
  <c r="D290" i="18"/>
  <c r="E289" i="18"/>
  <c r="E292" i="19"/>
  <c r="D293" i="19"/>
  <c r="D291" i="20"/>
  <c r="E291" i="20" s="1"/>
  <c r="D290" i="17"/>
  <c r="E289" i="17"/>
  <c r="D263" i="17"/>
  <c r="E262" i="17"/>
  <c r="D266" i="5"/>
  <c r="E263" i="5"/>
  <c r="E262" i="20"/>
  <c r="D263" i="20"/>
  <c r="D264" i="20" s="1"/>
  <c r="D265" i="20" s="1"/>
  <c r="E262" i="19"/>
  <c r="D263" i="19"/>
  <c r="E262" i="18"/>
  <c r="E235" i="19"/>
  <c r="D236" i="19"/>
  <c r="E235" i="17"/>
  <c r="D236" i="17"/>
  <c r="E236" i="5"/>
  <c r="D237" i="5"/>
  <c r="E234" i="20"/>
  <c r="E234" i="18"/>
  <c r="E292" i="5" l="1"/>
  <c r="D293" i="5"/>
  <c r="E290" i="18"/>
  <c r="D291" i="18"/>
  <c r="D294" i="19"/>
  <c r="E294" i="19" s="1"/>
  <c r="E293" i="19"/>
  <c r="D292" i="20"/>
  <c r="E292" i="20" s="1"/>
  <c r="D291" i="17"/>
  <c r="E290" i="17"/>
  <c r="D264" i="17"/>
  <c r="E263" i="17"/>
  <c r="E264" i="5"/>
  <c r="E263" i="20"/>
  <c r="D264" i="19"/>
  <c r="E263" i="19"/>
  <c r="E263" i="18"/>
  <c r="D264" i="18"/>
  <c r="D265" i="18" s="1"/>
  <c r="D266" i="18" s="1"/>
  <c r="E235" i="20"/>
  <c r="D236" i="20"/>
  <c r="E236" i="19"/>
  <c r="D237" i="19"/>
  <c r="E235" i="18"/>
  <c r="D236" i="18"/>
  <c r="E236" i="17"/>
  <c r="D237" i="17"/>
  <c r="D238" i="5"/>
  <c r="E237" i="5"/>
  <c r="D294" i="5" l="1"/>
  <c r="E294" i="5" s="1"/>
  <c r="E293" i="5"/>
  <c r="E291" i="17"/>
  <c r="D292" i="17"/>
  <c r="E291" i="18"/>
  <c r="D292" i="18"/>
  <c r="D293" i="20"/>
  <c r="E293" i="20" s="1"/>
  <c r="D265" i="17"/>
  <c r="E264" i="17"/>
  <c r="E266" i="5"/>
  <c r="E265" i="5"/>
  <c r="E264" i="20"/>
  <c r="E264" i="19"/>
  <c r="D265" i="19"/>
  <c r="E264" i="18"/>
  <c r="D237" i="20"/>
  <c r="E236" i="20"/>
  <c r="D238" i="19"/>
  <c r="E237" i="19"/>
  <c r="E236" i="18"/>
  <c r="D237" i="18"/>
  <c r="D238" i="17"/>
  <c r="E237" i="17"/>
  <c r="E238" i="5"/>
  <c r="D239" i="5"/>
  <c r="E239" i="5" s="1"/>
  <c r="E292" i="17" l="1"/>
  <c r="D293" i="17"/>
  <c r="E292" i="18"/>
  <c r="D293" i="18"/>
  <c r="D294" i="20"/>
  <c r="E294" i="20" s="1"/>
  <c r="D266" i="17"/>
  <c r="E266" i="17" s="1"/>
  <c r="E265" i="17"/>
  <c r="D266" i="20"/>
  <c r="E266" i="20" s="1"/>
  <c r="E265" i="20"/>
  <c r="D266" i="19"/>
  <c r="E266" i="19" s="1"/>
  <c r="E265" i="19"/>
  <c r="E266" i="18"/>
  <c r="E265" i="18"/>
  <c r="D238" i="20"/>
  <c r="E237" i="20"/>
  <c r="D239" i="19"/>
  <c r="E239" i="19" s="1"/>
  <c r="E238" i="19"/>
  <c r="D238" i="18"/>
  <c r="E237" i="18"/>
  <c r="E238" i="17"/>
  <c r="D239" i="17"/>
  <c r="E239" i="17" s="1"/>
  <c r="D294" i="17" l="1"/>
  <c r="E294" i="17" s="1"/>
  <c r="E293" i="17"/>
  <c r="E293" i="18"/>
  <c r="D294" i="18"/>
  <c r="E294" i="18" s="1"/>
  <c r="E238" i="20"/>
  <c r="D239" i="20"/>
  <c r="E239" i="20" s="1"/>
  <c r="D239" i="18"/>
  <c r="E239" i="18" s="1"/>
  <c r="E238" i="18"/>
  <c r="N158" i="21" l="1"/>
  <c r="N157" i="21"/>
  <c r="N156" i="21"/>
  <c r="N159" i="21"/>
  <c r="N160" i="21"/>
  <c r="N135" i="21"/>
  <c r="N154" i="21"/>
  <c r="N163" i="21" s="1"/>
  <c r="C193" i="20"/>
  <c r="C194" i="20" s="1"/>
  <c r="C195" i="20" s="1"/>
  <c r="C196" i="20" s="1"/>
  <c r="C197" i="20" s="1"/>
  <c r="C198" i="20" s="1"/>
  <c r="C199" i="20" s="1"/>
  <c r="C200" i="20" s="1"/>
  <c r="C201" i="20" s="1"/>
  <c r="C202" i="20" s="1"/>
  <c r="C203" i="20" s="1"/>
  <c r="C204" i="20" s="1"/>
  <c r="C205" i="20" s="1"/>
  <c r="C206" i="20" s="1"/>
  <c r="C207" i="20" s="1"/>
  <c r="C208" i="20" s="1"/>
  <c r="C209" i="20" s="1"/>
  <c r="C210" i="20" s="1"/>
  <c r="C211" i="20" s="1"/>
  <c r="C212" i="20" s="1"/>
  <c r="C213" i="20" s="1"/>
  <c r="C193" i="19"/>
  <c r="C194" i="19" s="1"/>
  <c r="C195" i="19" s="1"/>
  <c r="C196" i="19" s="1"/>
  <c r="C197" i="19" s="1"/>
  <c r="C198" i="19" s="1"/>
  <c r="C199" i="19" s="1"/>
  <c r="C200" i="19" s="1"/>
  <c r="C201" i="19" s="1"/>
  <c r="C202" i="19" s="1"/>
  <c r="C203" i="19" s="1"/>
  <c r="C204" i="19" s="1"/>
  <c r="C205" i="19" s="1"/>
  <c r="C206" i="19" s="1"/>
  <c r="C207" i="19" s="1"/>
  <c r="C208" i="19" s="1"/>
  <c r="C209" i="19" s="1"/>
  <c r="C210" i="19" s="1"/>
  <c r="C211" i="19" s="1"/>
  <c r="C212" i="19" s="1"/>
  <c r="C213" i="19" s="1"/>
  <c r="D192" i="18"/>
  <c r="E192" i="18" s="1"/>
  <c r="C194" i="18"/>
  <c r="C195" i="18" s="1"/>
  <c r="C196" i="18" s="1"/>
  <c r="C197" i="18" s="1"/>
  <c r="C198" i="18" s="1"/>
  <c r="C199" i="18" s="1"/>
  <c r="C200" i="18" s="1"/>
  <c r="C201" i="18" s="1"/>
  <c r="C202" i="18" s="1"/>
  <c r="C203" i="18" s="1"/>
  <c r="C204" i="18" s="1"/>
  <c r="C205" i="18" s="1"/>
  <c r="C206" i="18" s="1"/>
  <c r="C207" i="18" s="1"/>
  <c r="C208" i="18" s="1"/>
  <c r="C209" i="18" s="1"/>
  <c r="C210" i="18" s="1"/>
  <c r="C211" i="18" s="1"/>
  <c r="C212" i="18" s="1"/>
  <c r="C213" i="18" s="1"/>
  <c r="C193" i="17"/>
  <c r="C194" i="17" s="1"/>
  <c r="C195" i="17" s="1"/>
  <c r="C196" i="17" s="1"/>
  <c r="C197" i="17" s="1"/>
  <c r="C198" i="17" s="1"/>
  <c r="C199" i="17" s="1"/>
  <c r="C200" i="17" s="1"/>
  <c r="C201" i="17" s="1"/>
  <c r="C202" i="17" s="1"/>
  <c r="C203" i="17" s="1"/>
  <c r="C204" i="17" s="1"/>
  <c r="C205" i="17" s="1"/>
  <c r="C206" i="17" s="1"/>
  <c r="C207" i="17" s="1"/>
  <c r="C208" i="17" s="1"/>
  <c r="C209" i="17" s="1"/>
  <c r="C210" i="17" s="1"/>
  <c r="C211" i="17" s="1"/>
  <c r="C212" i="17" s="1"/>
  <c r="C213" i="17" s="1"/>
  <c r="D192" i="17"/>
  <c r="J187" i="18"/>
  <c r="H187" i="18"/>
  <c r="H187" i="17"/>
  <c r="J187" i="17"/>
  <c r="N129" i="21" s="1"/>
  <c r="D192" i="5"/>
  <c r="D192" i="20" l="1"/>
  <c r="D193" i="20" s="1"/>
  <c r="D192" i="19"/>
  <c r="D193" i="19" s="1"/>
  <c r="D194" i="19" s="1"/>
  <c r="D193" i="18"/>
  <c r="D194" i="18" s="1"/>
  <c r="D195" i="18" s="1"/>
  <c r="D193" i="5"/>
  <c r="D194" i="5" s="1"/>
  <c r="D195" i="5" s="1"/>
  <c r="D196" i="5" s="1"/>
  <c r="D197" i="5" s="1"/>
  <c r="D198" i="5" s="1"/>
  <c r="D199" i="5" s="1"/>
  <c r="D200" i="5" s="1"/>
  <c r="E192" i="5"/>
  <c r="N161" i="21"/>
  <c r="E192" i="20"/>
  <c r="E192" i="19"/>
  <c r="D193" i="17"/>
  <c r="D194" i="17" s="1"/>
  <c r="D195" i="17" s="1"/>
  <c r="E192" i="17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H187" i="19"/>
  <c r="N133" i="21" s="1"/>
  <c r="N132" i="21"/>
  <c r="H187" i="20"/>
  <c r="N134" i="21" s="1"/>
  <c r="C151" i="18"/>
  <c r="N138" i="21"/>
  <c r="C151" i="20"/>
  <c r="C152" i="20" s="1"/>
  <c r="C153" i="20" s="1"/>
  <c r="C154" i="20" s="1"/>
  <c r="C155" i="20" s="1"/>
  <c r="C156" i="20" s="1"/>
  <c r="C157" i="20" s="1"/>
  <c r="C158" i="20" s="1"/>
  <c r="C159" i="20" s="1"/>
  <c r="C160" i="20" s="1"/>
  <c r="C161" i="20" s="1"/>
  <c r="C162" i="20" s="1"/>
  <c r="C163" i="20" s="1"/>
  <c r="C164" i="20" s="1"/>
  <c r="C165" i="20" s="1"/>
  <c r="C166" i="20" s="1"/>
  <c r="C167" i="20" s="1"/>
  <c r="C168" i="20" s="1"/>
  <c r="C169" i="20" s="1"/>
  <c r="C170" i="20" s="1"/>
  <c r="C171" i="20" s="1"/>
  <c r="C172" i="20" s="1"/>
  <c r="C173" i="20" s="1"/>
  <c r="C174" i="20" s="1"/>
  <c r="C175" i="20" s="1"/>
  <c r="C176" i="20" s="1"/>
  <c r="C177" i="20" s="1"/>
  <c r="C178" i="20" s="1"/>
  <c r="C179" i="20" s="1"/>
  <c r="C180" i="20" s="1"/>
  <c r="C181" i="20" s="1"/>
  <c r="C182" i="20" s="1"/>
  <c r="C183" i="20" s="1"/>
  <c r="C184" i="20" s="1"/>
  <c r="C185" i="20" s="1"/>
  <c r="C186" i="20" s="1"/>
  <c r="C187" i="20" s="1"/>
  <c r="J187" i="20"/>
  <c r="J187" i="19"/>
  <c r="C151" i="19"/>
  <c r="D151" i="19" s="1"/>
  <c r="E151" i="19" s="1"/>
  <c r="C151" i="17"/>
  <c r="C152" i="17" s="1"/>
  <c r="C153" i="17" s="1"/>
  <c r="C154" i="17" s="1"/>
  <c r="C155" i="17" s="1"/>
  <c r="C156" i="17" s="1"/>
  <c r="C157" i="17" s="1"/>
  <c r="C158" i="17" s="1"/>
  <c r="C159" i="17" s="1"/>
  <c r="C160" i="17" s="1"/>
  <c r="C161" i="17" s="1"/>
  <c r="C162" i="17" s="1"/>
  <c r="C163" i="17" s="1"/>
  <c r="C164" i="17" s="1"/>
  <c r="C165" i="17" s="1"/>
  <c r="C166" i="17" s="1"/>
  <c r="C167" i="17" s="1"/>
  <c r="C168" i="17" s="1"/>
  <c r="C169" i="17" s="1"/>
  <c r="C170" i="17" s="1"/>
  <c r="C171" i="17" s="1"/>
  <c r="C172" i="17" s="1"/>
  <c r="C173" i="17" s="1"/>
  <c r="C174" i="17" s="1"/>
  <c r="C175" i="17" s="1"/>
  <c r="C176" i="17" s="1"/>
  <c r="C177" i="17" s="1"/>
  <c r="C178" i="17" s="1"/>
  <c r="C179" i="17" s="1"/>
  <c r="C180" i="17" s="1"/>
  <c r="C181" i="17" s="1"/>
  <c r="C182" i="17" s="1"/>
  <c r="C183" i="17" s="1"/>
  <c r="C184" i="17" s="1"/>
  <c r="C185" i="17" s="1"/>
  <c r="C186" i="17" s="1"/>
  <c r="C187" i="17" s="1"/>
  <c r="C151" i="5"/>
  <c r="N109" i="21"/>
  <c r="N83" i="21"/>
  <c r="N59" i="21"/>
  <c r="N34" i="21"/>
  <c r="N10" i="21"/>
  <c r="N131" i="21"/>
  <c r="J103" i="17"/>
  <c r="N77" i="21" s="1"/>
  <c r="N86" i="21" s="1"/>
  <c r="N80" i="21"/>
  <c r="H21" i="17"/>
  <c r="H53" i="17"/>
  <c r="N30" i="21" s="1"/>
  <c r="H78" i="17"/>
  <c r="N55" i="21" s="1"/>
  <c r="H103" i="17"/>
  <c r="N79" i="21" s="1"/>
  <c r="H146" i="17"/>
  <c r="N105" i="21" s="1"/>
  <c r="J146" i="17"/>
  <c r="N103" i="21" s="1"/>
  <c r="N112" i="21" s="1"/>
  <c r="J78" i="17"/>
  <c r="N53" i="21" s="1"/>
  <c r="N62" i="21" s="1"/>
  <c r="J53" i="17"/>
  <c r="N28" i="21" s="1"/>
  <c r="N37" i="21" s="1"/>
  <c r="J21" i="17"/>
  <c r="N4" i="21" s="1"/>
  <c r="N13" i="21" s="1"/>
  <c r="H146" i="18"/>
  <c r="N106" i="21" s="1"/>
  <c r="H103" i="18"/>
  <c r="H78" i="18"/>
  <c r="N56" i="21" s="1"/>
  <c r="H53" i="18"/>
  <c r="N31" i="21" s="1"/>
  <c r="H21" i="18"/>
  <c r="N7" i="21" s="1"/>
  <c r="J146" i="18"/>
  <c r="J103" i="18"/>
  <c r="J78" i="18"/>
  <c r="J53" i="18"/>
  <c r="J21" i="18"/>
  <c r="H146" i="19"/>
  <c r="N107" i="21" s="1"/>
  <c r="H103" i="19"/>
  <c r="N81" i="21" s="1"/>
  <c r="H78" i="19"/>
  <c r="N57" i="21" s="1"/>
  <c r="H53" i="19"/>
  <c r="N32" i="21" s="1"/>
  <c r="J53" i="19"/>
  <c r="J21" i="19"/>
  <c r="H21" i="19"/>
  <c r="N8" i="21" s="1"/>
  <c r="J146" i="19"/>
  <c r="J103" i="19"/>
  <c r="J78" i="19"/>
  <c r="H78" i="20"/>
  <c r="N58" i="21" s="1"/>
  <c r="H103" i="20"/>
  <c r="N82" i="21" s="1"/>
  <c r="H146" i="20"/>
  <c r="N108" i="21" s="1"/>
  <c r="J146" i="20"/>
  <c r="J103" i="20"/>
  <c r="J78" i="20"/>
  <c r="J53" i="20"/>
  <c r="J21" i="20"/>
  <c r="C26" i="20"/>
  <c r="C27" i="20" s="1"/>
  <c r="C28" i="20" s="1"/>
  <c r="C29" i="20" s="1"/>
  <c r="C30" i="20" s="1"/>
  <c r="C31" i="20" s="1"/>
  <c r="C32" i="20" s="1"/>
  <c r="C33" i="20" s="1"/>
  <c r="C34" i="20" s="1"/>
  <c r="C35" i="20" s="1"/>
  <c r="C36" i="20" s="1"/>
  <c r="C37" i="20" s="1"/>
  <c r="C38" i="20" s="1"/>
  <c r="C39" i="20" s="1"/>
  <c r="C40" i="20" s="1"/>
  <c r="C41" i="20" s="1"/>
  <c r="C42" i="20" s="1"/>
  <c r="C43" i="20" s="1"/>
  <c r="C44" i="20" s="1"/>
  <c r="C45" i="20" s="1"/>
  <c r="C46" i="20" s="1"/>
  <c r="C47" i="20" s="1"/>
  <c r="C48" i="20" s="1"/>
  <c r="C49" i="20" s="1"/>
  <c r="C50" i="20" s="1"/>
  <c r="C51" i="20" s="1"/>
  <c r="C52" i="20" s="1"/>
  <c r="C53" i="20" s="1"/>
  <c r="H53" i="20"/>
  <c r="N33" i="21" s="1"/>
  <c r="H21" i="20"/>
  <c r="N9" i="21" s="1"/>
  <c r="C108" i="20"/>
  <c r="C109" i="20" s="1"/>
  <c r="C110" i="20" s="1"/>
  <c r="C111" i="20" s="1"/>
  <c r="C112" i="20" s="1"/>
  <c r="C113" i="20" s="1"/>
  <c r="C114" i="20" s="1"/>
  <c r="C115" i="20" s="1"/>
  <c r="C116" i="20" s="1"/>
  <c r="C117" i="20" s="1"/>
  <c r="C118" i="20" s="1"/>
  <c r="C119" i="20" s="1"/>
  <c r="C120" i="20" s="1"/>
  <c r="C121" i="20" s="1"/>
  <c r="C122" i="20" s="1"/>
  <c r="C123" i="20" s="1"/>
  <c r="C124" i="20" s="1"/>
  <c r="C125" i="20" s="1"/>
  <c r="C126" i="20" s="1"/>
  <c r="C127" i="20" s="1"/>
  <c r="C128" i="20" s="1"/>
  <c r="C129" i="20" s="1"/>
  <c r="C130" i="20" s="1"/>
  <c r="C131" i="20" s="1"/>
  <c r="C132" i="20" s="1"/>
  <c r="C133" i="20" s="1"/>
  <c r="C134" i="20" s="1"/>
  <c r="C135" i="20" s="1"/>
  <c r="C136" i="20" s="1"/>
  <c r="C137" i="20" s="1"/>
  <c r="C138" i="20" s="1"/>
  <c r="C139" i="20" s="1"/>
  <c r="C140" i="20" s="1"/>
  <c r="C141" i="20" s="1"/>
  <c r="C142" i="20" s="1"/>
  <c r="C143" i="20" s="1"/>
  <c r="C144" i="20" s="1"/>
  <c r="C145" i="20" s="1"/>
  <c r="C146" i="20" s="1"/>
  <c r="C83" i="20"/>
  <c r="C84" i="20" s="1"/>
  <c r="C85" i="20" s="1"/>
  <c r="C86" i="20" s="1"/>
  <c r="C87" i="20" s="1"/>
  <c r="C88" i="20" s="1"/>
  <c r="C89" i="20" s="1"/>
  <c r="C90" i="20" s="1"/>
  <c r="C91" i="20" s="1"/>
  <c r="C92" i="20" s="1"/>
  <c r="C93" i="20" s="1"/>
  <c r="C94" i="20" s="1"/>
  <c r="C95" i="20" s="1"/>
  <c r="C96" i="20" s="1"/>
  <c r="C97" i="20" s="1"/>
  <c r="C98" i="20" s="1"/>
  <c r="C99" i="20" s="1"/>
  <c r="C100" i="20" s="1"/>
  <c r="C101" i="20" s="1"/>
  <c r="C102" i="20" s="1"/>
  <c r="C103" i="20" s="1"/>
  <c r="C58" i="20"/>
  <c r="C59" i="20" s="1"/>
  <c r="C60" i="20" s="1"/>
  <c r="C61" i="20" s="1"/>
  <c r="C62" i="20" s="1"/>
  <c r="C63" i="20" s="1"/>
  <c r="C64" i="20" s="1"/>
  <c r="C65" i="20" s="1"/>
  <c r="C66" i="20" s="1"/>
  <c r="C67" i="20" s="1"/>
  <c r="C68" i="20" s="1"/>
  <c r="C69" i="20" s="1"/>
  <c r="C70" i="20" s="1"/>
  <c r="C71" i="20" s="1"/>
  <c r="C72" i="20" s="1"/>
  <c r="C73" i="20" s="1"/>
  <c r="C74" i="20" s="1"/>
  <c r="C75" i="20" s="1"/>
  <c r="C76" i="20" s="1"/>
  <c r="C77" i="20" s="1"/>
  <c r="C78" i="20" s="1"/>
  <c r="C3" i="20"/>
  <c r="D3" i="20" s="1"/>
  <c r="D4" i="20" s="1"/>
  <c r="D5" i="20" s="1"/>
  <c r="D6" i="20" s="1"/>
  <c r="D7" i="20" s="1"/>
  <c r="D8" i="20" s="1"/>
  <c r="D9" i="20" s="1"/>
  <c r="D10" i="20" s="1"/>
  <c r="D11" i="20" s="1"/>
  <c r="D12" i="20" s="1"/>
  <c r="C108" i="19"/>
  <c r="C109" i="19" s="1"/>
  <c r="C110" i="19" s="1"/>
  <c r="C111" i="19" s="1"/>
  <c r="C112" i="19" s="1"/>
  <c r="C113" i="19" s="1"/>
  <c r="C114" i="19" s="1"/>
  <c r="C115" i="19" s="1"/>
  <c r="C116" i="19" s="1"/>
  <c r="C117" i="19" s="1"/>
  <c r="C118" i="19" s="1"/>
  <c r="C119" i="19" s="1"/>
  <c r="C120" i="19" s="1"/>
  <c r="C121" i="19" s="1"/>
  <c r="C122" i="19" s="1"/>
  <c r="C123" i="19" s="1"/>
  <c r="C124" i="19" s="1"/>
  <c r="C125" i="19" s="1"/>
  <c r="C126" i="19" s="1"/>
  <c r="C127" i="19" s="1"/>
  <c r="C128" i="19" s="1"/>
  <c r="C129" i="19" s="1"/>
  <c r="C130" i="19" s="1"/>
  <c r="C131" i="19" s="1"/>
  <c r="C132" i="19" s="1"/>
  <c r="C133" i="19" s="1"/>
  <c r="C134" i="19" s="1"/>
  <c r="C135" i="19" s="1"/>
  <c r="C136" i="19" s="1"/>
  <c r="C137" i="19" s="1"/>
  <c r="C138" i="19" s="1"/>
  <c r="C139" i="19" s="1"/>
  <c r="C140" i="19" s="1"/>
  <c r="C141" i="19" s="1"/>
  <c r="C142" i="19" s="1"/>
  <c r="C143" i="19" s="1"/>
  <c r="C144" i="19" s="1"/>
  <c r="C145" i="19" s="1"/>
  <c r="C146" i="19" s="1"/>
  <c r="C83" i="19"/>
  <c r="C84" i="19" s="1"/>
  <c r="C85" i="19" s="1"/>
  <c r="C86" i="19" s="1"/>
  <c r="C87" i="19" s="1"/>
  <c r="C88" i="19" s="1"/>
  <c r="C89" i="19" s="1"/>
  <c r="C90" i="19" s="1"/>
  <c r="C91" i="19" s="1"/>
  <c r="C92" i="19" s="1"/>
  <c r="C93" i="19" s="1"/>
  <c r="C94" i="19" s="1"/>
  <c r="C95" i="19" s="1"/>
  <c r="C96" i="19" s="1"/>
  <c r="C97" i="19" s="1"/>
  <c r="C98" i="19" s="1"/>
  <c r="C99" i="19" s="1"/>
  <c r="C100" i="19" s="1"/>
  <c r="C101" i="19" s="1"/>
  <c r="C102" i="19" s="1"/>
  <c r="C103" i="19" s="1"/>
  <c r="C58" i="19"/>
  <c r="C59" i="19" s="1"/>
  <c r="C60" i="19" s="1"/>
  <c r="C61" i="19" s="1"/>
  <c r="C62" i="19" s="1"/>
  <c r="C63" i="19" s="1"/>
  <c r="C64" i="19" s="1"/>
  <c r="C65" i="19" s="1"/>
  <c r="C66" i="19" s="1"/>
  <c r="C67" i="19" s="1"/>
  <c r="C68" i="19" s="1"/>
  <c r="C69" i="19" s="1"/>
  <c r="C70" i="19" s="1"/>
  <c r="C71" i="19" s="1"/>
  <c r="C72" i="19" s="1"/>
  <c r="C73" i="19" s="1"/>
  <c r="C74" i="19" s="1"/>
  <c r="C75" i="19" s="1"/>
  <c r="C76" i="19" s="1"/>
  <c r="C77" i="19" s="1"/>
  <c r="C78" i="19" s="1"/>
  <c r="C26" i="19"/>
  <c r="D26" i="19" s="1"/>
  <c r="D27" i="19" s="1"/>
  <c r="D28" i="19" s="1"/>
  <c r="C3" i="19"/>
  <c r="D3" i="19" s="1"/>
  <c r="D4" i="19" s="1"/>
  <c r="D5" i="19" s="1"/>
  <c r="D6" i="19" s="1"/>
  <c r="D7" i="19" s="1"/>
  <c r="D8" i="19" s="1"/>
  <c r="D9" i="19" s="1"/>
  <c r="D10" i="19" s="1"/>
  <c r="D11" i="19" s="1"/>
  <c r="D12" i="19" s="1"/>
  <c r="C108" i="18"/>
  <c r="D108" i="18" s="1"/>
  <c r="C83" i="18"/>
  <c r="D83" i="18" s="1"/>
  <c r="C58" i="18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26" i="18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3" i="18"/>
  <c r="C4" i="18" s="1"/>
  <c r="C5" i="18" s="1"/>
  <c r="C6" i="18" s="1"/>
  <c r="C7" i="18" s="1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108" i="17"/>
  <c r="D108" i="17" s="1"/>
  <c r="D109" i="17" s="1"/>
  <c r="C83" i="17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58" i="17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72" i="17" s="1"/>
  <c r="C73" i="17" s="1"/>
  <c r="C74" i="17" s="1"/>
  <c r="C75" i="17" s="1"/>
  <c r="C76" i="17" s="1"/>
  <c r="C77" i="17" s="1"/>
  <c r="C78" i="17" s="1"/>
  <c r="C26" i="17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3" i="17"/>
  <c r="D3" i="17" s="1"/>
  <c r="D4" i="17" s="1"/>
  <c r="D5" i="17" s="1"/>
  <c r="B83" i="20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B102" i="20" s="1"/>
  <c r="B103" i="20" s="1"/>
  <c r="B108" i="20" s="1"/>
  <c r="B109" i="20" s="1"/>
  <c r="B110" i="20" s="1"/>
  <c r="B111" i="20" s="1"/>
  <c r="B112" i="20" s="1"/>
  <c r="B113" i="20" s="1"/>
  <c r="B114" i="20" s="1"/>
  <c r="B115" i="20" s="1"/>
  <c r="B116" i="20" s="1"/>
  <c r="B117" i="20" s="1"/>
  <c r="B118" i="20" s="1"/>
  <c r="B119" i="20" s="1"/>
  <c r="B120" i="20" s="1"/>
  <c r="B121" i="20" s="1"/>
  <c r="B122" i="20" s="1"/>
  <c r="B123" i="20" s="1"/>
  <c r="B124" i="20" s="1"/>
  <c r="B125" i="20" s="1"/>
  <c r="B126" i="20" s="1"/>
  <c r="B127" i="20" s="1"/>
  <c r="B128" i="20" s="1"/>
  <c r="B129" i="20" s="1"/>
  <c r="B130" i="20" s="1"/>
  <c r="B131" i="20" s="1"/>
  <c r="B132" i="20" s="1"/>
  <c r="B133" i="20" s="1"/>
  <c r="B134" i="20" s="1"/>
  <c r="B135" i="20" s="1"/>
  <c r="B136" i="20" s="1"/>
  <c r="B137" i="20" s="1"/>
  <c r="B138" i="20" s="1"/>
  <c r="B139" i="20" s="1"/>
  <c r="B140" i="20" s="1"/>
  <c r="B141" i="20" s="1"/>
  <c r="B142" i="20" s="1"/>
  <c r="B143" i="20" s="1"/>
  <c r="B144" i="20" s="1"/>
  <c r="B145" i="20" s="1"/>
  <c r="B146" i="20" s="1"/>
  <c r="B151" i="20" s="1"/>
  <c r="B152" i="20" s="1"/>
  <c r="B153" i="20" s="1"/>
  <c r="B154" i="20" s="1"/>
  <c r="B155" i="20" s="1"/>
  <c r="B156" i="20" s="1"/>
  <c r="B157" i="20" s="1"/>
  <c r="B158" i="20" s="1"/>
  <c r="B159" i="20" s="1"/>
  <c r="B160" i="20" s="1"/>
  <c r="B161" i="20" s="1"/>
  <c r="B162" i="20" s="1"/>
  <c r="B163" i="20" s="1"/>
  <c r="B164" i="20" s="1"/>
  <c r="B165" i="20" s="1"/>
  <c r="B166" i="20" s="1"/>
  <c r="B167" i="20" s="1"/>
  <c r="B168" i="20" s="1"/>
  <c r="B169" i="20" s="1"/>
  <c r="B170" i="20" s="1"/>
  <c r="B171" i="20" s="1"/>
  <c r="B172" i="20" s="1"/>
  <c r="B173" i="20" s="1"/>
  <c r="B174" i="20" s="1"/>
  <c r="B175" i="20" s="1"/>
  <c r="B176" i="20" s="1"/>
  <c r="B177" i="20" s="1"/>
  <c r="B178" i="20" s="1"/>
  <c r="B179" i="20" s="1"/>
  <c r="B180" i="20" s="1"/>
  <c r="B181" i="20" s="1"/>
  <c r="B182" i="20" s="1"/>
  <c r="B183" i="20" s="1"/>
  <c r="B184" i="20" s="1"/>
  <c r="B185" i="20" s="1"/>
  <c r="B186" i="20" s="1"/>
  <c r="B187" i="20" s="1"/>
  <c r="B192" i="20" s="1"/>
  <c r="B193" i="20" s="1"/>
  <c r="B194" i="20" s="1"/>
  <c r="B195" i="20" s="1"/>
  <c r="B196" i="20" s="1"/>
  <c r="B197" i="20" s="1"/>
  <c r="B198" i="20" s="1"/>
  <c r="B199" i="20" s="1"/>
  <c r="B200" i="20" s="1"/>
  <c r="B201" i="20" s="1"/>
  <c r="B202" i="20" s="1"/>
  <c r="B203" i="20" s="1"/>
  <c r="B204" i="20" s="1"/>
  <c r="B205" i="20" s="1"/>
  <c r="B206" i="20" s="1"/>
  <c r="B207" i="20" s="1"/>
  <c r="B208" i="20" s="1"/>
  <c r="B209" i="20" s="1"/>
  <c r="B210" i="20" s="1"/>
  <c r="B211" i="20" s="1"/>
  <c r="B212" i="20" s="1"/>
  <c r="B213" i="20" s="1"/>
  <c r="B218" i="20" s="1"/>
  <c r="B219" i="20" s="1"/>
  <c r="B220" i="20" s="1"/>
  <c r="B221" i="20" s="1"/>
  <c r="B222" i="20" s="1"/>
  <c r="B223" i="20" s="1"/>
  <c r="B224" i="20" s="1"/>
  <c r="B225" i="20" s="1"/>
  <c r="B226" i="20" s="1"/>
  <c r="B227" i="20" s="1"/>
  <c r="B228" i="20" s="1"/>
  <c r="B229" i="20" s="1"/>
  <c r="B230" i="20" s="1"/>
  <c r="B231" i="20" s="1"/>
  <c r="B232" i="20" s="1"/>
  <c r="B233" i="20" s="1"/>
  <c r="B234" i="20" s="1"/>
  <c r="B235" i="20" s="1"/>
  <c r="B236" i="20" s="1"/>
  <c r="B237" i="20" s="1"/>
  <c r="B238" i="20" s="1"/>
  <c r="B239" i="20" s="1"/>
  <c r="B244" i="20" s="1"/>
  <c r="B245" i="20" s="1"/>
  <c r="B246" i="20" s="1"/>
  <c r="B247" i="20" s="1"/>
  <c r="B248" i="20" s="1"/>
  <c r="B249" i="20" s="1"/>
  <c r="B250" i="20" s="1"/>
  <c r="B251" i="20" s="1"/>
  <c r="B252" i="20" s="1"/>
  <c r="B253" i="20" s="1"/>
  <c r="B254" i="20" s="1"/>
  <c r="B255" i="20" s="1"/>
  <c r="B256" i="20" s="1"/>
  <c r="B257" i="20" s="1"/>
  <c r="B258" i="20" s="1"/>
  <c r="B259" i="20" s="1"/>
  <c r="B260" i="20" s="1"/>
  <c r="B261" i="20" s="1"/>
  <c r="B262" i="20" s="1"/>
  <c r="B263" i="20" s="1"/>
  <c r="B264" i="20" s="1"/>
  <c r="B265" i="20" s="1"/>
  <c r="B266" i="20" s="1"/>
  <c r="B271" i="20" s="1"/>
  <c r="B272" i="20" s="1"/>
  <c r="B273" i="20" s="1"/>
  <c r="B274" i="20" s="1"/>
  <c r="B275" i="20" s="1"/>
  <c r="B276" i="20" s="1"/>
  <c r="B277" i="20" s="1"/>
  <c r="B278" i="20" s="1"/>
  <c r="B279" i="20" s="1"/>
  <c r="B280" i="20" s="1"/>
  <c r="B281" i="20" s="1"/>
  <c r="B282" i="20" s="1"/>
  <c r="B283" i="20" s="1"/>
  <c r="B284" i="20" s="1"/>
  <c r="B285" i="20" s="1"/>
  <c r="B286" i="20" s="1"/>
  <c r="B287" i="20" s="1"/>
  <c r="B288" i="20" s="1"/>
  <c r="B289" i="20" s="1"/>
  <c r="B290" i="20" s="1"/>
  <c r="B291" i="20" s="1"/>
  <c r="B83" i="19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B178" i="19" s="1"/>
  <c r="B179" i="19" s="1"/>
  <c r="B180" i="19" s="1"/>
  <c r="B181" i="19" s="1"/>
  <c r="B182" i="19" s="1"/>
  <c r="B183" i="19" s="1"/>
  <c r="B184" i="19" s="1"/>
  <c r="B185" i="19" s="1"/>
  <c r="B186" i="19" s="1"/>
  <c r="B187" i="19" s="1"/>
  <c r="B192" i="19" s="1"/>
  <c r="B193" i="19" s="1"/>
  <c r="B194" i="19" s="1"/>
  <c r="B195" i="19" s="1"/>
  <c r="B196" i="19" s="1"/>
  <c r="B197" i="19" s="1"/>
  <c r="B198" i="19" s="1"/>
  <c r="B199" i="19" s="1"/>
  <c r="B200" i="19" s="1"/>
  <c r="B201" i="19" s="1"/>
  <c r="B202" i="19" s="1"/>
  <c r="B203" i="19" s="1"/>
  <c r="B204" i="19" s="1"/>
  <c r="B205" i="19" s="1"/>
  <c r="B206" i="19" s="1"/>
  <c r="B207" i="19" s="1"/>
  <c r="B208" i="19" s="1"/>
  <c r="B209" i="19" s="1"/>
  <c r="B210" i="19" s="1"/>
  <c r="B211" i="19" s="1"/>
  <c r="B212" i="19" s="1"/>
  <c r="B213" i="19" s="1"/>
  <c r="B218" i="19" s="1"/>
  <c r="B219" i="19" s="1"/>
  <c r="B220" i="19" s="1"/>
  <c r="B221" i="19" s="1"/>
  <c r="B222" i="19" s="1"/>
  <c r="B223" i="19" s="1"/>
  <c r="B224" i="19" s="1"/>
  <c r="B225" i="19" s="1"/>
  <c r="B226" i="19" s="1"/>
  <c r="B227" i="19" s="1"/>
  <c r="B228" i="19" s="1"/>
  <c r="B229" i="19" s="1"/>
  <c r="B230" i="19" s="1"/>
  <c r="B231" i="19" s="1"/>
  <c r="B232" i="19" s="1"/>
  <c r="B233" i="19" s="1"/>
  <c r="B234" i="19" s="1"/>
  <c r="B235" i="19" s="1"/>
  <c r="B236" i="19" s="1"/>
  <c r="B237" i="19" s="1"/>
  <c r="B238" i="19" s="1"/>
  <c r="B239" i="19" s="1"/>
  <c r="B244" i="19" s="1"/>
  <c r="B245" i="19" s="1"/>
  <c r="B246" i="19" s="1"/>
  <c r="B247" i="19" s="1"/>
  <c r="B248" i="19" s="1"/>
  <c r="B249" i="19" s="1"/>
  <c r="B250" i="19" s="1"/>
  <c r="B251" i="19" s="1"/>
  <c r="B252" i="19" s="1"/>
  <c r="B253" i="19" s="1"/>
  <c r="B254" i="19" s="1"/>
  <c r="B255" i="19" s="1"/>
  <c r="B256" i="19" s="1"/>
  <c r="B257" i="19" s="1"/>
  <c r="B258" i="19" s="1"/>
  <c r="B259" i="19" s="1"/>
  <c r="B260" i="19" s="1"/>
  <c r="B261" i="19" s="1"/>
  <c r="B262" i="19" s="1"/>
  <c r="B263" i="19" s="1"/>
  <c r="B264" i="19" s="1"/>
  <c r="B265" i="19" s="1"/>
  <c r="B266" i="19" s="1"/>
  <c r="B271" i="19" s="1"/>
  <c r="B272" i="19" s="1"/>
  <c r="B273" i="19" s="1"/>
  <c r="B274" i="19" s="1"/>
  <c r="B275" i="19" s="1"/>
  <c r="B276" i="19" s="1"/>
  <c r="B277" i="19" s="1"/>
  <c r="B278" i="19" s="1"/>
  <c r="B279" i="19" s="1"/>
  <c r="B280" i="19" s="1"/>
  <c r="B281" i="19" s="1"/>
  <c r="B282" i="19" s="1"/>
  <c r="B283" i="19" s="1"/>
  <c r="B284" i="19" s="1"/>
  <c r="B285" i="19" s="1"/>
  <c r="B286" i="19" s="1"/>
  <c r="B287" i="19" s="1"/>
  <c r="B288" i="19" s="1"/>
  <c r="B289" i="19" s="1"/>
  <c r="B290" i="19" s="1"/>
  <c r="B291" i="19" s="1"/>
  <c r="B83" i="18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70" i="18" s="1"/>
  <c r="B171" i="18" s="1"/>
  <c r="B172" i="18" s="1"/>
  <c r="B173" i="18" s="1"/>
  <c r="B174" i="18" s="1"/>
  <c r="B175" i="18" s="1"/>
  <c r="B176" i="18" s="1"/>
  <c r="B177" i="18" s="1"/>
  <c r="B178" i="18" s="1"/>
  <c r="B179" i="18" s="1"/>
  <c r="B180" i="18" s="1"/>
  <c r="B181" i="18" s="1"/>
  <c r="B182" i="18" s="1"/>
  <c r="B183" i="18" s="1"/>
  <c r="B184" i="18" s="1"/>
  <c r="B185" i="18" s="1"/>
  <c r="B186" i="18" s="1"/>
  <c r="B187" i="18" s="1"/>
  <c r="B192" i="18" s="1"/>
  <c r="B193" i="18" s="1"/>
  <c r="B194" i="18" s="1"/>
  <c r="B195" i="18" s="1"/>
  <c r="B196" i="18" s="1"/>
  <c r="B197" i="18" s="1"/>
  <c r="B198" i="18" s="1"/>
  <c r="B199" i="18" s="1"/>
  <c r="B200" i="18" s="1"/>
  <c r="B201" i="18" s="1"/>
  <c r="B202" i="18" s="1"/>
  <c r="B203" i="18" s="1"/>
  <c r="B204" i="18" s="1"/>
  <c r="B205" i="18" s="1"/>
  <c r="B206" i="18" s="1"/>
  <c r="B207" i="18" s="1"/>
  <c r="B208" i="18" s="1"/>
  <c r="B209" i="18" s="1"/>
  <c r="B210" i="18" s="1"/>
  <c r="B211" i="18" s="1"/>
  <c r="B212" i="18" s="1"/>
  <c r="B213" i="18" s="1"/>
  <c r="B218" i="18" s="1"/>
  <c r="B219" i="18" s="1"/>
  <c r="B220" i="18" s="1"/>
  <c r="B221" i="18" s="1"/>
  <c r="B222" i="18" s="1"/>
  <c r="B223" i="18" s="1"/>
  <c r="B224" i="18" s="1"/>
  <c r="B225" i="18" s="1"/>
  <c r="B226" i="18" s="1"/>
  <c r="B227" i="18" s="1"/>
  <c r="B228" i="18" s="1"/>
  <c r="B229" i="18" s="1"/>
  <c r="B230" i="18" s="1"/>
  <c r="B231" i="18" s="1"/>
  <c r="B232" i="18" s="1"/>
  <c r="B233" i="18" s="1"/>
  <c r="B234" i="18" s="1"/>
  <c r="B235" i="18" s="1"/>
  <c r="B236" i="18" s="1"/>
  <c r="B237" i="18" s="1"/>
  <c r="B238" i="18" s="1"/>
  <c r="B239" i="18" s="1"/>
  <c r="B244" i="18" s="1"/>
  <c r="B245" i="18" s="1"/>
  <c r="B246" i="18" s="1"/>
  <c r="B247" i="18" s="1"/>
  <c r="B248" i="18" s="1"/>
  <c r="B249" i="18" s="1"/>
  <c r="B250" i="18" s="1"/>
  <c r="B251" i="18" s="1"/>
  <c r="B252" i="18" s="1"/>
  <c r="B253" i="18" s="1"/>
  <c r="B254" i="18" s="1"/>
  <c r="B255" i="18" s="1"/>
  <c r="B256" i="18" s="1"/>
  <c r="B257" i="18" s="1"/>
  <c r="B258" i="18" s="1"/>
  <c r="B259" i="18" s="1"/>
  <c r="B260" i="18" s="1"/>
  <c r="B261" i="18" s="1"/>
  <c r="B262" i="18" s="1"/>
  <c r="B263" i="18" s="1"/>
  <c r="B264" i="18" s="1"/>
  <c r="B265" i="18" s="1"/>
  <c r="B266" i="18" s="1"/>
  <c r="B271" i="18" s="1"/>
  <c r="B272" i="18" s="1"/>
  <c r="B273" i="18" s="1"/>
  <c r="B274" i="18" s="1"/>
  <c r="B275" i="18" s="1"/>
  <c r="B276" i="18" s="1"/>
  <c r="B277" i="18" s="1"/>
  <c r="B278" i="18" s="1"/>
  <c r="B279" i="18" s="1"/>
  <c r="B280" i="18" s="1"/>
  <c r="B281" i="18" s="1"/>
  <c r="B282" i="18" s="1"/>
  <c r="B283" i="18" s="1"/>
  <c r="B284" i="18" s="1"/>
  <c r="B285" i="18" s="1"/>
  <c r="B286" i="18" s="1"/>
  <c r="B287" i="18" s="1"/>
  <c r="B288" i="18" s="1"/>
  <c r="B289" i="18" s="1"/>
  <c r="B290" i="18" s="1"/>
  <c r="B291" i="18" s="1"/>
  <c r="D26" i="18"/>
  <c r="D27" i="18" s="1"/>
  <c r="D28" i="18" s="1"/>
  <c r="B83" i="17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B178" i="17" s="1"/>
  <c r="B179" i="17" s="1"/>
  <c r="B180" i="17" s="1"/>
  <c r="B181" i="17" s="1"/>
  <c r="B182" i="17" s="1"/>
  <c r="B183" i="17" s="1"/>
  <c r="B184" i="17" s="1"/>
  <c r="B185" i="17" s="1"/>
  <c r="B186" i="17" s="1"/>
  <c r="B187" i="17" s="1"/>
  <c r="B192" i="17" s="1"/>
  <c r="B193" i="17" s="1"/>
  <c r="B194" i="17" s="1"/>
  <c r="B195" i="17" s="1"/>
  <c r="B196" i="17" s="1"/>
  <c r="B197" i="17" s="1"/>
  <c r="B198" i="17" s="1"/>
  <c r="B199" i="17" s="1"/>
  <c r="B200" i="17" s="1"/>
  <c r="B201" i="17" s="1"/>
  <c r="B202" i="17" s="1"/>
  <c r="B203" i="17" s="1"/>
  <c r="B204" i="17" s="1"/>
  <c r="B205" i="17" s="1"/>
  <c r="B206" i="17" s="1"/>
  <c r="B207" i="17" s="1"/>
  <c r="B208" i="17" s="1"/>
  <c r="B209" i="17" s="1"/>
  <c r="B210" i="17" s="1"/>
  <c r="B211" i="17" s="1"/>
  <c r="B212" i="17" s="1"/>
  <c r="B213" i="17" s="1"/>
  <c r="B218" i="17" s="1"/>
  <c r="B219" i="17" s="1"/>
  <c r="B220" i="17" s="1"/>
  <c r="B221" i="17" s="1"/>
  <c r="B222" i="17" s="1"/>
  <c r="B223" i="17" s="1"/>
  <c r="B224" i="17" s="1"/>
  <c r="B225" i="17" s="1"/>
  <c r="B226" i="17" s="1"/>
  <c r="B227" i="17" s="1"/>
  <c r="B228" i="17" s="1"/>
  <c r="B229" i="17" s="1"/>
  <c r="B230" i="17" s="1"/>
  <c r="B231" i="17" s="1"/>
  <c r="B232" i="17" s="1"/>
  <c r="B233" i="17" s="1"/>
  <c r="B234" i="17" s="1"/>
  <c r="B235" i="17" s="1"/>
  <c r="B236" i="17" s="1"/>
  <c r="B237" i="17" s="1"/>
  <c r="B238" i="17" s="1"/>
  <c r="B239" i="17" s="1"/>
  <c r="B244" i="17" s="1"/>
  <c r="B245" i="17" s="1"/>
  <c r="B246" i="17" s="1"/>
  <c r="B247" i="17" s="1"/>
  <c r="B248" i="17" s="1"/>
  <c r="B249" i="17" s="1"/>
  <c r="B250" i="17" s="1"/>
  <c r="B251" i="17" s="1"/>
  <c r="B252" i="17" s="1"/>
  <c r="B253" i="17" s="1"/>
  <c r="B254" i="17" s="1"/>
  <c r="B255" i="17" s="1"/>
  <c r="B256" i="17" s="1"/>
  <c r="B257" i="17" s="1"/>
  <c r="B258" i="17" s="1"/>
  <c r="B259" i="17" s="1"/>
  <c r="B260" i="17" s="1"/>
  <c r="B261" i="17" s="1"/>
  <c r="B262" i="17" s="1"/>
  <c r="B263" i="17" s="1"/>
  <c r="B264" i="17" s="1"/>
  <c r="B265" i="17" s="1"/>
  <c r="B266" i="17" s="1"/>
  <c r="B271" i="17" s="1"/>
  <c r="B272" i="17" s="1"/>
  <c r="B273" i="17" s="1"/>
  <c r="B274" i="17" s="1"/>
  <c r="B275" i="17" s="1"/>
  <c r="B276" i="17" s="1"/>
  <c r="B277" i="17" s="1"/>
  <c r="B278" i="17" s="1"/>
  <c r="B279" i="17" s="1"/>
  <c r="B280" i="17" s="1"/>
  <c r="B281" i="17" s="1"/>
  <c r="B282" i="17" s="1"/>
  <c r="B283" i="17" s="1"/>
  <c r="B284" i="17" s="1"/>
  <c r="B285" i="17" s="1"/>
  <c r="B286" i="17" s="1"/>
  <c r="B287" i="17" s="1"/>
  <c r="B288" i="17" s="1"/>
  <c r="B289" i="17" s="1"/>
  <c r="B290" i="17" s="1"/>
  <c r="B291" i="17" s="1"/>
  <c r="N6" i="21" l="1"/>
  <c r="H295" i="17"/>
  <c r="D58" i="19"/>
  <c r="E58" i="19" s="1"/>
  <c r="D3" i="18"/>
  <c r="E3" i="18" s="1"/>
  <c r="D151" i="17"/>
  <c r="E151" i="17" s="1"/>
  <c r="C27" i="19"/>
  <c r="C28" i="19" s="1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43" i="19" s="1"/>
  <c r="C44" i="19" s="1"/>
  <c r="C45" i="19" s="1"/>
  <c r="C46" i="19" s="1"/>
  <c r="C47" i="19" s="1"/>
  <c r="C48" i="19" s="1"/>
  <c r="C49" i="19" s="1"/>
  <c r="C50" i="19" s="1"/>
  <c r="C51" i="19" s="1"/>
  <c r="C52" i="19" s="1"/>
  <c r="C53" i="19" s="1"/>
  <c r="D83" i="19"/>
  <c r="E83" i="19" s="1"/>
  <c r="D58" i="17"/>
  <c r="E58" i="17" s="1"/>
  <c r="D83" i="17"/>
  <c r="D84" i="17" s="1"/>
  <c r="D85" i="17" s="1"/>
  <c r="E85" i="17" s="1"/>
  <c r="E193" i="20"/>
  <c r="D194" i="20"/>
  <c r="D195" i="20" s="1"/>
  <c r="D196" i="20" s="1"/>
  <c r="D197" i="20" s="1"/>
  <c r="D198" i="20" s="1"/>
  <c r="D199" i="20" s="1"/>
  <c r="E193" i="19"/>
  <c r="E193" i="18"/>
  <c r="E193" i="17"/>
  <c r="D201" i="5"/>
  <c r="D202" i="5" s="1"/>
  <c r="E193" i="5"/>
  <c r="N60" i="21"/>
  <c r="N110" i="21"/>
  <c r="N35" i="21"/>
  <c r="N84" i="21"/>
  <c r="N11" i="21"/>
  <c r="N136" i="21"/>
  <c r="D84" i="18"/>
  <c r="D85" i="18" s="1"/>
  <c r="E85" i="18" s="1"/>
  <c r="E83" i="18"/>
  <c r="D108" i="20"/>
  <c r="D58" i="20"/>
  <c r="E58" i="20" s="1"/>
  <c r="D151" i="20"/>
  <c r="D152" i="20" s="1"/>
  <c r="D83" i="20"/>
  <c r="D84" i="20" s="1"/>
  <c r="D85" i="20" s="1"/>
  <c r="D26" i="17"/>
  <c r="D27" i="17" s="1"/>
  <c r="D28" i="17" s="1"/>
  <c r="C84" i="18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52" i="19"/>
  <c r="C153" i="19" s="1"/>
  <c r="C154" i="19" s="1"/>
  <c r="C155" i="19" s="1"/>
  <c r="C156" i="19" s="1"/>
  <c r="C157" i="19" s="1"/>
  <c r="C158" i="19" s="1"/>
  <c r="C159" i="19" s="1"/>
  <c r="C160" i="19" s="1"/>
  <c r="C161" i="19" s="1"/>
  <c r="C162" i="19" s="1"/>
  <c r="C163" i="19" s="1"/>
  <c r="C164" i="19" s="1"/>
  <c r="C165" i="19" s="1"/>
  <c r="C166" i="19" s="1"/>
  <c r="C167" i="19" s="1"/>
  <c r="C168" i="19" s="1"/>
  <c r="C169" i="19" s="1"/>
  <c r="C170" i="19" s="1"/>
  <c r="C171" i="19" s="1"/>
  <c r="C172" i="19" s="1"/>
  <c r="C173" i="19" s="1"/>
  <c r="C174" i="19" s="1"/>
  <c r="C175" i="19" s="1"/>
  <c r="C176" i="19" s="1"/>
  <c r="C177" i="19" s="1"/>
  <c r="C178" i="19" s="1"/>
  <c r="C179" i="19" s="1"/>
  <c r="C180" i="19" s="1"/>
  <c r="C181" i="19" s="1"/>
  <c r="C182" i="19" s="1"/>
  <c r="C183" i="19" s="1"/>
  <c r="C184" i="19" s="1"/>
  <c r="C185" i="19" s="1"/>
  <c r="C186" i="19" s="1"/>
  <c r="C187" i="19" s="1"/>
  <c r="D108" i="19"/>
  <c r="C109" i="17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126" i="17" s="1"/>
  <c r="C127" i="17" s="1"/>
  <c r="C128" i="17" s="1"/>
  <c r="C129" i="17" s="1"/>
  <c r="C130" i="17" s="1"/>
  <c r="C131" i="17" s="1"/>
  <c r="C132" i="17" s="1"/>
  <c r="C133" i="17" s="1"/>
  <c r="C134" i="17" s="1"/>
  <c r="C135" i="17" s="1"/>
  <c r="C136" i="17" s="1"/>
  <c r="C137" i="17" s="1"/>
  <c r="C138" i="17" s="1"/>
  <c r="C139" i="17" s="1"/>
  <c r="C140" i="17" s="1"/>
  <c r="C141" i="17" s="1"/>
  <c r="C142" i="17" s="1"/>
  <c r="C143" i="17" s="1"/>
  <c r="C144" i="17" s="1"/>
  <c r="C145" i="17" s="1"/>
  <c r="C146" i="17" s="1"/>
  <c r="C4" i="19"/>
  <c r="C5" i="19" s="1"/>
  <c r="C6" i="19" s="1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4" i="20"/>
  <c r="C5" i="20" s="1"/>
  <c r="C6" i="20" s="1"/>
  <c r="C7" i="20" s="1"/>
  <c r="C8" i="20" s="1"/>
  <c r="C9" i="20" s="1"/>
  <c r="C10" i="20" s="1"/>
  <c r="C11" i="20" s="1"/>
  <c r="C12" i="20" s="1"/>
  <c r="C13" i="20" s="1"/>
  <c r="C14" i="20" s="1"/>
  <c r="D26" i="20"/>
  <c r="D27" i="20" s="1"/>
  <c r="D28" i="20" s="1"/>
  <c r="C109" i="18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D58" i="18"/>
  <c r="E58" i="18" s="1"/>
  <c r="D152" i="19"/>
  <c r="D153" i="19" s="1"/>
  <c r="E108" i="18"/>
  <c r="D109" i="18"/>
  <c r="E109" i="17"/>
  <c r="D110" i="17"/>
  <c r="E3" i="20"/>
  <c r="E26" i="19"/>
  <c r="E4" i="19"/>
  <c r="E3" i="19"/>
  <c r="D59" i="19"/>
  <c r="D60" i="19" s="1"/>
  <c r="E26" i="18"/>
  <c r="D59" i="18"/>
  <c r="D60" i="18" s="1"/>
  <c r="D4" i="18"/>
  <c r="D5" i="18" s="1"/>
  <c r="D6" i="18" s="1"/>
  <c r="D7" i="18" s="1"/>
  <c r="D8" i="18" s="1"/>
  <c r="D9" i="18" s="1"/>
  <c r="D10" i="18" s="1"/>
  <c r="D11" i="18" s="1"/>
  <c r="D12" i="18" s="1"/>
  <c r="E4" i="17"/>
  <c r="E108" i="17"/>
  <c r="E3" i="17"/>
  <c r="D151" i="5"/>
  <c r="E151" i="5" s="1"/>
  <c r="C108" i="5"/>
  <c r="D108" i="5" s="1"/>
  <c r="C83" i="5"/>
  <c r="D83" i="5" s="1"/>
  <c r="C58" i="5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C26" i="5"/>
  <c r="C3" i="5"/>
  <c r="D3" i="5" s="1"/>
  <c r="E3" i="5" s="1"/>
  <c r="D26" i="5"/>
  <c r="D152" i="17" l="1"/>
  <c r="D59" i="20"/>
  <c r="D84" i="19"/>
  <c r="E84" i="18"/>
  <c r="D86" i="18"/>
  <c r="D87" i="18" s="1"/>
  <c r="E87" i="18" s="1"/>
  <c r="E84" i="17"/>
  <c r="D86" i="17"/>
  <c r="D59" i="17"/>
  <c r="D60" i="17" s="1"/>
  <c r="E83" i="17"/>
  <c r="D200" i="20"/>
  <c r="D201" i="20" s="1"/>
  <c r="D202" i="20" s="1"/>
  <c r="D203" i="20" s="1"/>
  <c r="D204" i="20" s="1"/>
  <c r="D205" i="20" s="1"/>
  <c r="D206" i="20" s="1"/>
  <c r="D207" i="20" s="1"/>
  <c r="D208" i="20" s="1"/>
  <c r="D209" i="20" s="1"/>
  <c r="D210" i="20" s="1"/>
  <c r="D203" i="5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E194" i="20"/>
  <c r="E194" i="19"/>
  <c r="D195" i="19"/>
  <c r="E194" i="18"/>
  <c r="E194" i="17"/>
  <c r="E194" i="5"/>
  <c r="C84" i="5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59" i="5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E195" i="5"/>
  <c r="C15" i="20"/>
  <c r="C16" i="20" s="1"/>
  <c r="C17" i="20" s="1"/>
  <c r="C18" i="20" s="1"/>
  <c r="C19" i="20" s="1"/>
  <c r="C20" i="20" s="1"/>
  <c r="C21" i="20" s="1"/>
  <c r="E58" i="5"/>
  <c r="E152" i="19"/>
  <c r="E26" i="5"/>
  <c r="D27" i="5"/>
  <c r="E153" i="19"/>
  <c r="D154" i="19"/>
  <c r="D155" i="19" s="1"/>
  <c r="E151" i="20"/>
  <c r="D4" i="5"/>
  <c r="D5" i="5" s="1"/>
  <c r="D6" i="5" s="1"/>
  <c r="D84" i="5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E83" i="5"/>
  <c r="E26" i="17"/>
  <c r="E83" i="20"/>
  <c r="D109" i="5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E108" i="5"/>
  <c r="E26" i="20"/>
  <c r="E109" i="18"/>
  <c r="D110" i="18"/>
  <c r="E86" i="18"/>
  <c r="E84" i="20"/>
  <c r="E59" i="20"/>
  <c r="D60" i="20"/>
  <c r="D109" i="20"/>
  <c r="D110" i="20" s="1"/>
  <c r="E108" i="20"/>
  <c r="E27" i="20"/>
  <c r="D153" i="20"/>
  <c r="E152" i="20"/>
  <c r="E4" i="20"/>
  <c r="D109" i="19"/>
  <c r="E108" i="19"/>
  <c r="E5" i="19"/>
  <c r="D85" i="19"/>
  <c r="E84" i="19"/>
  <c r="E59" i="19"/>
  <c r="E27" i="19"/>
  <c r="E4" i="18"/>
  <c r="E59" i="18"/>
  <c r="E27" i="18"/>
  <c r="E5" i="17"/>
  <c r="D6" i="17"/>
  <c r="D7" i="17" s="1"/>
  <c r="D153" i="17"/>
  <c r="D154" i="17" s="1"/>
  <c r="E152" i="17"/>
  <c r="D111" i="17"/>
  <c r="E110" i="17"/>
  <c r="D87" i="17"/>
  <c r="D88" i="17" s="1"/>
  <c r="D89" i="17" s="1"/>
  <c r="E86" i="17"/>
  <c r="E27" i="17"/>
  <c r="D76" i="5"/>
  <c r="D77" i="5" s="1"/>
  <c r="D78" i="5" s="1"/>
  <c r="E59" i="17" l="1"/>
  <c r="D88" i="18"/>
  <c r="D211" i="20"/>
  <c r="D212" i="20" s="1"/>
  <c r="D213" i="20" s="1"/>
  <c r="E195" i="20"/>
  <c r="E195" i="19"/>
  <c r="D196" i="19"/>
  <c r="D197" i="19" s="1"/>
  <c r="E195" i="18"/>
  <c r="D196" i="18"/>
  <c r="D197" i="18" s="1"/>
  <c r="D198" i="18" s="1"/>
  <c r="E195" i="17"/>
  <c r="D196" i="17"/>
  <c r="D197" i="17" s="1"/>
  <c r="D198" i="17" s="1"/>
  <c r="E4" i="5"/>
  <c r="D28" i="5"/>
  <c r="E27" i="5"/>
  <c r="E154" i="19"/>
  <c r="D97" i="5"/>
  <c r="D98" i="5" s="1"/>
  <c r="D99" i="5" s="1"/>
  <c r="D100" i="5" s="1"/>
  <c r="D101" i="5" s="1"/>
  <c r="D102" i="5" s="1"/>
  <c r="D103" i="5" s="1"/>
  <c r="D7" i="5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E21" i="5" s="1"/>
  <c r="D111" i="18"/>
  <c r="E110" i="18"/>
  <c r="E28" i="20"/>
  <c r="D29" i="20"/>
  <c r="D30" i="20" s="1"/>
  <c r="D31" i="20" s="1"/>
  <c r="D32" i="20" s="1"/>
  <c r="D33" i="20" s="1"/>
  <c r="D34" i="20" s="1"/>
  <c r="D35" i="20" s="1"/>
  <c r="E109" i="20"/>
  <c r="D61" i="20"/>
  <c r="E60" i="20"/>
  <c r="E5" i="20"/>
  <c r="E153" i="20"/>
  <c r="D154" i="20"/>
  <c r="E85" i="20"/>
  <c r="D86" i="20"/>
  <c r="D61" i="19"/>
  <c r="E60" i="19"/>
  <c r="E85" i="19"/>
  <c r="D86" i="19"/>
  <c r="D29" i="19"/>
  <c r="D30" i="19" s="1"/>
  <c r="D31" i="19" s="1"/>
  <c r="D32" i="19" s="1"/>
  <c r="D33" i="19" s="1"/>
  <c r="E28" i="19"/>
  <c r="E6" i="19"/>
  <c r="E155" i="19"/>
  <c r="D156" i="19"/>
  <c r="E109" i="19"/>
  <c r="D110" i="19"/>
  <c r="D61" i="18"/>
  <c r="E60" i="18"/>
  <c r="E28" i="18"/>
  <c r="D29" i="18"/>
  <c r="D30" i="18" s="1"/>
  <c r="D31" i="18" s="1"/>
  <c r="D32" i="18" s="1"/>
  <c r="D33" i="18" s="1"/>
  <c r="D34" i="18" s="1"/>
  <c r="D35" i="18" s="1"/>
  <c r="D36" i="18" s="1"/>
  <c r="E5" i="18"/>
  <c r="E153" i="17"/>
  <c r="E28" i="17"/>
  <c r="D29" i="17"/>
  <c r="D61" i="17"/>
  <c r="E60" i="17"/>
  <c r="E111" i="17"/>
  <c r="D112" i="17"/>
  <c r="D113" i="17" s="1"/>
  <c r="E6" i="17"/>
  <c r="E87" i="17"/>
  <c r="D137" i="5"/>
  <c r="D138" i="5" s="1"/>
  <c r="D139" i="5" s="1"/>
  <c r="D140" i="5" s="1"/>
  <c r="D141" i="5" s="1"/>
  <c r="D142" i="5" s="1"/>
  <c r="D143" i="5" s="1"/>
  <c r="D144" i="5" s="1"/>
  <c r="D152" i="5"/>
  <c r="D153" i="5" s="1"/>
  <c r="D154" i="5" s="1"/>
  <c r="D89" i="18" l="1"/>
  <c r="E88" i="18"/>
  <c r="E196" i="20"/>
  <c r="E196" i="19"/>
  <c r="E196" i="18"/>
  <c r="E196" i="17"/>
  <c r="E196" i="5"/>
  <c r="E197" i="5"/>
  <c r="E28" i="5"/>
  <c r="D29" i="5"/>
  <c r="D155" i="5"/>
  <c r="D156" i="5" s="1"/>
  <c r="D157" i="5" s="1"/>
  <c r="D158" i="5" s="1"/>
  <c r="D159" i="5" s="1"/>
  <c r="D160" i="5" s="1"/>
  <c r="D161" i="5" s="1"/>
  <c r="D162" i="5" s="1"/>
  <c r="D163" i="5" s="1"/>
  <c r="D145" i="5"/>
  <c r="D146" i="5" s="1"/>
  <c r="E111" i="18"/>
  <c r="D112" i="18"/>
  <c r="D111" i="20"/>
  <c r="E110" i="20"/>
  <c r="E6" i="20"/>
  <c r="D87" i="20"/>
  <c r="D88" i="20" s="1"/>
  <c r="D89" i="20" s="1"/>
  <c r="E86" i="20"/>
  <c r="D155" i="20"/>
  <c r="E154" i="20"/>
  <c r="E29" i="20"/>
  <c r="D62" i="20"/>
  <c r="E61" i="20"/>
  <c r="E7" i="19"/>
  <c r="E29" i="19"/>
  <c r="D111" i="19"/>
  <c r="E110" i="19"/>
  <c r="D87" i="19"/>
  <c r="D88" i="19" s="1"/>
  <c r="D89" i="19" s="1"/>
  <c r="E86" i="19"/>
  <c r="D157" i="19"/>
  <c r="E156" i="19"/>
  <c r="E61" i="19"/>
  <c r="D62" i="19"/>
  <c r="E6" i="18"/>
  <c r="E29" i="18"/>
  <c r="E61" i="18"/>
  <c r="D62" i="18"/>
  <c r="E112" i="17"/>
  <c r="D62" i="17"/>
  <c r="E61" i="17"/>
  <c r="D30" i="17"/>
  <c r="D31" i="17" s="1"/>
  <c r="D32" i="17" s="1"/>
  <c r="D33" i="17" s="1"/>
  <c r="D34" i="17" s="1"/>
  <c r="D35" i="17" s="1"/>
  <c r="D36" i="17" s="1"/>
  <c r="E29" i="17"/>
  <c r="E88" i="17"/>
  <c r="D155" i="17"/>
  <c r="E154" i="17"/>
  <c r="E7" i="17"/>
  <c r="D8" i="17"/>
  <c r="D9" i="17" s="1"/>
  <c r="D10" i="17" s="1"/>
  <c r="D11" i="17" s="1"/>
  <c r="D12" i="17" s="1"/>
  <c r="B83" i="5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E89" i="18" l="1"/>
  <c r="D90" i="18"/>
  <c r="E197" i="20"/>
  <c r="E197" i="19"/>
  <c r="D198" i="19"/>
  <c r="E197" i="18"/>
  <c r="E197" i="17"/>
  <c r="E198" i="5"/>
  <c r="D30" i="5"/>
  <c r="E29" i="5"/>
  <c r="D164" i="5"/>
  <c r="D165" i="5" s="1"/>
  <c r="D166" i="5" s="1"/>
  <c r="D167" i="5" s="1"/>
  <c r="D113" i="18"/>
  <c r="E112" i="18"/>
  <c r="E7" i="20"/>
  <c r="E155" i="20"/>
  <c r="D156" i="20"/>
  <c r="D63" i="20"/>
  <c r="E62" i="20"/>
  <c r="E87" i="20"/>
  <c r="E30" i="20"/>
  <c r="E111" i="20"/>
  <c r="D112" i="20"/>
  <c r="D113" i="20" s="1"/>
  <c r="E87" i="19"/>
  <c r="E111" i="19"/>
  <c r="D112" i="19"/>
  <c r="D63" i="19"/>
  <c r="E62" i="19"/>
  <c r="E30" i="19"/>
  <c r="E8" i="19"/>
  <c r="E157" i="19"/>
  <c r="D158" i="19"/>
  <c r="E30" i="18"/>
  <c r="D63" i="18"/>
  <c r="E62" i="18"/>
  <c r="E7" i="18"/>
  <c r="E89" i="17"/>
  <c r="D90" i="17"/>
  <c r="D63" i="17"/>
  <c r="E62" i="17"/>
  <c r="E30" i="17"/>
  <c r="E8" i="17"/>
  <c r="E155" i="17"/>
  <c r="D156" i="17"/>
  <c r="E113" i="17"/>
  <c r="D114" i="17"/>
  <c r="E152" i="5"/>
  <c r="C152" i="5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09" i="5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E84" i="5"/>
  <c r="D91" i="18" l="1"/>
  <c r="E90" i="18"/>
  <c r="E198" i="20"/>
  <c r="E198" i="19"/>
  <c r="D199" i="19"/>
  <c r="E198" i="18"/>
  <c r="D199" i="18"/>
  <c r="D199" i="17"/>
  <c r="E198" i="17"/>
  <c r="E199" i="5"/>
  <c r="D31" i="5"/>
  <c r="E30" i="5"/>
  <c r="D168" i="5"/>
  <c r="D169" i="5" s="1"/>
  <c r="D170" i="5" s="1"/>
  <c r="E165" i="5"/>
  <c r="E113" i="18"/>
  <c r="D114" i="18"/>
  <c r="E88" i="20"/>
  <c r="E63" i="20"/>
  <c r="D64" i="20"/>
  <c r="E112" i="20"/>
  <c r="D157" i="20"/>
  <c r="E156" i="20"/>
  <c r="E31" i="20"/>
  <c r="E8" i="20"/>
  <c r="E31" i="19"/>
  <c r="E63" i="19"/>
  <c r="D64" i="19"/>
  <c r="D159" i="19"/>
  <c r="E158" i="19"/>
  <c r="D113" i="19"/>
  <c r="E112" i="19"/>
  <c r="E88" i="19"/>
  <c r="E9" i="19"/>
  <c r="E8" i="18"/>
  <c r="E63" i="18"/>
  <c r="D64" i="18"/>
  <c r="E31" i="18"/>
  <c r="E9" i="17"/>
  <c r="E31" i="17"/>
  <c r="D115" i="17"/>
  <c r="E114" i="17"/>
  <c r="E63" i="17"/>
  <c r="D64" i="17"/>
  <c r="D157" i="17"/>
  <c r="E156" i="17"/>
  <c r="D91" i="17"/>
  <c r="D92" i="17" s="1"/>
  <c r="E90" i="17"/>
  <c r="E153" i="5"/>
  <c r="E85" i="5"/>
  <c r="E91" i="18" l="1"/>
  <c r="D92" i="18"/>
  <c r="E199" i="20"/>
  <c r="E199" i="19"/>
  <c r="D200" i="19"/>
  <c r="D201" i="19" s="1"/>
  <c r="D202" i="19" s="1"/>
  <c r="E199" i="18"/>
  <c r="D200" i="18"/>
  <c r="D201" i="18" s="1"/>
  <c r="D202" i="18" s="1"/>
  <c r="E199" i="17"/>
  <c r="D200" i="17"/>
  <c r="D201" i="17" s="1"/>
  <c r="E200" i="5"/>
  <c r="D171" i="5"/>
  <c r="D172" i="5" s="1"/>
  <c r="D32" i="5"/>
  <c r="E31" i="5"/>
  <c r="E114" i="18"/>
  <c r="D115" i="18"/>
  <c r="E157" i="20"/>
  <c r="D158" i="20"/>
  <c r="E113" i="20"/>
  <c r="D114" i="20"/>
  <c r="E9" i="20"/>
  <c r="D65" i="20"/>
  <c r="E64" i="20"/>
  <c r="E32" i="20"/>
  <c r="E89" i="20"/>
  <c r="D90" i="20"/>
  <c r="E113" i="19"/>
  <c r="D114" i="19"/>
  <c r="E159" i="19"/>
  <c r="D160" i="19"/>
  <c r="D65" i="19"/>
  <c r="E64" i="19"/>
  <c r="E10" i="19"/>
  <c r="E32" i="19"/>
  <c r="E89" i="19"/>
  <c r="D90" i="19"/>
  <c r="E32" i="18"/>
  <c r="D65" i="18"/>
  <c r="E64" i="18"/>
  <c r="E9" i="18"/>
  <c r="E64" i="17"/>
  <c r="D65" i="17"/>
  <c r="E115" i="17"/>
  <c r="D116" i="17"/>
  <c r="E91" i="17"/>
  <c r="E32" i="17"/>
  <c r="E157" i="17"/>
  <c r="D158" i="17"/>
  <c r="E10" i="17"/>
  <c r="E154" i="5"/>
  <c r="E86" i="5"/>
  <c r="D93" i="18" l="1"/>
  <c r="E92" i="18"/>
  <c r="E200" i="20"/>
  <c r="E200" i="19"/>
  <c r="E200" i="18"/>
  <c r="E200" i="17"/>
  <c r="E201" i="5"/>
  <c r="D173" i="5"/>
  <c r="D174" i="5" s="1"/>
  <c r="D175" i="5" s="1"/>
  <c r="D176" i="5" s="1"/>
  <c r="D177" i="5" s="1"/>
  <c r="D178" i="5" s="1"/>
  <c r="D179" i="5" s="1"/>
  <c r="D180" i="5" s="1"/>
  <c r="D181" i="5" s="1"/>
  <c r="D182" i="5" s="1"/>
  <c r="D33" i="5"/>
  <c r="E32" i="5"/>
  <c r="E115" i="18"/>
  <c r="D116" i="18"/>
  <c r="E10" i="20"/>
  <c r="D66" i="20"/>
  <c r="D67" i="20" s="1"/>
  <c r="E65" i="20"/>
  <c r="D115" i="20"/>
  <c r="E114" i="20"/>
  <c r="D159" i="20"/>
  <c r="E158" i="20"/>
  <c r="D91" i="20"/>
  <c r="D92" i="20" s="1"/>
  <c r="E90" i="20"/>
  <c r="E33" i="20"/>
  <c r="E11" i="19"/>
  <c r="D66" i="19"/>
  <c r="D67" i="19" s="1"/>
  <c r="E65" i="19"/>
  <c r="D91" i="19"/>
  <c r="D92" i="19" s="1"/>
  <c r="E90" i="19"/>
  <c r="D161" i="19"/>
  <c r="E160" i="19"/>
  <c r="D115" i="19"/>
  <c r="E114" i="19"/>
  <c r="E33" i="19"/>
  <c r="D34" i="19"/>
  <c r="D35" i="19" s="1"/>
  <c r="D36" i="19" s="1"/>
  <c r="D66" i="18"/>
  <c r="D67" i="18" s="1"/>
  <c r="E65" i="18"/>
  <c r="E33" i="18"/>
  <c r="E10" i="18"/>
  <c r="D93" i="17"/>
  <c r="E92" i="17"/>
  <c r="D117" i="17"/>
  <c r="E116" i="17"/>
  <c r="E33" i="17"/>
  <c r="E11" i="17"/>
  <c r="D159" i="17"/>
  <c r="E158" i="17"/>
  <c r="D66" i="17"/>
  <c r="D67" i="17" s="1"/>
  <c r="E65" i="17"/>
  <c r="E155" i="5"/>
  <c r="E87" i="5"/>
  <c r="E93" i="18" l="1"/>
  <c r="D94" i="18"/>
  <c r="E201" i="20"/>
  <c r="E201" i="19"/>
  <c r="E201" i="18"/>
  <c r="E201" i="17"/>
  <c r="D202" i="17"/>
  <c r="E202" i="5"/>
  <c r="D183" i="5"/>
  <c r="D184" i="5" s="1"/>
  <c r="E177" i="5"/>
  <c r="D34" i="5"/>
  <c r="E33" i="5"/>
  <c r="D117" i="18"/>
  <c r="E116" i="18"/>
  <c r="E159" i="20"/>
  <c r="D160" i="20"/>
  <c r="E115" i="20"/>
  <c r="D116" i="20"/>
  <c r="E34" i="20"/>
  <c r="E66" i="20"/>
  <c r="E11" i="20"/>
  <c r="E91" i="20"/>
  <c r="E161" i="19"/>
  <c r="D162" i="19"/>
  <c r="E91" i="19"/>
  <c r="E34" i="19"/>
  <c r="E66" i="19"/>
  <c r="D13" i="19"/>
  <c r="E12" i="19"/>
  <c r="E115" i="19"/>
  <c r="D116" i="19"/>
  <c r="E11" i="18"/>
  <c r="E34" i="18"/>
  <c r="E66" i="18"/>
  <c r="D13" i="17"/>
  <c r="D14" i="17" s="1"/>
  <c r="E12" i="17"/>
  <c r="E34" i="17"/>
  <c r="E66" i="17"/>
  <c r="E117" i="17"/>
  <c r="D118" i="17"/>
  <c r="E159" i="17"/>
  <c r="D160" i="17"/>
  <c r="E93" i="17"/>
  <c r="D94" i="17"/>
  <c r="D95" i="17" s="1"/>
  <c r="E156" i="5"/>
  <c r="E88" i="5"/>
  <c r="D95" i="18" l="1"/>
  <c r="E94" i="18"/>
  <c r="E202" i="20"/>
  <c r="D203" i="19"/>
  <c r="E202" i="19"/>
  <c r="D203" i="18"/>
  <c r="E202" i="18"/>
  <c r="D203" i="17"/>
  <c r="E202" i="17"/>
  <c r="E203" i="5"/>
  <c r="D185" i="5"/>
  <c r="D186" i="5" s="1"/>
  <c r="D187" i="5" s="1"/>
  <c r="E178" i="5"/>
  <c r="D35" i="5"/>
  <c r="E34" i="5"/>
  <c r="E117" i="18"/>
  <c r="D118" i="18"/>
  <c r="E67" i="20"/>
  <c r="D68" i="20"/>
  <c r="D69" i="20" s="1"/>
  <c r="D70" i="20" s="1"/>
  <c r="D71" i="20" s="1"/>
  <c r="D72" i="20" s="1"/>
  <c r="D73" i="20" s="1"/>
  <c r="E35" i="20"/>
  <c r="D36" i="20"/>
  <c r="D93" i="20"/>
  <c r="E92" i="20"/>
  <c r="D117" i="20"/>
  <c r="E116" i="20"/>
  <c r="D161" i="20"/>
  <c r="E160" i="20"/>
  <c r="D13" i="20"/>
  <c r="D14" i="20" s="1"/>
  <c r="E12" i="20"/>
  <c r="D68" i="19"/>
  <c r="D69" i="19" s="1"/>
  <c r="D70" i="19" s="1"/>
  <c r="D71" i="19" s="1"/>
  <c r="D72" i="19" s="1"/>
  <c r="D73" i="19" s="1"/>
  <c r="D74" i="19" s="1"/>
  <c r="D75" i="19" s="1"/>
  <c r="D76" i="19" s="1"/>
  <c r="D77" i="19" s="1"/>
  <c r="E67" i="19"/>
  <c r="E35" i="19"/>
  <c r="D117" i="19"/>
  <c r="E116" i="19"/>
  <c r="D93" i="19"/>
  <c r="E92" i="19"/>
  <c r="D163" i="19"/>
  <c r="D164" i="19" s="1"/>
  <c r="E162" i="19"/>
  <c r="E13" i="19"/>
  <c r="D14" i="19"/>
  <c r="E67" i="18"/>
  <c r="D68" i="18"/>
  <c r="D69" i="18" s="1"/>
  <c r="D70" i="18" s="1"/>
  <c r="D71" i="18" s="1"/>
  <c r="D72" i="18" s="1"/>
  <c r="D73" i="18" s="1"/>
  <c r="D74" i="18" s="1"/>
  <c r="D75" i="18" s="1"/>
  <c r="D76" i="18" s="1"/>
  <c r="D77" i="18" s="1"/>
  <c r="D78" i="18" s="1"/>
  <c r="E35" i="18"/>
  <c r="D13" i="18"/>
  <c r="D14" i="18" s="1"/>
  <c r="E12" i="18"/>
  <c r="E67" i="17"/>
  <c r="D68" i="17"/>
  <c r="E35" i="17"/>
  <c r="D119" i="17"/>
  <c r="E118" i="17"/>
  <c r="E94" i="17"/>
  <c r="D161" i="17"/>
  <c r="E160" i="17"/>
  <c r="E13" i="17"/>
  <c r="E157" i="5"/>
  <c r="E89" i="5"/>
  <c r="E95" i="18" l="1"/>
  <c r="D96" i="18"/>
  <c r="E203" i="20"/>
  <c r="E203" i="19"/>
  <c r="D204" i="19"/>
  <c r="E203" i="18"/>
  <c r="D204" i="18"/>
  <c r="E203" i="17"/>
  <c r="D204" i="17"/>
  <c r="E204" i="5"/>
  <c r="E179" i="5"/>
  <c r="D36" i="5"/>
  <c r="E35" i="5"/>
  <c r="D119" i="18"/>
  <c r="E118" i="18"/>
  <c r="E93" i="20"/>
  <c r="D94" i="20"/>
  <c r="D95" i="20" s="1"/>
  <c r="E36" i="20"/>
  <c r="D37" i="20"/>
  <c r="D38" i="20" s="1"/>
  <c r="D39" i="20" s="1"/>
  <c r="E13" i="20"/>
  <c r="E117" i="20"/>
  <c r="D118" i="20"/>
  <c r="E68" i="20"/>
  <c r="E161" i="20"/>
  <c r="D162" i="20"/>
  <c r="E93" i="19"/>
  <c r="D94" i="19"/>
  <c r="E117" i="19"/>
  <c r="D118" i="19"/>
  <c r="D37" i="19"/>
  <c r="E36" i="19"/>
  <c r="D15" i="19"/>
  <c r="D16" i="19" s="1"/>
  <c r="E14" i="19"/>
  <c r="E163" i="19"/>
  <c r="E68" i="19"/>
  <c r="E36" i="18"/>
  <c r="D37" i="18"/>
  <c r="D38" i="18" s="1"/>
  <c r="D39" i="18" s="1"/>
  <c r="E13" i="18"/>
  <c r="E68" i="18"/>
  <c r="E119" i="17"/>
  <c r="D120" i="17"/>
  <c r="E36" i="17"/>
  <c r="D37" i="17"/>
  <c r="D38" i="17" s="1"/>
  <c r="D15" i="17"/>
  <c r="D16" i="17" s="1"/>
  <c r="E14" i="17"/>
  <c r="D69" i="17"/>
  <c r="D70" i="17" s="1"/>
  <c r="D71" i="17" s="1"/>
  <c r="D72" i="17" s="1"/>
  <c r="D73" i="17" s="1"/>
  <c r="D74" i="17" s="1"/>
  <c r="D75" i="17" s="1"/>
  <c r="D76" i="17" s="1"/>
  <c r="D77" i="17" s="1"/>
  <c r="D78" i="17" s="1"/>
  <c r="E68" i="17"/>
  <c r="E95" i="17"/>
  <c r="D96" i="17"/>
  <c r="D97" i="17" s="1"/>
  <c r="E161" i="17"/>
  <c r="D162" i="17"/>
  <c r="E158" i="5"/>
  <c r="E90" i="5"/>
  <c r="D97" i="18" l="1"/>
  <c r="E96" i="18"/>
  <c r="E204" i="20"/>
  <c r="E204" i="19"/>
  <c r="D205" i="19"/>
  <c r="D205" i="18"/>
  <c r="E204" i="18"/>
  <c r="D205" i="17"/>
  <c r="E204" i="17"/>
  <c r="E205" i="5"/>
  <c r="E180" i="5"/>
  <c r="D37" i="5"/>
  <c r="E36" i="5"/>
  <c r="D120" i="18"/>
  <c r="E119" i="18"/>
  <c r="D119" i="20"/>
  <c r="E118" i="20"/>
  <c r="D15" i="20"/>
  <c r="D16" i="20" s="1"/>
  <c r="E14" i="20"/>
  <c r="D163" i="20"/>
  <c r="E162" i="20"/>
  <c r="E37" i="20"/>
  <c r="E94" i="20"/>
  <c r="E69" i="20"/>
  <c r="E69" i="19"/>
  <c r="E15" i="19"/>
  <c r="D38" i="19"/>
  <c r="D39" i="19" s="1"/>
  <c r="E37" i="19"/>
  <c r="D119" i="19"/>
  <c r="E118" i="19"/>
  <c r="D165" i="19"/>
  <c r="D166" i="19" s="1"/>
  <c r="E164" i="19"/>
  <c r="D95" i="19"/>
  <c r="E94" i="19"/>
  <c r="D15" i="18"/>
  <c r="D16" i="18" s="1"/>
  <c r="E14" i="18"/>
  <c r="E37" i="18"/>
  <c r="E69" i="18"/>
  <c r="E15" i="17"/>
  <c r="D163" i="17"/>
  <c r="E162" i="17"/>
  <c r="E96" i="17"/>
  <c r="D121" i="17"/>
  <c r="E120" i="17"/>
  <c r="E69" i="17"/>
  <c r="E37" i="17"/>
  <c r="E159" i="5"/>
  <c r="E91" i="5"/>
  <c r="E97" i="18" l="1"/>
  <c r="D98" i="18"/>
  <c r="E205" i="20"/>
  <c r="E205" i="19"/>
  <c r="D206" i="19"/>
  <c r="D207" i="19" s="1"/>
  <c r="E205" i="18"/>
  <c r="D206" i="18"/>
  <c r="D207" i="18" s="1"/>
  <c r="E205" i="17"/>
  <c r="D206" i="17"/>
  <c r="D207" i="17" s="1"/>
  <c r="E206" i="5"/>
  <c r="E181" i="5"/>
  <c r="D38" i="5"/>
  <c r="E37" i="5"/>
  <c r="D121" i="18"/>
  <c r="E120" i="18"/>
  <c r="E38" i="20"/>
  <c r="E163" i="20"/>
  <c r="D164" i="20"/>
  <c r="E70" i="20"/>
  <c r="E15" i="20"/>
  <c r="E95" i="20"/>
  <c r="D96" i="20"/>
  <c r="D97" i="20" s="1"/>
  <c r="E119" i="20"/>
  <c r="D120" i="20"/>
  <c r="E38" i="19"/>
  <c r="D17" i="19"/>
  <c r="E16" i="19"/>
  <c r="E119" i="19"/>
  <c r="D120" i="19"/>
  <c r="E70" i="19"/>
  <c r="E95" i="19"/>
  <c r="D96" i="19"/>
  <c r="E165" i="19"/>
  <c r="E70" i="18"/>
  <c r="E38" i="18"/>
  <c r="E15" i="18"/>
  <c r="E121" i="17"/>
  <c r="D122" i="17"/>
  <c r="E97" i="17"/>
  <c r="D98" i="17"/>
  <c r="D99" i="17" s="1"/>
  <c r="E38" i="17"/>
  <c r="D39" i="17"/>
  <c r="E163" i="17"/>
  <c r="D164" i="17"/>
  <c r="E16" i="17"/>
  <c r="D17" i="17"/>
  <c r="E70" i="17"/>
  <c r="E160" i="5"/>
  <c r="E92" i="5"/>
  <c r="D99" i="18" l="1"/>
  <c r="E98" i="18"/>
  <c r="E206" i="20"/>
  <c r="E206" i="19"/>
  <c r="E206" i="18"/>
  <c r="E206" i="17"/>
  <c r="E207" i="5"/>
  <c r="E182" i="5"/>
  <c r="D39" i="5"/>
  <c r="E38" i="5"/>
  <c r="D122" i="18"/>
  <c r="E121" i="18"/>
  <c r="D17" i="20"/>
  <c r="E16" i="20"/>
  <c r="E71" i="20"/>
  <c r="D121" i="20"/>
  <c r="E120" i="20"/>
  <c r="D165" i="20"/>
  <c r="D166" i="20" s="1"/>
  <c r="E164" i="20"/>
  <c r="E96" i="20"/>
  <c r="E39" i="20"/>
  <c r="D40" i="20"/>
  <c r="D41" i="20" s="1"/>
  <c r="D42" i="20" s="1"/>
  <c r="D121" i="19"/>
  <c r="E120" i="19"/>
  <c r="D167" i="19"/>
  <c r="E166" i="19"/>
  <c r="E71" i="19"/>
  <c r="D18" i="19"/>
  <c r="E17" i="19"/>
  <c r="D97" i="19"/>
  <c r="E96" i="19"/>
  <c r="E39" i="19"/>
  <c r="D40" i="19"/>
  <c r="D41" i="19" s="1"/>
  <c r="D42" i="19" s="1"/>
  <c r="E71" i="18"/>
  <c r="E16" i="18"/>
  <c r="D17" i="18"/>
  <c r="E39" i="18"/>
  <c r="D40" i="18"/>
  <c r="D41" i="18" s="1"/>
  <c r="D42" i="18" s="1"/>
  <c r="D165" i="17"/>
  <c r="D166" i="17" s="1"/>
  <c r="E164" i="17"/>
  <c r="D40" i="17"/>
  <c r="D41" i="17" s="1"/>
  <c r="D42" i="17" s="1"/>
  <c r="E39" i="17"/>
  <c r="E98" i="17"/>
  <c r="E71" i="17"/>
  <c r="D18" i="17"/>
  <c r="E17" i="17"/>
  <c r="D123" i="17"/>
  <c r="E122" i="17"/>
  <c r="E161" i="5"/>
  <c r="E93" i="5"/>
  <c r="D100" i="18" l="1"/>
  <c r="E99" i="18"/>
  <c r="E207" i="20"/>
  <c r="E207" i="19"/>
  <c r="D208" i="19"/>
  <c r="E207" i="18"/>
  <c r="D208" i="18"/>
  <c r="E207" i="17"/>
  <c r="D208" i="17"/>
  <c r="E208" i="5"/>
  <c r="E183" i="5"/>
  <c r="D40" i="5"/>
  <c r="E39" i="5"/>
  <c r="D123" i="18"/>
  <c r="E122" i="18"/>
  <c r="E165" i="20"/>
  <c r="E121" i="20"/>
  <c r="D122" i="20"/>
  <c r="E40" i="20"/>
  <c r="E72" i="20"/>
  <c r="E97" i="20"/>
  <c r="D98" i="20"/>
  <c r="D99" i="20" s="1"/>
  <c r="D100" i="20" s="1"/>
  <c r="D101" i="20" s="1"/>
  <c r="D102" i="20" s="1"/>
  <c r="D103" i="20" s="1"/>
  <c r="D18" i="20"/>
  <c r="E17" i="20"/>
  <c r="E18" i="19"/>
  <c r="D19" i="19"/>
  <c r="E72" i="19"/>
  <c r="E40" i="19"/>
  <c r="E167" i="19"/>
  <c r="D168" i="19"/>
  <c r="E97" i="19"/>
  <c r="D98" i="19"/>
  <c r="D99" i="19" s="1"/>
  <c r="D100" i="19" s="1"/>
  <c r="D101" i="19" s="1"/>
  <c r="D102" i="19" s="1"/>
  <c r="D103" i="19" s="1"/>
  <c r="E121" i="19"/>
  <c r="D122" i="19"/>
  <c r="E72" i="18"/>
  <c r="D18" i="18"/>
  <c r="E17" i="18"/>
  <c r="E40" i="18"/>
  <c r="E72" i="17"/>
  <c r="E99" i="17"/>
  <c r="D100" i="17"/>
  <c r="E123" i="17"/>
  <c r="D124" i="17"/>
  <c r="E40" i="17"/>
  <c r="E18" i="17"/>
  <c r="D19" i="17"/>
  <c r="E165" i="17"/>
  <c r="E162" i="5"/>
  <c r="E94" i="5"/>
  <c r="D101" i="18" l="1"/>
  <c r="E100" i="18"/>
  <c r="E208" i="20"/>
  <c r="D209" i="19"/>
  <c r="D210" i="19" s="1"/>
  <c r="D211" i="19" s="1"/>
  <c r="E208" i="19"/>
  <c r="E208" i="18"/>
  <c r="D209" i="18"/>
  <c r="D210" i="18" s="1"/>
  <c r="D211" i="18" s="1"/>
  <c r="D209" i="17"/>
  <c r="D210" i="17" s="1"/>
  <c r="E208" i="17"/>
  <c r="E209" i="5"/>
  <c r="E184" i="5"/>
  <c r="D41" i="5"/>
  <c r="E40" i="5"/>
  <c r="E123" i="18"/>
  <c r="D124" i="18"/>
  <c r="D74" i="20"/>
  <c r="E73" i="20"/>
  <c r="E41" i="20"/>
  <c r="D123" i="20"/>
  <c r="E122" i="20"/>
  <c r="E18" i="20"/>
  <c r="D19" i="20"/>
  <c r="E98" i="20"/>
  <c r="D167" i="20"/>
  <c r="E166" i="20"/>
  <c r="E41" i="19"/>
  <c r="D169" i="19"/>
  <c r="E168" i="19"/>
  <c r="D123" i="19"/>
  <c r="E122" i="19"/>
  <c r="E73" i="19"/>
  <c r="E98" i="19"/>
  <c r="D20" i="19"/>
  <c r="D21" i="19" s="1"/>
  <c r="E19" i="19"/>
  <c r="E18" i="18"/>
  <c r="D19" i="18"/>
  <c r="E41" i="18"/>
  <c r="E73" i="18"/>
  <c r="D101" i="17"/>
  <c r="D102" i="17" s="1"/>
  <c r="E100" i="17"/>
  <c r="D125" i="17"/>
  <c r="E124" i="17"/>
  <c r="D167" i="17"/>
  <c r="E166" i="17"/>
  <c r="E41" i="17"/>
  <c r="D20" i="17"/>
  <c r="D21" i="17" s="1"/>
  <c r="E19" i="17"/>
  <c r="E73" i="17"/>
  <c r="E163" i="5"/>
  <c r="E95" i="5"/>
  <c r="D102" i="18" l="1"/>
  <c r="E101" i="18"/>
  <c r="E209" i="20"/>
  <c r="E209" i="19"/>
  <c r="E209" i="18"/>
  <c r="E209" i="17"/>
  <c r="E210" i="5"/>
  <c r="E185" i="5"/>
  <c r="D42" i="5"/>
  <c r="E41" i="5"/>
  <c r="D125" i="18"/>
  <c r="E124" i="18"/>
  <c r="E167" i="20"/>
  <c r="D168" i="20"/>
  <c r="D20" i="20"/>
  <c r="D21" i="20" s="1"/>
  <c r="E19" i="20"/>
  <c r="E42" i="20"/>
  <c r="D43" i="20"/>
  <c r="E123" i="20"/>
  <c r="D124" i="20"/>
  <c r="E99" i="20"/>
  <c r="E74" i="20"/>
  <c r="D75" i="20"/>
  <c r="D76" i="20" s="1"/>
  <c r="D77" i="20" s="1"/>
  <c r="D78" i="20" s="1"/>
  <c r="E21" i="19"/>
  <c r="E20" i="19"/>
  <c r="E169" i="19"/>
  <c r="D170" i="19"/>
  <c r="D43" i="19"/>
  <c r="E42" i="19"/>
  <c r="E74" i="19"/>
  <c r="E123" i="19"/>
  <c r="D124" i="19"/>
  <c r="E99" i="19"/>
  <c r="E74" i="18"/>
  <c r="D43" i="18"/>
  <c r="E42" i="18"/>
  <c r="D20" i="18"/>
  <c r="D21" i="18" s="1"/>
  <c r="E19" i="18"/>
  <c r="E167" i="17"/>
  <c r="D168" i="17"/>
  <c r="E125" i="17"/>
  <c r="D126" i="17"/>
  <c r="D43" i="17"/>
  <c r="E42" i="17"/>
  <c r="E74" i="17"/>
  <c r="E21" i="17"/>
  <c r="E20" i="17"/>
  <c r="E101" i="17"/>
  <c r="D103" i="17"/>
  <c r="E164" i="5"/>
  <c r="E96" i="5"/>
  <c r="D103" i="18" l="1"/>
  <c r="E103" i="18" s="1"/>
  <c r="E102" i="18"/>
  <c r="E210" i="20"/>
  <c r="E210" i="19"/>
  <c r="E210" i="18"/>
  <c r="D211" i="17"/>
  <c r="E210" i="17"/>
  <c r="E211" i="5"/>
  <c r="E186" i="5"/>
  <c r="E187" i="5"/>
  <c r="D43" i="5"/>
  <c r="E42" i="5"/>
  <c r="E125" i="18"/>
  <c r="D126" i="18"/>
  <c r="D125" i="20"/>
  <c r="E124" i="20"/>
  <c r="E43" i="20"/>
  <c r="D44" i="20"/>
  <c r="D45" i="20" s="1"/>
  <c r="E75" i="20"/>
  <c r="E21" i="20"/>
  <c r="E20" i="20"/>
  <c r="E100" i="20"/>
  <c r="D169" i="20"/>
  <c r="E168" i="20"/>
  <c r="E75" i="19"/>
  <c r="E43" i="19"/>
  <c r="D44" i="19"/>
  <c r="D45" i="19" s="1"/>
  <c r="E100" i="19"/>
  <c r="D171" i="19"/>
  <c r="E170" i="19"/>
  <c r="D125" i="19"/>
  <c r="E124" i="19"/>
  <c r="E43" i="18"/>
  <c r="D44" i="18"/>
  <c r="D45" i="18" s="1"/>
  <c r="E75" i="18"/>
  <c r="E21" i="18"/>
  <c r="E20" i="18"/>
  <c r="E75" i="17"/>
  <c r="E43" i="17"/>
  <c r="D44" i="17"/>
  <c r="D45" i="17" s="1"/>
  <c r="E103" i="17"/>
  <c r="E102" i="17"/>
  <c r="D127" i="17"/>
  <c r="E126" i="17"/>
  <c r="D169" i="17"/>
  <c r="E168" i="17"/>
  <c r="E97" i="5"/>
  <c r="E211" i="20" l="1"/>
  <c r="E211" i="19"/>
  <c r="D212" i="19"/>
  <c r="E211" i="18"/>
  <c r="D212" i="18"/>
  <c r="E211" i="17"/>
  <c r="D212" i="17"/>
  <c r="E212" i="5"/>
  <c r="E43" i="5"/>
  <c r="D44" i="5"/>
  <c r="D127" i="18"/>
  <c r="E126" i="18"/>
  <c r="E76" i="20"/>
  <c r="E44" i="20"/>
  <c r="E169" i="20"/>
  <c r="D170" i="20"/>
  <c r="D171" i="20" s="1"/>
  <c r="E101" i="20"/>
  <c r="E125" i="20"/>
  <c r="D126" i="20"/>
  <c r="E125" i="19"/>
  <c r="D126" i="19"/>
  <c r="E171" i="19"/>
  <c r="D172" i="19"/>
  <c r="E101" i="19"/>
  <c r="E44" i="19"/>
  <c r="E76" i="19"/>
  <c r="E76" i="18"/>
  <c r="E44" i="18"/>
  <c r="E127" i="17"/>
  <c r="D128" i="17"/>
  <c r="E76" i="17"/>
  <c r="E44" i="17"/>
  <c r="E169" i="17"/>
  <c r="D170" i="17"/>
  <c r="E166" i="5"/>
  <c r="E98" i="5"/>
  <c r="E212" i="20" l="1"/>
  <c r="D213" i="19"/>
  <c r="E212" i="19"/>
  <c r="D213" i="18"/>
  <c r="E213" i="18" s="1"/>
  <c r="E212" i="18"/>
  <c r="D213" i="17"/>
  <c r="E212" i="17"/>
  <c r="E213" i="5"/>
  <c r="D45" i="5"/>
  <c r="E44" i="5"/>
  <c r="D128" i="18"/>
  <c r="E127" i="18"/>
  <c r="E103" i="20"/>
  <c r="E102" i="20"/>
  <c r="E170" i="20"/>
  <c r="D46" i="20"/>
  <c r="E45" i="20"/>
  <c r="D127" i="20"/>
  <c r="E126" i="20"/>
  <c r="E78" i="20"/>
  <c r="E77" i="20"/>
  <c r="D46" i="19"/>
  <c r="E45" i="19"/>
  <c r="E103" i="19"/>
  <c r="E102" i="19"/>
  <c r="D173" i="19"/>
  <c r="E172" i="19"/>
  <c r="D127" i="19"/>
  <c r="E126" i="19"/>
  <c r="E77" i="19"/>
  <c r="D78" i="19"/>
  <c r="E78" i="19" s="1"/>
  <c r="D46" i="18"/>
  <c r="E45" i="18"/>
  <c r="E77" i="18"/>
  <c r="E78" i="18"/>
  <c r="D171" i="17"/>
  <c r="E170" i="17"/>
  <c r="D46" i="17"/>
  <c r="E45" i="17"/>
  <c r="E77" i="17"/>
  <c r="E78" i="17"/>
  <c r="D129" i="17"/>
  <c r="E128" i="17"/>
  <c r="E167" i="5"/>
  <c r="E99" i="5"/>
  <c r="E213" i="20" l="1"/>
  <c r="E213" i="19"/>
  <c r="E213" i="17"/>
  <c r="D46" i="5"/>
  <c r="E45" i="5"/>
  <c r="D129" i="18"/>
  <c r="E128" i="18"/>
  <c r="E127" i="20"/>
  <c r="D128" i="20"/>
  <c r="E46" i="20"/>
  <c r="D47" i="20"/>
  <c r="E171" i="20"/>
  <c r="D172" i="20"/>
  <c r="D173" i="20" s="1"/>
  <c r="E127" i="19"/>
  <c r="D128" i="19"/>
  <c r="E173" i="19"/>
  <c r="D174" i="19"/>
  <c r="D175" i="19" s="1"/>
  <c r="E46" i="19"/>
  <c r="D47" i="19"/>
  <c r="E46" i="18"/>
  <c r="D47" i="18"/>
  <c r="E129" i="17"/>
  <c r="D130" i="17"/>
  <c r="E46" i="17"/>
  <c r="D47" i="17"/>
  <c r="E171" i="17"/>
  <c r="D172" i="17"/>
  <c r="E168" i="5"/>
  <c r="E100" i="5"/>
  <c r="D47" i="5" l="1"/>
  <c r="E46" i="5"/>
  <c r="E129" i="18"/>
  <c r="D130" i="18"/>
  <c r="E172" i="20"/>
  <c r="E47" i="20"/>
  <c r="D48" i="20"/>
  <c r="D49" i="20" s="1"/>
  <c r="D129" i="20"/>
  <c r="E128" i="20"/>
  <c r="E47" i="19"/>
  <c r="D48" i="19"/>
  <c r="D49" i="19" s="1"/>
  <c r="D50" i="19" s="1"/>
  <c r="E174" i="19"/>
  <c r="D129" i="19"/>
  <c r="E128" i="19"/>
  <c r="D48" i="18"/>
  <c r="D49" i="18" s="1"/>
  <c r="D50" i="18" s="1"/>
  <c r="E47" i="18"/>
  <c r="D173" i="17"/>
  <c r="E172" i="17"/>
  <c r="D48" i="17"/>
  <c r="D49" i="17" s="1"/>
  <c r="D50" i="17" s="1"/>
  <c r="E47" i="17"/>
  <c r="D131" i="17"/>
  <c r="E130" i="17"/>
  <c r="E169" i="5"/>
  <c r="E59" i="5"/>
  <c r="E47" i="5" l="1"/>
  <c r="D48" i="5"/>
  <c r="D131" i="18"/>
  <c r="E130" i="18"/>
  <c r="E129" i="20"/>
  <c r="D130" i="20"/>
  <c r="E48" i="20"/>
  <c r="E173" i="20"/>
  <c r="D174" i="20"/>
  <c r="E129" i="19"/>
  <c r="D130" i="19"/>
  <c r="E175" i="19"/>
  <c r="D176" i="19"/>
  <c r="D177" i="19" s="1"/>
  <c r="D178" i="19" s="1"/>
  <c r="E48" i="19"/>
  <c r="E48" i="18"/>
  <c r="E131" i="17"/>
  <c r="D132" i="17"/>
  <c r="D133" i="17" s="1"/>
  <c r="D134" i="17" s="1"/>
  <c r="E48" i="17"/>
  <c r="E173" i="17"/>
  <c r="D174" i="17"/>
  <c r="E170" i="5"/>
  <c r="E101" i="5"/>
  <c r="E102" i="5"/>
  <c r="E60" i="5"/>
  <c r="D49" i="5" l="1"/>
  <c r="E48" i="5"/>
  <c r="E131" i="18"/>
  <c r="D132" i="18"/>
  <c r="D175" i="20"/>
  <c r="E174" i="20"/>
  <c r="D50" i="20"/>
  <c r="E49" i="20"/>
  <c r="D131" i="20"/>
  <c r="E130" i="20"/>
  <c r="E176" i="19"/>
  <c r="D131" i="19"/>
  <c r="E130" i="19"/>
  <c r="E49" i="19"/>
  <c r="E49" i="18"/>
  <c r="D175" i="17"/>
  <c r="E174" i="17"/>
  <c r="E49" i="17"/>
  <c r="E132" i="17"/>
  <c r="E171" i="5"/>
  <c r="E103" i="5"/>
  <c r="E61" i="5"/>
  <c r="E177" i="19" l="1"/>
  <c r="D50" i="5"/>
  <c r="E49" i="5"/>
  <c r="D133" i="18"/>
  <c r="E132" i="18"/>
  <c r="E131" i="20"/>
  <c r="D132" i="20"/>
  <c r="D133" i="20" s="1"/>
  <c r="D134" i="20" s="1"/>
  <c r="E50" i="20"/>
  <c r="D51" i="20"/>
  <c r="D52" i="20" s="1"/>
  <c r="D53" i="20" s="1"/>
  <c r="E175" i="20"/>
  <c r="D176" i="20"/>
  <c r="D51" i="19"/>
  <c r="D52" i="19" s="1"/>
  <c r="D53" i="19" s="1"/>
  <c r="E50" i="19"/>
  <c r="E131" i="19"/>
  <c r="D132" i="19"/>
  <c r="D133" i="19" s="1"/>
  <c r="D134" i="19" s="1"/>
  <c r="D51" i="18"/>
  <c r="D52" i="18" s="1"/>
  <c r="D53" i="18" s="1"/>
  <c r="E50" i="18"/>
  <c r="E133" i="17"/>
  <c r="D51" i="17"/>
  <c r="D52" i="17" s="1"/>
  <c r="D53" i="17" s="1"/>
  <c r="E50" i="17"/>
  <c r="E175" i="17"/>
  <c r="D176" i="17"/>
  <c r="E172" i="5"/>
  <c r="E62" i="5"/>
  <c r="E178" i="19" l="1"/>
  <c r="D179" i="19"/>
  <c r="D51" i="5"/>
  <c r="E50" i="5"/>
  <c r="D134" i="18"/>
  <c r="E133" i="18"/>
  <c r="D177" i="20"/>
  <c r="D178" i="20" s="1"/>
  <c r="E176" i="20"/>
  <c r="E132" i="20"/>
  <c r="E51" i="20"/>
  <c r="E132" i="19"/>
  <c r="E51" i="19"/>
  <c r="E51" i="18"/>
  <c r="D177" i="17"/>
  <c r="D178" i="17" s="1"/>
  <c r="D179" i="17" s="1"/>
  <c r="E176" i="17"/>
  <c r="E51" i="17"/>
  <c r="D135" i="17"/>
  <c r="E134" i="17"/>
  <c r="E173" i="5"/>
  <c r="E109" i="5"/>
  <c r="E63" i="5"/>
  <c r="E177" i="20" l="1"/>
  <c r="D180" i="19"/>
  <c r="E179" i="19"/>
  <c r="E177" i="17"/>
  <c r="D52" i="5"/>
  <c r="E51" i="5"/>
  <c r="D135" i="18"/>
  <c r="E134" i="18"/>
  <c r="E53" i="20"/>
  <c r="E52" i="20"/>
  <c r="E133" i="20"/>
  <c r="E53" i="19"/>
  <c r="E52" i="19"/>
  <c r="E133" i="19"/>
  <c r="E52" i="18"/>
  <c r="E53" i="18"/>
  <c r="E52" i="17"/>
  <c r="E53" i="17"/>
  <c r="E135" i="17"/>
  <c r="D136" i="17"/>
  <c r="D137" i="17" s="1"/>
  <c r="D138" i="17" s="1"/>
  <c r="E174" i="5"/>
  <c r="E110" i="5"/>
  <c r="E64" i="5"/>
  <c r="D179" i="20" l="1"/>
  <c r="E178" i="20"/>
  <c r="E180" i="19"/>
  <c r="D181" i="19"/>
  <c r="E178" i="17"/>
  <c r="D53" i="5"/>
  <c r="E53" i="5" s="1"/>
  <c r="E52" i="5"/>
  <c r="D136" i="18"/>
  <c r="E135" i="18"/>
  <c r="D135" i="20"/>
  <c r="E134" i="20"/>
  <c r="D135" i="19"/>
  <c r="E134" i="19"/>
  <c r="E136" i="17"/>
  <c r="E175" i="5"/>
  <c r="E111" i="5"/>
  <c r="E65" i="5"/>
  <c r="D180" i="20" l="1"/>
  <c r="E179" i="20"/>
  <c r="D182" i="19"/>
  <c r="E181" i="19"/>
  <c r="D180" i="17"/>
  <c r="E179" i="17"/>
  <c r="E136" i="18"/>
  <c r="D137" i="18"/>
  <c r="E135" i="20"/>
  <c r="D136" i="20"/>
  <c r="D137" i="20" s="1"/>
  <c r="D138" i="20" s="1"/>
  <c r="E135" i="19"/>
  <c r="D136" i="19"/>
  <c r="D137" i="19" s="1"/>
  <c r="D138" i="19" s="1"/>
  <c r="E137" i="17"/>
  <c r="E176" i="5"/>
  <c r="E112" i="5"/>
  <c r="E66" i="5"/>
  <c r="E180" i="20" l="1"/>
  <c r="D181" i="20"/>
  <c r="E182" i="19"/>
  <c r="D183" i="19"/>
  <c r="D184" i="19" s="1"/>
  <c r="D185" i="19" s="1"/>
  <c r="E180" i="17"/>
  <c r="D181" i="17"/>
  <c r="E137" i="18"/>
  <c r="D138" i="18"/>
  <c r="E136" i="20"/>
  <c r="E136" i="19"/>
  <c r="D139" i="17"/>
  <c r="E138" i="17"/>
  <c r="E113" i="5"/>
  <c r="E67" i="5"/>
  <c r="D182" i="20" l="1"/>
  <c r="D183" i="20" s="1"/>
  <c r="E181" i="20"/>
  <c r="E183" i="19"/>
  <c r="D182" i="17"/>
  <c r="E181" i="17"/>
  <c r="D139" i="18"/>
  <c r="E138" i="18"/>
  <c r="E137" i="20"/>
  <c r="E137" i="19"/>
  <c r="E139" i="17"/>
  <c r="D140" i="17"/>
  <c r="E114" i="5"/>
  <c r="E68" i="5"/>
  <c r="E182" i="20" l="1"/>
  <c r="E184" i="19"/>
  <c r="E182" i="17"/>
  <c r="D183" i="17"/>
  <c r="E139" i="18"/>
  <c r="D140" i="18"/>
  <c r="D139" i="20"/>
  <c r="E138" i="20"/>
  <c r="D139" i="19"/>
  <c r="E138" i="19"/>
  <c r="D141" i="17"/>
  <c r="E140" i="17"/>
  <c r="E115" i="5"/>
  <c r="E69" i="5"/>
  <c r="D184" i="20" l="1"/>
  <c r="E183" i="20"/>
  <c r="E185" i="19"/>
  <c r="D186" i="19"/>
  <c r="D184" i="17"/>
  <c r="D185" i="17" s="1"/>
  <c r="E183" i="17"/>
  <c r="D141" i="18"/>
  <c r="E140" i="18"/>
  <c r="E139" i="20"/>
  <c r="D140" i="20"/>
  <c r="E139" i="19"/>
  <c r="D140" i="19"/>
  <c r="E141" i="17"/>
  <c r="D142" i="17"/>
  <c r="E116" i="5"/>
  <c r="E70" i="5"/>
  <c r="E184" i="20" l="1"/>
  <c r="D185" i="20"/>
  <c r="E186" i="19"/>
  <c r="D187" i="19"/>
  <c r="E187" i="19" s="1"/>
  <c r="E184" i="17"/>
  <c r="E141" i="18"/>
  <c r="D142" i="18"/>
  <c r="D141" i="20"/>
  <c r="E140" i="20"/>
  <c r="D141" i="19"/>
  <c r="E140" i="19"/>
  <c r="D143" i="17"/>
  <c r="E142" i="17"/>
  <c r="E117" i="5"/>
  <c r="E71" i="5"/>
  <c r="D186" i="20" l="1"/>
  <c r="E185" i="20"/>
  <c r="E185" i="17"/>
  <c r="D186" i="17"/>
  <c r="D143" i="18"/>
  <c r="E142" i="18"/>
  <c r="E141" i="20"/>
  <c r="D142" i="20"/>
  <c r="E141" i="19"/>
  <c r="D142" i="19"/>
  <c r="E143" i="17"/>
  <c r="D144" i="17"/>
  <c r="D145" i="17" s="1"/>
  <c r="D146" i="17" s="1"/>
  <c r="E118" i="5"/>
  <c r="E72" i="5"/>
  <c r="D187" i="20" l="1"/>
  <c r="E187" i="20" s="1"/>
  <c r="E186" i="20"/>
  <c r="E186" i="17"/>
  <c r="D187" i="17"/>
  <c r="E187" i="17" s="1"/>
  <c r="E143" i="18"/>
  <c r="D144" i="18"/>
  <c r="D143" i="20"/>
  <c r="E142" i="20"/>
  <c r="D143" i="19"/>
  <c r="E142" i="19"/>
  <c r="E144" i="17"/>
  <c r="E119" i="5"/>
  <c r="E73" i="5"/>
  <c r="D145" i="18" l="1"/>
  <c r="E144" i="18"/>
  <c r="E143" i="20"/>
  <c r="D144" i="20"/>
  <c r="D145" i="20" s="1"/>
  <c r="D146" i="20" s="1"/>
  <c r="E143" i="19"/>
  <c r="D144" i="19"/>
  <c r="D145" i="19" s="1"/>
  <c r="D146" i="19" s="1"/>
  <c r="E145" i="17"/>
  <c r="E146" i="17"/>
  <c r="E120" i="5"/>
  <c r="E74" i="5"/>
  <c r="D146" i="18" l="1"/>
  <c r="E146" i="18" s="1"/>
  <c r="E145" i="18"/>
  <c r="E144" i="20"/>
  <c r="E144" i="19"/>
  <c r="E121" i="5"/>
  <c r="E75" i="5"/>
  <c r="E145" i="20" l="1"/>
  <c r="E146" i="20"/>
  <c r="E145" i="19"/>
  <c r="E146" i="19"/>
  <c r="E122" i="5"/>
  <c r="E77" i="5" l="1"/>
  <c r="E76" i="5"/>
  <c r="E123" i="5"/>
  <c r="E124" i="5" l="1"/>
  <c r="E78" i="5"/>
  <c r="E125" i="5" l="1"/>
  <c r="E126" i="5" l="1"/>
  <c r="E127" i="5" l="1"/>
  <c r="E128" i="5" l="1"/>
  <c r="E129" i="5" l="1"/>
  <c r="E130" i="5" l="1"/>
  <c r="E131" i="5" l="1"/>
  <c r="E132" i="5" l="1"/>
  <c r="E134" i="5" l="1"/>
  <c r="E133" i="5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E135" i="5" l="1"/>
  <c r="C27" i="5" l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E136" i="5" l="1"/>
  <c r="E5" i="5"/>
  <c r="E138" i="5" l="1"/>
  <c r="E137" i="5"/>
  <c r="E6" i="5"/>
  <c r="E139" i="5" l="1"/>
  <c r="E7" i="5"/>
  <c r="E140" i="5" l="1"/>
  <c r="E8" i="5"/>
  <c r="E141" i="5" l="1"/>
  <c r="E9" i="5"/>
  <c r="E142" i="5" l="1"/>
  <c r="E10" i="5"/>
  <c r="E143" i="5" l="1"/>
  <c r="E11" i="5"/>
  <c r="E12" i="5"/>
  <c r="E144" i="5" l="1"/>
  <c r="E14" i="5"/>
  <c r="E13" i="5"/>
  <c r="E146" i="5" l="1"/>
  <c r="E145" i="5"/>
  <c r="E15" i="5"/>
  <c r="E16" i="5" l="1"/>
  <c r="E17" i="5" l="1"/>
  <c r="E18" i="5" l="1"/>
  <c r="E19" i="5" l="1"/>
  <c r="E20" i="5" l="1"/>
  <c r="D151" i="18"/>
  <c r="E151" i="18" s="1"/>
  <c r="C152" i="18"/>
  <c r="C153" i="18" s="1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78" i="18" s="1"/>
  <c r="C179" i="18" s="1"/>
  <c r="C180" i="18" s="1"/>
  <c r="C181" i="18" s="1"/>
  <c r="C182" i="18" s="1"/>
  <c r="C183" i="18" s="1"/>
  <c r="C184" i="18" s="1"/>
  <c r="C185" i="18" s="1"/>
  <c r="C186" i="18" s="1"/>
  <c r="C187" i="18" s="1"/>
  <c r="D152" i="18" l="1"/>
  <c r="D153" i="18" l="1"/>
  <c r="E152" i="18"/>
  <c r="D154" i="18" l="1"/>
  <c r="E153" i="18"/>
  <c r="D155" i="18" l="1"/>
  <c r="E154" i="18"/>
  <c r="E155" i="18" l="1"/>
  <c r="D156" i="18"/>
  <c r="D157" i="18" l="1"/>
  <c r="E156" i="18"/>
  <c r="E157" i="18" l="1"/>
  <c r="D158" i="18"/>
  <c r="E158" i="18" l="1"/>
  <c r="D159" i="18"/>
  <c r="E159" i="18" l="1"/>
  <c r="D160" i="18"/>
  <c r="D161" i="18" l="1"/>
  <c r="E160" i="18"/>
  <c r="D162" i="18" l="1"/>
  <c r="E161" i="18"/>
  <c r="D163" i="18" l="1"/>
  <c r="E162" i="18"/>
  <c r="D164" i="18" l="1"/>
  <c r="E163" i="18"/>
  <c r="E164" i="18" l="1"/>
  <c r="D165" i="18"/>
  <c r="E165" i="18" l="1"/>
  <c r="D166" i="18"/>
  <c r="E166" i="18" l="1"/>
  <c r="D167" i="18"/>
  <c r="E167" i="18" l="1"/>
  <c r="D168" i="18"/>
  <c r="D169" i="18" l="1"/>
  <c r="E168" i="18"/>
  <c r="D170" i="18" l="1"/>
  <c r="E169" i="18"/>
  <c r="D171" i="18" l="1"/>
  <c r="E170" i="18"/>
  <c r="E171" i="18" l="1"/>
  <c r="D172" i="18"/>
  <c r="E172" i="18" l="1"/>
  <c r="D173" i="18"/>
  <c r="D174" i="18" l="1"/>
  <c r="E173" i="18"/>
  <c r="E174" i="18" l="1"/>
  <c r="D175" i="18"/>
  <c r="E175" i="18" l="1"/>
  <c r="D176" i="18"/>
  <c r="E176" i="18" l="1"/>
  <c r="D177" i="18"/>
  <c r="E177" i="18" l="1"/>
  <c r="D178" i="18"/>
  <c r="D179" i="18" l="1"/>
  <c r="E178" i="18"/>
  <c r="E179" i="18" l="1"/>
  <c r="D180" i="18"/>
  <c r="E180" i="18" l="1"/>
  <c r="D181" i="18"/>
  <c r="E181" i="18" l="1"/>
  <c r="D182" i="18"/>
  <c r="D183" i="18" l="1"/>
  <c r="E182" i="18"/>
  <c r="D184" i="18" l="1"/>
  <c r="D185" i="18" s="1"/>
  <c r="E183" i="18"/>
  <c r="E184" i="18" l="1"/>
  <c r="E185" i="18" l="1"/>
  <c r="D186" i="18"/>
  <c r="D187" i="18" l="1"/>
  <c r="E187" i="18" s="1"/>
  <c r="E186" i="18"/>
</calcChain>
</file>

<file path=xl/sharedStrings.xml><?xml version="1.0" encoding="utf-8"?>
<sst xmlns="http://schemas.openxmlformats.org/spreadsheetml/2006/main" count="716" uniqueCount="397">
  <si>
    <t>Jour de Sprint</t>
  </si>
  <si>
    <t xml:space="preserve">Courbe idéal </t>
  </si>
  <si>
    <t>Pourcentage</t>
  </si>
  <si>
    <t>SPRINT 1</t>
  </si>
  <si>
    <t>SPRINT 2</t>
  </si>
  <si>
    <t>SPRINT 3</t>
  </si>
  <si>
    <t>SPRINT 4</t>
  </si>
  <si>
    <t>Courbe réelle</t>
  </si>
  <si>
    <t>SPRINT 0</t>
  </si>
  <si>
    <t>SPRINT 5</t>
  </si>
  <si>
    <t>AGENDA COMMUN</t>
  </si>
  <si>
    <t>DATE</t>
  </si>
  <si>
    <t>DURÉE</t>
  </si>
  <si>
    <t>ÉVÉNEMENT</t>
  </si>
  <si>
    <t>Réunion avec le mandant</t>
  </si>
  <si>
    <t>Choix des dates et heures pour le Doodle</t>
  </si>
  <si>
    <t>Liste des points à aborder dans l'étude d'opportunité et répartition des tâches</t>
  </si>
  <si>
    <t>Récapitulatif de la réunion du 1er octobre 2021</t>
  </si>
  <si>
    <t>Réunion A0</t>
  </si>
  <si>
    <t>Débrifing de la réunion A0 en groupe</t>
  </si>
  <si>
    <t>Répartition des tâches pour l'A1</t>
  </si>
  <si>
    <t>Réunion pour mise à jour de la modélisation, mise en place des logiciels et discussion sur l'avancement</t>
  </si>
  <si>
    <t>Cours de mise en pratique avec Steeve</t>
  </si>
  <si>
    <t>Réunion de groupe</t>
  </si>
  <si>
    <t>Débrifing de la réunion A1 en groupe</t>
  </si>
  <si>
    <t>Préparation réunion A2</t>
  </si>
  <si>
    <t>Débrifing de la réunion A2 en groupe</t>
  </si>
  <si>
    <t xml:space="preserve">Reunion avec le mandant </t>
  </si>
  <si>
    <t>Préparation réunion A2-1</t>
  </si>
  <si>
    <t>Réunion A2.1</t>
  </si>
  <si>
    <t>Débrifing de la réunion A2.1 en groupe</t>
  </si>
  <si>
    <t>Réunion A2.2</t>
  </si>
  <si>
    <t>Réunion A3</t>
  </si>
  <si>
    <t>AGENDA D'ANGELA</t>
  </si>
  <si>
    <t>Recherche qu'est-ce qu'une étude d'opprtunité</t>
  </si>
  <si>
    <t>Écriture de l'étude d'opportunité partie scénario de WavContact</t>
  </si>
  <si>
    <t>Écriture de l'étude d'opportunité partie risques et solutions</t>
  </si>
  <si>
    <t>Création prototype PV</t>
  </si>
  <si>
    <t>Création du PowerPoint réunion A0</t>
  </si>
  <si>
    <t>Écriture du PV1</t>
  </si>
  <si>
    <t>Remplissage journal de bord de la semaine</t>
  </si>
  <si>
    <t>Création prototype document de vision</t>
  </si>
  <si>
    <t>Création partie technologies et outils (document vision)</t>
  </si>
  <si>
    <t>Création partie introduction (document vision)</t>
  </si>
  <si>
    <t>Création partie exigence du produit (document vision)</t>
  </si>
  <si>
    <t>Création du product backlog en fichier Excel</t>
  </si>
  <si>
    <t xml:space="preserve">Création des sprints en fichier Excel </t>
  </si>
  <si>
    <t xml:space="preserve">Suite écriture document vision </t>
  </si>
  <si>
    <t>Prise de note pour la présentation A1</t>
  </si>
  <si>
    <t>Recherche de nouveaux risques (Waview et nous)</t>
  </si>
  <si>
    <t>Vérification + correction du PV (réunion A1)</t>
  </si>
  <si>
    <t>Mise à jour document vision selon retour lors de la réunion A1</t>
  </si>
  <si>
    <t>Création ordre du jour pour la réunion A2</t>
  </si>
  <si>
    <t xml:space="preserve">Remplissage sprint + backlog </t>
  </si>
  <si>
    <t>Écriture des sprints et du backlog avec Coralie</t>
  </si>
  <si>
    <t>Ajout des annexes avec Coralie</t>
  </si>
  <si>
    <t>Suite de l'écriture des sprints et du backlog et finalisation du document de vision avec Coralie</t>
  </si>
  <si>
    <t>Mise à jour document vision version 2</t>
  </si>
  <si>
    <t>Création de l'ordre du jour pour la réunion A2</t>
  </si>
  <si>
    <t>Vérification du PV4</t>
  </si>
  <si>
    <t>Création du document du plan d'assurance qualité et écriture avec Coralie</t>
  </si>
  <si>
    <t>Remplissage document plan d'assurance qualité</t>
  </si>
  <si>
    <t>Mise à jour des sprints et du product backlog</t>
  </si>
  <si>
    <t>Création ordre du jour pour la réunion point de contrôle</t>
  </si>
  <si>
    <t>Cours Qualité (suite du Plan d'assurance qualité)</t>
  </si>
  <si>
    <t>Correction fautes d'othographes fichier plan d'assurance qualité</t>
  </si>
  <si>
    <t>Création PowerPoint pour Plan Assurance Qualité</t>
  </si>
  <si>
    <t>Création PowerPoint pour la réunion A2-1</t>
  </si>
  <si>
    <t>Relecture + correction PV</t>
  </si>
  <si>
    <t>Création des Forms sur Visual Studio</t>
  </si>
  <si>
    <t>Création ordre du jour réunion A2_2</t>
  </si>
  <si>
    <t>Suite Forms sur Visual Studio partie client</t>
  </si>
  <si>
    <t>Suite Forms sur Visual Studio partie commun</t>
  </si>
  <si>
    <t xml:space="preserve">Création du sprint 4 </t>
  </si>
  <si>
    <t>Mise à jour du product bqckolg</t>
  </si>
  <si>
    <t>Mise à jour Forms sur Visual Studio client et commun</t>
  </si>
  <si>
    <t>Création présentation réunion A2-2</t>
  </si>
  <si>
    <t>Mise à jour ordre du jour réunion A2-2</t>
  </si>
  <si>
    <t>Création du PV de la réunion A2-2</t>
  </si>
  <si>
    <t>Création PowerPoint pour la réunion A2-2</t>
  </si>
  <si>
    <t>Modification document sprint</t>
  </si>
  <si>
    <t>Création du sprint 5 dans le sprint backlog</t>
  </si>
  <si>
    <t>Modification des sprints</t>
  </si>
  <si>
    <t>Création du PV de la réunion A3</t>
  </si>
  <si>
    <t>AGENDA D'AURÉLIE</t>
  </si>
  <si>
    <t>Création du Doodle pour réunion</t>
  </si>
  <si>
    <t>Création du Drive</t>
  </si>
  <si>
    <t>Création d'une liste de tâches avec Microsoft To Do</t>
  </si>
  <si>
    <t>Écriture de l'étude d'opportunité</t>
  </si>
  <si>
    <t>Compléter le PowerPoint pour la réunion A0
Planification du projet</t>
  </si>
  <si>
    <t>Vérification du PV A1</t>
  </si>
  <si>
    <t>Ajout au planning</t>
  </si>
  <si>
    <t>Ajout au journal de bord</t>
  </si>
  <si>
    <t>Création du Doodle pour réunion A1</t>
  </si>
  <si>
    <t>Création de la modélisation simple</t>
  </si>
  <si>
    <t>Remplissage du journal de bord</t>
  </si>
  <si>
    <t>Remplissage du planning</t>
  </si>
  <si>
    <t>Modification de la modélisation</t>
  </si>
  <si>
    <t>Modification du planning</t>
  </si>
  <si>
    <t>Prise de note - réunion A2</t>
  </si>
  <si>
    <t xml:space="preserve">Rédaction du PV </t>
  </si>
  <si>
    <t>Mise a jour du planning</t>
  </si>
  <si>
    <t>Modélisation BDD sur WinDesign</t>
  </si>
  <si>
    <t>Cours Qualité (travaille sur le Plan d'assurance qualité)</t>
  </si>
  <si>
    <t>Création du BurnDown Chart</t>
  </si>
  <si>
    <t>Relecture et modification du PAQ</t>
  </si>
  <si>
    <t>Recherche logiciel pour remplasser WinDesign</t>
  </si>
  <si>
    <t>Modélisation BDD</t>
  </si>
  <si>
    <t>Mise à jour modélisation</t>
  </si>
  <si>
    <t>Mise a jour des noms de dossiers et de fichiers</t>
  </si>
  <si>
    <t>Envoie du mail pour la réservation de la salle</t>
  </si>
  <si>
    <t>Mise a jour du BurnDownChart</t>
  </si>
  <si>
    <t>Mise a jour du planning (reformatage des sprint + automatisation des dates)</t>
  </si>
  <si>
    <t>Mise a jour du Trello</t>
  </si>
  <si>
    <t>Création de la BDD sur WinDesign (MCD et MLR)</t>
  </si>
  <si>
    <t>Création de la BDD sur One.com (avec génération de script)</t>
  </si>
  <si>
    <t>Modification de PowerPoint</t>
  </si>
  <si>
    <t>Modification du planning et remplissage du journal de bord</t>
  </si>
  <si>
    <t>Création de la base de données pour le matériel</t>
  </si>
  <si>
    <t>Mise a jour de la BDD (script) + ajout BD materiel</t>
  </si>
  <si>
    <t>Insertion des données matériel dans PhpMyAdmin</t>
  </si>
  <si>
    <t>Prise de note des tâches et ajout du sprint 5 dans le planning</t>
  </si>
  <si>
    <t>Création finale modélisation</t>
  </si>
  <si>
    <t>AGENDA DE CORALIE</t>
  </si>
  <si>
    <t>Envoi mail pour réunion avec enseignant</t>
  </si>
  <si>
    <t>Envoi du 2e mail pour confirmation de rendez-vous</t>
  </si>
  <si>
    <t>Envoi mail pour nouveau rendez-vous (imprévu)</t>
  </si>
  <si>
    <t>Écriture de l'étude d'opportunité et mise en page</t>
  </si>
  <si>
    <t>Envoi par mail l'étude d'opportunité</t>
  </si>
  <si>
    <t>Création du journal de bord et remplissage des événements</t>
  </si>
  <si>
    <t>Transfère de la liste des tâches vers Trello et mise à jour des tâches</t>
  </si>
  <si>
    <t>Diagramme de Grantt</t>
  </si>
  <si>
    <t>Écriture du PV2</t>
  </si>
  <si>
    <t>Vérification du planning</t>
  </si>
  <si>
    <t>Création de la liste "Documents / liens pratiques" dans le Trello</t>
  </si>
  <si>
    <t>Mise à jour du Trello</t>
  </si>
  <si>
    <t>Mise à jour du template du PV</t>
  </si>
  <si>
    <t>Envoi du mail pour réunion A1 et demande de validation projet et PV</t>
  </si>
  <si>
    <t>Vérification de la modélisation</t>
  </si>
  <si>
    <t>Création de la fiche d'acceptation</t>
  </si>
  <si>
    <t>Envoi du mail rappel pour réunion A1 et demande de validation projet et PV</t>
  </si>
  <si>
    <t>Réorganisation des dossiers sur SwitchDrive</t>
  </si>
  <si>
    <t>Créations / modification des templates</t>
  </si>
  <si>
    <t>Ajout des "procédures" de documents dans le Trello</t>
  </si>
  <si>
    <t>Écriture du document de vision pour A1</t>
  </si>
  <si>
    <t>Création du template de présentation PowerPoint</t>
  </si>
  <si>
    <t>Ecriture du document de vision pour A1</t>
  </si>
  <si>
    <t>Vérification d'orthographe et de syntaxe</t>
  </si>
  <si>
    <t>Création du fichier des syntaxes du Word et ajout dans Trello</t>
  </si>
  <si>
    <t>Mise à jour du Trello des tâches et des listes des templates</t>
  </si>
  <si>
    <t xml:space="preserve">Dernière vérification du document de vision avant envoi du mail </t>
  </si>
  <si>
    <t>Envoi du mail pour le rendez-vous de réunion A1 du 19 octobre 2021</t>
  </si>
  <si>
    <t>Prise de note pour présentation A1</t>
  </si>
  <si>
    <t>Mise à jour des tâches du Trello</t>
  </si>
  <si>
    <t>Vérification du PV3</t>
  </si>
  <si>
    <t>Envoi du mail du PV de la séance du 19 octobre 2021 A1</t>
  </si>
  <si>
    <t>Écriture des sprints et du backlog avec Angela</t>
  </si>
  <si>
    <t>Ajout des annexes avec Angela</t>
  </si>
  <si>
    <t>Suite de l'écriture des sprints et du backlog et finalisation du document de vision avec Angela</t>
  </si>
  <si>
    <t>Envoi du mail à David pour vérification</t>
  </si>
  <si>
    <t>Envoi du mail à Waview pour la demande de rendez-vous</t>
  </si>
  <si>
    <t>Mise à jour du document de vision</t>
  </si>
  <si>
    <t>Envoi du mail au groupe d'encadrement pour A2</t>
  </si>
  <si>
    <t>Envoi du PV par mail</t>
  </si>
  <si>
    <t>Ajouts des mails envoyés et reçus dans le dossier Mails</t>
  </si>
  <si>
    <t>Création du document du plan d'assurance qualité et écriture avec Angela</t>
  </si>
  <si>
    <t>Aide pour mise à jour des sprints et du product backlog</t>
  </si>
  <si>
    <t>Mise à jour des répertoires dans le GitHub et mise à jour du Trello</t>
  </si>
  <si>
    <t>Suite de l'écriture du Plan d'assurance qualité</t>
  </si>
  <si>
    <t>Finalisation de l'écriture du Plan d'assurance qualité</t>
  </si>
  <si>
    <t>Envoi mail pour réunion avec enseignant Point de contrôle</t>
  </si>
  <si>
    <t xml:space="preserve">Ecriture du PV </t>
  </si>
  <si>
    <t>Ecriture du PV</t>
  </si>
  <si>
    <t>Création des Forms dans Visual Studio</t>
  </si>
  <si>
    <t>Suite création des Forms dans Visual Studio</t>
  </si>
  <si>
    <t>Ajout des procédures de Visual Studio dans le Trello</t>
  </si>
  <si>
    <t>Création ordre du jour A2_2</t>
  </si>
  <si>
    <t>Correction du PV de A2_2</t>
  </si>
  <si>
    <t>Envoi maquette application à Waview</t>
  </si>
  <si>
    <t>Envoi du mail pour rendez-vous</t>
  </si>
  <si>
    <t>Création de code avec Constantin pour application Visual Studio</t>
  </si>
  <si>
    <t>Envoi du mail pour un nouveau rendez-vous</t>
  </si>
  <si>
    <t>Ajout des tâches du sprint 5 dans le Trello</t>
  </si>
  <si>
    <t>Modication planning, sprint backlog, product backlog</t>
  </si>
  <si>
    <t>AGENDA DE CONSTANTIN</t>
  </si>
  <si>
    <t>Création du Doodle pour le rendez-vous avec les enseignants</t>
  </si>
  <si>
    <t>Création du Word pour l'étude d'opportunité</t>
  </si>
  <si>
    <t xml:space="preserve">Finaliser le cahier des charges </t>
  </si>
  <si>
    <t>Création du GitHub</t>
  </si>
  <si>
    <t>Création des maquettes v1</t>
  </si>
  <si>
    <t xml:space="preserve">Conversation avec Waview pour maj </t>
  </si>
  <si>
    <t>Correction et mise en page du PV</t>
  </si>
  <si>
    <t xml:space="preserve">Maj du gitignore pour enlever tous les fichiers parasites </t>
  </si>
  <si>
    <t>Création du fichier avec les logins sur le serveur de Waview.ch</t>
  </si>
  <si>
    <t>mise en place de l'accès à la base de données + ressources pour les membres du GREP</t>
  </si>
  <si>
    <t>Finalisation des maquettes</t>
  </si>
  <si>
    <t>Mise au propre du PV + prise de rendez-vous avec Waview</t>
  </si>
  <si>
    <t>Mise en page du PV avec la reunion de Waview</t>
  </si>
  <si>
    <t xml:space="preserve">Code du login </t>
  </si>
  <si>
    <t>Mise en place et connexion et à la base de données WW</t>
  </si>
  <si>
    <t>Recherche HTTPClient</t>
  </si>
  <si>
    <t xml:space="preserve">Mise en ligne du code login sur le serveur de Waview </t>
  </si>
  <si>
    <t>Création du code c# afin de ce logger sur le serveur de WavContact</t>
  </si>
  <si>
    <t>Faire la vue login et la logique de threading pour l'accès à l'api</t>
  </si>
  <si>
    <t>Quelques fonctionnalités (dark + light mode, login remember)</t>
  </si>
  <si>
    <t>Création du VisualStudio</t>
  </si>
  <si>
    <t>Création utilisateur sur l'API</t>
  </si>
  <si>
    <t>Création application console (création utilisateur)</t>
  </si>
  <si>
    <t>Création du code avec Coralie pour Visual Studio</t>
  </si>
  <si>
    <t>Continuation du code Visual Studio</t>
  </si>
  <si>
    <t>Vérification de la modélisation BDD</t>
  </si>
  <si>
    <t>Modification du Product backlog avec Coralie</t>
  </si>
  <si>
    <t>Modification du Product backlog avec Angela</t>
  </si>
  <si>
    <t>Renommage des documents et gestion des documents</t>
  </si>
  <si>
    <t>Mise à jour de l'étude d'opportunité</t>
  </si>
  <si>
    <t>Vérification du PV sur la séance du 25.01.2022</t>
  </si>
  <si>
    <t>Mise en place du CRUD pour la table Materiel + READ pour toutes les tables dans l'API</t>
  </si>
  <si>
    <t>Mise en place du CRUD pour les table simples</t>
  </si>
  <si>
    <t>Mise en place du CRUD pour les table d'associations</t>
  </si>
  <si>
    <t>Recherches diverse et création du script BDD pour WavMap</t>
  </si>
  <si>
    <t>Création de la modélisation de la BDD pour WavMap</t>
  </si>
  <si>
    <t xml:space="preserve">Totale des heures </t>
  </si>
  <si>
    <t>/</t>
  </si>
  <si>
    <t>Angela</t>
  </si>
  <si>
    <t>Aurélie</t>
  </si>
  <si>
    <t>Coralie</t>
  </si>
  <si>
    <t xml:space="preserve">Constantin </t>
  </si>
  <si>
    <t>Totale des heures</t>
  </si>
  <si>
    <t>fait en réel</t>
  </si>
  <si>
    <t>à faire en groupe</t>
  </si>
  <si>
    <t>à faire par personne</t>
  </si>
  <si>
    <t>Commun</t>
  </si>
  <si>
    <t>API V2</t>
  </si>
  <si>
    <t>Tests de l'api</t>
  </si>
  <si>
    <t xml:space="preserve">Visual studio </t>
  </si>
  <si>
    <t>Mail pour le point de contrôle</t>
  </si>
  <si>
    <t>Modification du script BDD et de sa modélisation  pour WavMap</t>
  </si>
  <si>
    <t>Mise à jour du document d'assurance qualité et renommage des documents</t>
  </si>
  <si>
    <t>Ajout des mails dans le dossier Mails</t>
  </si>
  <si>
    <t>Mise à jour du sprint backlog</t>
  </si>
  <si>
    <t>Création du dossier scénario de l'application</t>
  </si>
  <si>
    <t xml:space="preserve">Création dossier liste des risques </t>
  </si>
  <si>
    <t>Mise à jour des styles de texte dans le document d'assurance qualité et mise à jour du template Word</t>
  </si>
  <si>
    <t>Recherches diverse pour WavMap (Normal que j'ai pas encore mis j'ai pas fini de regarder)</t>
  </si>
  <si>
    <t>Création du fichier sur API Google Map (Normal que j'ai pas encore mis j'ai pas fini de regarder)</t>
  </si>
  <si>
    <t>Correction du script WavMap et ajout de celui-ci sur One.com</t>
  </si>
  <si>
    <t>Visual studio + Connexion à l'api + Filtre catégories</t>
  </si>
  <si>
    <t>Source et finalisation du dossier de recherches WavMap avec Coralie</t>
  </si>
  <si>
    <t>Mise à jour du sprint backlog (sprint 5 et 6)</t>
  </si>
  <si>
    <t>Mise a jour du BurnDownChart + Création PowerPoint A3_1</t>
  </si>
  <si>
    <t>Finalisation de l'écriture des recherches pour WavMap</t>
  </si>
  <si>
    <t>Source et modification conclusion pour les recherches WavMap avec Angela</t>
  </si>
  <si>
    <t xml:space="preserve">Mise à jour du Trello </t>
  </si>
  <si>
    <t>SPRINT 6</t>
  </si>
  <si>
    <t>Réunion A3_1</t>
  </si>
  <si>
    <t>Création PV réunion A3_1</t>
  </si>
  <si>
    <t>Mise à jour document sprint backlog partie sprint 6</t>
  </si>
  <si>
    <t>Ajout des Tests unitaires + Envoie email</t>
  </si>
  <si>
    <t>Envoi mail à Waview pour le travail de recherches</t>
  </si>
  <si>
    <t>Modification du Sprint backlog avec Coralie</t>
  </si>
  <si>
    <t>Création document jeux de tests</t>
  </si>
  <si>
    <t>Modification document scénario (partie template word + tableau historique des modifications)</t>
  </si>
  <si>
    <t>Modification de la liste des risques (ajout introduction + tableau historique des modifications + table des matières + nouvelle version de la liste des risques)</t>
  </si>
  <si>
    <t>Modification document scénario (partie introduction)</t>
  </si>
  <si>
    <t>Création manuel jeux de test (partie test unitaire)</t>
  </si>
  <si>
    <t>Création de nouveau test avec Coralie pour la documentation jeu de test</t>
  </si>
  <si>
    <t>Mise à jour du sprint 6</t>
  </si>
  <si>
    <t>Mise à jour du product_backlog</t>
  </si>
  <si>
    <t>Mise en place des tâches avec Coralie</t>
  </si>
  <si>
    <t>Création manuel utilisation administrateur V1</t>
  </si>
  <si>
    <t xml:space="preserve">Correction erreur d'interface sur Visual Studio </t>
  </si>
  <si>
    <t>Création de index.html pour WavMap</t>
  </si>
  <si>
    <t>Avancement WavMap</t>
  </si>
  <si>
    <t xml:space="preserve">Relecture et envoi du PV </t>
  </si>
  <si>
    <t>Modification document de vision (partie tableau historique des modifications)</t>
  </si>
  <si>
    <t>Modification plan d'assurance qualité (partie tableau historique des modifications)</t>
  </si>
  <si>
    <t>Modification étude d'opportunité (template word + partie tableau historique des modifications)</t>
  </si>
  <si>
    <t>Modification du Sprint backlog avec Angela</t>
  </si>
  <si>
    <t>Modification de la modélisation de WavMap (ajout de la catégorie)</t>
  </si>
  <si>
    <t>Modification du script BDD pour WavMap (ajout de la categorie)</t>
  </si>
  <si>
    <t>Modification de la modélisation de WavMap (ajout du statut)</t>
  </si>
  <si>
    <t>Modification du script BDD pour WavMap (ajout du statut)</t>
  </si>
  <si>
    <t>Modification dans la base de donnée nom du LIEU_STATUT en FK_LIEU_STATUT</t>
  </si>
  <si>
    <t>Modification et ajout des données dans la base de donnée One.com</t>
  </si>
  <si>
    <t>Création de nouveau test avec Angela pour la documentation jeu de test</t>
  </si>
  <si>
    <t xml:space="preserve">Mise à jour du trello </t>
  </si>
  <si>
    <t>Mise en place des tâches avec Angela</t>
  </si>
  <si>
    <t>Avancement WavMap (Ajout catégorie 1er plan maps)</t>
  </si>
  <si>
    <t>Avancement WavMap (Amélioration visuel)</t>
  </si>
  <si>
    <t>Recherches et codage de WavMap</t>
  </si>
  <si>
    <t>Avancement du Visual Studio</t>
  </si>
  <si>
    <t xml:space="preserve">Régler les problèmes des autres </t>
  </si>
  <si>
    <t>Mise à jour manuel d'utilisation administrateur</t>
  </si>
  <si>
    <t>Mise à jour manuel d'utilisation client</t>
  </si>
  <si>
    <t>Mise à jour des manuels d'utilisation</t>
  </si>
  <si>
    <t>Recherche nouveau Doodle + création</t>
  </si>
  <si>
    <t>Code sur WavMap AJAX</t>
  </si>
  <si>
    <t>Code sur WavMap insertion donnée dans le HTML</t>
  </si>
  <si>
    <t>Création du sprint 7</t>
  </si>
  <si>
    <t>Mise à jour de tous les sprint selon le product backlog et mise à jour du product backlog (changement nom des users stories)</t>
  </si>
  <si>
    <t xml:space="preserve">Mise à jour planning sprint 7 et 8 </t>
  </si>
  <si>
    <t>Création manuel utilisation WavMap</t>
  </si>
  <si>
    <t>Création ordre du jour pour la réunion A4</t>
  </si>
  <si>
    <t>Avancement WavMap (Mise en place formulaire)</t>
  </si>
  <si>
    <t>Code sur WavMap ajout des markers et externalisation des fonctions appartenant à la map</t>
  </si>
  <si>
    <t>Modication script BDD, modélisation et SQL sur One.com pour l'ajout du compteur dans la table TAG</t>
  </si>
  <si>
    <t>Code et recherches sur WavMap</t>
  </si>
  <si>
    <t>SPRINT 7</t>
  </si>
  <si>
    <t>Réglage problème login</t>
  </si>
  <si>
    <t>Restructuration de l'API WavContact</t>
  </si>
  <si>
    <t>Création test unitaire</t>
  </si>
  <si>
    <t>Test API</t>
  </si>
  <si>
    <t>Recherche envoi fichier API depuis c#</t>
  </si>
  <si>
    <t>Finalisation manuel utilisation WavMap</t>
  </si>
  <si>
    <t>Finalisation manuel utilisation WavCom administrateur</t>
  </si>
  <si>
    <t>Finalisation manuel utilisation WavCom client</t>
  </si>
  <si>
    <t>Finalisation jeux de tests</t>
  </si>
  <si>
    <t>Création présentation réunion A4</t>
  </si>
  <si>
    <t>Envoi mail confirmation pour réunion A4</t>
  </si>
  <si>
    <t xml:space="preserve">Vérification des documents d'utilisation </t>
  </si>
  <si>
    <t>Mise à jour du planning</t>
  </si>
  <si>
    <t>11 avril 2022</t>
  </si>
  <si>
    <t>Résolution problème infoWindow dans WavMap</t>
  </si>
  <si>
    <t>Envoi mail pour rendez-vous A4</t>
  </si>
  <si>
    <t>Mise en page du formulaire WavMap</t>
  </si>
  <si>
    <t>Continuation du code WavMap</t>
  </si>
  <si>
    <t>Vérification et modification du PV A4</t>
  </si>
  <si>
    <t>SPRINT 8</t>
  </si>
  <si>
    <t>SPRINT 9</t>
  </si>
  <si>
    <t>Post-réunion A4</t>
  </si>
  <si>
    <t>Mise à jour du sprint 8</t>
  </si>
  <si>
    <t>Création du sprint 9</t>
  </si>
  <si>
    <t>Création manuel installation WavCom</t>
  </si>
  <si>
    <t>Création manuel installation WavMap</t>
  </si>
  <si>
    <t>Suite manuel installation WavCom</t>
  </si>
  <si>
    <t xml:space="preserve">Mise à jour du sprint 9 </t>
  </si>
  <si>
    <t>Mise à jour du product backlog</t>
  </si>
  <si>
    <t>Création ordre du jour réunion A5</t>
  </si>
  <si>
    <t>Création présentation réunion A5</t>
  </si>
  <si>
    <t>Mise en page de WavMap</t>
  </si>
  <si>
    <t>Création formulaire</t>
  </si>
  <si>
    <t>Envoi mail pour réévaluation A4</t>
  </si>
  <si>
    <t>Création de formulaire pour Ajout de lieu et de tag + résolution problème</t>
  </si>
  <si>
    <t>Suite manuel installation WavMap</t>
  </si>
  <si>
    <t>Continuation du code WavMap, recherches et résolution de problème</t>
  </si>
  <si>
    <t>Modification de l'ordre du jour, mise sous PDF et envoi de mail pour A5</t>
  </si>
  <si>
    <t>Recherches lié au code de WavMap pour résolution de problème</t>
  </si>
  <si>
    <t>Code en commun avec Aurélie</t>
  </si>
  <si>
    <t>Condition de WavMap</t>
  </si>
  <si>
    <t>Aide avec Hauri</t>
  </si>
  <si>
    <t>Code WavMap</t>
  </si>
  <si>
    <t>Recherche sur Gmail</t>
  </si>
  <si>
    <t>Gestion des Fichiers</t>
  </si>
  <si>
    <t>Suivi de l'activité</t>
  </si>
  <si>
    <t>Commentaires</t>
  </si>
  <si>
    <t>Enregistrer les MàJ des projets</t>
  </si>
  <si>
    <t>Réunion A5</t>
  </si>
  <si>
    <t>Ecriture PV A5</t>
  </si>
  <si>
    <t>Chat WavCom</t>
  </si>
  <si>
    <t>Recherche pour le code de WavMap</t>
  </si>
  <si>
    <t>Cahier des charges : Création du fichier selon modèle précédent, modification et vérification des fonctionnalités</t>
  </si>
  <si>
    <t>Envoi de mail à Waview pour changement de cahier des charges</t>
  </si>
  <si>
    <t>Continuation du code de WavMap</t>
  </si>
  <si>
    <t>Calendrier WaCom</t>
  </si>
  <si>
    <t xml:space="preserve">Résolution des problèmes du chat </t>
  </si>
  <si>
    <t>Résolution des problèmes de résolution</t>
  </si>
  <si>
    <t>CRUD sur le stock</t>
  </si>
  <si>
    <t xml:space="preserve">Création manuel utilisation WavMap v1.1 ajout image nouvelle version wavMap + modification table matières + liste des figures </t>
  </si>
  <si>
    <t xml:space="preserve">Ajout sur Trello pour ce qui reste à faire pour le manuel utilisation wavMap </t>
  </si>
  <si>
    <t xml:space="preserve">Mise à jour du planning pour les sprint 8 et 9 </t>
  </si>
  <si>
    <t xml:space="preserve">Mise à jour des sprints 8 et 9 </t>
  </si>
  <si>
    <t xml:space="preserve">Mise à jour du product backlog pour les fonctionnalités sprint 8 et 9 </t>
  </si>
  <si>
    <t>Mise à jour du document de vision manuel_utilisatation_WavCom_administrateur_V1.1</t>
  </si>
  <si>
    <t>Mise à jour du document de vision manuel_utilisatation_WavCom_client_V1.1</t>
  </si>
  <si>
    <t>Vérification PV réunion A5</t>
  </si>
  <si>
    <t>Envoi de mail pour PV réunion A5</t>
  </si>
  <si>
    <t>Continuation du code de WavMap en collaboration avec Constantin</t>
  </si>
  <si>
    <t>Envoi mail retour Waview</t>
  </si>
  <si>
    <t>Envoi mail au groupe d'encadrement</t>
  </si>
  <si>
    <t xml:space="preserve">Correction des petits problèmes </t>
  </si>
  <si>
    <t>Gestion activité</t>
  </si>
  <si>
    <t>Envoi des documents projet</t>
  </si>
  <si>
    <t>Validation d'un nouveau client</t>
  </si>
  <si>
    <t>Reservations matériel</t>
  </si>
  <si>
    <t xml:space="preserve">Totale des heures du grep </t>
  </si>
  <si>
    <t>sans vacances</t>
  </si>
  <si>
    <t>avec vacances</t>
  </si>
  <si>
    <t>Modification du tableau des risques</t>
  </si>
  <si>
    <t>Mise à jour document manuel_utilisation_administrateur_WavMap_V1.2</t>
  </si>
  <si>
    <t>Mise à jour document manuel_utilisation_client_WavMap_V1.2</t>
  </si>
  <si>
    <t>Vérification liste des risques + mise en page du document</t>
  </si>
  <si>
    <t>Suite manuel Installation WavMap</t>
  </si>
  <si>
    <t xml:space="preserve">Modification du product backlog </t>
  </si>
  <si>
    <t>Création du sprint 8</t>
  </si>
  <si>
    <t>Mise à jour du Trello pour les tâches du sprint 8</t>
  </si>
  <si>
    <t>Modification script SQL</t>
  </si>
  <si>
    <t>Recherches pour les tests + installation de jest sur serveur + code commun avec Aurélie + continuation du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</si>
</sst>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[$-F400]h:mm:ss\ AM/PM"/>
    <numFmt numFmtId="166" formatCode="hh&quot;h&quot;mm"/>
    <numFmt numFmtId="167" formatCode="dd\ mmmm\ yyyy"/>
    <numFmt numFmtId="168" formatCode="[h]:mm:ss;@"/>
  </numFmts>
  <fonts count="25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 (Corps)"/>
    </font>
    <font>
      <sz val="11"/>
      <color rgb="FF504A3B"/>
      <name val="Arial"/>
      <family val="2"/>
    </font>
    <font>
      <sz val="11"/>
      <color rgb="FF504A3B"/>
      <name val="Calibri"/>
      <family val="2"/>
    </font>
    <font>
      <b/>
      <sz val="31"/>
      <color rgb="FF39352A"/>
      <name val="Bookman Old Style"/>
      <family val="1"/>
    </font>
    <font>
      <sz val="11"/>
      <name val="Arial"/>
      <family val="2"/>
    </font>
    <font>
      <b/>
      <sz val="12"/>
      <color rgb="FF39352A"/>
      <name val="Bookman Old Style"/>
      <family val="1"/>
    </font>
    <font>
      <b/>
      <sz val="12"/>
      <color theme="1"/>
      <name val="Bookman Old Style"/>
      <family val="1"/>
    </font>
    <font>
      <b/>
      <sz val="12"/>
      <color rgb="FF007498"/>
      <name val="Calibri"/>
      <family val="2"/>
    </font>
    <font>
      <sz val="11"/>
      <color rgb="FF504A3B"/>
      <name val="Calibri Light"/>
      <family val="2"/>
      <scheme val="major"/>
    </font>
    <font>
      <b/>
      <sz val="12"/>
      <name val="Bookman Old Style"/>
      <family val="1"/>
    </font>
    <font>
      <sz val="11"/>
      <name val="Calibri"/>
      <family val="2"/>
    </font>
    <font>
      <b/>
      <sz val="12"/>
      <color rgb="FF94497A"/>
      <name val="Calibri"/>
      <family val="2"/>
    </font>
    <font>
      <b/>
      <sz val="12"/>
      <color rgb="FF3F835B"/>
      <name val="Calibri"/>
      <family val="2"/>
    </font>
    <font>
      <b/>
      <sz val="12"/>
      <color rgb="FFE39202"/>
      <name val="Calibri"/>
      <family val="2"/>
    </font>
    <font>
      <b/>
      <sz val="12"/>
      <color rgb="FF504A3B"/>
      <name val="Calibri"/>
      <family val="2"/>
    </font>
    <font>
      <b/>
      <sz val="12"/>
      <name val="Calibri"/>
      <family val="2"/>
    </font>
    <font>
      <b/>
      <sz val="12"/>
      <color theme="1"/>
      <name val="Bookman Old Style"/>
      <family val="1"/>
    </font>
    <font>
      <b/>
      <sz val="12"/>
      <color rgb="FF3F835B"/>
      <name val="Calibri"/>
      <family val="2"/>
    </font>
    <font>
      <b/>
      <sz val="12"/>
      <color theme="1"/>
      <name val="Bookman Old Style"/>
      <family val="1"/>
    </font>
    <font>
      <b/>
      <sz val="12"/>
      <color rgb="FF007498"/>
      <name val="Calibri"/>
      <family val="2"/>
    </font>
    <font>
      <sz val="11"/>
      <color rgb="FF504A3B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84E1FF"/>
        <bgColor rgb="FF84E1FF"/>
      </patternFill>
    </fill>
    <fill>
      <patternFill patternType="solid">
        <fgColor rgb="FFD8B1CB"/>
        <bgColor rgb="FFD8B1CB"/>
      </patternFill>
    </fill>
    <fill>
      <patternFill patternType="solid">
        <fgColor rgb="FFBBDEC9"/>
        <bgColor rgb="FFBBDEC9"/>
      </patternFill>
    </fill>
    <fill>
      <patternFill patternType="solid">
        <fgColor rgb="FFFEE1AE"/>
        <bgColor rgb="FFFEE1AE"/>
      </patternFill>
    </fill>
    <fill>
      <patternFill patternType="solid">
        <fgColor rgb="FFD3CFC3"/>
        <bgColor rgb="FFD3CFC3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746B55"/>
      </bottom>
      <diagonal/>
    </border>
    <border>
      <left style="thin">
        <color auto="1"/>
      </left>
      <right style="thin">
        <color auto="1"/>
      </right>
      <top/>
      <bottom style="thin">
        <color rgb="FF746B55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746B55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rgb="FF746B55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/>
  </cellStyleXfs>
  <cellXfs count="147">
    <xf numFmtId="0" fontId="0" fillId="0" borderId="0" xfId="0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1" fillId="0" borderId="0" xfId="1" applyFont="1" applyAlignment="1" applyProtection="1">
      <alignment horizontal="center" vertical="center"/>
      <protection locked="0"/>
    </xf>
    <xf numFmtId="9" fontId="0" fillId="0" borderId="0" xfId="1" applyFont="1"/>
    <xf numFmtId="9" fontId="3" fillId="0" borderId="1" xfId="0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 wrapText="1"/>
    </xf>
    <xf numFmtId="0" fontId="5" fillId="0" borderId="0" xfId="2" applyAlignment="1">
      <alignment vertical="center" wrapText="1"/>
    </xf>
    <xf numFmtId="0" fontId="9" fillId="0" borderId="1" xfId="2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 vertical="center"/>
    </xf>
    <xf numFmtId="166" fontId="5" fillId="0" borderId="0" xfId="2" applyNumberFormat="1" applyAlignment="1">
      <alignment vertical="center" wrapText="1"/>
    </xf>
    <xf numFmtId="0" fontId="5" fillId="0" borderId="0" xfId="2" applyAlignment="1">
      <alignment horizontal="center" vertical="center" wrapText="1"/>
    </xf>
    <xf numFmtId="167" fontId="10" fillId="2" borderId="14" xfId="0" applyNumberFormat="1" applyFont="1" applyFill="1" applyBorder="1" applyAlignment="1">
      <alignment horizontal="left" vertical="center" wrapText="1"/>
    </xf>
    <xf numFmtId="166" fontId="1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7" fontId="10" fillId="2" borderId="4" xfId="0" applyNumberFormat="1" applyFont="1" applyFill="1" applyBorder="1" applyAlignment="1">
      <alignment horizontal="left" vertical="center" wrapText="1"/>
    </xf>
    <xf numFmtId="166" fontId="11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166" fontId="11" fillId="0" borderId="7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166" fontId="11" fillId="0" borderId="8" xfId="0" applyNumberFormat="1" applyFont="1" applyBorder="1" applyAlignment="1">
      <alignment horizontal="center" vertical="center" wrapText="1"/>
    </xf>
    <xf numFmtId="167" fontId="10" fillId="2" borderId="9" xfId="0" applyNumberFormat="1" applyFont="1" applyFill="1" applyBorder="1" applyAlignment="1">
      <alignment horizontal="left" vertical="center" wrapText="1"/>
    </xf>
    <xf numFmtId="166" fontId="11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166" fontId="11" fillId="0" borderId="10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166" fontId="11" fillId="0" borderId="6" xfId="0" applyNumberFormat="1" applyFont="1" applyBorder="1" applyAlignment="1">
      <alignment horizontal="center" vertical="center" wrapText="1"/>
    </xf>
    <xf numFmtId="167" fontId="13" fillId="2" borderId="4" xfId="0" applyNumberFormat="1" applyFont="1" applyFill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167" fontId="13" fillId="2" borderId="9" xfId="0" applyNumberFormat="1" applyFont="1" applyFill="1" applyBorder="1" applyAlignment="1">
      <alignment horizontal="left" vertical="center" wrapText="1"/>
    </xf>
    <xf numFmtId="166" fontId="11" fillId="0" borderId="9" xfId="0" applyNumberFormat="1" applyFont="1" applyBorder="1" applyAlignment="1">
      <alignment horizontal="center" vertical="center" wrapText="1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167" fontId="10" fillId="3" borderId="0" xfId="0" applyNumberFormat="1" applyFont="1" applyFill="1" applyAlignment="1">
      <alignment horizontal="left" vertical="center" wrapText="1"/>
    </xf>
    <xf numFmtId="166" fontId="15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7" fontId="10" fillId="3" borderId="11" xfId="0" applyNumberFormat="1" applyFont="1" applyFill="1" applyBorder="1" applyAlignment="1">
      <alignment horizontal="left" vertical="center" wrapText="1"/>
    </xf>
    <xf numFmtId="166" fontId="15" fillId="0" borderId="3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166" fontId="15" fillId="0" borderId="1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67" fontId="13" fillId="3" borderId="0" xfId="0" applyNumberFormat="1" applyFont="1" applyFill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167" fontId="13" fillId="3" borderId="11" xfId="0" applyNumberFormat="1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167" fontId="10" fillId="4" borderId="4" xfId="0" applyNumberFormat="1" applyFont="1" applyFill="1" applyBorder="1" applyAlignment="1">
      <alignment horizontal="left" vertical="center" wrapText="1"/>
    </xf>
    <xf numFmtId="166" fontId="16" fillId="0" borderId="1" xfId="0" applyNumberFormat="1" applyFont="1" applyBorder="1" applyAlignment="1">
      <alignment horizontal="center" vertical="center" wrapText="1"/>
    </xf>
    <xf numFmtId="167" fontId="10" fillId="4" borderId="9" xfId="0" applyNumberFormat="1" applyFont="1" applyFill="1" applyBorder="1" applyAlignment="1">
      <alignment horizontal="left" vertical="center" wrapText="1"/>
    </xf>
    <xf numFmtId="166" fontId="16" fillId="0" borderId="3" xfId="0" applyNumberFormat="1" applyFont="1" applyBorder="1" applyAlignment="1">
      <alignment horizontal="center" vertical="center" wrapText="1"/>
    </xf>
    <xf numFmtId="166" fontId="16" fillId="0" borderId="10" xfId="0" applyNumberFormat="1" applyFont="1" applyBorder="1" applyAlignment="1">
      <alignment horizontal="center" vertical="center" wrapText="1"/>
    </xf>
    <xf numFmtId="167" fontId="13" fillId="4" borderId="4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167" fontId="13" fillId="4" borderId="9" xfId="0" applyNumberFormat="1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167" fontId="10" fillId="5" borderId="0" xfId="0" applyNumberFormat="1" applyFont="1" applyFill="1" applyAlignment="1">
      <alignment horizontal="left" vertical="center" wrapText="1"/>
    </xf>
    <xf numFmtId="166" fontId="17" fillId="0" borderId="6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166" fontId="17" fillId="0" borderId="13" xfId="0" applyNumberFormat="1" applyFont="1" applyBorder="1" applyAlignment="1">
      <alignment horizontal="center" vertical="center" wrapText="1"/>
    </xf>
    <xf numFmtId="166" fontId="17" fillId="0" borderId="4" xfId="0" applyNumberFormat="1" applyFont="1" applyBorder="1" applyAlignment="1">
      <alignment horizontal="center" vertical="center" wrapText="1"/>
    </xf>
    <xf numFmtId="166" fontId="17" fillId="0" borderId="1" xfId="0" applyNumberFormat="1" applyFont="1" applyBorder="1" applyAlignment="1">
      <alignment horizontal="center" vertical="center" wrapText="1"/>
    </xf>
    <xf numFmtId="166" fontId="17" fillId="0" borderId="14" xfId="0" applyNumberFormat="1" applyFont="1" applyBorder="1" applyAlignment="1">
      <alignment horizontal="center" vertical="center" wrapText="1"/>
    </xf>
    <xf numFmtId="166" fontId="17" fillId="0" borderId="15" xfId="0" applyNumberFormat="1" applyFont="1" applyBorder="1" applyAlignment="1">
      <alignment horizontal="center" vertical="center" wrapText="1"/>
    </xf>
    <xf numFmtId="167" fontId="10" fillId="5" borderId="11" xfId="0" applyNumberFormat="1" applyFont="1" applyFill="1" applyBorder="1" applyAlignment="1">
      <alignment horizontal="left" vertical="center" wrapText="1"/>
    </xf>
    <xf numFmtId="166" fontId="17" fillId="0" borderId="9" xfId="0" applyNumberFormat="1" applyFont="1" applyBorder="1" applyAlignment="1">
      <alignment horizontal="center" vertical="center" wrapText="1"/>
    </xf>
    <xf numFmtId="166" fontId="17" fillId="0" borderId="10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167" fontId="13" fillId="5" borderId="0" xfId="0" applyNumberFormat="1" applyFont="1" applyFill="1" applyAlignment="1">
      <alignment horizontal="left" vertical="center" wrapText="1"/>
    </xf>
    <xf numFmtId="167" fontId="13" fillId="5" borderId="11" xfId="0" applyNumberFormat="1" applyFont="1" applyFill="1" applyBorder="1" applyAlignment="1">
      <alignment horizontal="left" vertical="center" wrapText="1"/>
    </xf>
    <xf numFmtId="166" fontId="18" fillId="0" borderId="1" xfId="0" applyNumberFormat="1" applyFont="1" applyBorder="1" applyAlignment="1">
      <alignment horizontal="center" vertical="center" wrapText="1"/>
    </xf>
    <xf numFmtId="166" fontId="18" fillId="0" borderId="3" xfId="0" applyNumberFormat="1" applyFont="1" applyBorder="1" applyAlignment="1">
      <alignment horizontal="center" vertical="center" wrapText="1"/>
    </xf>
    <xf numFmtId="166" fontId="18" fillId="0" borderId="10" xfId="0" applyNumberFormat="1" applyFont="1" applyBorder="1" applyAlignment="1">
      <alignment horizontal="center" vertical="center" wrapText="1"/>
    </xf>
    <xf numFmtId="166" fontId="18" fillId="0" borderId="12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166" fontId="18" fillId="0" borderId="4" xfId="0" applyNumberFormat="1" applyFont="1" applyBorder="1" applyAlignment="1">
      <alignment horizontal="center" vertical="center" wrapText="1"/>
    </xf>
    <xf numFmtId="166" fontId="19" fillId="0" borderId="12" xfId="0" applyNumberFormat="1" applyFont="1" applyBorder="1" applyAlignment="1">
      <alignment horizontal="center" vertical="center" wrapText="1"/>
    </xf>
    <xf numFmtId="166" fontId="19" fillId="0" borderId="1" xfId="0" applyNumberFormat="1" applyFont="1" applyBorder="1" applyAlignment="1">
      <alignment horizontal="center" vertical="center" wrapText="1"/>
    </xf>
    <xf numFmtId="166" fontId="19" fillId="0" borderId="3" xfId="0" applyNumberFormat="1" applyFont="1" applyBorder="1" applyAlignment="1">
      <alignment horizontal="center" vertical="center" wrapText="1"/>
    </xf>
    <xf numFmtId="166" fontId="16" fillId="0" borderId="12" xfId="0" applyNumberFormat="1" applyFont="1" applyBorder="1" applyAlignment="1">
      <alignment horizontal="center" vertical="center" wrapText="1"/>
    </xf>
    <xf numFmtId="167" fontId="20" fillId="4" borderId="4" xfId="2" applyNumberFormat="1" applyFont="1" applyFill="1" applyBorder="1" applyAlignment="1">
      <alignment horizontal="left" vertical="center" wrapText="1"/>
    </xf>
    <xf numFmtId="166" fontId="21" fillId="0" borderId="1" xfId="2" applyNumberFormat="1" applyFont="1" applyBorder="1" applyAlignment="1">
      <alignment horizontal="center" vertical="center" wrapText="1"/>
    </xf>
    <xf numFmtId="168" fontId="0" fillId="0" borderId="0" xfId="0" applyNumberFormat="1"/>
    <xf numFmtId="168" fontId="0" fillId="0" borderId="0" xfId="0" applyNumberFormat="1" applyProtection="1">
      <protection locked="0"/>
    </xf>
    <xf numFmtId="0" fontId="3" fillId="0" borderId="0" xfId="0" applyFont="1"/>
    <xf numFmtId="168" fontId="3" fillId="0" borderId="0" xfId="0" applyNumberFormat="1" applyFont="1"/>
    <xf numFmtId="0" fontId="0" fillId="0" borderId="0" xfId="0" applyAlignment="1"/>
    <xf numFmtId="168" fontId="0" fillId="0" borderId="2" xfId="0" applyNumberFormat="1" applyBorder="1"/>
    <xf numFmtId="0" fontId="6" fillId="0" borderId="1" xfId="2" applyFont="1" applyBorder="1" applyAlignment="1">
      <alignment horizontal="left" vertical="center" wrapText="1"/>
    </xf>
    <xf numFmtId="168" fontId="0" fillId="0" borderId="0" xfId="0" applyNumberFormat="1" applyBorder="1"/>
    <xf numFmtId="14" fontId="0" fillId="0" borderId="1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9" fontId="3" fillId="0" borderId="12" xfId="0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9" fontId="3" fillId="0" borderId="16" xfId="0" applyNumberFormat="1" applyFont="1" applyBorder="1" applyAlignment="1">
      <alignment horizontal="center" vertical="center"/>
    </xf>
    <xf numFmtId="166" fontId="21" fillId="0" borderId="10" xfId="2" applyNumberFormat="1" applyFont="1" applyBorder="1" applyAlignment="1">
      <alignment horizontal="center" vertical="center" wrapText="1"/>
    </xf>
    <xf numFmtId="167" fontId="10" fillId="5" borderId="0" xfId="2" applyNumberFormat="1" applyFont="1" applyFill="1" applyAlignment="1">
      <alignment horizontal="left" vertical="center" wrapText="1"/>
    </xf>
    <xf numFmtId="166" fontId="17" fillId="0" borderId="4" xfId="2" applyNumberFormat="1" applyFont="1" applyBorder="1" applyAlignment="1">
      <alignment horizontal="center" vertical="center" wrapText="1"/>
    </xf>
    <xf numFmtId="0" fontId="14" fillId="0" borderId="1" xfId="2" applyFont="1" applyBorder="1" applyAlignment="1">
      <alignment horizontal="left" vertical="center" wrapText="1"/>
    </xf>
    <xf numFmtId="0" fontId="6" fillId="0" borderId="10" xfId="2" applyFont="1" applyBorder="1" applyAlignment="1">
      <alignment horizontal="left" vertical="center" wrapText="1"/>
    </xf>
    <xf numFmtId="167" fontId="13" fillId="2" borderId="17" xfId="0" applyNumberFormat="1" applyFont="1" applyFill="1" applyBorder="1" applyAlignment="1">
      <alignment horizontal="left" vertical="center" wrapText="1"/>
    </xf>
    <xf numFmtId="166" fontId="11" fillId="0" borderId="17" xfId="0" applyNumberFormat="1" applyFont="1" applyBorder="1" applyAlignment="1">
      <alignment horizontal="center" vertical="center" wrapText="1"/>
    </xf>
    <xf numFmtId="0" fontId="14" fillId="0" borderId="17" xfId="0" applyFont="1" applyBorder="1" applyAlignment="1">
      <alignment horizontal="left" vertical="center" wrapText="1"/>
    </xf>
    <xf numFmtId="167" fontId="22" fillId="2" borderId="9" xfId="2" applyNumberFormat="1" applyFont="1" applyFill="1" applyBorder="1" applyAlignment="1">
      <alignment horizontal="left" vertical="center" wrapText="1"/>
    </xf>
    <xf numFmtId="166" fontId="23" fillId="0" borderId="9" xfId="2" applyNumberFormat="1" applyFont="1" applyBorder="1" applyAlignment="1">
      <alignment horizontal="center" vertical="center" wrapText="1"/>
    </xf>
    <xf numFmtId="0" fontId="24" fillId="0" borderId="9" xfId="2" applyFont="1" applyBorder="1" applyAlignment="1">
      <alignment horizontal="left" vertical="center" wrapText="1"/>
    </xf>
    <xf numFmtId="167" fontId="13" fillId="3" borderId="19" xfId="0" applyNumberFormat="1" applyFont="1" applyFill="1" applyBorder="1" applyAlignment="1">
      <alignment horizontal="left" vertical="center" wrapText="1"/>
    </xf>
    <xf numFmtId="166" fontId="15" fillId="0" borderId="18" xfId="0" applyNumberFormat="1" applyFont="1" applyBorder="1" applyAlignment="1">
      <alignment horizontal="center" vertical="center" wrapText="1"/>
    </xf>
    <xf numFmtId="0" fontId="8" fillId="0" borderId="18" xfId="0" applyFont="1" applyBorder="1" applyAlignment="1">
      <alignment horizontal="left" vertical="center" wrapText="1"/>
    </xf>
    <xf numFmtId="168" fontId="0" fillId="0" borderId="0" xfId="0" applyNumberFormat="1" applyFill="1"/>
    <xf numFmtId="167" fontId="10" fillId="4" borderId="4" xfId="2" applyNumberFormat="1" applyFont="1" applyFill="1" applyBorder="1" applyAlignment="1">
      <alignment horizontal="left" vertical="center" wrapText="1"/>
    </xf>
    <xf numFmtId="166" fontId="16" fillId="0" borderId="1" xfId="2" applyNumberFormat="1" applyFont="1" applyBorder="1" applyAlignment="1">
      <alignment horizontal="center" vertical="center" wrapText="1"/>
    </xf>
    <xf numFmtId="166" fontId="16" fillId="0" borderId="12" xfId="2" applyNumberFormat="1" applyFont="1" applyBorder="1" applyAlignment="1">
      <alignment horizontal="center" vertical="center" wrapText="1"/>
    </xf>
    <xf numFmtId="0" fontId="6" fillId="0" borderId="12" xfId="2" applyFont="1" applyBorder="1" applyAlignment="1">
      <alignment horizontal="left" vertical="center" wrapText="1"/>
    </xf>
    <xf numFmtId="166" fontId="18" fillId="0" borderId="1" xfId="2" applyNumberFormat="1" applyFont="1" applyBorder="1" applyAlignment="1">
      <alignment horizontal="center" vertical="center" wrapText="1"/>
    </xf>
    <xf numFmtId="166" fontId="18" fillId="0" borderId="12" xfId="2" applyNumberFormat="1" applyFont="1" applyBorder="1" applyAlignment="1">
      <alignment horizontal="center" vertical="center" wrapText="1"/>
    </xf>
    <xf numFmtId="167" fontId="10" fillId="2" borderId="4" xfId="2" applyNumberFormat="1" applyFont="1" applyFill="1" applyBorder="1" applyAlignment="1">
      <alignment horizontal="left" vertical="center" wrapText="1"/>
    </xf>
    <xf numFmtId="166" fontId="11" fillId="0" borderId="4" xfId="2" applyNumberFormat="1" applyFont="1" applyBorder="1" applyAlignment="1">
      <alignment horizontal="center" vertical="center" wrapText="1"/>
    </xf>
    <xf numFmtId="0" fontId="6" fillId="0" borderId="4" xfId="2" applyFont="1" applyBorder="1" applyAlignment="1">
      <alignment horizontal="left" vertical="center" wrapText="1"/>
    </xf>
    <xf numFmtId="167" fontId="10" fillId="3" borderId="0" xfId="2" applyNumberFormat="1" applyFont="1" applyFill="1" applyBorder="1" applyAlignment="1">
      <alignment horizontal="left" vertical="center" wrapText="1"/>
    </xf>
    <xf numFmtId="166" fontId="15" fillId="0" borderId="12" xfId="2" applyNumberFormat="1" applyFont="1" applyBorder="1" applyAlignment="1">
      <alignment horizontal="center" vertical="center" wrapText="1"/>
    </xf>
    <xf numFmtId="0" fontId="5" fillId="0" borderId="12" xfId="2" applyFont="1" applyBorder="1" applyAlignment="1">
      <alignment horizontal="left" vertical="center" wrapText="1"/>
    </xf>
    <xf numFmtId="167" fontId="10" fillId="6" borderId="20" xfId="0" applyNumberFormat="1" applyFont="1" applyFill="1" applyBorder="1" applyAlignment="1">
      <alignment horizontal="left" vertical="center" wrapText="1"/>
    </xf>
    <xf numFmtId="167" fontId="10" fillId="6" borderId="14" xfId="0" applyNumberFormat="1" applyFont="1" applyFill="1" applyBorder="1" applyAlignment="1">
      <alignment horizontal="left" vertical="center" wrapText="1"/>
    </xf>
    <xf numFmtId="167" fontId="10" fillId="6" borderId="21" xfId="0" applyNumberFormat="1" applyFont="1" applyFill="1" applyBorder="1" applyAlignment="1">
      <alignment horizontal="left" vertical="center" wrapText="1"/>
    </xf>
    <xf numFmtId="167" fontId="10" fillId="6" borderId="4" xfId="0" applyNumberFormat="1" applyFont="1" applyFill="1" applyBorder="1" applyAlignment="1">
      <alignment horizontal="left" vertical="center" wrapText="1"/>
    </xf>
    <xf numFmtId="167" fontId="10" fillId="6" borderId="9" xfId="0" applyNumberFormat="1" applyFont="1" applyFill="1" applyBorder="1" applyAlignment="1">
      <alignment horizontal="left" vertical="center" wrapText="1"/>
    </xf>
    <xf numFmtId="167" fontId="13" fillId="6" borderId="4" xfId="0" applyNumberFormat="1" applyFont="1" applyFill="1" applyBorder="1" applyAlignment="1">
      <alignment horizontal="left" vertical="center" wrapText="1"/>
    </xf>
    <xf numFmtId="167" fontId="13" fillId="6" borderId="9" xfId="0" applyNumberFormat="1" applyFont="1" applyFill="1" applyBorder="1" applyAlignment="1">
      <alignment horizontal="left" vertical="center" wrapText="1"/>
    </xf>
    <xf numFmtId="167" fontId="10" fillId="6" borderId="4" xfId="2" applyNumberFormat="1" applyFont="1" applyFill="1" applyBorder="1" applyAlignment="1">
      <alignment horizontal="left" vertical="center" wrapText="1"/>
    </xf>
    <xf numFmtId="0" fontId="4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vertical="center" wrapText="1"/>
    </xf>
  </cellXfs>
  <cellStyles count="3">
    <cellStyle name="Normal" xfId="0" builtinId="0"/>
    <cellStyle name="Normal 2" xfId="2" xr:uid="{8878B6EB-44BE-C743-BF11-1FB9874699A9}"/>
    <cellStyle name="Pourcentage" xfId="1" builtinId="5"/>
  </cellStyles>
  <dxfs count="77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504A3B"/>
        <name val="Calibri"/>
        <scheme val="none"/>
      </font>
      <numFmt numFmtId="166" formatCode="hh&quot;h&quot;mm"/>
      <alignment horizontal="center" vertical="center" textRotation="0" wrapText="1" relativeIndent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3CFC3"/>
          <bgColor rgb="FFD3CFC3"/>
        </patternFill>
      </fill>
      <alignment horizontal="left" vertical="center" textRotation="0" wrapText="1" relativeIndent="0" shrinkToFit="0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E39202"/>
        <name val="Calibri"/>
        <family val="2"/>
        <scheme val="none"/>
      </font>
      <numFmt numFmtId="166" formatCode="hh&quot;h&quot;mm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rgb="FF746B55"/>
        </bottom>
      </border>
    </dxf>
    <dxf>
      <font>
        <b/>
        <i val="0"/>
        <strike val="0"/>
        <u val="none"/>
        <vertAlign val="baseline"/>
        <sz val="12"/>
        <color rgb="FFE39202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man Old Style"/>
        <family val="1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relativeIndent="0" shrinkToFit="0"/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3F835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BBDEC9"/>
          <bgColor rgb="FFBBDEC9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u val="none"/>
        <vertAlign val="baseline"/>
        <sz val="11"/>
        <color rgb="FF504A3B"/>
        <name val="Arial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94497A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8B1CB"/>
          <bgColor rgb="FFD8B1CB"/>
        </patternFill>
      </fill>
      <alignment horizontal="left" vertical="center" textRotation="0" wrapText="1" relativeIndent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double">
          <color indexed="64"/>
        </top>
        <bottom style="double">
          <color indexed="64"/>
        </bottom>
      </border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498"/>
        <name val="Calibri"/>
        <family val="2"/>
        <scheme val="none"/>
      </font>
      <numFmt numFmtId="166" formatCode="hh&quot;h&quot;mm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double">
          <color indexed="64"/>
        </top>
        <bottom style="double">
          <color indexed="64"/>
        </bottom>
      </border>
    </dxf>
    <dxf>
      <font>
        <b/>
        <i val="0"/>
        <strike val="0"/>
        <u val="none"/>
        <vertAlign val="baseline"/>
        <sz val="12"/>
        <color rgb="FF007498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man Old Style"/>
        <family val="1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double">
          <color indexed="64"/>
        </top>
        <bottom style="double">
          <color indexed="64"/>
        </bottom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top style="double">
          <color indexed="64"/>
        </top>
      </border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76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Commun!$C$3:$C$21</c:f>
              <c:numCache>
                <c:formatCode>0.0</c:formatCode>
                <c:ptCount val="19"/>
                <c:pt idx="0">
                  <c:v>3.6190476190476186</c:v>
                </c:pt>
                <c:pt idx="1">
                  <c:v>3.4285714285714279</c:v>
                </c:pt>
                <c:pt idx="2">
                  <c:v>3.2380952380952372</c:v>
                </c:pt>
                <c:pt idx="3">
                  <c:v>3.0476190476190466</c:v>
                </c:pt>
                <c:pt idx="4">
                  <c:v>2.8571428571428559</c:v>
                </c:pt>
                <c:pt idx="5">
                  <c:v>2.6666666666666652</c:v>
                </c:pt>
                <c:pt idx="6">
                  <c:v>2.4761904761904745</c:v>
                </c:pt>
                <c:pt idx="7">
                  <c:v>2.2857142857142838</c:v>
                </c:pt>
                <c:pt idx="8">
                  <c:v>2.0952380952380931</c:v>
                </c:pt>
                <c:pt idx="9">
                  <c:v>1.9047619047619027</c:v>
                </c:pt>
                <c:pt idx="10">
                  <c:v>1.7142857142857122</c:v>
                </c:pt>
                <c:pt idx="11">
                  <c:v>1.5238095238095217</c:v>
                </c:pt>
                <c:pt idx="12">
                  <c:v>1.3333333333333313</c:v>
                </c:pt>
                <c:pt idx="13">
                  <c:v>1.1428571428571408</c:v>
                </c:pt>
                <c:pt idx="14">
                  <c:v>0.95238095238095033</c:v>
                </c:pt>
                <c:pt idx="15">
                  <c:v>0.76190476190475986</c:v>
                </c:pt>
                <c:pt idx="16">
                  <c:v>0.5714285714285694</c:v>
                </c:pt>
                <c:pt idx="17">
                  <c:v>0.38095238095237893</c:v>
                </c:pt>
                <c:pt idx="18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8-D24F-B6C2-49866BDD0E2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Commun!$D$3:$D$21</c:f>
              <c:numCache>
                <c:formatCode>0.0</c:formatCode>
                <c:ptCount val="19"/>
                <c:pt idx="0">
                  <c:v>3.4350198412698409</c:v>
                </c:pt>
                <c:pt idx="1">
                  <c:v>3.4280753968253963</c:v>
                </c:pt>
                <c:pt idx="2">
                  <c:v>3.4176587301587298</c:v>
                </c:pt>
                <c:pt idx="3">
                  <c:v>3.3655753968253963</c:v>
                </c:pt>
                <c:pt idx="4">
                  <c:v>3.2808531746031742</c:v>
                </c:pt>
                <c:pt idx="5">
                  <c:v>3.2739087301587295</c:v>
                </c:pt>
                <c:pt idx="6">
                  <c:v>3.1037698412698407</c:v>
                </c:pt>
                <c:pt idx="7">
                  <c:v>3.0204365079365072</c:v>
                </c:pt>
                <c:pt idx="8">
                  <c:v>2.8954365079365072</c:v>
                </c:pt>
                <c:pt idx="9">
                  <c:v>2.5551587301587295</c:v>
                </c:pt>
                <c:pt idx="10">
                  <c:v>2.5551587301587295</c:v>
                </c:pt>
                <c:pt idx="11">
                  <c:v>2.3537698412698407</c:v>
                </c:pt>
                <c:pt idx="12">
                  <c:v>2.3537698412698407</c:v>
                </c:pt>
                <c:pt idx="13">
                  <c:v>2.2357142857142853</c:v>
                </c:pt>
                <c:pt idx="14">
                  <c:v>2.2357142857142853</c:v>
                </c:pt>
                <c:pt idx="15">
                  <c:v>2.2357142857142853</c:v>
                </c:pt>
                <c:pt idx="16">
                  <c:v>2.2357142857142853</c:v>
                </c:pt>
                <c:pt idx="17">
                  <c:v>2.2357142857142853</c:v>
                </c:pt>
                <c:pt idx="18">
                  <c:v>2.0829365079365076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8-D24F-B6C2-49866BDD0E22}"/>
            </c:ext>
          </c:extLst>
        </c:ser>
        <c:ser>
          <c:idx val="2"/>
          <c:order val="2"/>
          <c:tx>
            <c:v>Angela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4-8042-95E0-DAAEF0B9E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Commun!$B$271:$B$294</c:f>
              <c:numCache>
                <c:formatCode>m/d/yyyy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Commun!$C$271:$C$294</c:f>
              <c:numCache>
                <c:formatCode>0.0</c:formatCode>
                <c:ptCount val="24"/>
                <c:pt idx="0">
                  <c:v>4.5714285714285712</c:v>
                </c:pt>
                <c:pt idx="1">
                  <c:v>4.3809523809523805</c:v>
                </c:pt>
                <c:pt idx="2">
                  <c:v>4.1904761904761898</c:v>
                </c:pt>
                <c:pt idx="3">
                  <c:v>3.9999999999999991</c:v>
                </c:pt>
                <c:pt idx="4">
                  <c:v>3.8095238095238084</c:v>
                </c:pt>
                <c:pt idx="5">
                  <c:v>3.6190476190476177</c:v>
                </c:pt>
                <c:pt idx="6">
                  <c:v>3.428571428571427</c:v>
                </c:pt>
                <c:pt idx="7">
                  <c:v>3.2380952380952364</c:v>
                </c:pt>
                <c:pt idx="8">
                  <c:v>3.0476190476190457</c:v>
                </c:pt>
                <c:pt idx="9">
                  <c:v>2.857142857142855</c:v>
                </c:pt>
                <c:pt idx="10">
                  <c:v>2.6666666666666643</c:v>
                </c:pt>
                <c:pt idx="11">
                  <c:v>2.4761904761904736</c:v>
                </c:pt>
                <c:pt idx="12">
                  <c:v>2.2857142857142829</c:v>
                </c:pt>
                <c:pt idx="13">
                  <c:v>2.0952380952380922</c:v>
                </c:pt>
                <c:pt idx="14">
                  <c:v>1.9047619047619018</c:v>
                </c:pt>
                <c:pt idx="15">
                  <c:v>1.7142857142857113</c:v>
                </c:pt>
                <c:pt idx="16">
                  <c:v>1.5238095238095208</c:v>
                </c:pt>
                <c:pt idx="17">
                  <c:v>1.3333333333333304</c:v>
                </c:pt>
                <c:pt idx="18">
                  <c:v>1.1428571428571399</c:v>
                </c:pt>
                <c:pt idx="19">
                  <c:v>0.95238095238094944</c:v>
                </c:pt>
                <c:pt idx="20">
                  <c:v>0.76190476190475898</c:v>
                </c:pt>
                <c:pt idx="21">
                  <c:v>0.57142857142856851</c:v>
                </c:pt>
                <c:pt idx="22">
                  <c:v>0.38095238095237804</c:v>
                </c:pt>
                <c:pt idx="23">
                  <c:v>0.19047619047618758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A-4640-BD2A-1895BC3CE683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Commun!$B$271:$B$294</c:f>
              <c:numCache>
                <c:formatCode>m/d/yyyy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Commun!$D$271:$D$294</c:f>
              <c:numCache>
                <c:formatCode>0.0</c:formatCode>
                <c:ptCount val="24"/>
                <c:pt idx="0">
                  <c:v>4.5297619047619042</c:v>
                </c:pt>
                <c:pt idx="1">
                  <c:v>4.4499007936507935</c:v>
                </c:pt>
                <c:pt idx="2">
                  <c:v>4.4499007936507935</c:v>
                </c:pt>
                <c:pt idx="3">
                  <c:v>4.3700396825396828</c:v>
                </c:pt>
                <c:pt idx="4">
                  <c:v>4.3700396825396828</c:v>
                </c:pt>
                <c:pt idx="5">
                  <c:v>4.3700396825396828</c:v>
                </c:pt>
                <c:pt idx="6">
                  <c:v>3.0887896825396828</c:v>
                </c:pt>
                <c:pt idx="7">
                  <c:v>2.4846230158730158</c:v>
                </c:pt>
                <c:pt idx="8">
                  <c:v>1.9012896825396826</c:v>
                </c:pt>
                <c:pt idx="9">
                  <c:v>1.8387896825396826</c:v>
                </c:pt>
                <c:pt idx="10">
                  <c:v>1.8387896825396826</c:v>
                </c:pt>
                <c:pt idx="11">
                  <c:v>1.7137896825396826</c:v>
                </c:pt>
                <c:pt idx="12">
                  <c:v>1.4429563492063493</c:v>
                </c:pt>
                <c:pt idx="13">
                  <c:v>0.77281746031746035</c:v>
                </c:pt>
                <c:pt idx="14">
                  <c:v>0.35962301587301593</c:v>
                </c:pt>
                <c:pt idx="15">
                  <c:v>0.10962301587301593</c:v>
                </c:pt>
                <c:pt idx="16">
                  <c:v>-0.24801587301587291</c:v>
                </c:pt>
                <c:pt idx="17">
                  <c:v>-0.26190476190476181</c:v>
                </c:pt>
                <c:pt idx="18">
                  <c:v>-1.1160714285714284</c:v>
                </c:pt>
                <c:pt idx="19">
                  <c:v>-1.1160714285714284</c:v>
                </c:pt>
                <c:pt idx="20">
                  <c:v>-1.1160714285714284</c:v>
                </c:pt>
                <c:pt idx="21">
                  <c:v>-1.1160714285714284</c:v>
                </c:pt>
                <c:pt idx="22">
                  <c:v>-1.1160714285714284</c:v>
                </c:pt>
                <c:pt idx="23">
                  <c:v>-1.1160714285714284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A-4640-BD2A-1895BC3CE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6-E643-84DD-2EB7B6B4D82C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6-E643-84DD-2EB7B6B4D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</a:t>
            </a:r>
            <a:r>
              <a:rPr lang="fr-FR" sz="2000" b="1" baseline="0"/>
              <a:t>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A-CE4C-8D2F-E3A4A339A0A6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A-CE4C-8D2F-E3A4A339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3-2041-979C-8051BB9A9CD3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Angela!$D$151:$D$187</c:f>
              <c:numCache>
                <c:formatCode>0.0</c:formatCode>
                <c:ptCount val="37"/>
                <c:pt idx="0">
                  <c:v>1.6160714285714286</c:v>
                </c:pt>
                <c:pt idx="1">
                  <c:v>1.6160714285714286</c:v>
                </c:pt>
                <c:pt idx="2">
                  <c:v>1.6160714285714286</c:v>
                </c:pt>
                <c:pt idx="3">
                  <c:v>1.5535714285714286</c:v>
                </c:pt>
                <c:pt idx="4">
                  <c:v>1.5535714285714286</c:v>
                </c:pt>
                <c:pt idx="5">
                  <c:v>1.5535714285714286</c:v>
                </c:pt>
                <c:pt idx="6">
                  <c:v>1.5535714285714286</c:v>
                </c:pt>
                <c:pt idx="7">
                  <c:v>1.5535714285714286</c:v>
                </c:pt>
                <c:pt idx="8">
                  <c:v>1.5535714285714286</c:v>
                </c:pt>
                <c:pt idx="9">
                  <c:v>1.5535714285714286</c:v>
                </c:pt>
                <c:pt idx="10">
                  <c:v>1.5535714285714286</c:v>
                </c:pt>
                <c:pt idx="11">
                  <c:v>1.5535714285714286</c:v>
                </c:pt>
                <c:pt idx="12">
                  <c:v>1.5535714285714286</c:v>
                </c:pt>
                <c:pt idx="13">
                  <c:v>1.5535714285714286</c:v>
                </c:pt>
                <c:pt idx="14">
                  <c:v>1.5535714285714286</c:v>
                </c:pt>
                <c:pt idx="15">
                  <c:v>1.4702380952380953</c:v>
                </c:pt>
                <c:pt idx="16">
                  <c:v>1.4702380952380953</c:v>
                </c:pt>
                <c:pt idx="17">
                  <c:v>1.4702380952380953</c:v>
                </c:pt>
                <c:pt idx="18">
                  <c:v>1.4702380952380953</c:v>
                </c:pt>
                <c:pt idx="19">
                  <c:v>1.4702380952380953</c:v>
                </c:pt>
                <c:pt idx="20">
                  <c:v>1.4702380952380953</c:v>
                </c:pt>
                <c:pt idx="21">
                  <c:v>1.4702380952380953</c:v>
                </c:pt>
                <c:pt idx="22">
                  <c:v>1.4702380952380953</c:v>
                </c:pt>
                <c:pt idx="23">
                  <c:v>1.4702380952380953</c:v>
                </c:pt>
                <c:pt idx="24">
                  <c:v>1.4702380952380953</c:v>
                </c:pt>
                <c:pt idx="25">
                  <c:v>1.4702380952380953</c:v>
                </c:pt>
                <c:pt idx="26">
                  <c:v>1.4702380952380953</c:v>
                </c:pt>
                <c:pt idx="27">
                  <c:v>1.3244047619047621</c:v>
                </c:pt>
                <c:pt idx="28">
                  <c:v>1.2619047619047621</c:v>
                </c:pt>
                <c:pt idx="29">
                  <c:v>1.2619047619047621</c:v>
                </c:pt>
                <c:pt idx="30">
                  <c:v>1.2619047619047621</c:v>
                </c:pt>
                <c:pt idx="31">
                  <c:v>1.2619047619047621</c:v>
                </c:pt>
                <c:pt idx="32">
                  <c:v>1.2619047619047621</c:v>
                </c:pt>
                <c:pt idx="33">
                  <c:v>1.2619047619047621</c:v>
                </c:pt>
                <c:pt idx="34">
                  <c:v>1.1577380952380953</c:v>
                </c:pt>
                <c:pt idx="35">
                  <c:v>1.1577380952380953</c:v>
                </c:pt>
                <c:pt idx="36">
                  <c:v>1.1577380952380953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3-2041-979C-8051BB9A9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D-D142-84BA-A56211562B9B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D-D142-84BA-A5621156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  <a:r>
              <a:rPr lang="fr-FR" sz="2000" b="1" baseline="0"/>
              <a:t> -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6-9946-B3B1-E5FE464D1957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6-9946-B3B1-E5FE464D1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1-CA45-8B29-CE09445D1DE4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1-CA45-8B29-CE09445D1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Angela!$B$192:$B$213</c:f>
              <c:numCache>
                <c:formatCode>m/d/yyyy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4-8C48-9417-4C148CB1540D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Angela!$B$192:$B$213</c:f>
              <c:numCache>
                <c:formatCode>m/d/yyyy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0.96428571428571408</c:v>
                </c:pt>
                <c:pt idx="2">
                  <c:v>0.96428571428571408</c:v>
                </c:pt>
                <c:pt idx="3">
                  <c:v>0.96428571428571408</c:v>
                </c:pt>
                <c:pt idx="4">
                  <c:v>0.96428571428571408</c:v>
                </c:pt>
                <c:pt idx="5">
                  <c:v>0.95386904761904745</c:v>
                </c:pt>
                <c:pt idx="6">
                  <c:v>0.95386904761904745</c:v>
                </c:pt>
                <c:pt idx="7">
                  <c:v>0.95386904761904745</c:v>
                </c:pt>
                <c:pt idx="8">
                  <c:v>0.95386904761904745</c:v>
                </c:pt>
                <c:pt idx="9">
                  <c:v>0.91220238095238082</c:v>
                </c:pt>
                <c:pt idx="10">
                  <c:v>0.80109126984126966</c:v>
                </c:pt>
                <c:pt idx="11">
                  <c:v>0.80109126984126966</c:v>
                </c:pt>
                <c:pt idx="12">
                  <c:v>0.80109126984126966</c:v>
                </c:pt>
                <c:pt idx="13">
                  <c:v>0.80109126984126966</c:v>
                </c:pt>
                <c:pt idx="14">
                  <c:v>0.80109126984126966</c:v>
                </c:pt>
                <c:pt idx="15">
                  <c:v>0.80109126984126966</c:v>
                </c:pt>
                <c:pt idx="16">
                  <c:v>0.80109126984126966</c:v>
                </c:pt>
                <c:pt idx="17">
                  <c:v>0.80109126984126966</c:v>
                </c:pt>
                <c:pt idx="18">
                  <c:v>0.51984126984126966</c:v>
                </c:pt>
                <c:pt idx="19">
                  <c:v>0.51984126984126966</c:v>
                </c:pt>
                <c:pt idx="20">
                  <c:v>0.51984126984126966</c:v>
                </c:pt>
                <c:pt idx="21">
                  <c:v>0.51984126984126966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4-8C48-9417-4C148CB15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F-6349-9424-3ED292C602B7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Angela!$D$218:$D$239</c:f>
              <c:numCache>
                <c:formatCode>0.0</c:formatCode>
                <c:ptCount val="22"/>
                <c:pt idx="0">
                  <c:v>0.98511904761904745</c:v>
                </c:pt>
                <c:pt idx="1">
                  <c:v>0.92261904761904745</c:v>
                </c:pt>
                <c:pt idx="2">
                  <c:v>0.90178571428571408</c:v>
                </c:pt>
                <c:pt idx="3">
                  <c:v>0.90178571428571408</c:v>
                </c:pt>
                <c:pt idx="4">
                  <c:v>0.86011904761904745</c:v>
                </c:pt>
                <c:pt idx="5">
                  <c:v>0.73511904761904745</c:v>
                </c:pt>
                <c:pt idx="6">
                  <c:v>0.73511904761904745</c:v>
                </c:pt>
                <c:pt idx="7">
                  <c:v>0.61011904761904745</c:v>
                </c:pt>
                <c:pt idx="8">
                  <c:v>0.61011904761904745</c:v>
                </c:pt>
                <c:pt idx="9">
                  <c:v>0.61011904761904745</c:v>
                </c:pt>
                <c:pt idx="10">
                  <c:v>0.55803571428571408</c:v>
                </c:pt>
                <c:pt idx="11">
                  <c:v>0.55109126984126966</c:v>
                </c:pt>
                <c:pt idx="12">
                  <c:v>0.55109126984126966</c:v>
                </c:pt>
                <c:pt idx="13">
                  <c:v>0.55109126984126966</c:v>
                </c:pt>
                <c:pt idx="14">
                  <c:v>0.55109126984126966</c:v>
                </c:pt>
                <c:pt idx="15">
                  <c:v>0.39484126984126966</c:v>
                </c:pt>
                <c:pt idx="16">
                  <c:v>0.30109126984126966</c:v>
                </c:pt>
                <c:pt idx="17">
                  <c:v>0.25942460317460297</c:v>
                </c:pt>
                <c:pt idx="18">
                  <c:v>0.25942460317460297</c:v>
                </c:pt>
                <c:pt idx="19">
                  <c:v>0.25942460317460297</c:v>
                </c:pt>
                <c:pt idx="20">
                  <c:v>0.25942460317460297</c:v>
                </c:pt>
                <c:pt idx="21">
                  <c:v>0.25942460317460297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AF-6349-9424-3ED292C60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Angela!$B$244:$B$266</c:f>
              <c:numCache>
                <c:formatCode>m/d/yyyy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Angela!$C$244:$C$266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9-6442-9853-4B318C2B46DF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Angela!$B$244:$B$266</c:f>
              <c:numCache>
                <c:formatCode>m/d/yyyy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Angela!$D$244:$D$266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1.0535714285714284</c:v>
                </c:pt>
                <c:pt idx="10">
                  <c:v>1.0535714285714284</c:v>
                </c:pt>
                <c:pt idx="11">
                  <c:v>0.99107142857142838</c:v>
                </c:pt>
                <c:pt idx="12">
                  <c:v>0.82440476190476175</c:v>
                </c:pt>
                <c:pt idx="13">
                  <c:v>0.74107142857142838</c:v>
                </c:pt>
                <c:pt idx="14">
                  <c:v>0.74107142857142838</c:v>
                </c:pt>
                <c:pt idx="15">
                  <c:v>0.74107142857142838</c:v>
                </c:pt>
                <c:pt idx="16">
                  <c:v>0.73065476190476175</c:v>
                </c:pt>
                <c:pt idx="17">
                  <c:v>0.68898809523809512</c:v>
                </c:pt>
                <c:pt idx="18">
                  <c:v>0.68898809523809512</c:v>
                </c:pt>
                <c:pt idx="19">
                  <c:v>0.68898809523809512</c:v>
                </c:pt>
                <c:pt idx="20">
                  <c:v>0.68898809523809512</c:v>
                </c:pt>
                <c:pt idx="21">
                  <c:v>0.68898809523809512</c:v>
                </c:pt>
                <c:pt idx="22">
                  <c:v>0.68898809523809512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9-6442-9853-4B318C2B4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Commun!$C$26:$C$53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5.1428571428571423</c:v>
                </c:pt>
                <c:pt idx="2">
                  <c:v>4.9523809523809517</c:v>
                </c:pt>
                <c:pt idx="3">
                  <c:v>4.761904761904761</c:v>
                </c:pt>
                <c:pt idx="4">
                  <c:v>4.5714285714285703</c:v>
                </c:pt>
                <c:pt idx="5">
                  <c:v>4.3809523809523796</c:v>
                </c:pt>
                <c:pt idx="6">
                  <c:v>4.1904761904761889</c:v>
                </c:pt>
                <c:pt idx="7">
                  <c:v>3.9999999999999982</c:v>
                </c:pt>
                <c:pt idx="8">
                  <c:v>3.8095238095238075</c:v>
                </c:pt>
                <c:pt idx="9">
                  <c:v>3.6190476190476168</c:v>
                </c:pt>
                <c:pt idx="10">
                  <c:v>3.4285714285714262</c:v>
                </c:pt>
                <c:pt idx="11">
                  <c:v>3.2380952380952355</c:v>
                </c:pt>
                <c:pt idx="12">
                  <c:v>3.0476190476190448</c:v>
                </c:pt>
                <c:pt idx="13">
                  <c:v>2.8571428571428541</c:v>
                </c:pt>
                <c:pt idx="14">
                  <c:v>2.6666666666666634</c:v>
                </c:pt>
                <c:pt idx="15">
                  <c:v>2.4761904761904727</c:v>
                </c:pt>
                <c:pt idx="16">
                  <c:v>2.285714285714282</c:v>
                </c:pt>
                <c:pt idx="17">
                  <c:v>2.0952380952380913</c:v>
                </c:pt>
                <c:pt idx="18">
                  <c:v>1.9047619047619009</c:v>
                </c:pt>
                <c:pt idx="19">
                  <c:v>1.7142857142857104</c:v>
                </c:pt>
                <c:pt idx="20">
                  <c:v>1.52380952380952</c:v>
                </c:pt>
                <c:pt idx="21">
                  <c:v>1.3333333333333295</c:v>
                </c:pt>
                <c:pt idx="22">
                  <c:v>1.142857142857139</c:v>
                </c:pt>
                <c:pt idx="23">
                  <c:v>0.95238095238094855</c:v>
                </c:pt>
                <c:pt idx="24">
                  <c:v>0.76190476190475809</c:v>
                </c:pt>
                <c:pt idx="25">
                  <c:v>0.57142857142856762</c:v>
                </c:pt>
                <c:pt idx="26">
                  <c:v>0.38095238095237716</c:v>
                </c:pt>
                <c:pt idx="27">
                  <c:v>0.19047619047618669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E-DF4B-B66A-71E774EE533D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Commun!$D$26:$D$53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5.1076388888888884</c:v>
                </c:pt>
                <c:pt idx="2">
                  <c:v>4.6805555555555554</c:v>
                </c:pt>
                <c:pt idx="3">
                  <c:v>4.6805555555555554</c:v>
                </c:pt>
                <c:pt idx="4">
                  <c:v>4.6180555555555554</c:v>
                </c:pt>
                <c:pt idx="5">
                  <c:v>4.302083333333333</c:v>
                </c:pt>
                <c:pt idx="6">
                  <c:v>4.1180555555555554</c:v>
                </c:pt>
                <c:pt idx="7">
                  <c:v>3.8194444444444442</c:v>
                </c:pt>
                <c:pt idx="8">
                  <c:v>3.7916666666666665</c:v>
                </c:pt>
                <c:pt idx="9">
                  <c:v>3.5798611111111112</c:v>
                </c:pt>
                <c:pt idx="10">
                  <c:v>3.3715277777777777</c:v>
                </c:pt>
                <c:pt idx="11">
                  <c:v>3.3715277777777777</c:v>
                </c:pt>
                <c:pt idx="12">
                  <c:v>3.3611111111111112</c:v>
                </c:pt>
                <c:pt idx="13">
                  <c:v>3.3402777777777777</c:v>
                </c:pt>
                <c:pt idx="14">
                  <c:v>3.3402777777777777</c:v>
                </c:pt>
                <c:pt idx="15">
                  <c:v>3.3125</c:v>
                </c:pt>
                <c:pt idx="16">
                  <c:v>3.1979166666666665</c:v>
                </c:pt>
                <c:pt idx="17">
                  <c:v>3.1979166666666665</c:v>
                </c:pt>
                <c:pt idx="18">
                  <c:v>3.1979166666666665</c:v>
                </c:pt>
                <c:pt idx="19">
                  <c:v>3.052083333333333</c:v>
                </c:pt>
                <c:pt idx="20">
                  <c:v>3.052083333333333</c:v>
                </c:pt>
                <c:pt idx="21">
                  <c:v>3.052083333333333</c:v>
                </c:pt>
                <c:pt idx="22">
                  <c:v>3.052083333333333</c:v>
                </c:pt>
                <c:pt idx="23">
                  <c:v>2.9618055555555554</c:v>
                </c:pt>
                <c:pt idx="24">
                  <c:v>2.9201388888888888</c:v>
                </c:pt>
                <c:pt idx="25">
                  <c:v>2.9201388888888888</c:v>
                </c:pt>
                <c:pt idx="26">
                  <c:v>2.8020833333333335</c:v>
                </c:pt>
                <c:pt idx="27">
                  <c:v>2.291666666666667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E-DF4B-B66A-71E774EE5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Angela!$B$271:$B$294</c:f>
              <c:numCache>
                <c:formatCode>m/d/yyyy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Angela!$C$271:$C$294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1.0952380952380951</c:v>
                </c:pt>
                <c:pt idx="2">
                  <c:v>1.0476190476190474</c:v>
                </c:pt>
                <c:pt idx="3">
                  <c:v>0.99999999999999978</c:v>
                </c:pt>
                <c:pt idx="4">
                  <c:v>0.95238095238095211</c:v>
                </c:pt>
                <c:pt idx="5">
                  <c:v>0.90476190476190443</c:v>
                </c:pt>
                <c:pt idx="6">
                  <c:v>0.85714285714285676</c:v>
                </c:pt>
                <c:pt idx="7">
                  <c:v>0.80952380952380909</c:v>
                </c:pt>
                <c:pt idx="8">
                  <c:v>0.76190476190476142</c:v>
                </c:pt>
                <c:pt idx="9">
                  <c:v>0.71428571428571375</c:v>
                </c:pt>
                <c:pt idx="10">
                  <c:v>0.66666666666666607</c:v>
                </c:pt>
                <c:pt idx="11">
                  <c:v>0.6190476190476184</c:v>
                </c:pt>
                <c:pt idx="12">
                  <c:v>0.57142857142857073</c:v>
                </c:pt>
                <c:pt idx="13">
                  <c:v>0.52380952380952306</c:v>
                </c:pt>
                <c:pt idx="14">
                  <c:v>0.47619047619047544</c:v>
                </c:pt>
                <c:pt idx="15">
                  <c:v>0.42857142857142783</c:v>
                </c:pt>
                <c:pt idx="16">
                  <c:v>0.38095238095238021</c:v>
                </c:pt>
                <c:pt idx="17">
                  <c:v>0.33333333333333259</c:v>
                </c:pt>
                <c:pt idx="18">
                  <c:v>0.28571428571428498</c:v>
                </c:pt>
                <c:pt idx="19">
                  <c:v>0.23809523809523736</c:v>
                </c:pt>
                <c:pt idx="20">
                  <c:v>0.19047619047618974</c:v>
                </c:pt>
                <c:pt idx="21">
                  <c:v>0.14285714285714213</c:v>
                </c:pt>
                <c:pt idx="22">
                  <c:v>9.5238095238094511E-2</c:v>
                </c:pt>
                <c:pt idx="23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6-C44C-B297-95D1E872E498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Angela!$B$271:$B$294</c:f>
              <c:numCache>
                <c:formatCode>m/d/yyyy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Angela!$D$271:$D$294</c:f>
              <c:numCache>
                <c:formatCode>0.0</c:formatCode>
                <c:ptCount val="24"/>
                <c:pt idx="0">
                  <c:v>1.1011904761904761</c:v>
                </c:pt>
                <c:pt idx="1">
                  <c:v>1.0386904761904761</c:v>
                </c:pt>
                <c:pt idx="2">
                  <c:v>1.0386904761904761</c:v>
                </c:pt>
                <c:pt idx="3">
                  <c:v>0.96577380952380942</c:v>
                </c:pt>
                <c:pt idx="4">
                  <c:v>0.96577380952380942</c:v>
                </c:pt>
                <c:pt idx="5">
                  <c:v>0.96577380952380942</c:v>
                </c:pt>
                <c:pt idx="6">
                  <c:v>0.521329365079365</c:v>
                </c:pt>
                <c:pt idx="7">
                  <c:v>0.44841269841269832</c:v>
                </c:pt>
                <c:pt idx="8">
                  <c:v>0.44841269841269832</c:v>
                </c:pt>
                <c:pt idx="9">
                  <c:v>0.44841269841269832</c:v>
                </c:pt>
                <c:pt idx="10">
                  <c:v>0.44841269841269832</c:v>
                </c:pt>
                <c:pt idx="11">
                  <c:v>0.44841269841269832</c:v>
                </c:pt>
                <c:pt idx="12">
                  <c:v>0.44841269841269832</c:v>
                </c:pt>
                <c:pt idx="13">
                  <c:v>0.23660714285714277</c:v>
                </c:pt>
                <c:pt idx="14">
                  <c:v>0.11160714285714277</c:v>
                </c:pt>
                <c:pt idx="15">
                  <c:v>7.4404761904760947E-3</c:v>
                </c:pt>
                <c:pt idx="16">
                  <c:v>-7.5892857142857234E-2</c:v>
                </c:pt>
                <c:pt idx="17">
                  <c:v>-7.5892857142857234E-2</c:v>
                </c:pt>
                <c:pt idx="18">
                  <c:v>-0.18005952380952389</c:v>
                </c:pt>
                <c:pt idx="19">
                  <c:v>-0.18005952380952389</c:v>
                </c:pt>
                <c:pt idx="20">
                  <c:v>-0.18005952380952389</c:v>
                </c:pt>
                <c:pt idx="21">
                  <c:v>-0.18005952380952389</c:v>
                </c:pt>
                <c:pt idx="22">
                  <c:v>-0.18005952380952389</c:v>
                </c:pt>
                <c:pt idx="23">
                  <c:v>-0.18005952380952389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6-C44C-B297-95D1E872E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4-E146-88BF-D39507F0E43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4-E146-88BF-D39507F0E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6-2243-8D00-4DA579A02C1E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6-2243-8D00-4DA579A02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7-6047-987B-A47B1495F14C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Aurelie!$D$151:$D$187</c:f>
              <c:numCache>
                <c:formatCode>0.0</c:formatCode>
                <c:ptCount val="37"/>
                <c:pt idx="0">
                  <c:v>1.5952380952380951</c:v>
                </c:pt>
                <c:pt idx="1">
                  <c:v>1.5952380952380951</c:v>
                </c:pt>
                <c:pt idx="2">
                  <c:v>1.5952380952380951</c:v>
                </c:pt>
                <c:pt idx="3">
                  <c:v>1.5952380952380951</c:v>
                </c:pt>
                <c:pt idx="4">
                  <c:v>1.5952380952380951</c:v>
                </c:pt>
                <c:pt idx="5">
                  <c:v>1.5952380952380951</c:v>
                </c:pt>
                <c:pt idx="6">
                  <c:v>1.5952380952380951</c:v>
                </c:pt>
                <c:pt idx="7">
                  <c:v>1.5952380952380951</c:v>
                </c:pt>
                <c:pt idx="8">
                  <c:v>1.5952380952380951</c:v>
                </c:pt>
                <c:pt idx="9">
                  <c:v>1.5952380952380951</c:v>
                </c:pt>
                <c:pt idx="10">
                  <c:v>1.5952380952380951</c:v>
                </c:pt>
                <c:pt idx="11">
                  <c:v>1.5952380952380951</c:v>
                </c:pt>
                <c:pt idx="12">
                  <c:v>1.5952380952380951</c:v>
                </c:pt>
                <c:pt idx="13">
                  <c:v>1.5952380952380951</c:v>
                </c:pt>
                <c:pt idx="14">
                  <c:v>1.5952380952380951</c:v>
                </c:pt>
                <c:pt idx="15">
                  <c:v>1.3452380952380951</c:v>
                </c:pt>
                <c:pt idx="16">
                  <c:v>1.1785714285714284</c:v>
                </c:pt>
                <c:pt idx="17">
                  <c:v>1.1785714285714284</c:v>
                </c:pt>
                <c:pt idx="18">
                  <c:v>1.1785714285714284</c:v>
                </c:pt>
                <c:pt idx="19">
                  <c:v>1.1785714285714284</c:v>
                </c:pt>
                <c:pt idx="20">
                  <c:v>1.1785714285714284</c:v>
                </c:pt>
                <c:pt idx="21">
                  <c:v>1.1785714285714284</c:v>
                </c:pt>
                <c:pt idx="22">
                  <c:v>1.1785714285714284</c:v>
                </c:pt>
                <c:pt idx="23">
                  <c:v>1.1785714285714284</c:v>
                </c:pt>
                <c:pt idx="24">
                  <c:v>0.97023809523809512</c:v>
                </c:pt>
                <c:pt idx="25">
                  <c:v>0.97023809523809512</c:v>
                </c:pt>
                <c:pt idx="26">
                  <c:v>0.97023809523809512</c:v>
                </c:pt>
                <c:pt idx="27">
                  <c:v>0.97023809523809512</c:v>
                </c:pt>
                <c:pt idx="28">
                  <c:v>0.97023809523809512</c:v>
                </c:pt>
                <c:pt idx="29">
                  <c:v>0.97023809523809512</c:v>
                </c:pt>
                <c:pt idx="30">
                  <c:v>0.97023809523809512</c:v>
                </c:pt>
                <c:pt idx="31">
                  <c:v>0.97023809523809512</c:v>
                </c:pt>
                <c:pt idx="32">
                  <c:v>0.97023809523809512</c:v>
                </c:pt>
                <c:pt idx="33">
                  <c:v>0.97023809523809512</c:v>
                </c:pt>
                <c:pt idx="34">
                  <c:v>0.94940476190476175</c:v>
                </c:pt>
                <c:pt idx="35">
                  <c:v>0.94940476190476175</c:v>
                </c:pt>
                <c:pt idx="36">
                  <c:v>0.94940476190476175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7-6047-987B-A47B1495F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0-9941-8881-686E17B68998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0-9941-8881-686E17B68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4-484E-8CB7-33095501577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4-484E-8CB7-33095501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5-9440-94D6-903C471A0B51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5-9440-94D6-903C471A0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Aurelie!$B$192:$B$213</c:f>
              <c:numCache>
                <c:formatCode>m/d/yyyy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Aurelie!$C$192:$C$213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2-C840-9C60-D37732BA172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Aurelie!$B$192:$B$213</c:f>
              <c:numCache>
                <c:formatCode>m/d/yyyy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Aurelie!$D$192:$D$213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1.0059523809523807</c:v>
                </c:pt>
                <c:pt idx="4">
                  <c:v>1.0059523809523807</c:v>
                </c:pt>
                <c:pt idx="5">
                  <c:v>0.94345238095238071</c:v>
                </c:pt>
                <c:pt idx="6">
                  <c:v>0.94345238095238071</c:v>
                </c:pt>
                <c:pt idx="7">
                  <c:v>0.94345238095238071</c:v>
                </c:pt>
                <c:pt idx="8">
                  <c:v>0.94345238095238071</c:v>
                </c:pt>
                <c:pt idx="9">
                  <c:v>0.94345238095238071</c:v>
                </c:pt>
                <c:pt idx="10">
                  <c:v>0.94345238095238071</c:v>
                </c:pt>
                <c:pt idx="11">
                  <c:v>0.94345238095238071</c:v>
                </c:pt>
                <c:pt idx="12">
                  <c:v>0.94345238095238071</c:v>
                </c:pt>
                <c:pt idx="13">
                  <c:v>0.94345238095238071</c:v>
                </c:pt>
                <c:pt idx="14">
                  <c:v>0.94345238095238071</c:v>
                </c:pt>
                <c:pt idx="15">
                  <c:v>0.90178571428571408</c:v>
                </c:pt>
                <c:pt idx="16">
                  <c:v>0.90178571428571408</c:v>
                </c:pt>
                <c:pt idx="17">
                  <c:v>0.90178571428571408</c:v>
                </c:pt>
                <c:pt idx="18">
                  <c:v>0.78720238095238071</c:v>
                </c:pt>
                <c:pt idx="19">
                  <c:v>0.66220238095238071</c:v>
                </c:pt>
                <c:pt idx="20">
                  <c:v>0.66220238095238071</c:v>
                </c:pt>
                <c:pt idx="21">
                  <c:v>0.66220238095238071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2-C840-9C60-D37732BA1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Aurelie!$C$218:$C$239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0-EB42-AE6B-355790819976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Aurelie!$D$218:$D$239</c:f>
              <c:numCache>
                <c:formatCode>0.0</c:formatCode>
                <c:ptCount val="22"/>
                <c:pt idx="0">
                  <c:v>0.86011904761904745</c:v>
                </c:pt>
                <c:pt idx="1">
                  <c:v>0.86011904761904745</c:v>
                </c:pt>
                <c:pt idx="2">
                  <c:v>0.63095238095238071</c:v>
                </c:pt>
                <c:pt idx="3">
                  <c:v>0.63095238095238071</c:v>
                </c:pt>
                <c:pt idx="4">
                  <c:v>0.58928571428571408</c:v>
                </c:pt>
                <c:pt idx="5">
                  <c:v>0.46428571428571408</c:v>
                </c:pt>
                <c:pt idx="6">
                  <c:v>0.46428571428571408</c:v>
                </c:pt>
                <c:pt idx="7">
                  <c:v>0.46428571428571408</c:v>
                </c:pt>
                <c:pt idx="8">
                  <c:v>0.46428571428571408</c:v>
                </c:pt>
                <c:pt idx="9">
                  <c:v>0.46428571428571408</c:v>
                </c:pt>
                <c:pt idx="10">
                  <c:v>0.40178571428571408</c:v>
                </c:pt>
                <c:pt idx="11">
                  <c:v>0.27678571428571408</c:v>
                </c:pt>
                <c:pt idx="12">
                  <c:v>0.27678571428571408</c:v>
                </c:pt>
                <c:pt idx="13">
                  <c:v>0.27678571428571408</c:v>
                </c:pt>
                <c:pt idx="14">
                  <c:v>0.27678571428571408</c:v>
                </c:pt>
                <c:pt idx="15">
                  <c:v>0.27678571428571408</c:v>
                </c:pt>
                <c:pt idx="16">
                  <c:v>0.27678571428571408</c:v>
                </c:pt>
                <c:pt idx="17">
                  <c:v>0.23511904761904742</c:v>
                </c:pt>
                <c:pt idx="18">
                  <c:v>0.23511904761904742</c:v>
                </c:pt>
                <c:pt idx="19">
                  <c:v>0.23511904761904742</c:v>
                </c:pt>
                <c:pt idx="20">
                  <c:v>0.23511904761904742</c:v>
                </c:pt>
                <c:pt idx="21">
                  <c:v>0.23511904761904742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20-EB42-AE6B-355790819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Aurelie!$C$244:$C$266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C-984F-A5D2-D27FBF14411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Aurelie!$D$244:$D$266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1.0535714285714284</c:v>
                </c:pt>
                <c:pt idx="9">
                  <c:v>0.95982142857142838</c:v>
                </c:pt>
                <c:pt idx="10">
                  <c:v>0.95982142857142838</c:v>
                </c:pt>
                <c:pt idx="11">
                  <c:v>0.95982142857142838</c:v>
                </c:pt>
                <c:pt idx="12">
                  <c:v>0.95982142857142838</c:v>
                </c:pt>
                <c:pt idx="13">
                  <c:v>0.84523809523809501</c:v>
                </c:pt>
                <c:pt idx="14">
                  <c:v>0.84523809523809501</c:v>
                </c:pt>
                <c:pt idx="15">
                  <c:v>0.84523809523809501</c:v>
                </c:pt>
                <c:pt idx="16">
                  <c:v>0.80357142857142838</c:v>
                </c:pt>
                <c:pt idx="17">
                  <c:v>0.80357142857142838</c:v>
                </c:pt>
                <c:pt idx="18">
                  <c:v>0.80357142857142838</c:v>
                </c:pt>
                <c:pt idx="19">
                  <c:v>0.67857142857142838</c:v>
                </c:pt>
                <c:pt idx="20">
                  <c:v>0.67857142857142838</c:v>
                </c:pt>
                <c:pt idx="21">
                  <c:v>0.65773809523809501</c:v>
                </c:pt>
                <c:pt idx="22">
                  <c:v>0.59523809523809501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C-984F-A5D2-D27FBF14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Commun!$C$151:$C$187</c:f>
              <c:numCache>
                <c:formatCode>0.0</c:formatCode>
                <c:ptCount val="37"/>
                <c:pt idx="0">
                  <c:v>7.0476190476190474</c:v>
                </c:pt>
                <c:pt idx="1">
                  <c:v>6.8571428571428568</c:v>
                </c:pt>
                <c:pt idx="2">
                  <c:v>6.6666666666666661</c:v>
                </c:pt>
                <c:pt idx="3">
                  <c:v>6.4761904761904754</c:v>
                </c:pt>
                <c:pt idx="4">
                  <c:v>6.2857142857142847</c:v>
                </c:pt>
                <c:pt idx="5">
                  <c:v>6.095238095238094</c:v>
                </c:pt>
                <c:pt idx="6">
                  <c:v>5.9047619047619033</c:v>
                </c:pt>
                <c:pt idx="7">
                  <c:v>5.7142857142857126</c:v>
                </c:pt>
                <c:pt idx="8">
                  <c:v>5.5238095238095219</c:v>
                </c:pt>
                <c:pt idx="9">
                  <c:v>5.3333333333333313</c:v>
                </c:pt>
                <c:pt idx="10">
                  <c:v>5.1428571428571406</c:v>
                </c:pt>
                <c:pt idx="11">
                  <c:v>4.9523809523809499</c:v>
                </c:pt>
                <c:pt idx="12">
                  <c:v>4.7619047619047592</c:v>
                </c:pt>
                <c:pt idx="13">
                  <c:v>4.5714285714285685</c:v>
                </c:pt>
                <c:pt idx="14">
                  <c:v>4.3809523809523778</c:v>
                </c:pt>
                <c:pt idx="15">
                  <c:v>4.1904761904761871</c:v>
                </c:pt>
                <c:pt idx="16">
                  <c:v>3.9999999999999964</c:v>
                </c:pt>
                <c:pt idx="17">
                  <c:v>3.8095238095238058</c:v>
                </c:pt>
                <c:pt idx="18">
                  <c:v>3.6190476190476151</c:v>
                </c:pt>
                <c:pt idx="19">
                  <c:v>3.4285714285714244</c:v>
                </c:pt>
                <c:pt idx="20">
                  <c:v>3.2380952380952337</c:v>
                </c:pt>
                <c:pt idx="21">
                  <c:v>3.047619047619043</c:v>
                </c:pt>
                <c:pt idx="22">
                  <c:v>2.8571428571428523</c:v>
                </c:pt>
                <c:pt idx="23">
                  <c:v>2.6666666666666616</c:v>
                </c:pt>
                <c:pt idx="24">
                  <c:v>2.4761904761904709</c:v>
                </c:pt>
                <c:pt idx="25">
                  <c:v>2.2857142857142803</c:v>
                </c:pt>
                <c:pt idx="26">
                  <c:v>2.0952380952380896</c:v>
                </c:pt>
                <c:pt idx="27">
                  <c:v>1.9047619047618991</c:v>
                </c:pt>
                <c:pt idx="28">
                  <c:v>1.7142857142857086</c:v>
                </c:pt>
                <c:pt idx="29">
                  <c:v>1.5238095238095182</c:v>
                </c:pt>
                <c:pt idx="30">
                  <c:v>1.3333333333333277</c:v>
                </c:pt>
                <c:pt idx="31">
                  <c:v>1.1428571428571372</c:v>
                </c:pt>
                <c:pt idx="32">
                  <c:v>0.95238095238094678</c:v>
                </c:pt>
                <c:pt idx="33">
                  <c:v>0.76190476190475631</c:v>
                </c:pt>
                <c:pt idx="34">
                  <c:v>0.57142857142856585</c:v>
                </c:pt>
                <c:pt idx="35">
                  <c:v>0.38095238095237538</c:v>
                </c:pt>
                <c:pt idx="36">
                  <c:v>0.19047619047618491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C-D249-874B-012AEC386C2C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Commun!$D$151:$D$187</c:f>
              <c:numCache>
                <c:formatCode>0.0</c:formatCode>
                <c:ptCount val="37"/>
                <c:pt idx="0">
                  <c:v>6.5962301587301582</c:v>
                </c:pt>
                <c:pt idx="1">
                  <c:v>6.5962301587301582</c:v>
                </c:pt>
                <c:pt idx="2">
                  <c:v>6.5962301587301582</c:v>
                </c:pt>
                <c:pt idx="3">
                  <c:v>6.4712301587301582</c:v>
                </c:pt>
                <c:pt idx="4">
                  <c:v>6.4712301587301582</c:v>
                </c:pt>
                <c:pt idx="5">
                  <c:v>6.4712301587301582</c:v>
                </c:pt>
                <c:pt idx="6">
                  <c:v>6.4712301587301582</c:v>
                </c:pt>
                <c:pt idx="7">
                  <c:v>6.4712301587301582</c:v>
                </c:pt>
                <c:pt idx="8">
                  <c:v>6.4712301587301582</c:v>
                </c:pt>
                <c:pt idx="9">
                  <c:v>6.4712301587301582</c:v>
                </c:pt>
                <c:pt idx="10">
                  <c:v>6.4712301587301582</c:v>
                </c:pt>
                <c:pt idx="11">
                  <c:v>6.4712301587301582</c:v>
                </c:pt>
                <c:pt idx="12">
                  <c:v>6.4712301587301582</c:v>
                </c:pt>
                <c:pt idx="13">
                  <c:v>6.3948412698412689</c:v>
                </c:pt>
                <c:pt idx="14">
                  <c:v>6.3948412698412689</c:v>
                </c:pt>
                <c:pt idx="15">
                  <c:v>5.8948412698412689</c:v>
                </c:pt>
                <c:pt idx="16">
                  <c:v>5.7281746031746019</c:v>
                </c:pt>
                <c:pt idx="17">
                  <c:v>5.7281746031746019</c:v>
                </c:pt>
                <c:pt idx="18">
                  <c:v>5.7281746031746019</c:v>
                </c:pt>
                <c:pt idx="19">
                  <c:v>5.7281746031746019</c:v>
                </c:pt>
                <c:pt idx="20">
                  <c:v>5.311507936507935</c:v>
                </c:pt>
                <c:pt idx="21">
                  <c:v>5.311507936507935</c:v>
                </c:pt>
                <c:pt idx="22">
                  <c:v>5.249007936507935</c:v>
                </c:pt>
                <c:pt idx="23">
                  <c:v>5.249007936507935</c:v>
                </c:pt>
                <c:pt idx="24">
                  <c:v>4.926091269841268</c:v>
                </c:pt>
                <c:pt idx="25">
                  <c:v>4.926091269841268</c:v>
                </c:pt>
                <c:pt idx="26">
                  <c:v>4.8392857142857126</c:v>
                </c:pt>
                <c:pt idx="27">
                  <c:v>4.4712301587301573</c:v>
                </c:pt>
                <c:pt idx="28">
                  <c:v>4.4087301587301573</c:v>
                </c:pt>
                <c:pt idx="29">
                  <c:v>4.4087301587301573</c:v>
                </c:pt>
                <c:pt idx="30">
                  <c:v>4.4087301587301573</c:v>
                </c:pt>
                <c:pt idx="31">
                  <c:v>4.4087301587301573</c:v>
                </c:pt>
                <c:pt idx="32">
                  <c:v>4.2628968253968242</c:v>
                </c:pt>
                <c:pt idx="33">
                  <c:v>4.0545634920634912</c:v>
                </c:pt>
                <c:pt idx="34">
                  <c:v>3.7698412698412689</c:v>
                </c:pt>
                <c:pt idx="35">
                  <c:v>3.7698412698412689</c:v>
                </c:pt>
                <c:pt idx="36">
                  <c:v>3.7698412698412689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C-D249-874B-012AEC386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Aurelie!$B$271:$B$294</c:f>
              <c:numCache>
                <c:formatCode>m/d/yyyy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Aurelie!$C$271:$C$294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1.0952380952380951</c:v>
                </c:pt>
                <c:pt idx="2">
                  <c:v>1.0476190476190474</c:v>
                </c:pt>
                <c:pt idx="3">
                  <c:v>0.99999999999999978</c:v>
                </c:pt>
                <c:pt idx="4">
                  <c:v>0.95238095238095211</c:v>
                </c:pt>
                <c:pt idx="5">
                  <c:v>0.90476190476190443</c:v>
                </c:pt>
                <c:pt idx="6">
                  <c:v>0.85714285714285676</c:v>
                </c:pt>
                <c:pt idx="7">
                  <c:v>0.80952380952380909</c:v>
                </c:pt>
                <c:pt idx="8">
                  <c:v>0.76190476190476142</c:v>
                </c:pt>
                <c:pt idx="9">
                  <c:v>0.71428571428571375</c:v>
                </c:pt>
                <c:pt idx="10">
                  <c:v>0.66666666666666607</c:v>
                </c:pt>
                <c:pt idx="11">
                  <c:v>0.6190476190476184</c:v>
                </c:pt>
                <c:pt idx="12">
                  <c:v>0.57142857142857073</c:v>
                </c:pt>
                <c:pt idx="13">
                  <c:v>0.52380952380952306</c:v>
                </c:pt>
                <c:pt idx="14">
                  <c:v>0.47619047619047544</c:v>
                </c:pt>
                <c:pt idx="15">
                  <c:v>0.42857142857142783</c:v>
                </c:pt>
                <c:pt idx="16">
                  <c:v>0.38095238095238021</c:v>
                </c:pt>
                <c:pt idx="17">
                  <c:v>0.33333333333333259</c:v>
                </c:pt>
                <c:pt idx="18">
                  <c:v>0.28571428571428498</c:v>
                </c:pt>
                <c:pt idx="19">
                  <c:v>0.23809523809523736</c:v>
                </c:pt>
                <c:pt idx="20">
                  <c:v>0.19047619047618974</c:v>
                </c:pt>
                <c:pt idx="21">
                  <c:v>0.14285714285714213</c:v>
                </c:pt>
                <c:pt idx="22">
                  <c:v>9.5238095238094511E-2</c:v>
                </c:pt>
                <c:pt idx="23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A-394D-A321-1A38844747A5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Aurelie!$B$271:$B$294</c:f>
              <c:numCache>
                <c:formatCode>m/d/yyyy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Aurelie!$D$271:$D$294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1.1428571428571428</c:v>
                </c:pt>
                <c:pt idx="2">
                  <c:v>1.1428571428571428</c:v>
                </c:pt>
                <c:pt idx="3">
                  <c:v>1.1428571428571428</c:v>
                </c:pt>
                <c:pt idx="4">
                  <c:v>1.1428571428571428</c:v>
                </c:pt>
                <c:pt idx="5">
                  <c:v>1.1428571428571428</c:v>
                </c:pt>
                <c:pt idx="6">
                  <c:v>1.0386904761904761</c:v>
                </c:pt>
                <c:pt idx="7">
                  <c:v>0.96577380952380942</c:v>
                </c:pt>
                <c:pt idx="8">
                  <c:v>0.84077380952380942</c:v>
                </c:pt>
                <c:pt idx="9">
                  <c:v>0.77827380952380942</c:v>
                </c:pt>
                <c:pt idx="10">
                  <c:v>0.77827380952380942</c:v>
                </c:pt>
                <c:pt idx="11">
                  <c:v>0.65327380952380942</c:v>
                </c:pt>
                <c:pt idx="12">
                  <c:v>0.63244047619047605</c:v>
                </c:pt>
                <c:pt idx="13">
                  <c:v>0.38244047619047605</c:v>
                </c:pt>
                <c:pt idx="14">
                  <c:v>0.23660714285714271</c:v>
                </c:pt>
                <c:pt idx="15">
                  <c:v>0.19494047619047605</c:v>
                </c:pt>
                <c:pt idx="16">
                  <c:v>9.0773809523809396E-2</c:v>
                </c:pt>
                <c:pt idx="17">
                  <c:v>9.0773809523809396E-2</c:v>
                </c:pt>
                <c:pt idx="18">
                  <c:v>-0.28422619047619058</c:v>
                </c:pt>
                <c:pt idx="19">
                  <c:v>-0.28422619047619058</c:v>
                </c:pt>
                <c:pt idx="20">
                  <c:v>-0.28422619047619058</c:v>
                </c:pt>
                <c:pt idx="21">
                  <c:v>-0.28422619047619058</c:v>
                </c:pt>
                <c:pt idx="22">
                  <c:v>-0.28422619047619058</c:v>
                </c:pt>
                <c:pt idx="23">
                  <c:v>-0.28422619047619058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A-394D-A321-1A3884474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C-5C44-AE73-C349C16F9A7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C-5C44-AE73-C349C16F9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9-444F-A3C1-C3DA16B91DCE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9-444F-A3C1-C3DA16B91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D-2B47-A503-6F7DDE4E9F3A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Coralie!$D$151:$D$187</c:f>
              <c:numCache>
                <c:formatCode>0.0</c:formatCode>
                <c:ptCount val="37"/>
                <c:pt idx="0">
                  <c:v>1.623015873015873</c:v>
                </c:pt>
                <c:pt idx="1">
                  <c:v>1.623015873015873</c:v>
                </c:pt>
                <c:pt idx="2">
                  <c:v>1.623015873015873</c:v>
                </c:pt>
                <c:pt idx="3">
                  <c:v>1.560515873015873</c:v>
                </c:pt>
                <c:pt idx="4">
                  <c:v>1.560515873015873</c:v>
                </c:pt>
                <c:pt idx="5">
                  <c:v>1.560515873015873</c:v>
                </c:pt>
                <c:pt idx="6">
                  <c:v>1.560515873015873</c:v>
                </c:pt>
                <c:pt idx="7">
                  <c:v>1.560515873015873</c:v>
                </c:pt>
                <c:pt idx="8">
                  <c:v>1.560515873015873</c:v>
                </c:pt>
                <c:pt idx="9">
                  <c:v>1.560515873015873</c:v>
                </c:pt>
                <c:pt idx="10">
                  <c:v>1.560515873015873</c:v>
                </c:pt>
                <c:pt idx="11">
                  <c:v>1.560515873015873</c:v>
                </c:pt>
                <c:pt idx="12">
                  <c:v>1.560515873015873</c:v>
                </c:pt>
                <c:pt idx="13">
                  <c:v>1.4841269841269842</c:v>
                </c:pt>
                <c:pt idx="14">
                  <c:v>1.4841269841269842</c:v>
                </c:pt>
                <c:pt idx="15">
                  <c:v>1.4007936507936509</c:v>
                </c:pt>
                <c:pt idx="16">
                  <c:v>1.4007936507936509</c:v>
                </c:pt>
                <c:pt idx="17">
                  <c:v>1.4007936507936509</c:v>
                </c:pt>
                <c:pt idx="18">
                  <c:v>1.4007936507936509</c:v>
                </c:pt>
                <c:pt idx="19">
                  <c:v>1.4007936507936509</c:v>
                </c:pt>
                <c:pt idx="20">
                  <c:v>1.4007936507936509</c:v>
                </c:pt>
                <c:pt idx="21">
                  <c:v>1.4007936507936509</c:v>
                </c:pt>
                <c:pt idx="22">
                  <c:v>1.4007936507936509</c:v>
                </c:pt>
                <c:pt idx="23">
                  <c:v>1.4007936507936509</c:v>
                </c:pt>
                <c:pt idx="24">
                  <c:v>1.2862103174603177</c:v>
                </c:pt>
                <c:pt idx="25">
                  <c:v>1.2862103174603177</c:v>
                </c:pt>
                <c:pt idx="26">
                  <c:v>1.1994047619047621</c:v>
                </c:pt>
                <c:pt idx="27">
                  <c:v>1.1021825396825398</c:v>
                </c:pt>
                <c:pt idx="28">
                  <c:v>1.1021825396825398</c:v>
                </c:pt>
                <c:pt idx="29">
                  <c:v>1.1021825396825398</c:v>
                </c:pt>
                <c:pt idx="30">
                  <c:v>1.1021825396825398</c:v>
                </c:pt>
                <c:pt idx="31">
                  <c:v>1.1021825396825398</c:v>
                </c:pt>
                <c:pt idx="32">
                  <c:v>1.1021825396825398</c:v>
                </c:pt>
                <c:pt idx="33">
                  <c:v>0.89384920634920639</c:v>
                </c:pt>
                <c:pt idx="34">
                  <c:v>0.73412698412698418</c:v>
                </c:pt>
                <c:pt idx="35">
                  <c:v>0.73412698412698418</c:v>
                </c:pt>
                <c:pt idx="36">
                  <c:v>0.73412698412698418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D-2B47-A503-6F7DDE4E9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6-7343-884F-4C0CCFD6991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6-7343-884F-4C0CCFD69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3-B74C-8BBD-25288F8C1D26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3-B74C-8BBD-25288F8C1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4-C44F-AD1F-E0013057FA49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4-C44F-AD1F-E0013057F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Coralie!$B$192:$B$213</c:f>
              <c:numCache>
                <c:formatCode>m/d/yyyy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Coralie!$C$192:$C$213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E-AF4D-A48F-1A93278484DD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Coralie!$B$192:$B$213</c:f>
              <c:numCache>
                <c:formatCode>m/d/yyyy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Coralie!$D$192:$D$213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1.0024801587301584</c:v>
                </c:pt>
                <c:pt idx="4">
                  <c:v>1.0024801587301584</c:v>
                </c:pt>
                <c:pt idx="5">
                  <c:v>1.0024801587301584</c:v>
                </c:pt>
                <c:pt idx="6">
                  <c:v>0.99553571428571397</c:v>
                </c:pt>
                <c:pt idx="7">
                  <c:v>0.99553571428571397</c:v>
                </c:pt>
                <c:pt idx="8">
                  <c:v>0.99553571428571397</c:v>
                </c:pt>
                <c:pt idx="9">
                  <c:v>0.92261904761904734</c:v>
                </c:pt>
                <c:pt idx="10">
                  <c:v>0.92261904761904734</c:v>
                </c:pt>
                <c:pt idx="11">
                  <c:v>0.92261904761904734</c:v>
                </c:pt>
                <c:pt idx="12">
                  <c:v>0.92261904761904734</c:v>
                </c:pt>
                <c:pt idx="13">
                  <c:v>0.92261904761904734</c:v>
                </c:pt>
                <c:pt idx="14">
                  <c:v>0.92261904761904734</c:v>
                </c:pt>
                <c:pt idx="15">
                  <c:v>0.89136904761904734</c:v>
                </c:pt>
                <c:pt idx="16">
                  <c:v>0.89136904761904734</c:v>
                </c:pt>
                <c:pt idx="17">
                  <c:v>0.89136904761904734</c:v>
                </c:pt>
                <c:pt idx="18">
                  <c:v>0.70386904761904734</c:v>
                </c:pt>
                <c:pt idx="19">
                  <c:v>0.62053571428571397</c:v>
                </c:pt>
                <c:pt idx="20">
                  <c:v>0.62053571428571397</c:v>
                </c:pt>
                <c:pt idx="21">
                  <c:v>0.62053571428571397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E-AF4D-A48F-1A9327848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Coralie!$C$218:$C$239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7-D841-B746-EFA9AF0509CB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Coralie!$D$218:$D$239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0.79761904761904745</c:v>
                </c:pt>
                <c:pt idx="3">
                  <c:v>0.48511904761904745</c:v>
                </c:pt>
                <c:pt idx="4">
                  <c:v>0.35664682539682524</c:v>
                </c:pt>
                <c:pt idx="5">
                  <c:v>0.23164682539682524</c:v>
                </c:pt>
                <c:pt idx="6">
                  <c:v>0.23164682539682524</c:v>
                </c:pt>
                <c:pt idx="7">
                  <c:v>0.23164682539682524</c:v>
                </c:pt>
                <c:pt idx="8">
                  <c:v>0.23164682539682524</c:v>
                </c:pt>
                <c:pt idx="9">
                  <c:v>6.4980158730158583E-2</c:v>
                </c:pt>
                <c:pt idx="10">
                  <c:v>-4.464285714285865E-3</c:v>
                </c:pt>
                <c:pt idx="11">
                  <c:v>-7.936507936508087E-3</c:v>
                </c:pt>
                <c:pt idx="12">
                  <c:v>-7.936507936508087E-3</c:v>
                </c:pt>
                <c:pt idx="13">
                  <c:v>-7.936507936508087E-3</c:v>
                </c:pt>
                <c:pt idx="14">
                  <c:v>-7.936507936508087E-3</c:v>
                </c:pt>
                <c:pt idx="15">
                  <c:v>-7.936507936508087E-3</c:v>
                </c:pt>
                <c:pt idx="16">
                  <c:v>-0.12251984126984143</c:v>
                </c:pt>
                <c:pt idx="17">
                  <c:v>-0.33085317460317476</c:v>
                </c:pt>
                <c:pt idx="18">
                  <c:v>-0.33085317460317476</c:v>
                </c:pt>
                <c:pt idx="19">
                  <c:v>-0.33085317460317476</c:v>
                </c:pt>
                <c:pt idx="20">
                  <c:v>-0.33085317460317476</c:v>
                </c:pt>
                <c:pt idx="21">
                  <c:v>-0.33085317460317476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B7-D841-B746-EFA9AF050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Coralie!$C$244:$C$266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1-D242-BCD0-5F5CC71FE20B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Coralie!$D$244:$D$266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1.0813492063492063</c:v>
                </c:pt>
                <c:pt idx="10">
                  <c:v>1.0813492063492063</c:v>
                </c:pt>
                <c:pt idx="11">
                  <c:v>1.0813492063492063</c:v>
                </c:pt>
                <c:pt idx="12">
                  <c:v>1.0813492063492063</c:v>
                </c:pt>
                <c:pt idx="13">
                  <c:v>0.95634920634920628</c:v>
                </c:pt>
                <c:pt idx="14">
                  <c:v>0.95634920634920628</c:v>
                </c:pt>
                <c:pt idx="15">
                  <c:v>0.95634920634920628</c:v>
                </c:pt>
                <c:pt idx="16">
                  <c:v>0.77926587301587291</c:v>
                </c:pt>
                <c:pt idx="17">
                  <c:v>0.57093253968253954</c:v>
                </c:pt>
                <c:pt idx="18">
                  <c:v>0.57093253968253954</c:v>
                </c:pt>
                <c:pt idx="19">
                  <c:v>0.57093253968253954</c:v>
                </c:pt>
                <c:pt idx="20">
                  <c:v>0.57093253968253954</c:v>
                </c:pt>
                <c:pt idx="21">
                  <c:v>0.57093253968253954</c:v>
                </c:pt>
                <c:pt idx="22">
                  <c:v>0.57093253968253954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1-D242-BCD0-5F5CC71FE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Commun!$C$83:$C$103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5-8D46-8715-FB46B131AC27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Commun!$D$83:$D$103</c:f>
              <c:numCache>
                <c:formatCode>0.0</c:formatCode>
                <c:ptCount val="21"/>
                <c:pt idx="0">
                  <c:v>3.9583333333333335</c:v>
                </c:pt>
                <c:pt idx="1">
                  <c:v>3.9375</c:v>
                </c:pt>
                <c:pt idx="2">
                  <c:v>3.9340277777777777</c:v>
                </c:pt>
                <c:pt idx="3">
                  <c:v>3.9340277777777777</c:v>
                </c:pt>
                <c:pt idx="4">
                  <c:v>3.9340277777777777</c:v>
                </c:pt>
                <c:pt idx="5">
                  <c:v>3.9027777777777777</c:v>
                </c:pt>
                <c:pt idx="6">
                  <c:v>3.7916666666666665</c:v>
                </c:pt>
                <c:pt idx="7">
                  <c:v>3.7916666666666665</c:v>
                </c:pt>
                <c:pt idx="8">
                  <c:v>3.7916666666666665</c:v>
                </c:pt>
                <c:pt idx="9">
                  <c:v>3.4479166666666665</c:v>
                </c:pt>
                <c:pt idx="10">
                  <c:v>3.4479166666666665</c:v>
                </c:pt>
                <c:pt idx="11">
                  <c:v>3.4479166666666665</c:v>
                </c:pt>
                <c:pt idx="12">
                  <c:v>3.3854166666666665</c:v>
                </c:pt>
                <c:pt idx="13">
                  <c:v>3.3854166666666665</c:v>
                </c:pt>
                <c:pt idx="14">
                  <c:v>3.2569444444444442</c:v>
                </c:pt>
                <c:pt idx="15">
                  <c:v>3.2569444444444442</c:v>
                </c:pt>
                <c:pt idx="16">
                  <c:v>2.8993055555555554</c:v>
                </c:pt>
                <c:pt idx="17">
                  <c:v>2.8368055555555554</c:v>
                </c:pt>
                <c:pt idx="18">
                  <c:v>2.7847222222222219</c:v>
                </c:pt>
                <c:pt idx="19">
                  <c:v>2.2291666666666661</c:v>
                </c:pt>
                <c:pt idx="20">
                  <c:v>2.0416666666666661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5-8D46-8715-FB46B131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Coralie!$B$271:$B$294</c:f>
              <c:numCache>
                <c:formatCode>m/d/yyyy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Coralie!$C$271:$C$294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1.0952380952380951</c:v>
                </c:pt>
                <c:pt idx="2">
                  <c:v>1.0476190476190474</c:v>
                </c:pt>
                <c:pt idx="3">
                  <c:v>0.99999999999999978</c:v>
                </c:pt>
                <c:pt idx="4">
                  <c:v>0.95238095238095211</c:v>
                </c:pt>
                <c:pt idx="5">
                  <c:v>0.90476190476190443</c:v>
                </c:pt>
                <c:pt idx="6">
                  <c:v>0.85714285714285676</c:v>
                </c:pt>
                <c:pt idx="7">
                  <c:v>0.80952380952380909</c:v>
                </c:pt>
                <c:pt idx="8">
                  <c:v>0.76190476190476142</c:v>
                </c:pt>
                <c:pt idx="9">
                  <c:v>0.71428571428571375</c:v>
                </c:pt>
                <c:pt idx="10">
                  <c:v>0.66666666666666607</c:v>
                </c:pt>
                <c:pt idx="11">
                  <c:v>0.6190476190476184</c:v>
                </c:pt>
                <c:pt idx="12">
                  <c:v>0.57142857142857073</c:v>
                </c:pt>
                <c:pt idx="13">
                  <c:v>0.52380952380952306</c:v>
                </c:pt>
                <c:pt idx="14">
                  <c:v>0.47619047619047544</c:v>
                </c:pt>
                <c:pt idx="15">
                  <c:v>0.42857142857142783</c:v>
                </c:pt>
                <c:pt idx="16">
                  <c:v>0.38095238095238021</c:v>
                </c:pt>
                <c:pt idx="17">
                  <c:v>0.33333333333333259</c:v>
                </c:pt>
                <c:pt idx="18">
                  <c:v>0.28571428571428498</c:v>
                </c:pt>
                <c:pt idx="19">
                  <c:v>0.23809523809523736</c:v>
                </c:pt>
                <c:pt idx="20">
                  <c:v>0.19047619047618974</c:v>
                </c:pt>
                <c:pt idx="21">
                  <c:v>0.14285714285714213</c:v>
                </c:pt>
                <c:pt idx="22">
                  <c:v>9.5238095238094511E-2</c:v>
                </c:pt>
                <c:pt idx="23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8-CC47-B65A-5DB46B79B088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Coralie!$B$271:$B$294</c:f>
              <c:numCache>
                <c:formatCode>m/d/yyyy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Coralie!$D$271:$D$294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1.1254960317460316</c:v>
                </c:pt>
                <c:pt idx="2">
                  <c:v>1.1254960317460316</c:v>
                </c:pt>
                <c:pt idx="3">
                  <c:v>1.1185515873015872</c:v>
                </c:pt>
                <c:pt idx="4">
                  <c:v>1.1185515873015872</c:v>
                </c:pt>
                <c:pt idx="5">
                  <c:v>1.1185515873015872</c:v>
                </c:pt>
                <c:pt idx="6">
                  <c:v>0.802579365079365</c:v>
                </c:pt>
                <c:pt idx="7">
                  <c:v>0.583829365079365</c:v>
                </c:pt>
                <c:pt idx="8">
                  <c:v>0.583829365079365</c:v>
                </c:pt>
                <c:pt idx="9">
                  <c:v>0.50396825396825395</c:v>
                </c:pt>
                <c:pt idx="10">
                  <c:v>0.33730158730158732</c:v>
                </c:pt>
                <c:pt idx="11">
                  <c:v>0.33730158730158732</c:v>
                </c:pt>
                <c:pt idx="12">
                  <c:v>8.7301587301587324E-2</c:v>
                </c:pt>
                <c:pt idx="13">
                  <c:v>8.7301587301587324E-2</c:v>
                </c:pt>
                <c:pt idx="14">
                  <c:v>-5.505952380952378E-2</c:v>
                </c:pt>
                <c:pt idx="15">
                  <c:v>-0.15922619047619047</c:v>
                </c:pt>
                <c:pt idx="16">
                  <c:v>-0.24603174603174602</c:v>
                </c:pt>
                <c:pt idx="17">
                  <c:v>-0.25992063492063489</c:v>
                </c:pt>
                <c:pt idx="18">
                  <c:v>-0.63492063492063489</c:v>
                </c:pt>
                <c:pt idx="19">
                  <c:v>-0.63492063492063489</c:v>
                </c:pt>
                <c:pt idx="20">
                  <c:v>-0.63492063492063489</c:v>
                </c:pt>
                <c:pt idx="21">
                  <c:v>-0.63492063492063489</c:v>
                </c:pt>
                <c:pt idx="22">
                  <c:v>-0.63492063492063489</c:v>
                </c:pt>
                <c:pt idx="23">
                  <c:v>-0.63492063492063489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8-CC47-B65A-5DB46B79B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5-244F-BBEC-EFB19BAACCFC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5-244F-BBEC-EFB19BAAC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3-534E-B84F-0F38342B232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3-534E-B84F-0F38342B2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F-DE4B-9D27-C2B0276448E3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Constantin!$D$151:$D$187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1.7619047619047619</c:v>
                </c:pt>
                <c:pt idx="10">
                  <c:v>1.7619047619047619</c:v>
                </c:pt>
                <c:pt idx="11">
                  <c:v>1.7619047619047619</c:v>
                </c:pt>
                <c:pt idx="12">
                  <c:v>1.7619047619047619</c:v>
                </c:pt>
                <c:pt idx="13">
                  <c:v>1.7619047619047619</c:v>
                </c:pt>
                <c:pt idx="14">
                  <c:v>1.7619047619047619</c:v>
                </c:pt>
                <c:pt idx="15">
                  <c:v>1.6785714285714286</c:v>
                </c:pt>
                <c:pt idx="16">
                  <c:v>1.6785714285714286</c:v>
                </c:pt>
                <c:pt idx="17">
                  <c:v>1.6785714285714286</c:v>
                </c:pt>
                <c:pt idx="18">
                  <c:v>1.6785714285714286</c:v>
                </c:pt>
                <c:pt idx="19">
                  <c:v>1.6785714285714286</c:v>
                </c:pt>
                <c:pt idx="20">
                  <c:v>1.2619047619047619</c:v>
                </c:pt>
                <c:pt idx="21">
                  <c:v>1.2619047619047619</c:v>
                </c:pt>
                <c:pt idx="22">
                  <c:v>1.1994047619047619</c:v>
                </c:pt>
                <c:pt idx="23">
                  <c:v>1.1994047619047619</c:v>
                </c:pt>
                <c:pt idx="24">
                  <c:v>1.1994047619047619</c:v>
                </c:pt>
                <c:pt idx="25">
                  <c:v>1.1994047619047619</c:v>
                </c:pt>
                <c:pt idx="26">
                  <c:v>1.1994047619047619</c:v>
                </c:pt>
                <c:pt idx="27">
                  <c:v>1.0744047619047619</c:v>
                </c:pt>
                <c:pt idx="28">
                  <c:v>1.0744047619047619</c:v>
                </c:pt>
                <c:pt idx="29">
                  <c:v>1.0744047619047619</c:v>
                </c:pt>
                <c:pt idx="30">
                  <c:v>1.0744047619047619</c:v>
                </c:pt>
                <c:pt idx="31">
                  <c:v>1.0744047619047619</c:v>
                </c:pt>
                <c:pt idx="32">
                  <c:v>0.92857142857142849</c:v>
                </c:pt>
                <c:pt idx="33">
                  <c:v>0.92857142857142849</c:v>
                </c:pt>
                <c:pt idx="34">
                  <c:v>0.92857142857142849</c:v>
                </c:pt>
                <c:pt idx="35">
                  <c:v>0.92857142857142849</c:v>
                </c:pt>
                <c:pt idx="36">
                  <c:v>0.92857142857142849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F-DE4B-9D27-C2B027644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7-8C47-A2A1-43A9771EF1D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7-8C47-A2A1-43A9771EF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2-E243-8122-D71D82501448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2-E243-8122-D71D8250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9-674B-8FEF-7AB959EDD3C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9-674B-8FEF-7AB959EDD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Constantin!$B$192:$B$213</c:f>
              <c:numCache>
                <c:formatCode>m/d/yyyy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Constantin!$C$192:$C$213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A-1041-B1FD-84A534238B4B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Constantin!$B$192:$B$213</c:f>
              <c:numCache>
                <c:formatCode>m/d/yyyy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Constantin!$D$192:$D$213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0.92261904761904734</c:v>
                </c:pt>
                <c:pt idx="3">
                  <c:v>0.92261904761904734</c:v>
                </c:pt>
                <c:pt idx="4">
                  <c:v>0.92261904761904734</c:v>
                </c:pt>
                <c:pt idx="5">
                  <c:v>0.92261904761904734</c:v>
                </c:pt>
                <c:pt idx="6">
                  <c:v>0.92261904761904734</c:v>
                </c:pt>
                <c:pt idx="7">
                  <c:v>0.92261904761904734</c:v>
                </c:pt>
                <c:pt idx="8">
                  <c:v>0.79761904761904734</c:v>
                </c:pt>
                <c:pt idx="9">
                  <c:v>0.79761904761904734</c:v>
                </c:pt>
                <c:pt idx="10">
                  <c:v>0.79761904761904734</c:v>
                </c:pt>
                <c:pt idx="11">
                  <c:v>0.73511904761904734</c:v>
                </c:pt>
                <c:pt idx="12">
                  <c:v>0.73511904761904734</c:v>
                </c:pt>
                <c:pt idx="13">
                  <c:v>0.73511904761904734</c:v>
                </c:pt>
                <c:pt idx="14">
                  <c:v>0.73511904761904734</c:v>
                </c:pt>
                <c:pt idx="15">
                  <c:v>0.73511904761904734</c:v>
                </c:pt>
                <c:pt idx="16">
                  <c:v>0.73511904761904734</c:v>
                </c:pt>
                <c:pt idx="17">
                  <c:v>0.73511904761904734</c:v>
                </c:pt>
                <c:pt idx="18">
                  <c:v>0.73511904761904734</c:v>
                </c:pt>
                <c:pt idx="19">
                  <c:v>0.65178571428571397</c:v>
                </c:pt>
                <c:pt idx="20">
                  <c:v>0.65178571428571397</c:v>
                </c:pt>
                <c:pt idx="21">
                  <c:v>0.65178571428571397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A-1041-B1FD-84A534238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Constantin!$C$218:$C$239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B-824E-B454-357E95D59334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Constantin!$D$218:$D$239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1.0476190476190474</c:v>
                </c:pt>
                <c:pt idx="3">
                  <c:v>1.0476190476190474</c:v>
                </c:pt>
                <c:pt idx="4">
                  <c:v>1.0476190476190474</c:v>
                </c:pt>
                <c:pt idx="5">
                  <c:v>0.92261904761904745</c:v>
                </c:pt>
                <c:pt idx="6">
                  <c:v>0.92261904761904745</c:v>
                </c:pt>
                <c:pt idx="7">
                  <c:v>0.58928571428571419</c:v>
                </c:pt>
                <c:pt idx="8">
                  <c:v>0.51636904761904756</c:v>
                </c:pt>
                <c:pt idx="9">
                  <c:v>0.47470238095238088</c:v>
                </c:pt>
                <c:pt idx="10">
                  <c:v>0.47470238095238088</c:v>
                </c:pt>
                <c:pt idx="11">
                  <c:v>0.47470238095238088</c:v>
                </c:pt>
                <c:pt idx="12">
                  <c:v>0.47470238095238088</c:v>
                </c:pt>
                <c:pt idx="13">
                  <c:v>0.47470238095238088</c:v>
                </c:pt>
                <c:pt idx="14">
                  <c:v>0.47470238095238088</c:v>
                </c:pt>
                <c:pt idx="15">
                  <c:v>0.47470238095238088</c:v>
                </c:pt>
                <c:pt idx="16">
                  <c:v>0.47470238095238088</c:v>
                </c:pt>
                <c:pt idx="17">
                  <c:v>0.43303571428571419</c:v>
                </c:pt>
                <c:pt idx="18">
                  <c:v>0.43303571428571419</c:v>
                </c:pt>
                <c:pt idx="19">
                  <c:v>0.43303571428571419</c:v>
                </c:pt>
                <c:pt idx="20">
                  <c:v>0.43303571428571419</c:v>
                </c:pt>
                <c:pt idx="21">
                  <c:v>0.43303571428571419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B-824E-B454-357E95D59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Constantin!$C$244:$C$266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E-994A-9887-D8240E86CD5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Constantin!$D$244:$D$266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1.0952380952380951</c:v>
                </c:pt>
                <c:pt idx="10">
                  <c:v>1.0952380952380951</c:v>
                </c:pt>
                <c:pt idx="11">
                  <c:v>1.0952380952380951</c:v>
                </c:pt>
                <c:pt idx="12">
                  <c:v>1.0952380952380951</c:v>
                </c:pt>
                <c:pt idx="13">
                  <c:v>0.76190476190476186</c:v>
                </c:pt>
                <c:pt idx="14">
                  <c:v>0.76190476190476186</c:v>
                </c:pt>
                <c:pt idx="15">
                  <c:v>0.76190476190476186</c:v>
                </c:pt>
                <c:pt idx="16">
                  <c:v>0.76190476190476186</c:v>
                </c:pt>
                <c:pt idx="17">
                  <c:v>0.76190476190476186</c:v>
                </c:pt>
                <c:pt idx="18">
                  <c:v>0.76190476190476186</c:v>
                </c:pt>
                <c:pt idx="19">
                  <c:v>0.76190476190476186</c:v>
                </c:pt>
                <c:pt idx="20">
                  <c:v>0.65773809523809523</c:v>
                </c:pt>
                <c:pt idx="21">
                  <c:v>0.44940476190476186</c:v>
                </c:pt>
                <c:pt idx="22">
                  <c:v>0.44940476190476186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8E-994A-9887-D8240E86C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Commun!$C$58:$C$78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7-4631-9B30-C5F7940F068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Commun!$D$58:$D$78</c:f>
              <c:numCache>
                <c:formatCode>0.0</c:formatCode>
                <c:ptCount val="21"/>
                <c:pt idx="0">
                  <c:v>3.9340277777777777</c:v>
                </c:pt>
                <c:pt idx="1">
                  <c:v>3.9340277777777777</c:v>
                </c:pt>
                <c:pt idx="2">
                  <c:v>3.7465277777777777</c:v>
                </c:pt>
                <c:pt idx="3">
                  <c:v>3.7465277777777777</c:v>
                </c:pt>
                <c:pt idx="4">
                  <c:v>3.7465277777777777</c:v>
                </c:pt>
                <c:pt idx="5">
                  <c:v>3.7465277777777777</c:v>
                </c:pt>
                <c:pt idx="6">
                  <c:v>3.7465277777777777</c:v>
                </c:pt>
                <c:pt idx="7">
                  <c:v>3.7465277777777777</c:v>
                </c:pt>
                <c:pt idx="8">
                  <c:v>3.7465277777777777</c:v>
                </c:pt>
                <c:pt idx="9">
                  <c:v>3.6423611111111112</c:v>
                </c:pt>
                <c:pt idx="10">
                  <c:v>3.6423611111111112</c:v>
                </c:pt>
                <c:pt idx="11">
                  <c:v>3.4548611111111112</c:v>
                </c:pt>
                <c:pt idx="12">
                  <c:v>3.3402777777777777</c:v>
                </c:pt>
                <c:pt idx="13">
                  <c:v>3.0104166666666665</c:v>
                </c:pt>
                <c:pt idx="14">
                  <c:v>2.833333333333333</c:v>
                </c:pt>
                <c:pt idx="15">
                  <c:v>2.8055555555555554</c:v>
                </c:pt>
                <c:pt idx="16">
                  <c:v>2.3888888888888888</c:v>
                </c:pt>
                <c:pt idx="17">
                  <c:v>2.1597222222222223</c:v>
                </c:pt>
                <c:pt idx="18">
                  <c:v>2.0034722222222223</c:v>
                </c:pt>
                <c:pt idx="19">
                  <c:v>1.8125</c:v>
                </c:pt>
                <c:pt idx="20">
                  <c:v>1.4166666666666667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7-4631-9B30-C5F7940F0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Constantin!$B$271:$B$294</c:f>
              <c:numCache>
                <c:formatCode>m/d/yyyy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Constantin!$C$271:$C$294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1.0952380952380951</c:v>
                </c:pt>
                <c:pt idx="2">
                  <c:v>1.0476190476190474</c:v>
                </c:pt>
                <c:pt idx="3">
                  <c:v>0.99999999999999978</c:v>
                </c:pt>
                <c:pt idx="4">
                  <c:v>0.95238095238095211</c:v>
                </c:pt>
                <c:pt idx="5">
                  <c:v>0.90476190476190443</c:v>
                </c:pt>
                <c:pt idx="6">
                  <c:v>0.85714285714285676</c:v>
                </c:pt>
                <c:pt idx="7">
                  <c:v>0.80952380952380909</c:v>
                </c:pt>
                <c:pt idx="8">
                  <c:v>0.76190476190476142</c:v>
                </c:pt>
                <c:pt idx="9">
                  <c:v>0.71428571428571375</c:v>
                </c:pt>
                <c:pt idx="10">
                  <c:v>0.66666666666666607</c:v>
                </c:pt>
                <c:pt idx="11">
                  <c:v>0.6190476190476184</c:v>
                </c:pt>
                <c:pt idx="12">
                  <c:v>0.57142857142857073</c:v>
                </c:pt>
                <c:pt idx="13">
                  <c:v>0.52380952380952306</c:v>
                </c:pt>
                <c:pt idx="14">
                  <c:v>0.47619047619047544</c:v>
                </c:pt>
                <c:pt idx="15">
                  <c:v>0.42857142857142783</c:v>
                </c:pt>
                <c:pt idx="16">
                  <c:v>0.38095238095238021</c:v>
                </c:pt>
                <c:pt idx="17">
                  <c:v>0.33333333333333259</c:v>
                </c:pt>
                <c:pt idx="18">
                  <c:v>0.28571428571428498</c:v>
                </c:pt>
                <c:pt idx="19">
                  <c:v>0.23809523809523736</c:v>
                </c:pt>
                <c:pt idx="20">
                  <c:v>0.19047619047618974</c:v>
                </c:pt>
                <c:pt idx="21">
                  <c:v>0.14285714285714213</c:v>
                </c:pt>
                <c:pt idx="22">
                  <c:v>9.5238095238094511E-2</c:v>
                </c:pt>
                <c:pt idx="23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C-4941-82F1-19346D49CC2B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Constantin!$B$271:$B$294</c:f>
              <c:numCache>
                <c:formatCode>m/d/yyyy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Constantin!$D$271:$D$294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1.1428571428571428</c:v>
                </c:pt>
                <c:pt idx="2">
                  <c:v>1.1428571428571428</c:v>
                </c:pt>
                <c:pt idx="3">
                  <c:v>1.1428571428571428</c:v>
                </c:pt>
                <c:pt idx="4">
                  <c:v>1.1428571428571428</c:v>
                </c:pt>
                <c:pt idx="5">
                  <c:v>1.1428571428571428</c:v>
                </c:pt>
                <c:pt idx="6">
                  <c:v>0.72619047619047616</c:v>
                </c:pt>
                <c:pt idx="7">
                  <c:v>0.48660714285714285</c:v>
                </c:pt>
                <c:pt idx="8">
                  <c:v>2.8273809523809534E-2</c:v>
                </c:pt>
                <c:pt idx="9">
                  <c:v>-0.38839285714285715</c:v>
                </c:pt>
                <c:pt idx="10">
                  <c:v>-0.38839285714285715</c:v>
                </c:pt>
                <c:pt idx="11">
                  <c:v>-0.38839285714285715</c:v>
                </c:pt>
                <c:pt idx="12">
                  <c:v>-0.38839285714285715</c:v>
                </c:pt>
                <c:pt idx="13">
                  <c:v>-0.59672619047619047</c:v>
                </c:pt>
                <c:pt idx="14">
                  <c:v>-0.59672619047619047</c:v>
                </c:pt>
                <c:pt idx="15">
                  <c:v>-0.59672619047619047</c:v>
                </c:pt>
                <c:pt idx="16">
                  <c:v>-0.68005952380952384</c:v>
                </c:pt>
                <c:pt idx="17">
                  <c:v>-0.68005952380952384</c:v>
                </c:pt>
                <c:pt idx="18">
                  <c:v>-0.68005952380952384</c:v>
                </c:pt>
                <c:pt idx="19">
                  <c:v>-0.68005952380952384</c:v>
                </c:pt>
                <c:pt idx="20">
                  <c:v>-0.68005952380952384</c:v>
                </c:pt>
                <c:pt idx="21">
                  <c:v>-0.68005952380952384</c:v>
                </c:pt>
                <c:pt idx="22">
                  <c:v>-0.68005952380952384</c:v>
                </c:pt>
                <c:pt idx="23">
                  <c:v>-0.68005952380952384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C-4941-82F1-19346D49C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E-FB40-AF96-DE5F8370968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E-FB40-AF96-DE5F8370968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E-FB40-AF96-DE5F8370968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CE-FB40-AF96-DE5F8370968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CE-FB40-AF96-DE5F83709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3-584A-9E48-F00CD1D39702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3-584A-9E48-F00CD1D39702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3-584A-9E48-F00CD1D39702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3-584A-9E48-F00CD1D39702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3-584A-9E48-F00CD1D3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7-CE4E-832C-99C2BAD5174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7-CE4E-832C-99C2BAD5174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7-CE4E-832C-99C2BAD5174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7-CE4E-832C-99C2BAD5174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A7-CE4E-832C-99C2BAD51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C-5F46-A9B0-6362658C0C3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C-5F46-A9B0-6362658C0C3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C-5F46-A9B0-6362658C0C3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FC-5F46-A9B0-6362658C0C3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FC-5F46-A9B0-6362658C0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5-4041-B0A6-E6F63BE9CB0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5-4041-B0A6-E6F63BE9CB0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5-4041-B0A6-E6F63BE9CB0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15-4041-B0A6-E6F63BE9CB0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15-4041-B0A6-E6F63BE9C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Angela!$D$151:$D$187</c:f>
              <c:numCache>
                <c:formatCode>0.0</c:formatCode>
                <c:ptCount val="37"/>
                <c:pt idx="0">
                  <c:v>1.6160714285714286</c:v>
                </c:pt>
                <c:pt idx="1">
                  <c:v>1.6160714285714286</c:v>
                </c:pt>
                <c:pt idx="2">
                  <c:v>1.6160714285714286</c:v>
                </c:pt>
                <c:pt idx="3">
                  <c:v>1.5535714285714286</c:v>
                </c:pt>
                <c:pt idx="4">
                  <c:v>1.5535714285714286</c:v>
                </c:pt>
                <c:pt idx="5">
                  <c:v>1.5535714285714286</c:v>
                </c:pt>
                <c:pt idx="6">
                  <c:v>1.5535714285714286</c:v>
                </c:pt>
                <c:pt idx="7">
                  <c:v>1.5535714285714286</c:v>
                </c:pt>
                <c:pt idx="8">
                  <c:v>1.5535714285714286</c:v>
                </c:pt>
                <c:pt idx="9">
                  <c:v>1.5535714285714286</c:v>
                </c:pt>
                <c:pt idx="10">
                  <c:v>1.5535714285714286</c:v>
                </c:pt>
                <c:pt idx="11">
                  <c:v>1.5535714285714286</c:v>
                </c:pt>
                <c:pt idx="12">
                  <c:v>1.5535714285714286</c:v>
                </c:pt>
                <c:pt idx="13">
                  <c:v>1.5535714285714286</c:v>
                </c:pt>
                <c:pt idx="14">
                  <c:v>1.5535714285714286</c:v>
                </c:pt>
                <c:pt idx="15">
                  <c:v>1.4702380952380953</c:v>
                </c:pt>
                <c:pt idx="16">
                  <c:v>1.4702380952380953</c:v>
                </c:pt>
                <c:pt idx="17">
                  <c:v>1.4702380952380953</c:v>
                </c:pt>
                <c:pt idx="18">
                  <c:v>1.4702380952380953</c:v>
                </c:pt>
                <c:pt idx="19">
                  <c:v>1.4702380952380953</c:v>
                </c:pt>
                <c:pt idx="20">
                  <c:v>1.4702380952380953</c:v>
                </c:pt>
                <c:pt idx="21">
                  <c:v>1.4702380952380953</c:v>
                </c:pt>
                <c:pt idx="22">
                  <c:v>1.4702380952380953</c:v>
                </c:pt>
                <c:pt idx="23">
                  <c:v>1.4702380952380953</c:v>
                </c:pt>
                <c:pt idx="24">
                  <c:v>1.4702380952380953</c:v>
                </c:pt>
                <c:pt idx="25">
                  <c:v>1.4702380952380953</c:v>
                </c:pt>
                <c:pt idx="26">
                  <c:v>1.4702380952380953</c:v>
                </c:pt>
                <c:pt idx="27">
                  <c:v>1.3244047619047621</c:v>
                </c:pt>
                <c:pt idx="28">
                  <c:v>1.2619047619047621</c:v>
                </c:pt>
                <c:pt idx="29">
                  <c:v>1.2619047619047621</c:v>
                </c:pt>
                <c:pt idx="30">
                  <c:v>1.2619047619047621</c:v>
                </c:pt>
                <c:pt idx="31">
                  <c:v>1.2619047619047621</c:v>
                </c:pt>
                <c:pt idx="32">
                  <c:v>1.2619047619047621</c:v>
                </c:pt>
                <c:pt idx="33">
                  <c:v>1.2619047619047621</c:v>
                </c:pt>
                <c:pt idx="34">
                  <c:v>1.1577380952380953</c:v>
                </c:pt>
                <c:pt idx="35">
                  <c:v>1.1577380952380953</c:v>
                </c:pt>
                <c:pt idx="36">
                  <c:v>1.1577380952380953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0-BA4F-AEF4-3477A8657E3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Aurelie!$D$151:$D$187</c:f>
              <c:numCache>
                <c:formatCode>0.0</c:formatCode>
                <c:ptCount val="37"/>
                <c:pt idx="0">
                  <c:v>1.5952380952380951</c:v>
                </c:pt>
                <c:pt idx="1">
                  <c:v>1.5952380952380951</c:v>
                </c:pt>
                <c:pt idx="2">
                  <c:v>1.5952380952380951</c:v>
                </c:pt>
                <c:pt idx="3">
                  <c:v>1.5952380952380951</c:v>
                </c:pt>
                <c:pt idx="4">
                  <c:v>1.5952380952380951</c:v>
                </c:pt>
                <c:pt idx="5">
                  <c:v>1.5952380952380951</c:v>
                </c:pt>
                <c:pt idx="6">
                  <c:v>1.5952380952380951</c:v>
                </c:pt>
                <c:pt idx="7">
                  <c:v>1.5952380952380951</c:v>
                </c:pt>
                <c:pt idx="8">
                  <c:v>1.5952380952380951</c:v>
                </c:pt>
                <c:pt idx="9">
                  <c:v>1.5952380952380951</c:v>
                </c:pt>
                <c:pt idx="10">
                  <c:v>1.5952380952380951</c:v>
                </c:pt>
                <c:pt idx="11">
                  <c:v>1.5952380952380951</c:v>
                </c:pt>
                <c:pt idx="12">
                  <c:v>1.5952380952380951</c:v>
                </c:pt>
                <c:pt idx="13">
                  <c:v>1.5952380952380951</c:v>
                </c:pt>
                <c:pt idx="14">
                  <c:v>1.5952380952380951</c:v>
                </c:pt>
                <c:pt idx="15">
                  <c:v>1.3452380952380951</c:v>
                </c:pt>
                <c:pt idx="16">
                  <c:v>1.1785714285714284</c:v>
                </c:pt>
                <c:pt idx="17">
                  <c:v>1.1785714285714284</c:v>
                </c:pt>
                <c:pt idx="18">
                  <c:v>1.1785714285714284</c:v>
                </c:pt>
                <c:pt idx="19">
                  <c:v>1.1785714285714284</c:v>
                </c:pt>
                <c:pt idx="20">
                  <c:v>1.1785714285714284</c:v>
                </c:pt>
                <c:pt idx="21">
                  <c:v>1.1785714285714284</c:v>
                </c:pt>
                <c:pt idx="22">
                  <c:v>1.1785714285714284</c:v>
                </c:pt>
                <c:pt idx="23">
                  <c:v>1.1785714285714284</c:v>
                </c:pt>
                <c:pt idx="24">
                  <c:v>0.97023809523809512</c:v>
                </c:pt>
                <c:pt idx="25">
                  <c:v>0.97023809523809512</c:v>
                </c:pt>
                <c:pt idx="26">
                  <c:v>0.97023809523809512</c:v>
                </c:pt>
                <c:pt idx="27">
                  <c:v>0.97023809523809512</c:v>
                </c:pt>
                <c:pt idx="28">
                  <c:v>0.97023809523809512</c:v>
                </c:pt>
                <c:pt idx="29">
                  <c:v>0.97023809523809512</c:v>
                </c:pt>
                <c:pt idx="30">
                  <c:v>0.97023809523809512</c:v>
                </c:pt>
                <c:pt idx="31">
                  <c:v>0.97023809523809512</c:v>
                </c:pt>
                <c:pt idx="32">
                  <c:v>0.97023809523809512</c:v>
                </c:pt>
                <c:pt idx="33">
                  <c:v>0.97023809523809512</c:v>
                </c:pt>
                <c:pt idx="34">
                  <c:v>0.94940476190476175</c:v>
                </c:pt>
                <c:pt idx="35">
                  <c:v>0.94940476190476175</c:v>
                </c:pt>
                <c:pt idx="36">
                  <c:v>0.94940476190476175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0-BA4F-AEF4-3477A8657E3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Coralie!$D$151:$D$187</c:f>
              <c:numCache>
                <c:formatCode>0.0</c:formatCode>
                <c:ptCount val="37"/>
                <c:pt idx="0">
                  <c:v>1.623015873015873</c:v>
                </c:pt>
                <c:pt idx="1">
                  <c:v>1.623015873015873</c:v>
                </c:pt>
                <c:pt idx="2">
                  <c:v>1.623015873015873</c:v>
                </c:pt>
                <c:pt idx="3">
                  <c:v>1.560515873015873</c:v>
                </c:pt>
                <c:pt idx="4">
                  <c:v>1.560515873015873</c:v>
                </c:pt>
                <c:pt idx="5">
                  <c:v>1.560515873015873</c:v>
                </c:pt>
                <c:pt idx="6">
                  <c:v>1.560515873015873</c:v>
                </c:pt>
                <c:pt idx="7">
                  <c:v>1.560515873015873</c:v>
                </c:pt>
                <c:pt idx="8">
                  <c:v>1.560515873015873</c:v>
                </c:pt>
                <c:pt idx="9">
                  <c:v>1.560515873015873</c:v>
                </c:pt>
                <c:pt idx="10">
                  <c:v>1.560515873015873</c:v>
                </c:pt>
                <c:pt idx="11">
                  <c:v>1.560515873015873</c:v>
                </c:pt>
                <c:pt idx="12">
                  <c:v>1.560515873015873</c:v>
                </c:pt>
                <c:pt idx="13">
                  <c:v>1.4841269841269842</c:v>
                </c:pt>
                <c:pt idx="14">
                  <c:v>1.4841269841269842</c:v>
                </c:pt>
                <c:pt idx="15">
                  <c:v>1.4007936507936509</c:v>
                </c:pt>
                <c:pt idx="16">
                  <c:v>1.4007936507936509</c:v>
                </c:pt>
                <c:pt idx="17">
                  <c:v>1.4007936507936509</c:v>
                </c:pt>
                <c:pt idx="18">
                  <c:v>1.4007936507936509</c:v>
                </c:pt>
                <c:pt idx="19">
                  <c:v>1.4007936507936509</c:v>
                </c:pt>
                <c:pt idx="20">
                  <c:v>1.4007936507936509</c:v>
                </c:pt>
                <c:pt idx="21">
                  <c:v>1.4007936507936509</c:v>
                </c:pt>
                <c:pt idx="22">
                  <c:v>1.4007936507936509</c:v>
                </c:pt>
                <c:pt idx="23">
                  <c:v>1.4007936507936509</c:v>
                </c:pt>
                <c:pt idx="24">
                  <c:v>1.2862103174603177</c:v>
                </c:pt>
                <c:pt idx="25">
                  <c:v>1.2862103174603177</c:v>
                </c:pt>
                <c:pt idx="26">
                  <c:v>1.1994047619047621</c:v>
                </c:pt>
                <c:pt idx="27">
                  <c:v>1.1021825396825398</c:v>
                </c:pt>
                <c:pt idx="28">
                  <c:v>1.1021825396825398</c:v>
                </c:pt>
                <c:pt idx="29">
                  <c:v>1.1021825396825398</c:v>
                </c:pt>
                <c:pt idx="30">
                  <c:v>1.1021825396825398</c:v>
                </c:pt>
                <c:pt idx="31">
                  <c:v>1.1021825396825398</c:v>
                </c:pt>
                <c:pt idx="32">
                  <c:v>1.1021825396825398</c:v>
                </c:pt>
                <c:pt idx="33">
                  <c:v>0.89384920634920639</c:v>
                </c:pt>
                <c:pt idx="34">
                  <c:v>0.73412698412698418</c:v>
                </c:pt>
                <c:pt idx="35">
                  <c:v>0.73412698412698418</c:v>
                </c:pt>
                <c:pt idx="36">
                  <c:v>0.73412698412698418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0-BA4F-AEF4-3477A8657E3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Constantin!$D$151:$D$187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1.7619047619047619</c:v>
                </c:pt>
                <c:pt idx="10">
                  <c:v>1.7619047619047619</c:v>
                </c:pt>
                <c:pt idx="11">
                  <c:v>1.7619047619047619</c:v>
                </c:pt>
                <c:pt idx="12">
                  <c:v>1.7619047619047619</c:v>
                </c:pt>
                <c:pt idx="13">
                  <c:v>1.7619047619047619</c:v>
                </c:pt>
                <c:pt idx="14">
                  <c:v>1.7619047619047619</c:v>
                </c:pt>
                <c:pt idx="15">
                  <c:v>1.6785714285714286</c:v>
                </c:pt>
                <c:pt idx="16">
                  <c:v>1.6785714285714286</c:v>
                </c:pt>
                <c:pt idx="17">
                  <c:v>1.6785714285714286</c:v>
                </c:pt>
                <c:pt idx="18">
                  <c:v>1.6785714285714286</c:v>
                </c:pt>
                <c:pt idx="19">
                  <c:v>1.6785714285714286</c:v>
                </c:pt>
                <c:pt idx="20">
                  <c:v>1.2619047619047619</c:v>
                </c:pt>
                <c:pt idx="21">
                  <c:v>1.2619047619047619</c:v>
                </c:pt>
                <c:pt idx="22">
                  <c:v>1.1994047619047619</c:v>
                </c:pt>
                <c:pt idx="23">
                  <c:v>1.1994047619047619</c:v>
                </c:pt>
                <c:pt idx="24">
                  <c:v>1.1994047619047619</c:v>
                </c:pt>
                <c:pt idx="25">
                  <c:v>1.1994047619047619</c:v>
                </c:pt>
                <c:pt idx="26">
                  <c:v>1.1994047619047619</c:v>
                </c:pt>
                <c:pt idx="27">
                  <c:v>1.0744047619047619</c:v>
                </c:pt>
                <c:pt idx="28">
                  <c:v>1.0744047619047619</c:v>
                </c:pt>
                <c:pt idx="29">
                  <c:v>1.0744047619047619</c:v>
                </c:pt>
                <c:pt idx="30">
                  <c:v>1.0744047619047619</c:v>
                </c:pt>
                <c:pt idx="31">
                  <c:v>1.0744047619047619</c:v>
                </c:pt>
                <c:pt idx="32">
                  <c:v>0.92857142857142849</c:v>
                </c:pt>
                <c:pt idx="33">
                  <c:v>0.92857142857142849</c:v>
                </c:pt>
                <c:pt idx="34">
                  <c:v>0.92857142857142849</c:v>
                </c:pt>
                <c:pt idx="35">
                  <c:v>0.92857142857142849</c:v>
                </c:pt>
                <c:pt idx="36">
                  <c:v>0.92857142857142849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0-BA4F-AEF4-3477A8657E3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0-BA4F-AEF4-3477A865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0.96428571428571408</c:v>
                </c:pt>
                <c:pt idx="2">
                  <c:v>0.96428571428571408</c:v>
                </c:pt>
                <c:pt idx="3">
                  <c:v>0.96428571428571408</c:v>
                </c:pt>
                <c:pt idx="4">
                  <c:v>0.96428571428571408</c:v>
                </c:pt>
                <c:pt idx="5">
                  <c:v>0.95386904761904745</c:v>
                </c:pt>
                <c:pt idx="6">
                  <c:v>0.95386904761904745</c:v>
                </c:pt>
                <c:pt idx="7">
                  <c:v>0.95386904761904745</c:v>
                </c:pt>
                <c:pt idx="8">
                  <c:v>0.95386904761904745</c:v>
                </c:pt>
                <c:pt idx="9">
                  <c:v>0.91220238095238082</c:v>
                </c:pt>
                <c:pt idx="10">
                  <c:v>0.80109126984126966</c:v>
                </c:pt>
                <c:pt idx="11">
                  <c:v>0.80109126984126966</c:v>
                </c:pt>
                <c:pt idx="12">
                  <c:v>0.80109126984126966</c:v>
                </c:pt>
                <c:pt idx="13">
                  <c:v>0.80109126984126966</c:v>
                </c:pt>
                <c:pt idx="14">
                  <c:v>0.80109126984126966</c:v>
                </c:pt>
                <c:pt idx="15">
                  <c:v>0.80109126984126966</c:v>
                </c:pt>
                <c:pt idx="16">
                  <c:v>0.80109126984126966</c:v>
                </c:pt>
                <c:pt idx="17">
                  <c:v>0.80109126984126966</c:v>
                </c:pt>
                <c:pt idx="18">
                  <c:v>0.51984126984126966</c:v>
                </c:pt>
                <c:pt idx="19">
                  <c:v>0.51984126984126966</c:v>
                </c:pt>
                <c:pt idx="20">
                  <c:v>0.51984126984126966</c:v>
                </c:pt>
                <c:pt idx="21">
                  <c:v>0.51984126984126966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6-5845-9DEA-CDC97F5A638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Aurelie!$D$192:$D$213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1.0059523809523807</c:v>
                </c:pt>
                <c:pt idx="4">
                  <c:v>1.0059523809523807</c:v>
                </c:pt>
                <c:pt idx="5">
                  <c:v>0.94345238095238071</c:v>
                </c:pt>
                <c:pt idx="6">
                  <c:v>0.94345238095238071</c:v>
                </c:pt>
                <c:pt idx="7">
                  <c:v>0.94345238095238071</c:v>
                </c:pt>
                <c:pt idx="8">
                  <c:v>0.94345238095238071</c:v>
                </c:pt>
                <c:pt idx="9">
                  <c:v>0.94345238095238071</c:v>
                </c:pt>
                <c:pt idx="10">
                  <c:v>0.94345238095238071</c:v>
                </c:pt>
                <c:pt idx="11">
                  <c:v>0.94345238095238071</c:v>
                </c:pt>
                <c:pt idx="12">
                  <c:v>0.94345238095238071</c:v>
                </c:pt>
                <c:pt idx="13">
                  <c:v>0.94345238095238071</c:v>
                </c:pt>
                <c:pt idx="14">
                  <c:v>0.94345238095238071</c:v>
                </c:pt>
                <c:pt idx="15">
                  <c:v>0.90178571428571408</c:v>
                </c:pt>
                <c:pt idx="16">
                  <c:v>0.90178571428571408</c:v>
                </c:pt>
                <c:pt idx="17">
                  <c:v>0.90178571428571408</c:v>
                </c:pt>
                <c:pt idx="18">
                  <c:v>0.78720238095238071</c:v>
                </c:pt>
                <c:pt idx="19">
                  <c:v>0.66220238095238071</c:v>
                </c:pt>
                <c:pt idx="20">
                  <c:v>0.66220238095238071</c:v>
                </c:pt>
                <c:pt idx="21">
                  <c:v>0.66220238095238071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6-5845-9DEA-CDC97F5A638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Coralie!$D$192:$D$213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1.0024801587301584</c:v>
                </c:pt>
                <c:pt idx="4">
                  <c:v>1.0024801587301584</c:v>
                </c:pt>
                <c:pt idx="5">
                  <c:v>1.0024801587301584</c:v>
                </c:pt>
                <c:pt idx="6">
                  <c:v>0.99553571428571397</c:v>
                </c:pt>
                <c:pt idx="7">
                  <c:v>0.99553571428571397</c:v>
                </c:pt>
                <c:pt idx="8">
                  <c:v>0.99553571428571397</c:v>
                </c:pt>
                <c:pt idx="9">
                  <c:v>0.92261904761904734</c:v>
                </c:pt>
                <c:pt idx="10">
                  <c:v>0.92261904761904734</c:v>
                </c:pt>
                <c:pt idx="11">
                  <c:v>0.92261904761904734</c:v>
                </c:pt>
                <c:pt idx="12">
                  <c:v>0.92261904761904734</c:v>
                </c:pt>
                <c:pt idx="13">
                  <c:v>0.92261904761904734</c:v>
                </c:pt>
                <c:pt idx="14">
                  <c:v>0.92261904761904734</c:v>
                </c:pt>
                <c:pt idx="15">
                  <c:v>0.89136904761904734</c:v>
                </c:pt>
                <c:pt idx="16">
                  <c:v>0.89136904761904734</c:v>
                </c:pt>
                <c:pt idx="17">
                  <c:v>0.89136904761904734</c:v>
                </c:pt>
                <c:pt idx="18">
                  <c:v>0.70386904761904734</c:v>
                </c:pt>
                <c:pt idx="19">
                  <c:v>0.62053571428571397</c:v>
                </c:pt>
                <c:pt idx="20">
                  <c:v>0.62053571428571397</c:v>
                </c:pt>
                <c:pt idx="21">
                  <c:v>0.62053571428571397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76-5845-9DEA-CDC97F5A638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Constantin!$D$192:$D$213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0.92261904761904734</c:v>
                </c:pt>
                <c:pt idx="3">
                  <c:v>0.92261904761904734</c:v>
                </c:pt>
                <c:pt idx="4">
                  <c:v>0.92261904761904734</c:v>
                </c:pt>
                <c:pt idx="5">
                  <c:v>0.92261904761904734</c:v>
                </c:pt>
                <c:pt idx="6">
                  <c:v>0.92261904761904734</c:v>
                </c:pt>
                <c:pt idx="7">
                  <c:v>0.92261904761904734</c:v>
                </c:pt>
                <c:pt idx="8">
                  <c:v>0.79761904761904734</c:v>
                </c:pt>
                <c:pt idx="9">
                  <c:v>0.79761904761904734</c:v>
                </c:pt>
                <c:pt idx="10">
                  <c:v>0.79761904761904734</c:v>
                </c:pt>
                <c:pt idx="11">
                  <c:v>0.73511904761904734</c:v>
                </c:pt>
                <c:pt idx="12">
                  <c:v>0.73511904761904734</c:v>
                </c:pt>
                <c:pt idx="13">
                  <c:v>0.73511904761904734</c:v>
                </c:pt>
                <c:pt idx="14">
                  <c:v>0.73511904761904734</c:v>
                </c:pt>
                <c:pt idx="15">
                  <c:v>0.73511904761904734</c:v>
                </c:pt>
                <c:pt idx="16">
                  <c:v>0.73511904761904734</c:v>
                </c:pt>
                <c:pt idx="17">
                  <c:v>0.73511904761904734</c:v>
                </c:pt>
                <c:pt idx="18">
                  <c:v>0.73511904761904734</c:v>
                </c:pt>
                <c:pt idx="19">
                  <c:v>0.65178571428571397</c:v>
                </c:pt>
                <c:pt idx="20">
                  <c:v>0.65178571428571397</c:v>
                </c:pt>
                <c:pt idx="21">
                  <c:v>0.65178571428571397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76-5845-9DEA-CDC97F5A638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76-5845-9DEA-CDC97F5A6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Angela!$D$218:$D$239</c:f>
              <c:numCache>
                <c:formatCode>0.0</c:formatCode>
                <c:ptCount val="22"/>
                <c:pt idx="0">
                  <c:v>0.98511904761904745</c:v>
                </c:pt>
                <c:pt idx="1">
                  <c:v>0.92261904761904745</c:v>
                </c:pt>
                <c:pt idx="2">
                  <c:v>0.90178571428571408</c:v>
                </c:pt>
                <c:pt idx="3">
                  <c:v>0.90178571428571408</c:v>
                </c:pt>
                <c:pt idx="4">
                  <c:v>0.86011904761904745</c:v>
                </c:pt>
                <c:pt idx="5">
                  <c:v>0.73511904761904745</c:v>
                </c:pt>
                <c:pt idx="6">
                  <c:v>0.73511904761904745</c:v>
                </c:pt>
                <c:pt idx="7">
                  <c:v>0.61011904761904745</c:v>
                </c:pt>
                <c:pt idx="8">
                  <c:v>0.61011904761904745</c:v>
                </c:pt>
                <c:pt idx="9">
                  <c:v>0.61011904761904745</c:v>
                </c:pt>
                <c:pt idx="10">
                  <c:v>0.55803571428571408</c:v>
                </c:pt>
                <c:pt idx="11">
                  <c:v>0.55109126984126966</c:v>
                </c:pt>
                <c:pt idx="12">
                  <c:v>0.55109126984126966</c:v>
                </c:pt>
                <c:pt idx="13">
                  <c:v>0.55109126984126966</c:v>
                </c:pt>
                <c:pt idx="14">
                  <c:v>0.55109126984126966</c:v>
                </c:pt>
                <c:pt idx="15">
                  <c:v>0.39484126984126966</c:v>
                </c:pt>
                <c:pt idx="16">
                  <c:v>0.30109126984126966</c:v>
                </c:pt>
                <c:pt idx="17">
                  <c:v>0.25942460317460297</c:v>
                </c:pt>
                <c:pt idx="18">
                  <c:v>0.25942460317460297</c:v>
                </c:pt>
                <c:pt idx="19">
                  <c:v>0.25942460317460297</c:v>
                </c:pt>
                <c:pt idx="20">
                  <c:v>0.25942460317460297</c:v>
                </c:pt>
                <c:pt idx="21">
                  <c:v>0.25942460317460297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E-8840-B04B-B8512B6228B5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Aurelie!$D$218:$D$239</c:f>
              <c:numCache>
                <c:formatCode>0.0</c:formatCode>
                <c:ptCount val="22"/>
                <c:pt idx="0">
                  <c:v>0.86011904761904745</c:v>
                </c:pt>
                <c:pt idx="1">
                  <c:v>0.86011904761904745</c:v>
                </c:pt>
                <c:pt idx="2">
                  <c:v>0.63095238095238071</c:v>
                </c:pt>
                <c:pt idx="3">
                  <c:v>0.63095238095238071</c:v>
                </c:pt>
                <c:pt idx="4">
                  <c:v>0.58928571428571408</c:v>
                </c:pt>
                <c:pt idx="5">
                  <c:v>0.46428571428571408</c:v>
                </c:pt>
                <c:pt idx="6">
                  <c:v>0.46428571428571408</c:v>
                </c:pt>
                <c:pt idx="7">
                  <c:v>0.46428571428571408</c:v>
                </c:pt>
                <c:pt idx="8">
                  <c:v>0.46428571428571408</c:v>
                </c:pt>
                <c:pt idx="9">
                  <c:v>0.46428571428571408</c:v>
                </c:pt>
                <c:pt idx="10">
                  <c:v>0.40178571428571408</c:v>
                </c:pt>
                <c:pt idx="11">
                  <c:v>0.27678571428571408</c:v>
                </c:pt>
                <c:pt idx="12">
                  <c:v>0.27678571428571408</c:v>
                </c:pt>
                <c:pt idx="13">
                  <c:v>0.27678571428571408</c:v>
                </c:pt>
                <c:pt idx="14">
                  <c:v>0.27678571428571408</c:v>
                </c:pt>
                <c:pt idx="15">
                  <c:v>0.27678571428571408</c:v>
                </c:pt>
                <c:pt idx="16">
                  <c:v>0.27678571428571408</c:v>
                </c:pt>
                <c:pt idx="17">
                  <c:v>0.23511904761904742</c:v>
                </c:pt>
                <c:pt idx="18">
                  <c:v>0.23511904761904742</c:v>
                </c:pt>
                <c:pt idx="19">
                  <c:v>0.23511904761904742</c:v>
                </c:pt>
                <c:pt idx="20">
                  <c:v>0.23511904761904742</c:v>
                </c:pt>
                <c:pt idx="21">
                  <c:v>0.23511904761904742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0E-8840-B04B-B8512B6228B5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Coralie!$D$218:$D$239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0.79761904761904745</c:v>
                </c:pt>
                <c:pt idx="3">
                  <c:v>0.48511904761904745</c:v>
                </c:pt>
                <c:pt idx="4">
                  <c:v>0.35664682539682524</c:v>
                </c:pt>
                <c:pt idx="5">
                  <c:v>0.23164682539682524</c:v>
                </c:pt>
                <c:pt idx="6">
                  <c:v>0.23164682539682524</c:v>
                </c:pt>
                <c:pt idx="7">
                  <c:v>0.23164682539682524</c:v>
                </c:pt>
                <c:pt idx="8">
                  <c:v>0.23164682539682524</c:v>
                </c:pt>
                <c:pt idx="9">
                  <c:v>6.4980158730158583E-2</c:v>
                </c:pt>
                <c:pt idx="10">
                  <c:v>-4.464285714285865E-3</c:v>
                </c:pt>
                <c:pt idx="11">
                  <c:v>-7.936507936508087E-3</c:v>
                </c:pt>
                <c:pt idx="12">
                  <c:v>-7.936507936508087E-3</c:v>
                </c:pt>
                <c:pt idx="13">
                  <c:v>-7.936507936508087E-3</c:v>
                </c:pt>
                <c:pt idx="14">
                  <c:v>-7.936507936508087E-3</c:v>
                </c:pt>
                <c:pt idx="15">
                  <c:v>-7.936507936508087E-3</c:v>
                </c:pt>
                <c:pt idx="16">
                  <c:v>-0.12251984126984143</c:v>
                </c:pt>
                <c:pt idx="17">
                  <c:v>-0.33085317460317476</c:v>
                </c:pt>
                <c:pt idx="18">
                  <c:v>-0.33085317460317476</c:v>
                </c:pt>
                <c:pt idx="19">
                  <c:v>-0.33085317460317476</c:v>
                </c:pt>
                <c:pt idx="20">
                  <c:v>-0.33085317460317476</c:v>
                </c:pt>
                <c:pt idx="21">
                  <c:v>-0.33085317460317476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0E-8840-B04B-B8512B6228B5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Constantin!$D$218:$D$239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1.0476190476190474</c:v>
                </c:pt>
                <c:pt idx="3">
                  <c:v>1.0476190476190474</c:v>
                </c:pt>
                <c:pt idx="4">
                  <c:v>1.0476190476190474</c:v>
                </c:pt>
                <c:pt idx="5">
                  <c:v>0.92261904761904745</c:v>
                </c:pt>
                <c:pt idx="6">
                  <c:v>0.92261904761904745</c:v>
                </c:pt>
                <c:pt idx="7">
                  <c:v>0.58928571428571419</c:v>
                </c:pt>
                <c:pt idx="8">
                  <c:v>0.51636904761904756</c:v>
                </c:pt>
                <c:pt idx="9">
                  <c:v>0.47470238095238088</c:v>
                </c:pt>
                <c:pt idx="10">
                  <c:v>0.47470238095238088</c:v>
                </c:pt>
                <c:pt idx="11">
                  <c:v>0.47470238095238088</c:v>
                </c:pt>
                <c:pt idx="12">
                  <c:v>0.47470238095238088</c:v>
                </c:pt>
                <c:pt idx="13">
                  <c:v>0.47470238095238088</c:v>
                </c:pt>
                <c:pt idx="14">
                  <c:v>0.47470238095238088</c:v>
                </c:pt>
                <c:pt idx="15">
                  <c:v>0.47470238095238088</c:v>
                </c:pt>
                <c:pt idx="16">
                  <c:v>0.47470238095238088</c:v>
                </c:pt>
                <c:pt idx="17">
                  <c:v>0.43303571428571419</c:v>
                </c:pt>
                <c:pt idx="18">
                  <c:v>0.43303571428571419</c:v>
                </c:pt>
                <c:pt idx="19">
                  <c:v>0.43303571428571419</c:v>
                </c:pt>
                <c:pt idx="20">
                  <c:v>0.43303571428571419</c:v>
                </c:pt>
                <c:pt idx="21">
                  <c:v>0.43303571428571419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0E-8840-B04B-B8512B6228B5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0E-8840-B04B-B8512B622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Angela!$D$244:$D$266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1.0535714285714284</c:v>
                </c:pt>
                <c:pt idx="10">
                  <c:v>1.0535714285714284</c:v>
                </c:pt>
                <c:pt idx="11">
                  <c:v>0.99107142857142838</c:v>
                </c:pt>
                <c:pt idx="12">
                  <c:v>0.82440476190476175</c:v>
                </c:pt>
                <c:pt idx="13">
                  <c:v>0.74107142857142838</c:v>
                </c:pt>
                <c:pt idx="14">
                  <c:v>0.74107142857142838</c:v>
                </c:pt>
                <c:pt idx="15">
                  <c:v>0.74107142857142838</c:v>
                </c:pt>
                <c:pt idx="16">
                  <c:v>0.73065476190476175</c:v>
                </c:pt>
                <c:pt idx="17">
                  <c:v>0.68898809523809512</c:v>
                </c:pt>
                <c:pt idx="18">
                  <c:v>0.68898809523809512</c:v>
                </c:pt>
                <c:pt idx="19">
                  <c:v>0.68898809523809512</c:v>
                </c:pt>
                <c:pt idx="20">
                  <c:v>0.68898809523809512</c:v>
                </c:pt>
                <c:pt idx="21">
                  <c:v>0.68898809523809512</c:v>
                </c:pt>
                <c:pt idx="22">
                  <c:v>0.68898809523809512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6-B547-85D4-4E73884E5B92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Aurelie!$D$244:$D$266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1.0535714285714284</c:v>
                </c:pt>
                <c:pt idx="9">
                  <c:v>0.95982142857142838</c:v>
                </c:pt>
                <c:pt idx="10">
                  <c:v>0.95982142857142838</c:v>
                </c:pt>
                <c:pt idx="11">
                  <c:v>0.95982142857142838</c:v>
                </c:pt>
                <c:pt idx="12">
                  <c:v>0.95982142857142838</c:v>
                </c:pt>
                <c:pt idx="13">
                  <c:v>0.84523809523809501</c:v>
                </c:pt>
                <c:pt idx="14">
                  <c:v>0.84523809523809501</c:v>
                </c:pt>
                <c:pt idx="15">
                  <c:v>0.84523809523809501</c:v>
                </c:pt>
                <c:pt idx="16">
                  <c:v>0.80357142857142838</c:v>
                </c:pt>
                <c:pt idx="17">
                  <c:v>0.80357142857142838</c:v>
                </c:pt>
                <c:pt idx="18">
                  <c:v>0.80357142857142838</c:v>
                </c:pt>
                <c:pt idx="19">
                  <c:v>0.67857142857142838</c:v>
                </c:pt>
                <c:pt idx="20">
                  <c:v>0.67857142857142838</c:v>
                </c:pt>
                <c:pt idx="21">
                  <c:v>0.65773809523809501</c:v>
                </c:pt>
                <c:pt idx="22">
                  <c:v>0.59523809523809501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6-B547-85D4-4E73884E5B92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Coralie!$D$244:$D$266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1.0813492063492063</c:v>
                </c:pt>
                <c:pt idx="10">
                  <c:v>1.0813492063492063</c:v>
                </c:pt>
                <c:pt idx="11">
                  <c:v>1.0813492063492063</c:v>
                </c:pt>
                <c:pt idx="12">
                  <c:v>1.0813492063492063</c:v>
                </c:pt>
                <c:pt idx="13">
                  <c:v>0.95634920634920628</c:v>
                </c:pt>
                <c:pt idx="14">
                  <c:v>0.95634920634920628</c:v>
                </c:pt>
                <c:pt idx="15">
                  <c:v>0.95634920634920628</c:v>
                </c:pt>
                <c:pt idx="16">
                  <c:v>0.77926587301587291</c:v>
                </c:pt>
                <c:pt idx="17">
                  <c:v>0.57093253968253954</c:v>
                </c:pt>
                <c:pt idx="18">
                  <c:v>0.57093253968253954</c:v>
                </c:pt>
                <c:pt idx="19">
                  <c:v>0.57093253968253954</c:v>
                </c:pt>
                <c:pt idx="20">
                  <c:v>0.57093253968253954</c:v>
                </c:pt>
                <c:pt idx="21">
                  <c:v>0.57093253968253954</c:v>
                </c:pt>
                <c:pt idx="22">
                  <c:v>0.57093253968253954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B6-B547-85D4-4E73884E5B92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Constantin!$D$244:$D$266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1.0952380952380951</c:v>
                </c:pt>
                <c:pt idx="10">
                  <c:v>1.0952380952380951</c:v>
                </c:pt>
                <c:pt idx="11">
                  <c:v>1.0952380952380951</c:v>
                </c:pt>
                <c:pt idx="12">
                  <c:v>1.0952380952380951</c:v>
                </c:pt>
                <c:pt idx="13">
                  <c:v>0.76190476190476186</c:v>
                </c:pt>
                <c:pt idx="14">
                  <c:v>0.76190476190476186</c:v>
                </c:pt>
                <c:pt idx="15">
                  <c:v>0.76190476190476186</c:v>
                </c:pt>
                <c:pt idx="16">
                  <c:v>0.76190476190476186</c:v>
                </c:pt>
                <c:pt idx="17">
                  <c:v>0.76190476190476186</c:v>
                </c:pt>
                <c:pt idx="18">
                  <c:v>0.76190476190476186</c:v>
                </c:pt>
                <c:pt idx="19">
                  <c:v>0.76190476190476186</c:v>
                </c:pt>
                <c:pt idx="20">
                  <c:v>0.65773809523809523</c:v>
                </c:pt>
                <c:pt idx="21">
                  <c:v>0.44940476190476186</c:v>
                </c:pt>
                <c:pt idx="22">
                  <c:v>0.44940476190476186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B6-B547-85D4-4E73884E5B92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Angela!$C$244:$C$266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B6-B547-85D4-4E73884E5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Commun!$C$108:$C$146</c:f>
              <c:numCache>
                <c:formatCode>0.0</c:formatCode>
                <c:ptCount val="39"/>
                <c:pt idx="0">
                  <c:v>7.4285714285714279</c:v>
                </c:pt>
                <c:pt idx="1">
                  <c:v>7.2380952380952372</c:v>
                </c:pt>
                <c:pt idx="2">
                  <c:v>7.0476190476190466</c:v>
                </c:pt>
                <c:pt idx="3">
                  <c:v>6.8571428571428559</c:v>
                </c:pt>
                <c:pt idx="4">
                  <c:v>6.6666666666666652</c:v>
                </c:pt>
                <c:pt idx="5">
                  <c:v>6.4761904761904745</c:v>
                </c:pt>
                <c:pt idx="6">
                  <c:v>6.2857142857142838</c:v>
                </c:pt>
                <c:pt idx="7">
                  <c:v>6.0952380952380931</c:v>
                </c:pt>
                <c:pt idx="8">
                  <c:v>5.9047619047619024</c:v>
                </c:pt>
                <c:pt idx="9">
                  <c:v>5.7142857142857117</c:v>
                </c:pt>
                <c:pt idx="10">
                  <c:v>5.5238095238095211</c:v>
                </c:pt>
                <c:pt idx="11">
                  <c:v>5.3333333333333304</c:v>
                </c:pt>
                <c:pt idx="12">
                  <c:v>5.1428571428571397</c:v>
                </c:pt>
                <c:pt idx="13">
                  <c:v>4.952380952380949</c:v>
                </c:pt>
                <c:pt idx="14">
                  <c:v>4.7619047619047583</c:v>
                </c:pt>
                <c:pt idx="15">
                  <c:v>4.5714285714285676</c:v>
                </c:pt>
                <c:pt idx="16">
                  <c:v>4.3809523809523769</c:v>
                </c:pt>
                <c:pt idx="17">
                  <c:v>4.1904761904761862</c:v>
                </c:pt>
                <c:pt idx="18">
                  <c:v>3.9999999999999956</c:v>
                </c:pt>
                <c:pt idx="19">
                  <c:v>3.8095238095238049</c:v>
                </c:pt>
                <c:pt idx="20">
                  <c:v>3.6190476190476142</c:v>
                </c:pt>
                <c:pt idx="21">
                  <c:v>3.4285714285714235</c:v>
                </c:pt>
                <c:pt idx="22">
                  <c:v>3.2380952380952328</c:v>
                </c:pt>
                <c:pt idx="23">
                  <c:v>3.0476190476190421</c:v>
                </c:pt>
                <c:pt idx="24">
                  <c:v>2.8571428571428514</c:v>
                </c:pt>
                <c:pt idx="25">
                  <c:v>2.6666666666666607</c:v>
                </c:pt>
                <c:pt idx="26">
                  <c:v>2.4761904761904701</c:v>
                </c:pt>
                <c:pt idx="27">
                  <c:v>2.2857142857142794</c:v>
                </c:pt>
                <c:pt idx="28">
                  <c:v>2.0952380952380887</c:v>
                </c:pt>
                <c:pt idx="29">
                  <c:v>1.9047619047618982</c:v>
                </c:pt>
                <c:pt idx="30">
                  <c:v>1.7142857142857078</c:v>
                </c:pt>
                <c:pt idx="31">
                  <c:v>1.5238095238095173</c:v>
                </c:pt>
                <c:pt idx="32">
                  <c:v>1.3333333333333268</c:v>
                </c:pt>
                <c:pt idx="33">
                  <c:v>1.1428571428571364</c:v>
                </c:pt>
                <c:pt idx="34">
                  <c:v>0.95238095238094589</c:v>
                </c:pt>
                <c:pt idx="35">
                  <c:v>0.76190476190475542</c:v>
                </c:pt>
                <c:pt idx="36">
                  <c:v>0.57142857142856496</c:v>
                </c:pt>
                <c:pt idx="37">
                  <c:v>0.38095238095237449</c:v>
                </c:pt>
                <c:pt idx="38">
                  <c:v>0.19047619047618403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9-4D8F-9219-0E2F0823816A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Commun!$D$108:$D$146</c:f>
              <c:numCache>
                <c:formatCode>0.0</c:formatCode>
                <c:ptCount val="39"/>
                <c:pt idx="0">
                  <c:v>7.4007936507936503</c:v>
                </c:pt>
                <c:pt idx="1">
                  <c:v>7.4007936507936503</c:v>
                </c:pt>
                <c:pt idx="2">
                  <c:v>7.3973214285714279</c:v>
                </c:pt>
                <c:pt idx="3">
                  <c:v>7.3973214285714279</c:v>
                </c:pt>
                <c:pt idx="4">
                  <c:v>7.3973214285714279</c:v>
                </c:pt>
                <c:pt idx="5">
                  <c:v>7.3938492063492056</c:v>
                </c:pt>
                <c:pt idx="6">
                  <c:v>7.3938492063492056</c:v>
                </c:pt>
                <c:pt idx="7">
                  <c:v>7.3938492063492056</c:v>
                </c:pt>
                <c:pt idx="8">
                  <c:v>7.3938492063492056</c:v>
                </c:pt>
                <c:pt idx="9">
                  <c:v>7.3938492063492056</c:v>
                </c:pt>
                <c:pt idx="10">
                  <c:v>7.3938492063492056</c:v>
                </c:pt>
                <c:pt idx="11">
                  <c:v>7.3938492063492056</c:v>
                </c:pt>
                <c:pt idx="12">
                  <c:v>7.3938492063492056</c:v>
                </c:pt>
                <c:pt idx="13">
                  <c:v>7.3938492063492056</c:v>
                </c:pt>
                <c:pt idx="14">
                  <c:v>7.3938492063492056</c:v>
                </c:pt>
                <c:pt idx="15">
                  <c:v>7.3938492063492056</c:v>
                </c:pt>
                <c:pt idx="16">
                  <c:v>7.3938492063492056</c:v>
                </c:pt>
                <c:pt idx="17">
                  <c:v>7.3938492063492056</c:v>
                </c:pt>
                <c:pt idx="18">
                  <c:v>7.3938492063492056</c:v>
                </c:pt>
                <c:pt idx="19">
                  <c:v>7.3938492063492056</c:v>
                </c:pt>
                <c:pt idx="20">
                  <c:v>7.3938492063492056</c:v>
                </c:pt>
                <c:pt idx="21">
                  <c:v>7.3938492063492056</c:v>
                </c:pt>
                <c:pt idx="22">
                  <c:v>7.3938492063492056</c:v>
                </c:pt>
                <c:pt idx="23">
                  <c:v>7.3938492063492056</c:v>
                </c:pt>
                <c:pt idx="24">
                  <c:v>7.3938492063492056</c:v>
                </c:pt>
                <c:pt idx="25">
                  <c:v>7.1403769841269833</c:v>
                </c:pt>
                <c:pt idx="26">
                  <c:v>7.105654761904761</c:v>
                </c:pt>
                <c:pt idx="27">
                  <c:v>7.105654761904761</c:v>
                </c:pt>
                <c:pt idx="28">
                  <c:v>7.105654761904761</c:v>
                </c:pt>
                <c:pt idx="29">
                  <c:v>7.001488095238094</c:v>
                </c:pt>
                <c:pt idx="30">
                  <c:v>6.959821428571427</c:v>
                </c:pt>
                <c:pt idx="31">
                  <c:v>6.959821428571427</c:v>
                </c:pt>
                <c:pt idx="32">
                  <c:v>6.959821428571427</c:v>
                </c:pt>
                <c:pt idx="33">
                  <c:v>6.959821428571427</c:v>
                </c:pt>
                <c:pt idx="34">
                  <c:v>6.959821428571427</c:v>
                </c:pt>
                <c:pt idx="35">
                  <c:v>6.959821428571427</c:v>
                </c:pt>
                <c:pt idx="36">
                  <c:v>6.959821428571427</c:v>
                </c:pt>
                <c:pt idx="37">
                  <c:v>6.5500992063492047</c:v>
                </c:pt>
                <c:pt idx="38">
                  <c:v>6.1230158730158717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9-4D8F-9219-0E2F08238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Commun!$B$271:$B$294</c:f>
              <c:numCache>
                <c:formatCode>m/d/yyyy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Angela!$D$271:$D$294</c:f>
              <c:numCache>
                <c:formatCode>0.0</c:formatCode>
                <c:ptCount val="24"/>
                <c:pt idx="0">
                  <c:v>1.1011904761904761</c:v>
                </c:pt>
                <c:pt idx="1">
                  <c:v>1.0386904761904761</c:v>
                </c:pt>
                <c:pt idx="2">
                  <c:v>1.0386904761904761</c:v>
                </c:pt>
                <c:pt idx="3">
                  <c:v>0.96577380952380942</c:v>
                </c:pt>
                <c:pt idx="4">
                  <c:v>0.96577380952380942</c:v>
                </c:pt>
                <c:pt idx="5">
                  <c:v>0.96577380952380942</c:v>
                </c:pt>
                <c:pt idx="6">
                  <c:v>0.521329365079365</c:v>
                </c:pt>
                <c:pt idx="7">
                  <c:v>0.44841269841269832</c:v>
                </c:pt>
                <c:pt idx="8">
                  <c:v>0.44841269841269832</c:v>
                </c:pt>
                <c:pt idx="9">
                  <c:v>0.44841269841269832</c:v>
                </c:pt>
                <c:pt idx="10">
                  <c:v>0.44841269841269832</c:v>
                </c:pt>
                <c:pt idx="11">
                  <c:v>0.44841269841269832</c:v>
                </c:pt>
                <c:pt idx="12">
                  <c:v>0.44841269841269832</c:v>
                </c:pt>
                <c:pt idx="13">
                  <c:v>0.23660714285714277</c:v>
                </c:pt>
                <c:pt idx="14">
                  <c:v>0.11160714285714277</c:v>
                </c:pt>
                <c:pt idx="15">
                  <c:v>7.4404761904760947E-3</c:v>
                </c:pt>
                <c:pt idx="16">
                  <c:v>-7.5892857142857234E-2</c:v>
                </c:pt>
                <c:pt idx="17">
                  <c:v>-7.5892857142857234E-2</c:v>
                </c:pt>
                <c:pt idx="18">
                  <c:v>-0.18005952380952389</c:v>
                </c:pt>
                <c:pt idx="19">
                  <c:v>-0.18005952380952389</c:v>
                </c:pt>
                <c:pt idx="20">
                  <c:v>-0.18005952380952389</c:v>
                </c:pt>
                <c:pt idx="21">
                  <c:v>-0.18005952380952389</c:v>
                </c:pt>
                <c:pt idx="22">
                  <c:v>-0.18005952380952389</c:v>
                </c:pt>
                <c:pt idx="23">
                  <c:v>-0.18005952380952389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4-B746-8F8F-7787BA9ACE9E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Commun!$B$271:$B$294</c:f>
              <c:numCache>
                <c:formatCode>m/d/yyyy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Aurelie!$D$271:$D$294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1.1428571428571428</c:v>
                </c:pt>
                <c:pt idx="2">
                  <c:v>1.1428571428571428</c:v>
                </c:pt>
                <c:pt idx="3">
                  <c:v>1.1428571428571428</c:v>
                </c:pt>
                <c:pt idx="4">
                  <c:v>1.1428571428571428</c:v>
                </c:pt>
                <c:pt idx="5">
                  <c:v>1.1428571428571428</c:v>
                </c:pt>
                <c:pt idx="6">
                  <c:v>1.0386904761904761</c:v>
                </c:pt>
                <c:pt idx="7">
                  <c:v>0.96577380952380942</c:v>
                </c:pt>
                <c:pt idx="8">
                  <c:v>0.84077380952380942</c:v>
                </c:pt>
                <c:pt idx="9">
                  <c:v>0.77827380952380942</c:v>
                </c:pt>
                <c:pt idx="10">
                  <c:v>0.77827380952380942</c:v>
                </c:pt>
                <c:pt idx="11">
                  <c:v>0.65327380952380942</c:v>
                </c:pt>
                <c:pt idx="12">
                  <c:v>0.63244047619047605</c:v>
                </c:pt>
                <c:pt idx="13">
                  <c:v>0.38244047619047605</c:v>
                </c:pt>
                <c:pt idx="14">
                  <c:v>0.23660714285714271</c:v>
                </c:pt>
                <c:pt idx="15">
                  <c:v>0.19494047619047605</c:v>
                </c:pt>
                <c:pt idx="16">
                  <c:v>9.0773809523809396E-2</c:v>
                </c:pt>
                <c:pt idx="17">
                  <c:v>9.0773809523809396E-2</c:v>
                </c:pt>
                <c:pt idx="18">
                  <c:v>-0.28422619047619058</c:v>
                </c:pt>
                <c:pt idx="19">
                  <c:v>-0.28422619047619058</c:v>
                </c:pt>
                <c:pt idx="20">
                  <c:v>-0.28422619047619058</c:v>
                </c:pt>
                <c:pt idx="21">
                  <c:v>-0.28422619047619058</c:v>
                </c:pt>
                <c:pt idx="22">
                  <c:v>-0.28422619047619058</c:v>
                </c:pt>
                <c:pt idx="23">
                  <c:v>-0.28422619047619058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4-B746-8F8F-7787BA9ACE9E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Commun!$B$271:$B$294</c:f>
              <c:numCache>
                <c:formatCode>m/d/yyyy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Coralie!$D$271:$D$294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1.1254960317460316</c:v>
                </c:pt>
                <c:pt idx="2">
                  <c:v>1.1254960317460316</c:v>
                </c:pt>
                <c:pt idx="3">
                  <c:v>1.1185515873015872</c:v>
                </c:pt>
                <c:pt idx="4">
                  <c:v>1.1185515873015872</c:v>
                </c:pt>
                <c:pt idx="5">
                  <c:v>1.1185515873015872</c:v>
                </c:pt>
                <c:pt idx="6">
                  <c:v>0.802579365079365</c:v>
                </c:pt>
                <c:pt idx="7">
                  <c:v>0.583829365079365</c:v>
                </c:pt>
                <c:pt idx="8">
                  <c:v>0.583829365079365</c:v>
                </c:pt>
                <c:pt idx="9">
                  <c:v>0.50396825396825395</c:v>
                </c:pt>
                <c:pt idx="10">
                  <c:v>0.33730158730158732</c:v>
                </c:pt>
                <c:pt idx="11">
                  <c:v>0.33730158730158732</c:v>
                </c:pt>
                <c:pt idx="12">
                  <c:v>8.7301587301587324E-2</c:v>
                </c:pt>
                <c:pt idx="13">
                  <c:v>8.7301587301587324E-2</c:v>
                </c:pt>
                <c:pt idx="14">
                  <c:v>-5.505952380952378E-2</c:v>
                </c:pt>
                <c:pt idx="15">
                  <c:v>-0.15922619047619047</c:v>
                </c:pt>
                <c:pt idx="16">
                  <c:v>-0.24603174603174602</c:v>
                </c:pt>
                <c:pt idx="17">
                  <c:v>-0.25992063492063489</c:v>
                </c:pt>
                <c:pt idx="18">
                  <c:v>-0.63492063492063489</c:v>
                </c:pt>
                <c:pt idx="19">
                  <c:v>-0.63492063492063489</c:v>
                </c:pt>
                <c:pt idx="20">
                  <c:v>-0.63492063492063489</c:v>
                </c:pt>
                <c:pt idx="21">
                  <c:v>-0.63492063492063489</c:v>
                </c:pt>
                <c:pt idx="22">
                  <c:v>-0.63492063492063489</c:v>
                </c:pt>
                <c:pt idx="23">
                  <c:v>-0.63492063492063489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04-B746-8F8F-7787BA9ACE9E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Commun!$B$271:$B$294</c:f>
              <c:numCache>
                <c:formatCode>m/d/yyyy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Constantin!$D$271:$D$294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1.1428571428571428</c:v>
                </c:pt>
                <c:pt idx="2">
                  <c:v>1.1428571428571428</c:v>
                </c:pt>
                <c:pt idx="3">
                  <c:v>1.1428571428571428</c:v>
                </c:pt>
                <c:pt idx="4">
                  <c:v>1.1428571428571428</c:v>
                </c:pt>
                <c:pt idx="5">
                  <c:v>1.1428571428571428</c:v>
                </c:pt>
                <c:pt idx="6">
                  <c:v>0.72619047619047616</c:v>
                </c:pt>
                <c:pt idx="7">
                  <c:v>0.48660714285714285</c:v>
                </c:pt>
                <c:pt idx="8">
                  <c:v>2.8273809523809534E-2</c:v>
                </c:pt>
                <c:pt idx="9">
                  <c:v>-0.38839285714285715</c:v>
                </c:pt>
                <c:pt idx="10">
                  <c:v>-0.38839285714285715</c:v>
                </c:pt>
                <c:pt idx="11">
                  <c:v>-0.38839285714285715</c:v>
                </c:pt>
                <c:pt idx="12">
                  <c:v>-0.38839285714285715</c:v>
                </c:pt>
                <c:pt idx="13">
                  <c:v>-0.59672619047619047</c:v>
                </c:pt>
                <c:pt idx="14">
                  <c:v>-0.59672619047619047</c:v>
                </c:pt>
                <c:pt idx="15">
                  <c:v>-0.59672619047619047</c:v>
                </c:pt>
                <c:pt idx="16">
                  <c:v>-0.68005952380952384</c:v>
                </c:pt>
                <c:pt idx="17">
                  <c:v>-0.68005952380952384</c:v>
                </c:pt>
                <c:pt idx="18">
                  <c:v>-0.68005952380952384</c:v>
                </c:pt>
                <c:pt idx="19">
                  <c:v>-0.68005952380952384</c:v>
                </c:pt>
                <c:pt idx="20">
                  <c:v>-0.68005952380952384</c:v>
                </c:pt>
                <c:pt idx="21">
                  <c:v>-0.68005952380952384</c:v>
                </c:pt>
                <c:pt idx="22">
                  <c:v>-0.68005952380952384</c:v>
                </c:pt>
                <c:pt idx="23">
                  <c:v>-0.68005952380952384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04-B746-8F8F-7787BA9ACE9E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Commun!$B$271:$B$294</c:f>
              <c:numCache>
                <c:formatCode>m/d/yyyy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Angela!$C$271:$C$294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1.0952380952380951</c:v>
                </c:pt>
                <c:pt idx="2">
                  <c:v>1.0476190476190474</c:v>
                </c:pt>
                <c:pt idx="3">
                  <c:v>0.99999999999999978</c:v>
                </c:pt>
                <c:pt idx="4">
                  <c:v>0.95238095238095211</c:v>
                </c:pt>
                <c:pt idx="5">
                  <c:v>0.90476190476190443</c:v>
                </c:pt>
                <c:pt idx="6">
                  <c:v>0.85714285714285676</c:v>
                </c:pt>
                <c:pt idx="7">
                  <c:v>0.80952380952380909</c:v>
                </c:pt>
                <c:pt idx="8">
                  <c:v>0.76190476190476142</c:v>
                </c:pt>
                <c:pt idx="9">
                  <c:v>0.71428571428571375</c:v>
                </c:pt>
                <c:pt idx="10">
                  <c:v>0.66666666666666607</c:v>
                </c:pt>
                <c:pt idx="11">
                  <c:v>0.6190476190476184</c:v>
                </c:pt>
                <c:pt idx="12">
                  <c:v>0.57142857142857073</c:v>
                </c:pt>
                <c:pt idx="13">
                  <c:v>0.52380952380952306</c:v>
                </c:pt>
                <c:pt idx="14">
                  <c:v>0.47619047619047544</c:v>
                </c:pt>
                <c:pt idx="15">
                  <c:v>0.42857142857142783</c:v>
                </c:pt>
                <c:pt idx="16">
                  <c:v>0.38095238095238021</c:v>
                </c:pt>
                <c:pt idx="17">
                  <c:v>0.33333333333333259</c:v>
                </c:pt>
                <c:pt idx="18">
                  <c:v>0.28571428571428498</c:v>
                </c:pt>
                <c:pt idx="19">
                  <c:v>0.23809523809523736</c:v>
                </c:pt>
                <c:pt idx="20">
                  <c:v>0.19047619047618974</c:v>
                </c:pt>
                <c:pt idx="21">
                  <c:v>0.14285714285714213</c:v>
                </c:pt>
                <c:pt idx="22">
                  <c:v>9.5238095238094511E-2</c:v>
                </c:pt>
                <c:pt idx="23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04-B746-8F8F-7787BA9AC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Commun!$B$192:$B$213</c:f>
              <c:numCache>
                <c:formatCode>m/d/yyyy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Commun!$C$192:$C$213</c:f>
              <c:numCache>
                <c:formatCode>0.0</c:formatCode>
                <c:ptCount val="22"/>
                <c:pt idx="0">
                  <c:v>4.1904761904761898</c:v>
                </c:pt>
                <c:pt idx="1">
                  <c:v>3.9999999999999991</c:v>
                </c:pt>
                <c:pt idx="2">
                  <c:v>3.8095238095238084</c:v>
                </c:pt>
                <c:pt idx="3">
                  <c:v>3.6190476190476177</c:v>
                </c:pt>
                <c:pt idx="4">
                  <c:v>3.428571428571427</c:v>
                </c:pt>
                <c:pt idx="5">
                  <c:v>3.2380952380952364</c:v>
                </c:pt>
                <c:pt idx="6">
                  <c:v>3.0476190476190457</c:v>
                </c:pt>
                <c:pt idx="7">
                  <c:v>2.857142857142855</c:v>
                </c:pt>
                <c:pt idx="8">
                  <c:v>2.6666666666666643</c:v>
                </c:pt>
                <c:pt idx="9">
                  <c:v>2.4761904761904736</c:v>
                </c:pt>
                <c:pt idx="10">
                  <c:v>2.2857142857142829</c:v>
                </c:pt>
                <c:pt idx="11">
                  <c:v>2.0952380952380922</c:v>
                </c:pt>
                <c:pt idx="12">
                  <c:v>1.9047619047619018</c:v>
                </c:pt>
                <c:pt idx="13">
                  <c:v>1.7142857142857113</c:v>
                </c:pt>
                <c:pt idx="14">
                  <c:v>1.5238095238095208</c:v>
                </c:pt>
                <c:pt idx="15">
                  <c:v>1.3333333333333304</c:v>
                </c:pt>
                <c:pt idx="16">
                  <c:v>1.1428571428571399</c:v>
                </c:pt>
                <c:pt idx="17">
                  <c:v>0.95238095238094944</c:v>
                </c:pt>
                <c:pt idx="18">
                  <c:v>0.76190476190475898</c:v>
                </c:pt>
                <c:pt idx="19">
                  <c:v>0.57142857142856851</c:v>
                </c:pt>
                <c:pt idx="20">
                  <c:v>0.38095238095237804</c:v>
                </c:pt>
                <c:pt idx="21">
                  <c:v>0.19047619047618758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D-104D-86F0-924136332B0B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Commun!$B$192:$B$213</c:f>
              <c:numCache>
                <c:formatCode>m/d/yyyy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Commun!$D$192:$D$213</c:f>
              <c:numCache>
                <c:formatCode>0.0</c:formatCode>
                <c:ptCount val="22"/>
                <c:pt idx="0">
                  <c:v>4.0238095238095228</c:v>
                </c:pt>
                <c:pt idx="1">
                  <c:v>3.9821428571428563</c:v>
                </c:pt>
                <c:pt idx="2">
                  <c:v>3.8988095238095228</c:v>
                </c:pt>
                <c:pt idx="3">
                  <c:v>3.8953373015873005</c:v>
                </c:pt>
                <c:pt idx="4">
                  <c:v>3.8953373015873005</c:v>
                </c:pt>
                <c:pt idx="5">
                  <c:v>3.822420634920634</c:v>
                </c:pt>
                <c:pt idx="6">
                  <c:v>3.8154761904761894</c:v>
                </c:pt>
                <c:pt idx="7">
                  <c:v>3.8154761904761894</c:v>
                </c:pt>
                <c:pt idx="8">
                  <c:v>3.6904761904761894</c:v>
                </c:pt>
                <c:pt idx="9">
                  <c:v>3.5758928571428559</c:v>
                </c:pt>
                <c:pt idx="10">
                  <c:v>3.4647817460317447</c:v>
                </c:pt>
                <c:pt idx="11">
                  <c:v>3.4022817460317447</c:v>
                </c:pt>
                <c:pt idx="12">
                  <c:v>3.4022817460317447</c:v>
                </c:pt>
                <c:pt idx="13">
                  <c:v>3.4022817460317447</c:v>
                </c:pt>
                <c:pt idx="14">
                  <c:v>3.4022817460317447</c:v>
                </c:pt>
                <c:pt idx="15">
                  <c:v>3.3293650793650782</c:v>
                </c:pt>
                <c:pt idx="16">
                  <c:v>3.3293650793650782</c:v>
                </c:pt>
                <c:pt idx="17">
                  <c:v>3.3293650793650782</c:v>
                </c:pt>
                <c:pt idx="18">
                  <c:v>2.7460317460317452</c:v>
                </c:pt>
                <c:pt idx="19">
                  <c:v>2.6210317460317452</c:v>
                </c:pt>
                <c:pt idx="20">
                  <c:v>2.6210317460317452</c:v>
                </c:pt>
                <c:pt idx="21">
                  <c:v>2.6210317460317452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D-104D-86F0-924136332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Commun!$C$218:$C$239</c:f>
              <c:numCache>
                <c:formatCode>0.0</c:formatCode>
                <c:ptCount val="22"/>
                <c:pt idx="0">
                  <c:v>4.1904761904761898</c:v>
                </c:pt>
                <c:pt idx="1">
                  <c:v>3.9999999999999991</c:v>
                </c:pt>
                <c:pt idx="2">
                  <c:v>3.8095238095238084</c:v>
                </c:pt>
                <c:pt idx="3">
                  <c:v>3.6190476190476177</c:v>
                </c:pt>
                <c:pt idx="4">
                  <c:v>3.428571428571427</c:v>
                </c:pt>
                <c:pt idx="5">
                  <c:v>3.2380952380952364</c:v>
                </c:pt>
                <c:pt idx="6">
                  <c:v>3.0476190476190457</c:v>
                </c:pt>
                <c:pt idx="7">
                  <c:v>2.857142857142855</c:v>
                </c:pt>
                <c:pt idx="8">
                  <c:v>2.6666666666666643</c:v>
                </c:pt>
                <c:pt idx="9">
                  <c:v>2.4761904761904736</c:v>
                </c:pt>
                <c:pt idx="10">
                  <c:v>2.2857142857142829</c:v>
                </c:pt>
                <c:pt idx="11">
                  <c:v>2.0952380952380922</c:v>
                </c:pt>
                <c:pt idx="12">
                  <c:v>1.9047619047619018</c:v>
                </c:pt>
                <c:pt idx="13">
                  <c:v>1.7142857142857113</c:v>
                </c:pt>
                <c:pt idx="14">
                  <c:v>1.5238095238095208</c:v>
                </c:pt>
                <c:pt idx="15">
                  <c:v>1.3333333333333304</c:v>
                </c:pt>
                <c:pt idx="16">
                  <c:v>1.1428571428571399</c:v>
                </c:pt>
                <c:pt idx="17">
                  <c:v>0.95238095238094944</c:v>
                </c:pt>
                <c:pt idx="18">
                  <c:v>0.76190476190475898</c:v>
                </c:pt>
                <c:pt idx="19">
                  <c:v>0.57142857142856851</c:v>
                </c:pt>
                <c:pt idx="20">
                  <c:v>0.38095238095237804</c:v>
                </c:pt>
                <c:pt idx="21">
                  <c:v>0.19047619047618758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A-3548-AA5F-1C9F246E724A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Commun!$D$218:$D$239</c:f>
              <c:numCache>
                <c:formatCode>0.0</c:formatCode>
                <c:ptCount val="22"/>
                <c:pt idx="0">
                  <c:v>3.9404761904761898</c:v>
                </c:pt>
                <c:pt idx="1">
                  <c:v>3.8779761904761898</c:v>
                </c:pt>
                <c:pt idx="2">
                  <c:v>3.3779761904761898</c:v>
                </c:pt>
                <c:pt idx="3">
                  <c:v>3.0654761904761898</c:v>
                </c:pt>
                <c:pt idx="4">
                  <c:v>2.8536706349206344</c:v>
                </c:pt>
                <c:pt idx="5">
                  <c:v>2.3536706349206344</c:v>
                </c:pt>
                <c:pt idx="6">
                  <c:v>2.3536706349206344</c:v>
                </c:pt>
                <c:pt idx="7">
                  <c:v>1.8953373015873012</c:v>
                </c:pt>
                <c:pt idx="8">
                  <c:v>1.8224206349206344</c:v>
                </c:pt>
                <c:pt idx="9">
                  <c:v>1.6140873015873012</c:v>
                </c:pt>
                <c:pt idx="10">
                  <c:v>1.4300595238095233</c:v>
                </c:pt>
                <c:pt idx="11">
                  <c:v>1.2946428571428565</c:v>
                </c:pt>
                <c:pt idx="12">
                  <c:v>1.2946428571428565</c:v>
                </c:pt>
                <c:pt idx="13">
                  <c:v>1.2946428571428565</c:v>
                </c:pt>
                <c:pt idx="14">
                  <c:v>1.2946428571428565</c:v>
                </c:pt>
                <c:pt idx="15">
                  <c:v>1.1383928571428565</c:v>
                </c:pt>
                <c:pt idx="16">
                  <c:v>0.93005952380952328</c:v>
                </c:pt>
                <c:pt idx="17">
                  <c:v>0.59672619047619002</c:v>
                </c:pt>
                <c:pt idx="18">
                  <c:v>0.59672619047619002</c:v>
                </c:pt>
                <c:pt idx="19">
                  <c:v>0.59672619047619002</c:v>
                </c:pt>
                <c:pt idx="20">
                  <c:v>0.59672619047619002</c:v>
                </c:pt>
                <c:pt idx="21">
                  <c:v>0.59672619047619002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A-3548-AA5F-1C9F246E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Commun!$C$244:$C$266</c:f>
              <c:numCache>
                <c:formatCode>0.0</c:formatCode>
                <c:ptCount val="23"/>
                <c:pt idx="0">
                  <c:v>4.3809523809523805</c:v>
                </c:pt>
                <c:pt idx="1">
                  <c:v>4.1904761904761898</c:v>
                </c:pt>
                <c:pt idx="2">
                  <c:v>3.9999999999999991</c:v>
                </c:pt>
                <c:pt idx="3">
                  <c:v>3.8095238095238084</c:v>
                </c:pt>
                <c:pt idx="4">
                  <c:v>3.6190476190476177</c:v>
                </c:pt>
                <c:pt idx="5">
                  <c:v>3.428571428571427</c:v>
                </c:pt>
                <c:pt idx="6">
                  <c:v>3.2380952380952364</c:v>
                </c:pt>
                <c:pt idx="7">
                  <c:v>3.0476190476190457</c:v>
                </c:pt>
                <c:pt idx="8">
                  <c:v>2.857142857142855</c:v>
                </c:pt>
                <c:pt idx="9">
                  <c:v>2.6666666666666643</c:v>
                </c:pt>
                <c:pt idx="10">
                  <c:v>2.4761904761904736</c:v>
                </c:pt>
                <c:pt idx="11">
                  <c:v>2.2857142857142829</c:v>
                </c:pt>
                <c:pt idx="12">
                  <c:v>2.0952380952380922</c:v>
                </c:pt>
                <c:pt idx="13">
                  <c:v>1.9047619047619018</c:v>
                </c:pt>
                <c:pt idx="14">
                  <c:v>1.7142857142857113</c:v>
                </c:pt>
                <c:pt idx="15">
                  <c:v>1.5238095238095208</c:v>
                </c:pt>
                <c:pt idx="16">
                  <c:v>1.3333333333333304</c:v>
                </c:pt>
                <c:pt idx="17">
                  <c:v>1.1428571428571399</c:v>
                </c:pt>
                <c:pt idx="18">
                  <c:v>0.95238095238094944</c:v>
                </c:pt>
                <c:pt idx="19">
                  <c:v>0.76190476190475898</c:v>
                </c:pt>
                <c:pt idx="20">
                  <c:v>0.57142857142856851</c:v>
                </c:pt>
                <c:pt idx="21">
                  <c:v>0.38095238095237804</c:v>
                </c:pt>
                <c:pt idx="22">
                  <c:v>0.19047619047618758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D4-F243-AD90-DCD1B3D21B30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Commun!$D$244:$D$266</c:f>
              <c:numCache>
                <c:formatCode>0.0</c:formatCode>
                <c:ptCount val="23"/>
                <c:pt idx="0">
                  <c:v>4.3809523809523805</c:v>
                </c:pt>
                <c:pt idx="1">
                  <c:v>4.3809523809523805</c:v>
                </c:pt>
                <c:pt idx="2">
                  <c:v>4.3809523809523805</c:v>
                </c:pt>
                <c:pt idx="3">
                  <c:v>4.3809523809523805</c:v>
                </c:pt>
                <c:pt idx="4">
                  <c:v>4.3809523809523805</c:v>
                </c:pt>
                <c:pt idx="5">
                  <c:v>4.3809523809523805</c:v>
                </c:pt>
                <c:pt idx="6">
                  <c:v>4.3809523809523805</c:v>
                </c:pt>
                <c:pt idx="7">
                  <c:v>4.3809523809523805</c:v>
                </c:pt>
                <c:pt idx="8">
                  <c:v>4.3392857142857135</c:v>
                </c:pt>
                <c:pt idx="9">
                  <c:v>4.1899801587301582</c:v>
                </c:pt>
                <c:pt idx="10">
                  <c:v>4.1899801587301582</c:v>
                </c:pt>
                <c:pt idx="11">
                  <c:v>4.1274801587301582</c:v>
                </c:pt>
                <c:pt idx="12">
                  <c:v>3.9608134920634916</c:v>
                </c:pt>
                <c:pt idx="13">
                  <c:v>3.4295634920634916</c:v>
                </c:pt>
                <c:pt idx="14">
                  <c:v>3.4295634920634916</c:v>
                </c:pt>
                <c:pt idx="15">
                  <c:v>3.4295634920634916</c:v>
                </c:pt>
                <c:pt idx="16">
                  <c:v>3.3774801587301582</c:v>
                </c:pt>
                <c:pt idx="17">
                  <c:v>3.3358134920634916</c:v>
                </c:pt>
                <c:pt idx="18">
                  <c:v>3.3358134920634916</c:v>
                </c:pt>
                <c:pt idx="19">
                  <c:v>3.2108134920634916</c:v>
                </c:pt>
                <c:pt idx="20">
                  <c:v>3.1066468253968251</c:v>
                </c:pt>
                <c:pt idx="21">
                  <c:v>2.8358134920634916</c:v>
                </c:pt>
                <c:pt idx="22">
                  <c:v>2.7733134920634916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D4-F243-AD90-DCD1B3D21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10" Type="http://schemas.openxmlformats.org/officeDocument/2006/relationships/chart" Target="../charts/chart50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10" Type="http://schemas.openxmlformats.org/officeDocument/2006/relationships/chart" Target="../charts/chart60.xml"/><Relationship Id="rId4" Type="http://schemas.openxmlformats.org/officeDocument/2006/relationships/chart" Target="../charts/chart54.xml"/><Relationship Id="rId9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90BC174-27D8-A145-87E0-BBF993DAC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04860E3-58AA-A244-B7B7-32F95A6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4066AEA-2628-7547-8F54-C5E3DEF02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F25E9455-2AD0-F941-9FCB-B0B697784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E2A7790-15B2-4848-8A68-9D1AFDD1A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A80EF4C-0EA2-4DE2-809E-0C68E31F2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243840</xdr:colOff>
      <xdr:row>191</xdr:row>
      <xdr:rowOff>40640</xdr:rowOff>
    </xdr:from>
    <xdr:to>
      <xdr:col>17</xdr:col>
      <xdr:colOff>753800</xdr:colOff>
      <xdr:row>209</xdr:row>
      <xdr:rowOff>21140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ED9F9075-0EB3-334D-966D-4ED1538F5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217</xdr:row>
      <xdr:rowOff>0</xdr:rowOff>
    </xdr:from>
    <xdr:to>
      <xdr:col>17</xdr:col>
      <xdr:colOff>509960</xdr:colOff>
      <xdr:row>234</xdr:row>
      <xdr:rowOff>183700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3CD10457-7AF9-2646-8B54-0954F07E8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774700</xdr:colOff>
      <xdr:row>241</xdr:row>
      <xdr:rowOff>127000</xdr:rowOff>
    </xdr:from>
    <xdr:to>
      <xdr:col>17</xdr:col>
      <xdr:colOff>459160</xdr:colOff>
      <xdr:row>258</xdr:row>
      <xdr:rowOff>183700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9794DFF-40E8-C74A-9DC5-83E0BB9FF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269</xdr:row>
      <xdr:rowOff>0</xdr:rowOff>
    </xdr:from>
    <xdr:to>
      <xdr:col>17</xdr:col>
      <xdr:colOff>509960</xdr:colOff>
      <xdr:row>286</xdr:row>
      <xdr:rowOff>56700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7660B2D8-9CE9-EA41-B215-032B93EC8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C6D828-8BBE-504C-9D92-ED7EB96AC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F179249-A83B-3F43-815B-48FD0DD97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A8F9031-9C85-E347-847A-1BCC420F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01B30DE-60CF-F946-B294-7CD9C2779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2331A4E-E3F6-D74C-82D0-64594E647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C95AAB5-9735-0E43-A5C9-E11B157A4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18</xdr:col>
      <xdr:colOff>779200</xdr:colOff>
      <xdr:row>206</xdr:row>
      <xdr:rowOff>186009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9EE562A-AE6E-B142-9649-B4F12B77E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796636</xdr:colOff>
      <xdr:row>216</xdr:row>
      <xdr:rowOff>127001</xdr:rowOff>
    </xdr:from>
    <xdr:to>
      <xdr:col>17</xdr:col>
      <xdr:colOff>475324</xdr:colOff>
      <xdr:row>233</xdr:row>
      <xdr:rowOff>183701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D3CF2A80-94A8-1344-9604-99E63F2DF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242</xdr:row>
      <xdr:rowOff>0</xdr:rowOff>
    </xdr:from>
    <xdr:to>
      <xdr:col>17</xdr:col>
      <xdr:colOff>509960</xdr:colOff>
      <xdr:row>259</xdr:row>
      <xdr:rowOff>56700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3B367610-EA2C-9C47-BE77-2B6038DED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269</xdr:row>
      <xdr:rowOff>0</xdr:rowOff>
    </xdr:from>
    <xdr:to>
      <xdr:col>17</xdr:col>
      <xdr:colOff>509960</xdr:colOff>
      <xdr:row>286</xdr:row>
      <xdr:rowOff>56700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52ACD153-D639-7A46-8D6E-C04D641AD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DA2DCD9-C959-BE48-8AB6-2F8FA37DF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92BA4C-F279-4E41-80C5-690AA3B4A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6F3F020-356F-D444-8B99-8DAE69EB5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B515B54-2F32-2344-B526-23DB926C7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8D31DE4-6DAB-DB44-B99F-D566315D1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A402DC2-A734-1B41-8CE4-B5D3DEF06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3055816-EA94-CA4D-BD95-F17D6AD24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787400</xdr:colOff>
      <xdr:row>216</xdr:row>
      <xdr:rowOff>38100</xdr:rowOff>
    </xdr:from>
    <xdr:to>
      <xdr:col>17</xdr:col>
      <xdr:colOff>471860</xdr:colOff>
      <xdr:row>233</xdr:row>
      <xdr:rowOff>94800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8A17C1A8-5D11-D746-8BA6-FEC9163E5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242</xdr:row>
      <xdr:rowOff>0</xdr:rowOff>
    </xdr:from>
    <xdr:to>
      <xdr:col>17</xdr:col>
      <xdr:colOff>509960</xdr:colOff>
      <xdr:row>259</xdr:row>
      <xdr:rowOff>56700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4DFB843-246B-4842-8287-34D24FCD6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268</xdr:row>
      <xdr:rowOff>0</xdr:rowOff>
    </xdr:from>
    <xdr:to>
      <xdr:col>17</xdr:col>
      <xdr:colOff>509960</xdr:colOff>
      <xdr:row>285</xdr:row>
      <xdr:rowOff>56700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B6BEDC9-EB63-2B47-AC9C-33C220889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58F045-90DD-D04E-939A-5DEC72A64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A31A3C6-3D62-BA43-B075-1F70D0625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E762CF2-9387-BE47-9FEA-0186EFCD7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8EB1A9D-4A16-EE4E-8A8B-1344D8CB1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15E55CE-0C7B-FB4B-BC35-3B6298B32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893DAD2-A740-FC4C-BD66-E6728FE9A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66DD31F-DCD2-0D41-A76F-EAFCCC104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816428</xdr:colOff>
      <xdr:row>215</xdr:row>
      <xdr:rowOff>151191</xdr:rowOff>
    </xdr:from>
    <xdr:to>
      <xdr:col>19</xdr:col>
      <xdr:colOff>15119</xdr:colOff>
      <xdr:row>233</xdr:row>
      <xdr:rowOff>136071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44EA2CC-4DD9-5D4B-A377-9DE3C3741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242</xdr:row>
      <xdr:rowOff>0</xdr:rowOff>
    </xdr:from>
    <xdr:to>
      <xdr:col>19</xdr:col>
      <xdr:colOff>28425</xdr:colOff>
      <xdr:row>259</xdr:row>
      <xdr:rowOff>188080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63498A4-A5D2-264C-AFAF-CEC2DB814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269</xdr:row>
      <xdr:rowOff>0</xdr:rowOff>
    </xdr:from>
    <xdr:to>
      <xdr:col>19</xdr:col>
      <xdr:colOff>28425</xdr:colOff>
      <xdr:row>286</xdr:row>
      <xdr:rowOff>188080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482D36D0-8F96-0349-ADEA-3CA0F378B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2A839B8-48F5-BD44-8EAE-E36C56150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404EDF-2514-8043-9A23-81CC09A33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26C1B1E-3880-FF49-B452-8BE78D7A8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477BD1F-0C12-F74E-88E0-B804C1FDF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E2063A6-26EE-7145-8A72-0A6F2A4AA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F271C63-9D6C-8342-B647-5552CE3F9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2838982-3C94-B041-A66B-25C692541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217</xdr:row>
      <xdr:rowOff>0</xdr:rowOff>
    </xdr:from>
    <xdr:to>
      <xdr:col>17</xdr:col>
      <xdr:colOff>509960</xdr:colOff>
      <xdr:row>234</xdr:row>
      <xdr:rowOff>183700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C0B64E10-0DE7-D440-88AF-16AA0C544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805365</xdr:colOff>
      <xdr:row>242</xdr:row>
      <xdr:rowOff>123902</xdr:rowOff>
    </xdr:from>
    <xdr:to>
      <xdr:col>17</xdr:col>
      <xdr:colOff>494472</xdr:colOff>
      <xdr:row>259</xdr:row>
      <xdr:rowOff>183700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4117727A-DA52-744F-913B-D76D00CCF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269</xdr:row>
      <xdr:rowOff>0</xdr:rowOff>
    </xdr:from>
    <xdr:to>
      <xdr:col>17</xdr:col>
      <xdr:colOff>509960</xdr:colOff>
      <xdr:row>286</xdr:row>
      <xdr:rowOff>59798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40404404-293D-7F40-BDA5-32905BE6D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86360</xdr:rowOff>
    </xdr:from>
    <xdr:to>
      <xdr:col>11</xdr:col>
      <xdr:colOff>335280</xdr:colOff>
      <xdr:row>24</xdr:row>
      <xdr:rowOff>121920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36D5610-B0AE-4D40-A373-C3C3DD07A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26</xdr:row>
      <xdr:rowOff>111760</xdr:rowOff>
    </xdr:from>
    <xdr:to>
      <xdr:col>11</xdr:col>
      <xdr:colOff>360680</xdr:colOff>
      <xdr:row>48</xdr:row>
      <xdr:rowOff>147320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2492E548-38A8-744E-9903-6D5D4F358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274320</xdr:colOff>
      <xdr:row>51</xdr:row>
      <xdr:rowOff>0</xdr:rowOff>
    </xdr:from>
    <xdr:to>
      <xdr:col>11</xdr:col>
      <xdr:colOff>381000</xdr:colOff>
      <xdr:row>73</xdr:row>
      <xdr:rowOff>35560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DF515A3C-B059-7040-B942-5318023CB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345440</xdr:colOff>
      <xdr:row>76</xdr:row>
      <xdr:rowOff>10160</xdr:rowOff>
    </xdr:from>
    <xdr:to>
      <xdr:col>11</xdr:col>
      <xdr:colOff>452120</xdr:colOff>
      <xdr:row>98</xdr:row>
      <xdr:rowOff>45720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9DBE782-90C1-0C40-82B4-98791FF88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365760</xdr:colOff>
      <xdr:row>101</xdr:row>
      <xdr:rowOff>30480</xdr:rowOff>
    </xdr:from>
    <xdr:to>
      <xdr:col>11</xdr:col>
      <xdr:colOff>472440</xdr:colOff>
      <xdr:row>123</xdr:row>
      <xdr:rowOff>66040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4789E625-A529-3B46-A2E4-9AB8F7C1C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325120</xdr:colOff>
      <xdr:row>127</xdr:row>
      <xdr:rowOff>0</xdr:rowOff>
    </xdr:from>
    <xdr:to>
      <xdr:col>11</xdr:col>
      <xdr:colOff>431800</xdr:colOff>
      <xdr:row>149</xdr:row>
      <xdr:rowOff>35560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7783A69-481E-6E43-8804-A707ABB43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345440</xdr:colOff>
      <xdr:row>151</xdr:row>
      <xdr:rowOff>193040</xdr:rowOff>
    </xdr:from>
    <xdr:to>
      <xdr:col>11</xdr:col>
      <xdr:colOff>452120</xdr:colOff>
      <xdr:row>174</xdr:row>
      <xdr:rowOff>25400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619BBD4E-8571-9541-9878-C18B131E4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345440</xdr:colOff>
      <xdr:row>178</xdr:row>
      <xdr:rowOff>193040</xdr:rowOff>
    </xdr:from>
    <xdr:to>
      <xdr:col>11</xdr:col>
      <xdr:colOff>452120</xdr:colOff>
      <xdr:row>201</xdr:row>
      <xdr:rowOff>25400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EF52D82B-E66E-4746-8ECF-83820542A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312118</xdr:colOff>
      <xdr:row>205</xdr:row>
      <xdr:rowOff>118390</xdr:rowOff>
    </xdr:from>
    <xdr:to>
      <xdr:col>11</xdr:col>
      <xdr:colOff>418798</xdr:colOff>
      <xdr:row>227</xdr:row>
      <xdr:rowOff>155241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9473E03A-353D-A14E-BB99-1041A345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333644</xdr:colOff>
      <xdr:row>232</xdr:row>
      <xdr:rowOff>0</xdr:rowOff>
    </xdr:from>
    <xdr:to>
      <xdr:col>11</xdr:col>
      <xdr:colOff>440324</xdr:colOff>
      <xdr:row>254</xdr:row>
      <xdr:rowOff>36851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7F8CDFFD-C34A-1F4E-951C-B825F5DC2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D6709-AF51-3744-9D83-AC12D53EC067}" name="Tableau5" displayName="Tableau5" ref="B2:D34" totalsRowShown="0" totalsRowBorderDxfId="75">
  <autoFilter ref="B2:D34" xr:uid="{00000000-0009-0000-0100-000001000000}"/>
  <tableColumns count="3">
    <tableColumn id="1" xr3:uid="{CD3EE646-83A2-4C43-BE17-1D13A1789997}" name="DATE" dataDxfId="74" totalsRowDxfId="73"/>
    <tableColumn id="2" xr3:uid="{35B558AF-A00C-8A47-8F22-48D29FAC35F3}" name="DURÉE" dataDxfId="72" totalsRowDxfId="71"/>
    <tableColumn id="3" xr3:uid="{4C1F4176-4430-7541-BDFD-529187E4605B}" name="ÉVÉNEMENT" dataDxfId="70" totalsRowDxfId="6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77A4CF-D729-3844-B4C1-865E3F93DC0E}" name="Tableau4" displayName="Tableau4" ref="B2:D120">
  <autoFilter ref="B2:D120" xr:uid="{00000000-0009-0000-0100-000002000000}"/>
  <tableColumns count="3">
    <tableColumn id="1" xr3:uid="{CDE0AF44-FE6E-3C47-B119-1998B4D9E114}" name="DATE" dataDxfId="68"/>
    <tableColumn id="2" xr3:uid="{D292EB81-5877-8644-8624-4C0F28230A2B}" name="DURÉE" dataDxfId="67"/>
    <tableColumn id="3" xr3:uid="{D47DACAE-3BB1-8340-8894-D5C1F5EFFB6E}" name="ÉVÉNEMENT" dataDxfId="6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1287F2-D7B1-AF49-8A3B-CE99C6FD10A2}" name="Tableau3" displayName="Tableau3" ref="B2:D101">
  <autoFilter ref="B2:D101" xr:uid="{00000000-0009-0000-0100-000003000000}"/>
  <sortState xmlns:xlrd2="http://schemas.microsoft.com/office/spreadsheetml/2017/richdata2" ref="B3:D26">
    <sortCondition ref="B2:B26"/>
  </sortState>
  <tableColumns count="3">
    <tableColumn id="1" xr3:uid="{B2ACC1F2-771F-1347-BEBA-6D5EADA36ED4}" name="DATE" dataDxfId="65"/>
    <tableColumn id="2" xr3:uid="{08988867-3A46-0144-9445-31F4CD0B6F90}" name="DURÉE" dataDxfId="64"/>
    <tableColumn id="3" xr3:uid="{D0892573-CF5F-0E43-814C-9FD5C8DF0820}" name="ÉVÉNEMENT" dataDxfId="6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E42115-B9FD-BD48-817F-811D4D955BEC}" name="Tableau1" displayName="Tableau1" ref="B2:D151" totalsRowShown="0">
  <autoFilter ref="B2:D151" xr:uid="{00000000-0009-0000-0100-000004000000}"/>
  <tableColumns count="3">
    <tableColumn id="1" xr3:uid="{3114C9ED-3FB9-2A40-9DE4-7568BBC63CDB}" name="DATE" dataDxfId="62" totalsRowDxfId="61"/>
    <tableColumn id="2" xr3:uid="{C871BA2B-C157-5D44-850A-7FEF93E4BD8D}" name="DURÉE" dataDxfId="60" totalsRowDxfId="59"/>
    <tableColumn id="3" xr3:uid="{2ADBC9E4-6C96-824B-A44A-72B25B626F32}" name="ÉVÉNEMENT" dataDxfId="58" totalsRowDxfId="57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48B514-521F-BB4C-95C4-57174886ECD0}" name="Tableau2" displayName="Tableau2" ref="B2:D76">
  <autoFilter ref="B2:D76" xr:uid="{00000000-0009-0000-0100-000005000000}"/>
  <tableColumns count="3">
    <tableColumn id="1" xr3:uid="{9FE55AA8-CF43-1C41-8784-7FAF54236565}" name="DATE" dataDxfId="56"/>
    <tableColumn id="2" xr3:uid="{9A7F008B-1AE2-7142-B36B-9D012D8F6998}" name="DURÉE" dataDxfId="55"/>
    <tableColumn id="3" xr3:uid="{EF439370-94AD-674F-8F3E-FA50F341BBA9}" name="ÉVÉNEMENT" dataDxfId="5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A8AF-E90A-674F-82B5-AF6B2FDA755D}">
  <sheetPr codeName="Feuil1"/>
  <dimension ref="A1:F294"/>
  <sheetViews>
    <sheetView showGridLines="0" tabSelected="1" zoomScaleNormal="100" workbookViewId="0">
      <pane ySplit="1" topLeftCell="A262" activePane="bottomLeft" state="frozen"/>
      <selection pane="bottomLeft" activeCell="D288" sqref="D288"/>
    </sheetView>
  </sheetViews>
  <sheetFormatPr baseColWidth="10" defaultRowHeight="15.75"/>
  <cols>
    <col min="1" max="1" width="3.125" bestFit="1" customWidth="1"/>
    <col min="2" max="4" width="16.5" customWidth="1"/>
    <col min="5" max="5" width="16.5" style="8" customWidth="1"/>
    <col min="7" max="7" width="20.5" customWidth="1"/>
  </cols>
  <sheetData>
    <row r="1" spans="1:6" s="1" customFormat="1" ht="18.75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</row>
    <row r="2" spans="1:6" s="1" customFormat="1" ht="26.25">
      <c r="B2" s="143" t="s">
        <v>8</v>
      </c>
      <c r="C2" s="144"/>
      <c r="D2" s="144"/>
      <c r="E2" s="144"/>
      <c r="F2" s="2"/>
    </row>
    <row r="3" spans="1:6">
      <c r="A3">
        <v>1</v>
      </c>
      <c r="B3" s="4">
        <v>44459</v>
      </c>
      <c r="C3" s="5">
        <f>(F1*4/7)*A21</f>
        <v>3.6190476190476186</v>
      </c>
      <c r="D3" s="5">
        <f>C3-(JDB_Commun!C4*4+JDB_Commun!C5*4+JDB_Angela!C3+JDB_Coralie!C3+JDB_Coralie!C4+JDB_Constantin!C3)</f>
        <v>3.4350198412698409</v>
      </c>
      <c r="E3" s="6">
        <f>D3/$C$3</f>
        <v>0.94915021929824561</v>
      </c>
    </row>
    <row r="4" spans="1:6">
      <c r="A4">
        <v>2</v>
      </c>
      <c r="B4" s="4">
        <v>44460</v>
      </c>
      <c r="C4" s="5">
        <f t="shared" ref="C4:C53" si="0">C3-(($F$1/7)*4)</f>
        <v>3.4285714285714279</v>
      </c>
      <c r="D4" s="5">
        <f>D3-(JDB_Aurelie!C3)</f>
        <v>3.4280753968253963</v>
      </c>
      <c r="E4" s="6">
        <f>D4/$C$3</f>
        <v>0.94723135964912275</v>
      </c>
    </row>
    <row r="5" spans="1:6">
      <c r="A5">
        <v>3</v>
      </c>
      <c r="B5" s="4">
        <v>44461</v>
      </c>
      <c r="C5" s="5">
        <f t="shared" si="0"/>
        <v>3.2380952380952372</v>
      </c>
      <c r="D5" s="5">
        <f>D4-(JDB_Aurelie!C4+JDB_Coralie!C5)</f>
        <v>3.4176587301587298</v>
      </c>
      <c r="E5" s="6">
        <f t="shared" ref="E5:E20" si="1">D5/$C$3</f>
        <v>0.94435307017543857</v>
      </c>
    </row>
    <row r="6" spans="1:6">
      <c r="A6">
        <v>4</v>
      </c>
      <c r="B6" s="4">
        <v>44462</v>
      </c>
      <c r="C6" s="5">
        <f t="shared" si="0"/>
        <v>3.0476190476190466</v>
      </c>
      <c r="D6" s="5">
        <f>D5-(JDB_Angela!C4)</f>
        <v>3.3655753968253963</v>
      </c>
      <c r="E6" s="6">
        <f t="shared" si="1"/>
        <v>0.92996162280701755</v>
      </c>
    </row>
    <row r="7" spans="1:6">
      <c r="A7">
        <v>5</v>
      </c>
      <c r="B7" s="4">
        <v>44463</v>
      </c>
      <c r="C7" s="5">
        <f t="shared" si="0"/>
        <v>2.8571428571428559</v>
      </c>
      <c r="D7" s="5">
        <f>D6-(JDB_Angela!C5+JDB_Aurelie!C5+JDB_Constantin!C4+JDB_Constantin!C5)</f>
        <v>3.2808531746031742</v>
      </c>
      <c r="E7" s="6">
        <f t="shared" si="1"/>
        <v>0.90655153508771924</v>
      </c>
    </row>
    <row r="8" spans="1:6">
      <c r="A8">
        <v>6</v>
      </c>
      <c r="B8" s="4">
        <v>44464</v>
      </c>
      <c r="C8" s="5">
        <f t="shared" si="0"/>
        <v>2.6666666666666652</v>
      </c>
      <c r="D8" s="5">
        <f>D7-(JDB_Angela!C6)</f>
        <v>3.2739087301587295</v>
      </c>
      <c r="E8" s="6">
        <f t="shared" si="1"/>
        <v>0.90463267543859638</v>
      </c>
    </row>
    <row r="9" spans="1:6">
      <c r="A9">
        <v>7</v>
      </c>
      <c r="B9" s="4">
        <v>44465</v>
      </c>
      <c r="C9" s="5">
        <f t="shared" si="0"/>
        <v>2.4761904761904745</v>
      </c>
      <c r="D9" s="5">
        <f>D8-(JDB_Aurelie!C6+JDB_Coralie!C6+JDB_Coralie!C7)</f>
        <v>3.1037698412698407</v>
      </c>
      <c r="E9" s="6">
        <f t="shared" si="1"/>
        <v>0.8576206140350876</v>
      </c>
    </row>
    <row r="10" spans="1:6">
      <c r="A10">
        <v>8</v>
      </c>
      <c r="B10" s="4">
        <v>44466</v>
      </c>
      <c r="C10" s="5">
        <f t="shared" si="0"/>
        <v>2.2857142857142838</v>
      </c>
      <c r="D10" s="5">
        <f>D9-(JDB_Angela!C7+JDB_Coralie!C8)</f>
        <v>3.0204365079365072</v>
      </c>
      <c r="E10" s="6">
        <f t="shared" si="1"/>
        <v>0.83459429824561393</v>
      </c>
    </row>
    <row r="11" spans="1:6">
      <c r="A11">
        <v>9</v>
      </c>
      <c r="B11" s="4">
        <v>44467</v>
      </c>
      <c r="C11" s="5">
        <f t="shared" si="0"/>
        <v>2.0952380952380931</v>
      </c>
      <c r="D11" s="5">
        <f>D10-(JDB_Angela!C8+JDB_Coralie!C9+JDB_Coralie!C10+JDB_Coralie!C11)</f>
        <v>2.8954365079365072</v>
      </c>
      <c r="E11" s="6">
        <f t="shared" si="1"/>
        <v>0.80005482456140342</v>
      </c>
    </row>
    <row r="12" spans="1:6">
      <c r="A12">
        <v>10</v>
      </c>
      <c r="B12" s="4">
        <v>44468</v>
      </c>
      <c r="C12" s="5">
        <f t="shared" si="0"/>
        <v>1.9047619047619027</v>
      </c>
      <c r="D12" s="5">
        <f>D11-(JDB_Commun!C6*4+JDB_Angela!C9+JDB_Aurelie!C7+JDB_Constantin!C6)</f>
        <v>2.5551587301587295</v>
      </c>
      <c r="E12" s="6">
        <f t="shared" si="1"/>
        <v>0.70603070175438587</v>
      </c>
    </row>
    <row r="13" spans="1:6">
      <c r="A13">
        <v>11</v>
      </c>
      <c r="B13" s="4">
        <v>44469</v>
      </c>
      <c r="C13" s="5">
        <f t="shared" si="0"/>
        <v>1.7142857142857122</v>
      </c>
      <c r="D13" s="5">
        <f t="shared" ref="D13:D20" si="2">D12</f>
        <v>2.5551587301587295</v>
      </c>
      <c r="E13" s="6">
        <f t="shared" si="1"/>
        <v>0.70603070175438587</v>
      </c>
    </row>
    <row r="14" spans="1:6">
      <c r="A14">
        <v>12</v>
      </c>
      <c r="B14" s="4">
        <v>44470</v>
      </c>
      <c r="C14" s="5">
        <f t="shared" si="0"/>
        <v>1.5238095238095217</v>
      </c>
      <c r="D14" s="5">
        <f>D13-(JDB_Commun!C7*4+JDB_Commun!C8*4+JDB_Coralie!C12)</f>
        <v>2.3537698412698407</v>
      </c>
      <c r="E14" s="6">
        <f t="shared" si="1"/>
        <v>0.65038377192982444</v>
      </c>
    </row>
    <row r="15" spans="1:6">
      <c r="A15">
        <v>13</v>
      </c>
      <c r="B15" s="4">
        <v>44471</v>
      </c>
      <c r="C15" s="5">
        <f t="shared" si="0"/>
        <v>1.3333333333333313</v>
      </c>
      <c r="D15" s="5">
        <f t="shared" si="2"/>
        <v>2.3537698412698407</v>
      </c>
      <c r="E15" s="6">
        <f t="shared" si="1"/>
        <v>0.65038377192982444</v>
      </c>
    </row>
    <row r="16" spans="1:6">
      <c r="A16">
        <v>14</v>
      </c>
      <c r="B16" s="4">
        <v>44472</v>
      </c>
      <c r="C16" s="5">
        <f t="shared" si="0"/>
        <v>1.1428571428571408</v>
      </c>
      <c r="D16" s="5">
        <f>D15-(JDB_Aurelie!C9+JDB_Aurelie!C10+JDB_Coralie!C13+JDB_Coralie!C14+JDB_Coralie!C15)</f>
        <v>2.2357142857142853</v>
      </c>
      <c r="E16" s="6">
        <f t="shared" si="1"/>
        <v>0.61776315789473679</v>
      </c>
    </row>
    <row r="17" spans="1:5">
      <c r="A17">
        <v>15</v>
      </c>
      <c r="B17" s="4">
        <v>44473</v>
      </c>
      <c r="C17" s="5">
        <f t="shared" si="0"/>
        <v>0.95238095238095033</v>
      </c>
      <c r="D17" s="5">
        <f t="shared" si="2"/>
        <v>2.2357142857142853</v>
      </c>
      <c r="E17" s="6">
        <f t="shared" si="1"/>
        <v>0.61776315789473679</v>
      </c>
    </row>
    <row r="18" spans="1:5">
      <c r="A18">
        <v>16</v>
      </c>
      <c r="B18" s="4">
        <v>44474</v>
      </c>
      <c r="C18" s="5">
        <f t="shared" si="0"/>
        <v>0.76190476190475986</v>
      </c>
      <c r="D18" s="5">
        <f t="shared" si="2"/>
        <v>2.2357142857142853</v>
      </c>
      <c r="E18" s="6">
        <f t="shared" si="1"/>
        <v>0.61776315789473679</v>
      </c>
    </row>
    <row r="19" spans="1:5">
      <c r="A19">
        <v>17</v>
      </c>
      <c r="B19" s="4">
        <v>44475</v>
      </c>
      <c r="C19" s="5">
        <f t="shared" si="0"/>
        <v>0.5714285714285694</v>
      </c>
      <c r="D19" s="5">
        <f t="shared" si="2"/>
        <v>2.2357142857142853</v>
      </c>
      <c r="E19" s="6">
        <f t="shared" si="1"/>
        <v>0.61776315789473679</v>
      </c>
    </row>
    <row r="20" spans="1:5">
      <c r="A20">
        <v>18</v>
      </c>
      <c r="B20" s="4">
        <v>44476</v>
      </c>
      <c r="C20" s="5">
        <f t="shared" si="0"/>
        <v>0.38095238095237893</v>
      </c>
      <c r="D20" s="5">
        <f t="shared" si="2"/>
        <v>2.2357142857142853</v>
      </c>
      <c r="E20" s="6">
        <f t="shared" si="1"/>
        <v>0.61776315789473679</v>
      </c>
    </row>
    <row r="21" spans="1:5">
      <c r="A21">
        <v>19</v>
      </c>
      <c r="B21" s="4">
        <v>44477</v>
      </c>
      <c r="C21" s="5">
        <f t="shared" si="0"/>
        <v>0.19047619047618847</v>
      </c>
      <c r="D21" s="5">
        <f>D20-(JDB_Commun!C9*4+JDB_Aurelie!C11+JDB_Coralie!C16+JDB_Coralie!C17+JDB_Coralie!C18+JDB_Constantin!C7)</f>
        <v>2.0829365079365076</v>
      </c>
      <c r="E21" s="6">
        <f>D21/$C$3</f>
        <v>0.57554824561403506</v>
      </c>
    </row>
    <row r="25" spans="1:5" ht="26.25">
      <c r="A25" s="1"/>
      <c r="B25" s="143" t="s">
        <v>3</v>
      </c>
      <c r="C25" s="144"/>
      <c r="D25" s="144"/>
      <c r="E25" s="144"/>
    </row>
    <row r="26" spans="1:5">
      <c r="A26">
        <v>1</v>
      </c>
      <c r="B26" s="4">
        <v>44478</v>
      </c>
      <c r="C26" s="5">
        <f>(F1*4/7)*A53</f>
        <v>5.333333333333333</v>
      </c>
      <c r="D26" s="5">
        <f>C26</f>
        <v>5.333333333333333</v>
      </c>
      <c r="E26" s="6">
        <f>D26/$C$26</f>
        <v>1</v>
      </c>
    </row>
    <row r="27" spans="1:5">
      <c r="A27">
        <v>2</v>
      </c>
      <c r="B27" s="4">
        <v>44479</v>
      </c>
      <c r="C27" s="5">
        <f t="shared" si="0"/>
        <v>5.1428571428571423</v>
      </c>
      <c r="D27" s="5">
        <f>D26-(JDB_Angela!C10+JDB_Aurelie!C12+JDB_Aurelie!C13+JDB_Aurelie!C14+JDB_Constantin!C8)</f>
        <v>5.1076388888888884</v>
      </c>
      <c r="E27" s="6">
        <f>D27/$C$26</f>
        <v>0.95768229166666663</v>
      </c>
    </row>
    <row r="28" spans="1:5">
      <c r="A28">
        <v>3</v>
      </c>
      <c r="B28" s="4">
        <v>44480</v>
      </c>
      <c r="C28" s="5">
        <f t="shared" si="0"/>
        <v>4.9523809523809517</v>
      </c>
      <c r="D28" s="5">
        <f>D27-(JDB_Commun!C10*4+JDB_Angela!C11+JDB_Angela!C12+JDB_Coralie!C19+JDB_Coralie!C20)</f>
        <v>4.6805555555555554</v>
      </c>
      <c r="E28" s="6">
        <f t="shared" ref="E28:E53" si="3">D28/$C$26</f>
        <v>0.87760416666666663</v>
      </c>
    </row>
    <row r="29" spans="1:5">
      <c r="A29">
        <v>4</v>
      </c>
      <c r="B29" s="4">
        <v>44481</v>
      </c>
      <c r="C29" s="5">
        <f t="shared" si="0"/>
        <v>4.761904761904761</v>
      </c>
      <c r="D29" s="5">
        <f t="shared" ref="D29:D51" si="4">D28</f>
        <v>4.6805555555555554</v>
      </c>
      <c r="E29" s="6">
        <f t="shared" si="3"/>
        <v>0.87760416666666663</v>
      </c>
    </row>
    <row r="30" spans="1:5">
      <c r="A30">
        <v>5</v>
      </c>
      <c r="B30" s="4">
        <v>44482</v>
      </c>
      <c r="C30" s="5">
        <f t="shared" si="0"/>
        <v>4.5714285714285703</v>
      </c>
      <c r="D30" s="5">
        <f>D29-(JDB_Angela!C13+JDB_Angela!C14+JDB_Angela!C15)</f>
        <v>4.6180555555555554</v>
      </c>
      <c r="E30" s="6">
        <f t="shared" si="3"/>
        <v>0.86588541666666663</v>
      </c>
    </row>
    <row r="31" spans="1:5">
      <c r="A31">
        <v>6</v>
      </c>
      <c r="B31" s="4">
        <v>44483</v>
      </c>
      <c r="C31" s="5">
        <f t="shared" si="0"/>
        <v>4.3809523809523796</v>
      </c>
      <c r="D31" s="5">
        <f>D30-(JDB_Commun!C11*4+JDB_Aurelie!C15+JDB_Coralie!C21+JDB_Coralie!C22+JDB_Coralie!C23+JDB_Coralie!C24)</f>
        <v>4.302083333333333</v>
      </c>
      <c r="E31" s="6">
        <f t="shared" si="3"/>
        <v>0.806640625</v>
      </c>
    </row>
    <row r="32" spans="1:5">
      <c r="A32">
        <v>7</v>
      </c>
      <c r="B32" s="4">
        <v>44484</v>
      </c>
      <c r="C32" s="5">
        <f t="shared" si="0"/>
        <v>4.1904761904761889</v>
      </c>
      <c r="D32" s="5">
        <f>D31-(JDB_Angela!C16+JDB_Angela!C17+JDB_Coralie!C25)</f>
        <v>4.1180555555555554</v>
      </c>
      <c r="E32" s="6">
        <f t="shared" si="3"/>
        <v>0.77213541666666663</v>
      </c>
    </row>
    <row r="33" spans="1:5">
      <c r="A33">
        <v>8</v>
      </c>
      <c r="B33" s="4">
        <v>44485</v>
      </c>
      <c r="C33" s="5">
        <f t="shared" si="0"/>
        <v>3.9999999999999982</v>
      </c>
      <c r="D33" s="5">
        <f>D32-(JDB_Angela!C18+JDB_Coralie!C26+JDB_Coralie!C27+JDB_Coralie!C28+JDB_Coralie!C29+JDB_Coralie!C30+JDB_Constantin!C9)</f>
        <v>3.8194444444444442</v>
      </c>
      <c r="E33" s="6">
        <f t="shared" si="3"/>
        <v>0.71614583333333337</v>
      </c>
    </row>
    <row r="34" spans="1:5">
      <c r="A34">
        <v>9</v>
      </c>
      <c r="B34" s="4">
        <v>44486</v>
      </c>
      <c r="C34" s="5">
        <f t="shared" si="0"/>
        <v>3.8095238095238075</v>
      </c>
      <c r="D34" s="5">
        <f>D33-(JDB_Coralie!C31+JDB_Coralie!C32)</f>
        <v>3.7916666666666665</v>
      </c>
      <c r="E34" s="6">
        <f t="shared" si="3"/>
        <v>0.7109375</v>
      </c>
    </row>
    <row r="35" spans="1:5">
      <c r="A35">
        <v>10</v>
      </c>
      <c r="B35" s="4">
        <v>44487</v>
      </c>
      <c r="C35" s="5">
        <f t="shared" si="0"/>
        <v>3.6190476190476168</v>
      </c>
      <c r="D35" s="5">
        <f>D34-(JDB_Commun!C12*4+JDB_Angela!C19+JDB_Coralie!C33)</f>
        <v>3.5798611111111112</v>
      </c>
      <c r="E35" s="6">
        <f t="shared" si="3"/>
        <v>0.67122395833333337</v>
      </c>
    </row>
    <row r="36" spans="1:5">
      <c r="A36">
        <v>11</v>
      </c>
      <c r="B36" s="4">
        <v>44488</v>
      </c>
      <c r="C36" s="5">
        <f t="shared" si="0"/>
        <v>3.4285714285714262</v>
      </c>
      <c r="D36" s="5">
        <f>D35-(JDB_Commun!C13*4+JDB_Constantin!C10)</f>
        <v>3.3715277777777777</v>
      </c>
      <c r="E36" s="6">
        <f t="shared" si="3"/>
        <v>0.63216145833333337</v>
      </c>
    </row>
    <row r="37" spans="1:5">
      <c r="A37">
        <v>12</v>
      </c>
      <c r="B37" s="4">
        <v>44489</v>
      </c>
      <c r="C37" s="5">
        <f t="shared" si="0"/>
        <v>3.2380952380952355</v>
      </c>
      <c r="D37" s="5">
        <f t="shared" si="4"/>
        <v>3.3715277777777777</v>
      </c>
      <c r="E37" s="6">
        <f t="shared" si="3"/>
        <v>0.63216145833333337</v>
      </c>
    </row>
    <row r="38" spans="1:5">
      <c r="A38">
        <v>13</v>
      </c>
      <c r="B38" s="4">
        <v>44490</v>
      </c>
      <c r="C38" s="5">
        <f t="shared" si="0"/>
        <v>3.0476190476190448</v>
      </c>
      <c r="D38" s="5">
        <f>D37-(JDB_Coralie!C34)</f>
        <v>3.3611111111111112</v>
      </c>
      <c r="E38" s="6">
        <f t="shared" si="3"/>
        <v>0.63020833333333337</v>
      </c>
    </row>
    <row r="39" spans="1:5">
      <c r="A39">
        <v>14</v>
      </c>
      <c r="B39" s="4">
        <v>44491</v>
      </c>
      <c r="C39" s="5">
        <f t="shared" si="0"/>
        <v>2.8571428571428541</v>
      </c>
      <c r="D39" s="5">
        <f>D38-(JDB_Angela!C20)</f>
        <v>3.3402777777777777</v>
      </c>
      <c r="E39" s="6">
        <f t="shared" si="3"/>
        <v>0.62630208333333337</v>
      </c>
    </row>
    <row r="40" spans="1:5">
      <c r="A40">
        <v>15</v>
      </c>
      <c r="B40" s="4">
        <v>44492</v>
      </c>
      <c r="C40" s="5">
        <f t="shared" si="0"/>
        <v>2.6666666666666634</v>
      </c>
      <c r="D40" s="5">
        <f t="shared" si="4"/>
        <v>3.3402777777777777</v>
      </c>
      <c r="E40" s="6">
        <f t="shared" si="3"/>
        <v>0.62630208333333337</v>
      </c>
    </row>
    <row r="41" spans="1:5">
      <c r="A41">
        <v>16</v>
      </c>
      <c r="B41" s="4">
        <v>44493</v>
      </c>
      <c r="C41" s="5">
        <f t="shared" si="0"/>
        <v>2.4761904761904727</v>
      </c>
      <c r="D41" s="5">
        <f>D40-(JDB_Angela!C21+JDB_Coralie!C35)</f>
        <v>3.3125</v>
      </c>
      <c r="E41" s="6">
        <f t="shared" si="3"/>
        <v>0.62109375</v>
      </c>
    </row>
    <row r="42" spans="1:5">
      <c r="A42">
        <v>17</v>
      </c>
      <c r="B42" s="4">
        <v>44494</v>
      </c>
      <c r="C42" s="5">
        <f t="shared" si="0"/>
        <v>2.285714285714282</v>
      </c>
      <c r="D42" s="5">
        <f>D41-(JDB_Angela!C22+JDB_Angela!C23+JDB_Coralie!C36+JDB_Constantin!C11+JDB_Constantin!C12+JDB_Constantin!C13)</f>
        <v>3.1979166666666665</v>
      </c>
      <c r="E42" s="6">
        <f t="shared" si="3"/>
        <v>0.599609375</v>
      </c>
    </row>
    <row r="43" spans="1:5">
      <c r="A43">
        <v>18</v>
      </c>
      <c r="B43" s="4">
        <v>44495</v>
      </c>
      <c r="C43" s="5">
        <f t="shared" si="0"/>
        <v>2.0952380952380913</v>
      </c>
      <c r="D43" s="5">
        <f t="shared" si="4"/>
        <v>3.1979166666666665</v>
      </c>
      <c r="E43" s="6">
        <f t="shared" si="3"/>
        <v>0.599609375</v>
      </c>
    </row>
    <row r="44" spans="1:5">
      <c r="A44">
        <v>19</v>
      </c>
      <c r="B44" s="4">
        <v>44496</v>
      </c>
      <c r="C44" s="5">
        <f t="shared" si="0"/>
        <v>1.9047619047619009</v>
      </c>
      <c r="D44" s="5">
        <f t="shared" si="4"/>
        <v>3.1979166666666665</v>
      </c>
      <c r="E44" s="6">
        <f t="shared" si="3"/>
        <v>0.599609375</v>
      </c>
    </row>
    <row r="45" spans="1:5">
      <c r="A45">
        <v>20</v>
      </c>
      <c r="B45" s="4">
        <v>44497</v>
      </c>
      <c r="C45" s="5">
        <f t="shared" si="0"/>
        <v>1.7142857142857104</v>
      </c>
      <c r="D45" s="5">
        <f>D44-(JDB_Angela!C24+JDB_Angela!C25+JDB_Angela!C26+JDB_Aurelie!C16+JDB_Coralie!C37+JDB_Coralie!C38)</f>
        <v>3.052083333333333</v>
      </c>
      <c r="E45" s="6">
        <f t="shared" si="3"/>
        <v>0.572265625</v>
      </c>
    </row>
    <row r="46" spans="1:5">
      <c r="A46">
        <v>21</v>
      </c>
      <c r="B46" s="4">
        <v>44498</v>
      </c>
      <c r="C46" s="5">
        <f t="shared" si="0"/>
        <v>1.52380952380952</v>
      </c>
      <c r="D46" s="5">
        <f t="shared" si="4"/>
        <v>3.052083333333333</v>
      </c>
      <c r="E46" s="6">
        <f t="shared" si="3"/>
        <v>0.572265625</v>
      </c>
    </row>
    <row r="47" spans="1:5">
      <c r="A47">
        <v>22</v>
      </c>
      <c r="B47" s="4">
        <v>44499</v>
      </c>
      <c r="C47" s="5">
        <f t="shared" si="0"/>
        <v>1.3333333333333295</v>
      </c>
      <c r="D47" s="5">
        <f t="shared" si="4"/>
        <v>3.052083333333333</v>
      </c>
      <c r="E47" s="6">
        <f t="shared" si="3"/>
        <v>0.572265625</v>
      </c>
    </row>
    <row r="48" spans="1:5">
      <c r="A48">
        <v>23</v>
      </c>
      <c r="B48" s="4">
        <v>44500</v>
      </c>
      <c r="C48" s="5">
        <f t="shared" si="0"/>
        <v>1.142857142857139</v>
      </c>
      <c r="D48" s="5">
        <f t="shared" si="4"/>
        <v>3.052083333333333</v>
      </c>
      <c r="E48" s="6">
        <f t="shared" si="3"/>
        <v>0.572265625</v>
      </c>
    </row>
    <row r="49" spans="1:5">
      <c r="A49">
        <v>24</v>
      </c>
      <c r="B49" s="4">
        <v>44501</v>
      </c>
      <c r="C49" s="5">
        <f t="shared" si="0"/>
        <v>0.95238095238094855</v>
      </c>
      <c r="D49" s="5">
        <f>D48-(JDB_Angela!C27+JDB_Coralie!C40+JDB_Coralie!C41)</f>
        <v>2.9618055555555554</v>
      </c>
      <c r="E49" s="6">
        <f t="shared" si="3"/>
        <v>0.55533854166666663</v>
      </c>
    </row>
    <row r="50" spans="1:5">
      <c r="A50">
        <v>25</v>
      </c>
      <c r="B50" s="4">
        <v>44502</v>
      </c>
      <c r="C50" s="5">
        <f t="shared" si="0"/>
        <v>0.76190476190475809</v>
      </c>
      <c r="D50" s="5">
        <f>D49-(JDB_Constantin!C14)</f>
        <v>2.9201388888888888</v>
      </c>
      <c r="E50" s="6">
        <f t="shared" si="3"/>
        <v>0.54752604166666674</v>
      </c>
    </row>
    <row r="51" spans="1:5">
      <c r="A51">
        <v>26</v>
      </c>
      <c r="B51" s="4">
        <v>44503</v>
      </c>
      <c r="C51" s="5">
        <f t="shared" si="0"/>
        <v>0.57142857142856762</v>
      </c>
      <c r="D51" s="5">
        <f t="shared" si="4"/>
        <v>2.9201388888888888</v>
      </c>
      <c r="E51" s="6">
        <f t="shared" si="3"/>
        <v>0.54752604166666674</v>
      </c>
    </row>
    <row r="52" spans="1:5">
      <c r="A52">
        <v>27</v>
      </c>
      <c r="B52" s="4">
        <v>44504</v>
      </c>
      <c r="C52" s="5">
        <f t="shared" si="0"/>
        <v>0.38095238095237716</v>
      </c>
      <c r="D52" s="5">
        <f>D51-(JDB_Angela!C28+JDB_Aurelie!C17+JDB_Coralie!C42+JDB_Coralie!C43)</f>
        <v>2.8020833333333335</v>
      </c>
      <c r="E52" s="6">
        <f t="shared" si="3"/>
        <v>0.52539062500000011</v>
      </c>
    </row>
    <row r="53" spans="1:5">
      <c r="A53">
        <v>28</v>
      </c>
      <c r="B53" s="4">
        <v>44505</v>
      </c>
      <c r="C53" s="5">
        <f t="shared" si="0"/>
        <v>0.19047619047618669</v>
      </c>
      <c r="D53" s="5">
        <f>D52-(JDB_Commun!C14*4+JDB_Commun!C15*4+JDB_Angela!C29+JDB_Aurelie!C18+JDB_Aurelie!C19)</f>
        <v>2.291666666666667</v>
      </c>
      <c r="E53" s="6">
        <f t="shared" si="3"/>
        <v>0.42968750000000006</v>
      </c>
    </row>
    <row r="57" spans="1:5" ht="26.25">
      <c r="B57" s="143" t="s">
        <v>4</v>
      </c>
      <c r="C57" s="144"/>
      <c r="D57" s="144"/>
      <c r="E57" s="144"/>
    </row>
    <row r="58" spans="1:5">
      <c r="A58">
        <v>1</v>
      </c>
      <c r="B58" s="4">
        <v>44506</v>
      </c>
      <c r="C58" s="5">
        <f>(F1*4/7)*A78</f>
        <v>4</v>
      </c>
      <c r="D58" s="5">
        <f>C58-(JDB_Angela!C30+JDB_Coralie!C44+JDB_Coralie!C45+JDB_Constantin!C15)</f>
        <v>3.9340277777777777</v>
      </c>
      <c r="E58" s="9">
        <f>D58/$C$58</f>
        <v>0.98350694444444442</v>
      </c>
    </row>
    <row r="59" spans="1:5">
      <c r="A59">
        <v>2</v>
      </c>
      <c r="B59" s="4">
        <v>44507</v>
      </c>
      <c r="C59" s="5">
        <f>C58-(($F$1/7)*4)</f>
        <v>3.8095238095238093</v>
      </c>
      <c r="D59" s="5">
        <f>D58</f>
        <v>3.9340277777777777</v>
      </c>
      <c r="E59" s="9">
        <f t="shared" ref="E59:E77" si="5">D59/$C$58</f>
        <v>0.98350694444444442</v>
      </c>
    </row>
    <row r="60" spans="1:5">
      <c r="A60">
        <v>3</v>
      </c>
      <c r="B60" s="4">
        <v>44508</v>
      </c>
      <c r="C60" s="5">
        <f t="shared" ref="C60:C78" si="6">C59-(($F$1/7)*4)</f>
        <v>3.6190476190476186</v>
      </c>
      <c r="D60" s="5">
        <f>D59-(JDB_Commun!C16*4+JDB_Constantin!C16)</f>
        <v>3.7465277777777777</v>
      </c>
      <c r="E60" s="9">
        <f t="shared" si="5"/>
        <v>0.93663194444444442</v>
      </c>
    </row>
    <row r="61" spans="1:5">
      <c r="A61">
        <v>4</v>
      </c>
      <c r="B61" s="4">
        <v>44509</v>
      </c>
      <c r="C61" s="5">
        <f t="shared" si="6"/>
        <v>3.4285714285714279</v>
      </c>
      <c r="D61" s="5">
        <f t="shared" ref="D61:D68" si="7">D60</f>
        <v>3.7465277777777777</v>
      </c>
      <c r="E61" s="9">
        <f t="shared" si="5"/>
        <v>0.93663194444444442</v>
      </c>
    </row>
    <row r="62" spans="1:5">
      <c r="A62">
        <v>5</v>
      </c>
      <c r="B62" s="4">
        <v>44510</v>
      </c>
      <c r="C62" s="5">
        <f t="shared" si="6"/>
        <v>3.2380952380952372</v>
      </c>
      <c r="D62" s="5">
        <f t="shared" si="7"/>
        <v>3.7465277777777777</v>
      </c>
      <c r="E62" s="9">
        <f t="shared" si="5"/>
        <v>0.93663194444444442</v>
      </c>
    </row>
    <row r="63" spans="1:5">
      <c r="A63">
        <v>6</v>
      </c>
      <c r="B63" s="4">
        <v>44511</v>
      </c>
      <c r="C63" s="5">
        <f t="shared" si="6"/>
        <v>3.0476190476190466</v>
      </c>
      <c r="D63" s="5">
        <f t="shared" si="7"/>
        <v>3.7465277777777777</v>
      </c>
      <c r="E63" s="9">
        <f t="shared" si="5"/>
        <v>0.93663194444444442</v>
      </c>
    </row>
    <row r="64" spans="1:5">
      <c r="A64">
        <v>7</v>
      </c>
      <c r="B64" s="4">
        <v>44512</v>
      </c>
      <c r="C64" s="5">
        <f t="shared" si="6"/>
        <v>2.8571428571428559</v>
      </c>
      <c r="D64" s="5">
        <f t="shared" si="7"/>
        <v>3.7465277777777777</v>
      </c>
      <c r="E64" s="9">
        <f t="shared" si="5"/>
        <v>0.93663194444444442</v>
      </c>
    </row>
    <row r="65" spans="1:5">
      <c r="A65">
        <v>8</v>
      </c>
      <c r="B65" s="4">
        <v>44513</v>
      </c>
      <c r="C65" s="5">
        <f t="shared" si="6"/>
        <v>2.6666666666666652</v>
      </c>
      <c r="D65" s="5">
        <f t="shared" si="7"/>
        <v>3.7465277777777777</v>
      </c>
      <c r="E65" s="9">
        <f t="shared" si="5"/>
        <v>0.93663194444444442</v>
      </c>
    </row>
    <row r="66" spans="1:5">
      <c r="A66">
        <v>9</v>
      </c>
      <c r="B66" s="4">
        <v>44514</v>
      </c>
      <c r="C66" s="5">
        <f t="shared" si="6"/>
        <v>2.4761904761904745</v>
      </c>
      <c r="D66" s="5">
        <f t="shared" si="7"/>
        <v>3.7465277777777777</v>
      </c>
      <c r="E66" s="9">
        <f t="shared" si="5"/>
        <v>0.93663194444444442</v>
      </c>
    </row>
    <row r="67" spans="1:5">
      <c r="A67">
        <v>10</v>
      </c>
      <c r="B67" s="4">
        <v>44515</v>
      </c>
      <c r="C67" s="5">
        <f t="shared" si="6"/>
        <v>2.2857142857142838</v>
      </c>
      <c r="D67" s="5">
        <f>D66-(JDB_Angela!C31+JDB_Aurelie!C20+JDB_Coralie!C46+JDB_Coralie!C47)</f>
        <v>3.6423611111111112</v>
      </c>
      <c r="E67" s="9">
        <f t="shared" si="5"/>
        <v>0.91059027777777779</v>
      </c>
    </row>
    <row r="68" spans="1:5">
      <c r="A68">
        <v>11</v>
      </c>
      <c r="B68" s="4">
        <v>44516</v>
      </c>
      <c r="C68" s="5">
        <f t="shared" si="6"/>
        <v>2.0952380952380931</v>
      </c>
      <c r="D68" s="5">
        <f t="shared" si="7"/>
        <v>3.6423611111111112</v>
      </c>
      <c r="E68" s="9">
        <f t="shared" si="5"/>
        <v>0.91059027777777779</v>
      </c>
    </row>
    <row r="69" spans="1:5">
      <c r="A69">
        <v>12</v>
      </c>
      <c r="B69" s="4">
        <v>44517</v>
      </c>
      <c r="C69" s="5">
        <f t="shared" si="6"/>
        <v>1.9047619047619027</v>
      </c>
      <c r="D69" s="5">
        <f>D68-(JDB_Angela!C32)</f>
        <v>3.4548611111111112</v>
      </c>
      <c r="E69" s="9">
        <f t="shared" si="5"/>
        <v>0.86371527777777779</v>
      </c>
    </row>
    <row r="70" spans="1:5">
      <c r="A70">
        <v>13</v>
      </c>
      <c r="B70" s="4">
        <v>44518</v>
      </c>
      <c r="C70" s="5">
        <f t="shared" si="6"/>
        <v>1.7142857142857122</v>
      </c>
      <c r="D70" s="5">
        <f>D69-(JDB_Angela!C33+JDB_Aurelie!C21+JDB_Coralie!C48)</f>
        <v>3.3402777777777777</v>
      </c>
      <c r="E70" s="9">
        <f t="shared" si="5"/>
        <v>0.83506944444444442</v>
      </c>
    </row>
    <row r="71" spans="1:5">
      <c r="A71">
        <v>14</v>
      </c>
      <c r="B71" s="4">
        <v>44519</v>
      </c>
      <c r="C71" s="5">
        <f t="shared" si="6"/>
        <v>1.5238095238095217</v>
      </c>
      <c r="D71" s="5">
        <f>D70-(JDB_Angela!C34+JDB_Angela!C35+JDB_Aurelie!C22+JDB_Aurelie!C23+JDB_Aurelie!C24+JDB_Coralie!C49)</f>
        <v>3.0104166666666665</v>
      </c>
      <c r="E71" s="9">
        <f t="shared" si="5"/>
        <v>0.75260416666666663</v>
      </c>
    </row>
    <row r="72" spans="1:5">
      <c r="A72">
        <v>15</v>
      </c>
      <c r="B72" s="4">
        <v>44520</v>
      </c>
      <c r="C72" s="5">
        <f t="shared" si="6"/>
        <v>1.3333333333333313</v>
      </c>
      <c r="D72" s="5">
        <f>D71-(JDB_Coralie!C50+JDB_Constantin!C17+JDB_Constantin!C18)</f>
        <v>2.833333333333333</v>
      </c>
      <c r="E72" s="9">
        <f t="shared" si="5"/>
        <v>0.70833333333333326</v>
      </c>
    </row>
    <row r="73" spans="1:5">
      <c r="A73">
        <v>16</v>
      </c>
      <c r="B73" s="4">
        <v>44521</v>
      </c>
      <c r="C73" s="5">
        <f t="shared" si="6"/>
        <v>1.1428571428571408</v>
      </c>
      <c r="D73" s="5">
        <f>D72-(JDB_Angela!C36+JDB_Constantin!C19)</f>
        <v>2.8055555555555554</v>
      </c>
      <c r="E73" s="9">
        <f t="shared" si="5"/>
        <v>0.70138888888888884</v>
      </c>
    </row>
    <row r="74" spans="1:5">
      <c r="A74">
        <v>17</v>
      </c>
      <c r="B74" s="4">
        <v>44522</v>
      </c>
      <c r="C74" s="5">
        <f t="shared" si="6"/>
        <v>0.95238095238095033</v>
      </c>
      <c r="D74" s="5">
        <f>D73-(JDB_Commun!C17*4+JDB_Constantin!C20+JDB_Constantin!C21)</f>
        <v>2.3888888888888888</v>
      </c>
      <c r="E74" s="9">
        <f t="shared" si="5"/>
        <v>0.59722222222222221</v>
      </c>
    </row>
    <row r="75" spans="1:5">
      <c r="A75">
        <v>18</v>
      </c>
      <c r="B75" s="4">
        <v>44523</v>
      </c>
      <c r="C75" s="5">
        <f t="shared" si="6"/>
        <v>0.76190476190475986</v>
      </c>
      <c r="D75" s="5">
        <f>D74-(JDB_Constantin!C22+JDB_Constantin!C23)</f>
        <v>2.1597222222222223</v>
      </c>
      <c r="E75" s="9">
        <f t="shared" si="5"/>
        <v>0.53993055555555558</v>
      </c>
    </row>
    <row r="76" spans="1:5">
      <c r="A76">
        <v>19</v>
      </c>
      <c r="B76" s="4">
        <v>44524</v>
      </c>
      <c r="C76" s="5">
        <f t="shared" si="6"/>
        <v>0.5714285714285694</v>
      </c>
      <c r="D76" s="5">
        <f>D75-(JDB_Angela!C37+JDB_Aurelie!C25+JDB_Aurelie!C26+JDB_Coralie!C51)</f>
        <v>2.0034722222222223</v>
      </c>
      <c r="E76" s="9">
        <f t="shared" si="5"/>
        <v>0.50086805555555558</v>
      </c>
    </row>
    <row r="77" spans="1:5">
      <c r="A77">
        <v>20</v>
      </c>
      <c r="B77" s="4">
        <v>44525</v>
      </c>
      <c r="C77" s="5">
        <f t="shared" si="6"/>
        <v>0.38095238095237893</v>
      </c>
      <c r="D77" s="5">
        <f>D76-(JDB_Angela!C38+JDB_Angela!C39+JDB_Aurelie!C27+JDB_Aurelie!C28+JDB_Coralie!C52)</f>
        <v>1.8125</v>
      </c>
      <c r="E77" s="9">
        <f t="shared" si="5"/>
        <v>0.453125</v>
      </c>
    </row>
    <row r="78" spans="1:5">
      <c r="A78">
        <v>21</v>
      </c>
      <c r="B78" s="4">
        <v>44526</v>
      </c>
      <c r="C78" s="5">
        <f t="shared" si="6"/>
        <v>0.19047619047618847</v>
      </c>
      <c r="D78" s="5">
        <f>D77-(JDB_Commun!C18*4+JDB_Commun!C19*4+JDB_Commun!C20*4+JDB_Coralie!C53)</f>
        <v>1.4166666666666667</v>
      </c>
      <c r="E78" s="9">
        <f>D78/$C$58</f>
        <v>0.35416666666666669</v>
      </c>
    </row>
    <row r="82" spans="1:5" ht="26.25">
      <c r="B82" s="143" t="s">
        <v>5</v>
      </c>
      <c r="C82" s="144"/>
      <c r="D82" s="144"/>
      <c r="E82" s="144"/>
    </row>
    <row r="83" spans="1:5">
      <c r="A83">
        <v>1</v>
      </c>
      <c r="B83" s="4">
        <f>B78+1</f>
        <v>44527</v>
      </c>
      <c r="C83" s="5">
        <f>(F1*4/7)*A103</f>
        <v>4</v>
      </c>
      <c r="D83" s="5">
        <f>C83-(JDB_Coralie!C54)</f>
        <v>3.9583333333333335</v>
      </c>
      <c r="E83" s="9">
        <f>D83/$C$83</f>
        <v>0.98958333333333337</v>
      </c>
    </row>
    <row r="84" spans="1:5">
      <c r="A84">
        <v>2</v>
      </c>
      <c r="B84" s="4">
        <f>B83+1</f>
        <v>44528</v>
      </c>
      <c r="C84" s="5">
        <f>C83-(($F$1/7)*4)</f>
        <v>3.8095238095238093</v>
      </c>
      <c r="D84" s="5">
        <f>D83-(JDB_Angela!C40)</f>
        <v>3.9375</v>
      </c>
      <c r="E84" s="9">
        <f>D84/$C$83</f>
        <v>0.984375</v>
      </c>
    </row>
    <row r="85" spans="1:5">
      <c r="A85">
        <v>3</v>
      </c>
      <c r="B85" s="4">
        <f t="shared" ref="B85:B146" si="8">B84+1</f>
        <v>44529</v>
      </c>
      <c r="C85" s="5">
        <f t="shared" ref="C85:C103" si="9">C84-(($F$1/7)*4)</f>
        <v>3.6190476190476186</v>
      </c>
      <c r="D85" s="5">
        <f>D84-(JDB_Coralie!C55)</f>
        <v>3.9340277777777777</v>
      </c>
      <c r="E85" s="9">
        <f t="shared" ref="E85:E103" si="10">D85/$C$83</f>
        <v>0.98350694444444442</v>
      </c>
    </row>
    <row r="86" spans="1:5">
      <c r="A86">
        <v>4</v>
      </c>
      <c r="B86" s="4">
        <f t="shared" si="8"/>
        <v>44530</v>
      </c>
      <c r="C86" s="5">
        <f t="shared" si="9"/>
        <v>3.4285714285714279</v>
      </c>
      <c r="D86" s="5">
        <f t="shared" ref="D86:D98" si="11">D85</f>
        <v>3.9340277777777777</v>
      </c>
      <c r="E86" s="9">
        <f t="shared" si="10"/>
        <v>0.98350694444444442</v>
      </c>
    </row>
    <row r="87" spans="1:5">
      <c r="A87">
        <v>5</v>
      </c>
      <c r="B87" s="4">
        <f t="shared" si="8"/>
        <v>44531</v>
      </c>
      <c r="C87" s="5">
        <f t="shared" si="9"/>
        <v>3.2380952380952372</v>
      </c>
      <c r="D87" s="5">
        <f t="shared" si="11"/>
        <v>3.9340277777777777</v>
      </c>
      <c r="E87" s="9">
        <f t="shared" si="10"/>
        <v>0.98350694444444442</v>
      </c>
    </row>
    <row r="88" spans="1:5">
      <c r="A88">
        <v>6</v>
      </c>
      <c r="B88" s="4">
        <f t="shared" si="8"/>
        <v>44532</v>
      </c>
      <c r="C88" s="5">
        <f t="shared" si="9"/>
        <v>3.0476190476190466</v>
      </c>
      <c r="D88" s="5">
        <f>D87-(JDB_Aurelie!C29)</f>
        <v>3.9027777777777777</v>
      </c>
      <c r="E88" s="9">
        <f t="shared" si="10"/>
        <v>0.97569444444444442</v>
      </c>
    </row>
    <row r="89" spans="1:5">
      <c r="A89">
        <v>7</v>
      </c>
      <c r="B89" s="4">
        <f t="shared" si="8"/>
        <v>44533</v>
      </c>
      <c r="C89" s="5">
        <f t="shared" si="9"/>
        <v>2.8571428571428559</v>
      </c>
      <c r="D89" s="5">
        <f>D88-(JDB_Aurelie!C30+JDB_Aurelie!C31+JDB_Aurelie!C32+JDB_Aurelie!C33)</f>
        <v>3.7916666666666665</v>
      </c>
      <c r="E89" s="9">
        <f t="shared" si="10"/>
        <v>0.94791666666666663</v>
      </c>
    </row>
    <row r="90" spans="1:5">
      <c r="A90">
        <v>8</v>
      </c>
      <c r="B90" s="4">
        <f t="shared" si="8"/>
        <v>44534</v>
      </c>
      <c r="C90" s="5">
        <f t="shared" si="9"/>
        <v>2.6666666666666652</v>
      </c>
      <c r="D90" s="5">
        <f t="shared" si="11"/>
        <v>3.7916666666666665</v>
      </c>
      <c r="E90" s="9">
        <f t="shared" si="10"/>
        <v>0.94791666666666663</v>
      </c>
    </row>
    <row r="91" spans="1:5">
      <c r="A91">
        <v>9</v>
      </c>
      <c r="B91" s="4">
        <f t="shared" si="8"/>
        <v>44535</v>
      </c>
      <c r="C91" s="5">
        <f t="shared" si="9"/>
        <v>2.4761904761904745</v>
      </c>
      <c r="D91" s="5">
        <f t="shared" si="11"/>
        <v>3.7916666666666665</v>
      </c>
      <c r="E91" s="9">
        <f t="shared" si="10"/>
        <v>0.94791666666666663</v>
      </c>
    </row>
    <row r="92" spans="1:5">
      <c r="A92">
        <v>10</v>
      </c>
      <c r="B92" s="4">
        <f t="shared" si="8"/>
        <v>44536</v>
      </c>
      <c r="C92" s="5">
        <f t="shared" si="9"/>
        <v>2.2857142857142838</v>
      </c>
      <c r="D92" s="5">
        <f>D91-(JDB_Commun!C21*4+JDB_Aurelie!C34)</f>
        <v>3.4479166666666665</v>
      </c>
      <c r="E92" s="9">
        <f t="shared" si="10"/>
        <v>0.86197916666666663</v>
      </c>
    </row>
    <row r="93" spans="1:5">
      <c r="A93">
        <v>11</v>
      </c>
      <c r="B93" s="4">
        <f t="shared" si="8"/>
        <v>44537</v>
      </c>
      <c r="C93" s="5">
        <f t="shared" si="9"/>
        <v>2.0952380952380931</v>
      </c>
      <c r="D93" s="5">
        <f t="shared" si="11"/>
        <v>3.4479166666666665</v>
      </c>
      <c r="E93" s="9">
        <f t="shared" si="10"/>
        <v>0.86197916666666663</v>
      </c>
    </row>
    <row r="94" spans="1:5">
      <c r="A94">
        <v>12</v>
      </c>
      <c r="B94" s="4">
        <f t="shared" si="8"/>
        <v>44538</v>
      </c>
      <c r="C94" s="5">
        <f t="shared" si="9"/>
        <v>1.9047619047619027</v>
      </c>
      <c r="D94" s="5">
        <f t="shared" si="11"/>
        <v>3.4479166666666665</v>
      </c>
      <c r="E94" s="9">
        <f t="shared" si="10"/>
        <v>0.86197916666666663</v>
      </c>
    </row>
    <row r="95" spans="1:5">
      <c r="A95">
        <v>13</v>
      </c>
      <c r="B95" s="4">
        <f t="shared" si="8"/>
        <v>44539</v>
      </c>
      <c r="C95" s="5">
        <f t="shared" si="9"/>
        <v>1.7142857142857122</v>
      </c>
      <c r="D95" s="5">
        <f>D94-(JDB_Coralie!C56)</f>
        <v>3.3854166666666665</v>
      </c>
      <c r="E95" s="9">
        <f t="shared" si="10"/>
        <v>0.84635416666666663</v>
      </c>
    </row>
    <row r="96" spans="1:5">
      <c r="A96">
        <v>14</v>
      </c>
      <c r="B96" s="4">
        <f t="shared" si="8"/>
        <v>44540</v>
      </c>
      <c r="C96" s="5">
        <f t="shared" si="9"/>
        <v>1.5238095238095217</v>
      </c>
      <c r="D96" s="5">
        <f t="shared" si="11"/>
        <v>3.3854166666666665</v>
      </c>
      <c r="E96" s="9">
        <f>D96/$C$83</f>
        <v>0.84635416666666663</v>
      </c>
    </row>
    <row r="97" spans="1:5">
      <c r="A97">
        <v>15</v>
      </c>
      <c r="B97" s="4">
        <f t="shared" si="8"/>
        <v>44541</v>
      </c>
      <c r="C97" s="5">
        <f t="shared" si="9"/>
        <v>1.3333333333333313</v>
      </c>
      <c r="D97" s="5">
        <f>D96-(JDB_Coralie!C57+JDB_Coralie!C58)</f>
        <v>3.2569444444444442</v>
      </c>
      <c r="E97" s="9">
        <f t="shared" si="10"/>
        <v>0.81423611111111105</v>
      </c>
    </row>
    <row r="98" spans="1:5">
      <c r="A98">
        <v>16</v>
      </c>
      <c r="B98" s="4">
        <f t="shared" si="8"/>
        <v>44542</v>
      </c>
      <c r="C98" s="5">
        <f t="shared" si="9"/>
        <v>1.1428571428571408</v>
      </c>
      <c r="D98" s="5">
        <f t="shared" si="11"/>
        <v>3.2569444444444442</v>
      </c>
      <c r="E98" s="9">
        <f t="shared" si="10"/>
        <v>0.81423611111111105</v>
      </c>
    </row>
    <row r="99" spans="1:5">
      <c r="A99">
        <v>17</v>
      </c>
      <c r="B99" s="4">
        <f t="shared" si="8"/>
        <v>44543</v>
      </c>
      <c r="C99" s="5">
        <f t="shared" si="9"/>
        <v>0.95238095238095033</v>
      </c>
      <c r="D99" s="5">
        <f>D98-(JDB_Angela!C41+JDB_Angela!C42+JDB_Angela!C43+JDB_Aurelie!C35+JDB_Aurelie!C36+JDB_Coralie!C59+JDB_Coralie!C60)</f>
        <v>2.8993055555555554</v>
      </c>
      <c r="E99" s="9">
        <f t="shared" si="10"/>
        <v>0.72482638888888884</v>
      </c>
    </row>
    <row r="100" spans="1:5">
      <c r="A100">
        <v>18</v>
      </c>
      <c r="B100" s="4">
        <f t="shared" si="8"/>
        <v>44544</v>
      </c>
      <c r="C100" s="5">
        <f t="shared" si="9"/>
        <v>0.76190476190475986</v>
      </c>
      <c r="D100" s="5">
        <f>D99-(JDB_Angela!C44)</f>
        <v>2.8368055555555554</v>
      </c>
      <c r="E100" s="9">
        <f t="shared" si="10"/>
        <v>0.70920138888888884</v>
      </c>
    </row>
    <row r="101" spans="1:5">
      <c r="A101">
        <v>19</v>
      </c>
      <c r="B101" s="4">
        <f t="shared" si="8"/>
        <v>44545</v>
      </c>
      <c r="C101" s="5">
        <f t="shared" si="9"/>
        <v>0.5714285714285694</v>
      </c>
      <c r="D101" s="5">
        <f>D100-(JDB_Angela!C45+JDB_Angela!C46+JDB_Angela!C47)</f>
        <v>2.7847222222222219</v>
      </c>
      <c r="E101" s="9">
        <f t="shared" si="10"/>
        <v>0.69618055555555547</v>
      </c>
    </row>
    <row r="102" spans="1:5">
      <c r="A102">
        <v>20</v>
      </c>
      <c r="B102" s="4">
        <f t="shared" si="8"/>
        <v>44546</v>
      </c>
      <c r="C102" s="5">
        <f t="shared" si="9"/>
        <v>0.38095238095237893</v>
      </c>
      <c r="D102" s="5">
        <f>D101-(JDB_Angela!C48+JDB_Angela!C49+JDB_Aurelie!C37+JDB_Aurelie!C38+JDB_Aurelie!C39+JDB_Aurelie!C40+JDB_Coralie!C61+JDB_Constantin!C24+JDB_Constantin!C25+JDB_Constantin!C26)</f>
        <v>2.2291666666666661</v>
      </c>
      <c r="E102" s="9">
        <f t="shared" si="10"/>
        <v>0.55729166666666652</v>
      </c>
    </row>
    <row r="103" spans="1:5">
      <c r="A103">
        <v>21</v>
      </c>
      <c r="B103" s="10">
        <f t="shared" si="8"/>
        <v>44547</v>
      </c>
      <c r="C103" s="5">
        <f t="shared" si="9"/>
        <v>0.19047619047618847</v>
      </c>
      <c r="D103" s="5">
        <f>D102-(JDB_Commun!C22*4+JDB_Angela!C50)</f>
        <v>2.0416666666666661</v>
      </c>
      <c r="E103" s="12">
        <f t="shared" si="10"/>
        <v>0.51041666666666652</v>
      </c>
    </row>
    <row r="107" spans="1:5" ht="26.25">
      <c r="B107" s="143" t="s">
        <v>6</v>
      </c>
      <c r="C107" s="144"/>
      <c r="D107" s="144"/>
      <c r="E107" s="144"/>
    </row>
    <row r="108" spans="1:5">
      <c r="A108">
        <v>1</v>
      </c>
      <c r="B108" s="4">
        <f>B103+1</f>
        <v>44548</v>
      </c>
      <c r="C108" s="5">
        <f>(F1*4/7)*A146</f>
        <v>7.4285714285714279</v>
      </c>
      <c r="D108" s="5">
        <f>C108-(JDB_Angela!C51+JDB_Coralie!C62)</f>
        <v>7.4007936507936503</v>
      </c>
      <c r="E108" s="9">
        <f>D108/$C$108</f>
        <v>0.99626068376068377</v>
      </c>
    </row>
    <row r="109" spans="1:5">
      <c r="A109">
        <v>2</v>
      </c>
      <c r="B109" s="4">
        <f t="shared" si="8"/>
        <v>44549</v>
      </c>
      <c r="C109" s="5">
        <f t="shared" ref="C109:C146" si="12">C108-(($F$1/7)*4)</f>
        <v>7.2380952380952372</v>
      </c>
      <c r="D109" s="5">
        <f>D108</f>
        <v>7.4007936507936503</v>
      </c>
      <c r="E109" s="9">
        <f t="shared" ref="E109:E145" si="13">D109/$C$108</f>
        <v>0.99626068376068377</v>
      </c>
    </row>
    <row r="110" spans="1:5">
      <c r="A110">
        <v>3</v>
      </c>
      <c r="B110" s="4">
        <f t="shared" si="8"/>
        <v>44550</v>
      </c>
      <c r="C110" s="5">
        <f t="shared" si="12"/>
        <v>7.0476190476190466</v>
      </c>
      <c r="D110" s="5">
        <f>D109-(JDB_Coralie!C63)</f>
        <v>7.3973214285714279</v>
      </c>
      <c r="E110" s="9">
        <f t="shared" si="13"/>
        <v>0.99579326923076927</v>
      </c>
    </row>
    <row r="111" spans="1:5">
      <c r="A111">
        <v>4</v>
      </c>
      <c r="B111" s="4">
        <f t="shared" si="8"/>
        <v>44551</v>
      </c>
      <c r="C111" s="5">
        <f t="shared" si="12"/>
        <v>6.8571428571428559</v>
      </c>
      <c r="D111" s="5">
        <f t="shared" ref="D111:D144" si="14">D110</f>
        <v>7.3973214285714279</v>
      </c>
      <c r="E111" s="9">
        <f t="shared" si="13"/>
        <v>0.99579326923076927</v>
      </c>
    </row>
    <row r="112" spans="1:5">
      <c r="A112">
        <v>5</v>
      </c>
      <c r="B112" s="4">
        <f t="shared" si="8"/>
        <v>44552</v>
      </c>
      <c r="C112" s="5">
        <f t="shared" si="12"/>
        <v>6.6666666666666652</v>
      </c>
      <c r="D112" s="5">
        <f t="shared" si="14"/>
        <v>7.3973214285714279</v>
      </c>
      <c r="E112" s="9">
        <f t="shared" si="13"/>
        <v>0.99579326923076927</v>
      </c>
    </row>
    <row r="113" spans="1:5">
      <c r="A113">
        <v>6</v>
      </c>
      <c r="B113" s="4">
        <f t="shared" si="8"/>
        <v>44553</v>
      </c>
      <c r="C113" s="5">
        <f t="shared" si="12"/>
        <v>6.4761904761904745</v>
      </c>
      <c r="D113" s="5">
        <f>D112-(JDB_Coralie!C64)</f>
        <v>7.3938492063492056</v>
      </c>
      <c r="E113" s="9">
        <f t="shared" si="13"/>
        <v>0.99532585470085466</v>
      </c>
    </row>
    <row r="114" spans="1:5">
      <c r="A114">
        <v>7</v>
      </c>
      <c r="B114" s="4">
        <f t="shared" si="8"/>
        <v>44554</v>
      </c>
      <c r="C114" s="5">
        <f t="shared" si="12"/>
        <v>6.2857142857142838</v>
      </c>
      <c r="D114" s="5">
        <f>D113</f>
        <v>7.3938492063492056</v>
      </c>
      <c r="E114" s="9">
        <f t="shared" si="13"/>
        <v>0.99532585470085466</v>
      </c>
    </row>
    <row r="115" spans="1:5">
      <c r="A115">
        <v>8</v>
      </c>
      <c r="B115" s="4">
        <f t="shared" si="8"/>
        <v>44555</v>
      </c>
      <c r="C115" s="5">
        <f t="shared" si="12"/>
        <v>6.0952380952380931</v>
      </c>
      <c r="D115" s="5">
        <f t="shared" si="14"/>
        <v>7.3938492063492056</v>
      </c>
      <c r="E115" s="9">
        <f t="shared" si="13"/>
        <v>0.99532585470085466</v>
      </c>
    </row>
    <row r="116" spans="1:5">
      <c r="A116">
        <v>9</v>
      </c>
      <c r="B116" s="4">
        <f t="shared" si="8"/>
        <v>44556</v>
      </c>
      <c r="C116" s="5">
        <f t="shared" si="12"/>
        <v>5.9047619047619024</v>
      </c>
      <c r="D116" s="5">
        <f t="shared" si="14"/>
        <v>7.3938492063492056</v>
      </c>
      <c r="E116" s="9">
        <f t="shared" si="13"/>
        <v>0.99532585470085466</v>
      </c>
    </row>
    <row r="117" spans="1:5">
      <c r="A117">
        <v>10</v>
      </c>
      <c r="B117" s="4">
        <f t="shared" si="8"/>
        <v>44557</v>
      </c>
      <c r="C117" s="5">
        <f t="shared" si="12"/>
        <v>5.7142857142857117</v>
      </c>
      <c r="D117" s="5">
        <f t="shared" si="14"/>
        <v>7.3938492063492056</v>
      </c>
      <c r="E117" s="9">
        <f t="shared" si="13"/>
        <v>0.99532585470085466</v>
      </c>
    </row>
    <row r="118" spans="1:5">
      <c r="A118">
        <v>11</v>
      </c>
      <c r="B118" s="4">
        <f t="shared" si="8"/>
        <v>44558</v>
      </c>
      <c r="C118" s="5">
        <f>C117-(($F$1/7)*4)</f>
        <v>5.5238095238095211</v>
      </c>
      <c r="D118" s="5">
        <f t="shared" si="14"/>
        <v>7.3938492063492056</v>
      </c>
      <c r="E118" s="9">
        <f t="shared" si="13"/>
        <v>0.99532585470085466</v>
      </c>
    </row>
    <row r="119" spans="1:5">
      <c r="A119">
        <v>12</v>
      </c>
      <c r="B119" s="4">
        <f t="shared" si="8"/>
        <v>44559</v>
      </c>
      <c r="C119" s="5">
        <f t="shared" si="12"/>
        <v>5.3333333333333304</v>
      </c>
      <c r="D119" s="5">
        <f t="shared" si="14"/>
        <v>7.3938492063492056</v>
      </c>
      <c r="E119" s="9">
        <f t="shared" si="13"/>
        <v>0.99532585470085466</v>
      </c>
    </row>
    <row r="120" spans="1:5">
      <c r="A120">
        <v>13</v>
      </c>
      <c r="B120" s="4">
        <f t="shared" si="8"/>
        <v>44560</v>
      </c>
      <c r="C120" s="5">
        <f t="shared" si="12"/>
        <v>5.1428571428571397</v>
      </c>
      <c r="D120" s="5">
        <f t="shared" si="14"/>
        <v>7.3938492063492056</v>
      </c>
      <c r="E120" s="9">
        <f t="shared" si="13"/>
        <v>0.99532585470085466</v>
      </c>
    </row>
    <row r="121" spans="1:5">
      <c r="A121">
        <v>14</v>
      </c>
      <c r="B121" s="4">
        <f t="shared" si="8"/>
        <v>44561</v>
      </c>
      <c r="C121" s="5">
        <f t="shared" si="12"/>
        <v>4.952380952380949</v>
      </c>
      <c r="D121" s="5">
        <f t="shared" si="14"/>
        <v>7.3938492063492056</v>
      </c>
      <c r="E121" s="9">
        <f t="shared" si="13"/>
        <v>0.99532585470085466</v>
      </c>
    </row>
    <row r="122" spans="1:5">
      <c r="A122">
        <v>15</v>
      </c>
      <c r="B122" s="4">
        <f t="shared" si="8"/>
        <v>44562</v>
      </c>
      <c r="C122" s="5">
        <f t="shared" si="12"/>
        <v>4.7619047619047583</v>
      </c>
      <c r="D122" s="5">
        <f t="shared" si="14"/>
        <v>7.3938492063492056</v>
      </c>
      <c r="E122" s="9">
        <f t="shared" si="13"/>
        <v>0.99532585470085466</v>
      </c>
    </row>
    <row r="123" spans="1:5">
      <c r="A123">
        <v>16</v>
      </c>
      <c r="B123" s="4">
        <f t="shared" si="8"/>
        <v>44563</v>
      </c>
      <c r="C123" s="5">
        <f t="shared" si="12"/>
        <v>4.5714285714285676</v>
      </c>
      <c r="D123" s="5">
        <f t="shared" si="14"/>
        <v>7.3938492063492056</v>
      </c>
      <c r="E123" s="9">
        <f t="shared" si="13"/>
        <v>0.99532585470085466</v>
      </c>
    </row>
    <row r="124" spans="1:5">
      <c r="A124">
        <v>17</v>
      </c>
      <c r="B124" s="4">
        <f t="shared" si="8"/>
        <v>44564</v>
      </c>
      <c r="C124" s="5">
        <f t="shared" si="12"/>
        <v>4.3809523809523769</v>
      </c>
      <c r="D124" s="5">
        <f t="shared" si="14"/>
        <v>7.3938492063492056</v>
      </c>
      <c r="E124" s="9">
        <f t="shared" si="13"/>
        <v>0.99532585470085466</v>
      </c>
    </row>
    <row r="125" spans="1:5">
      <c r="A125">
        <v>18</v>
      </c>
      <c r="B125" s="4">
        <f t="shared" si="8"/>
        <v>44565</v>
      </c>
      <c r="C125" s="5">
        <f t="shared" si="12"/>
        <v>4.1904761904761862</v>
      </c>
      <c r="D125" s="5">
        <f t="shared" si="14"/>
        <v>7.3938492063492056</v>
      </c>
      <c r="E125" s="9">
        <f t="shared" si="13"/>
        <v>0.99532585470085466</v>
      </c>
    </row>
    <row r="126" spans="1:5">
      <c r="A126">
        <v>19</v>
      </c>
      <c r="B126" s="4">
        <f t="shared" si="8"/>
        <v>44566</v>
      </c>
      <c r="C126" s="5">
        <f t="shared" si="12"/>
        <v>3.9999999999999956</v>
      </c>
      <c r="D126" s="5">
        <f t="shared" si="14"/>
        <v>7.3938492063492056</v>
      </c>
      <c r="E126" s="9">
        <f t="shared" si="13"/>
        <v>0.99532585470085466</v>
      </c>
    </row>
    <row r="127" spans="1:5">
      <c r="A127">
        <v>20</v>
      </c>
      <c r="B127" s="4">
        <f t="shared" si="8"/>
        <v>44567</v>
      </c>
      <c r="C127" s="5">
        <f t="shared" si="12"/>
        <v>3.8095238095238049</v>
      </c>
      <c r="D127" s="5">
        <f t="shared" si="14"/>
        <v>7.3938492063492056</v>
      </c>
      <c r="E127" s="9">
        <f t="shared" si="13"/>
        <v>0.99532585470085466</v>
      </c>
    </row>
    <row r="128" spans="1:5">
      <c r="A128">
        <v>21</v>
      </c>
      <c r="B128" s="4">
        <f t="shared" si="8"/>
        <v>44568</v>
      </c>
      <c r="C128" s="5">
        <f t="shared" si="12"/>
        <v>3.6190476190476142</v>
      </c>
      <c r="D128" s="5">
        <f t="shared" si="14"/>
        <v>7.3938492063492056</v>
      </c>
      <c r="E128" s="9">
        <f t="shared" si="13"/>
        <v>0.99532585470085466</v>
      </c>
    </row>
    <row r="129" spans="1:5">
      <c r="A129">
        <v>22</v>
      </c>
      <c r="B129" s="4">
        <f t="shared" si="8"/>
        <v>44569</v>
      </c>
      <c r="C129" s="5">
        <f t="shared" si="12"/>
        <v>3.4285714285714235</v>
      </c>
      <c r="D129" s="5">
        <f t="shared" si="14"/>
        <v>7.3938492063492056</v>
      </c>
      <c r="E129" s="9">
        <f t="shared" si="13"/>
        <v>0.99532585470085466</v>
      </c>
    </row>
    <row r="130" spans="1:5">
      <c r="A130">
        <v>23</v>
      </c>
      <c r="B130" s="4">
        <f t="shared" si="8"/>
        <v>44570</v>
      </c>
      <c r="C130" s="5">
        <f t="shared" si="12"/>
        <v>3.2380952380952328</v>
      </c>
      <c r="D130" s="5">
        <f t="shared" si="14"/>
        <v>7.3938492063492056</v>
      </c>
      <c r="E130" s="9">
        <f t="shared" si="13"/>
        <v>0.99532585470085466</v>
      </c>
    </row>
    <row r="131" spans="1:5">
      <c r="A131">
        <v>24</v>
      </c>
      <c r="B131" s="4">
        <f t="shared" si="8"/>
        <v>44571</v>
      </c>
      <c r="C131" s="5">
        <f t="shared" si="12"/>
        <v>3.0476190476190421</v>
      </c>
      <c r="D131" s="5">
        <f t="shared" si="14"/>
        <v>7.3938492063492056</v>
      </c>
      <c r="E131" s="9">
        <f t="shared" si="13"/>
        <v>0.99532585470085466</v>
      </c>
    </row>
    <row r="132" spans="1:5">
      <c r="A132">
        <v>25</v>
      </c>
      <c r="B132" s="4">
        <f t="shared" si="8"/>
        <v>44572</v>
      </c>
      <c r="C132" s="5">
        <f t="shared" si="12"/>
        <v>2.8571428571428514</v>
      </c>
      <c r="D132" s="5">
        <f t="shared" si="14"/>
        <v>7.3938492063492056</v>
      </c>
      <c r="E132" s="9">
        <f t="shared" si="13"/>
        <v>0.99532585470085466</v>
      </c>
    </row>
    <row r="133" spans="1:5">
      <c r="A133">
        <v>26</v>
      </c>
      <c r="B133" s="4">
        <f>B132+1</f>
        <v>44573</v>
      </c>
      <c r="C133" s="5">
        <f t="shared" si="12"/>
        <v>2.6666666666666607</v>
      </c>
      <c r="D133" s="5">
        <f>D132-(JDB_Coralie!C65+JDB_Coralie!C66+JDB_Constantin!C27)</f>
        <v>7.1403769841269833</v>
      </c>
      <c r="E133" s="9">
        <f t="shared" si="13"/>
        <v>0.96120459401709402</v>
      </c>
    </row>
    <row r="134" spans="1:5">
      <c r="A134">
        <v>27</v>
      </c>
      <c r="B134" s="4">
        <f t="shared" si="8"/>
        <v>44574</v>
      </c>
      <c r="C134" s="5">
        <f t="shared" si="12"/>
        <v>2.4761904761904701</v>
      </c>
      <c r="D134" s="5">
        <f>D133-(JDB_Aurelie!C41+JDB_Aurelie!C42+JDB_Coralie!C67)</f>
        <v>7.105654761904761</v>
      </c>
      <c r="E134" s="9">
        <f t="shared" si="13"/>
        <v>0.95653044871794868</v>
      </c>
    </row>
    <row r="135" spans="1:5">
      <c r="A135">
        <v>28</v>
      </c>
      <c r="B135" s="4">
        <f t="shared" si="8"/>
        <v>44575</v>
      </c>
      <c r="C135" s="5">
        <f t="shared" si="12"/>
        <v>2.2857142857142794</v>
      </c>
      <c r="D135" s="5">
        <f t="shared" si="14"/>
        <v>7.105654761904761</v>
      </c>
      <c r="E135" s="9">
        <f t="shared" si="13"/>
        <v>0.95653044871794868</v>
      </c>
    </row>
    <row r="136" spans="1:5">
      <c r="A136">
        <v>29</v>
      </c>
      <c r="B136" s="4">
        <f t="shared" si="8"/>
        <v>44576</v>
      </c>
      <c r="C136" s="5">
        <f t="shared" si="12"/>
        <v>2.0952380952380887</v>
      </c>
      <c r="D136" s="5">
        <f t="shared" si="14"/>
        <v>7.105654761904761</v>
      </c>
      <c r="E136" s="9">
        <f t="shared" si="13"/>
        <v>0.95653044871794868</v>
      </c>
    </row>
    <row r="137" spans="1:5">
      <c r="A137">
        <v>30</v>
      </c>
      <c r="B137" s="4">
        <f t="shared" si="8"/>
        <v>44577</v>
      </c>
      <c r="C137" s="5">
        <f t="shared" si="12"/>
        <v>1.9047619047618982</v>
      </c>
      <c r="D137" s="5">
        <f>D136-(JDB_Aurelie!C43)</f>
        <v>7.001488095238094</v>
      </c>
      <c r="E137" s="9">
        <f t="shared" si="13"/>
        <v>0.94250801282051277</v>
      </c>
    </row>
    <row r="138" spans="1:5">
      <c r="A138">
        <v>31</v>
      </c>
      <c r="B138" s="4">
        <f t="shared" si="8"/>
        <v>44578</v>
      </c>
      <c r="C138" s="5">
        <f t="shared" si="12"/>
        <v>1.7142857142857078</v>
      </c>
      <c r="D138" s="5">
        <f>D137-(JDB_Aurelie!C44)</f>
        <v>6.959821428571427</v>
      </c>
      <c r="E138" s="9">
        <f t="shared" si="13"/>
        <v>0.93689903846153832</v>
      </c>
    </row>
    <row r="139" spans="1:5">
      <c r="A139">
        <v>32</v>
      </c>
      <c r="B139" s="4">
        <f t="shared" si="8"/>
        <v>44579</v>
      </c>
      <c r="C139" s="5">
        <f t="shared" si="12"/>
        <v>1.5238095238095173</v>
      </c>
      <c r="D139" s="5">
        <f t="shared" si="14"/>
        <v>6.959821428571427</v>
      </c>
      <c r="E139" s="9">
        <f t="shared" si="13"/>
        <v>0.93689903846153832</v>
      </c>
    </row>
    <row r="140" spans="1:5">
      <c r="A140">
        <v>33</v>
      </c>
      <c r="B140" s="4">
        <f t="shared" si="8"/>
        <v>44580</v>
      </c>
      <c r="C140" s="5">
        <f t="shared" si="12"/>
        <v>1.3333333333333268</v>
      </c>
      <c r="D140" s="5">
        <f t="shared" si="14"/>
        <v>6.959821428571427</v>
      </c>
      <c r="E140" s="9">
        <f t="shared" si="13"/>
        <v>0.93689903846153832</v>
      </c>
    </row>
    <row r="141" spans="1:5">
      <c r="A141">
        <v>34</v>
      </c>
      <c r="B141" s="4">
        <f t="shared" si="8"/>
        <v>44581</v>
      </c>
      <c r="C141" s="5">
        <f t="shared" si="12"/>
        <v>1.1428571428571364</v>
      </c>
      <c r="D141" s="5">
        <f t="shared" si="14"/>
        <v>6.959821428571427</v>
      </c>
      <c r="E141" s="9">
        <f t="shared" si="13"/>
        <v>0.93689903846153832</v>
      </c>
    </row>
    <row r="142" spans="1:5">
      <c r="A142">
        <v>35</v>
      </c>
      <c r="B142" s="4">
        <f t="shared" si="8"/>
        <v>44582</v>
      </c>
      <c r="C142" s="5">
        <f t="shared" si="12"/>
        <v>0.95238095238094589</v>
      </c>
      <c r="D142" s="5">
        <f t="shared" si="14"/>
        <v>6.959821428571427</v>
      </c>
      <c r="E142" s="9">
        <f t="shared" si="13"/>
        <v>0.93689903846153832</v>
      </c>
    </row>
    <row r="143" spans="1:5">
      <c r="A143">
        <v>36</v>
      </c>
      <c r="B143" s="4">
        <f t="shared" si="8"/>
        <v>44583</v>
      </c>
      <c r="C143" s="5">
        <f t="shared" si="12"/>
        <v>0.76190476190475542</v>
      </c>
      <c r="D143" s="5">
        <f t="shared" si="14"/>
        <v>6.959821428571427</v>
      </c>
      <c r="E143" s="9">
        <f t="shared" si="13"/>
        <v>0.93689903846153832</v>
      </c>
    </row>
    <row r="144" spans="1:5">
      <c r="A144">
        <v>37</v>
      </c>
      <c r="B144" s="4">
        <f t="shared" si="8"/>
        <v>44584</v>
      </c>
      <c r="C144" s="5">
        <f t="shared" si="12"/>
        <v>0.57142857142856496</v>
      </c>
      <c r="D144" s="5">
        <f t="shared" si="14"/>
        <v>6.959821428571427</v>
      </c>
      <c r="E144" s="9">
        <f t="shared" si="13"/>
        <v>0.93689903846153832</v>
      </c>
    </row>
    <row r="145" spans="1:5">
      <c r="A145">
        <v>38</v>
      </c>
      <c r="B145" s="4">
        <f t="shared" si="8"/>
        <v>44585</v>
      </c>
      <c r="C145" s="5">
        <f t="shared" si="12"/>
        <v>0.38095238095237449</v>
      </c>
      <c r="D145" s="5">
        <f>D144-(JDB_Commun!C23*4+JDB_Angela!C52+JDB_Angela!C53+JDB_Aurelie!C45+JDB_Aurelie!C46+JDB_Constantin!C28)</f>
        <v>6.5500992063492047</v>
      </c>
      <c r="E145" s="9">
        <f t="shared" si="13"/>
        <v>0.88174412393162382</v>
      </c>
    </row>
    <row r="146" spans="1:5">
      <c r="A146">
        <v>39</v>
      </c>
      <c r="B146" s="4">
        <f t="shared" si="8"/>
        <v>44586</v>
      </c>
      <c r="C146" s="5">
        <f t="shared" si="12"/>
        <v>0.19047619047618403</v>
      </c>
      <c r="D146" s="5">
        <f>D145-(JDB_Commun!C24*4+JDB_Commun!C25*4+JDB_Angela!C54+JDB_Aurelie!C47+JDB_Coralie!C68)</f>
        <v>6.1230158730158717</v>
      </c>
      <c r="E146" s="9">
        <f>D146/$C$108</f>
        <v>0.8242521367521366</v>
      </c>
    </row>
    <row r="150" spans="1:5" ht="26.25">
      <c r="B150" s="143" t="s">
        <v>9</v>
      </c>
      <c r="C150" s="144"/>
      <c r="D150" s="144"/>
      <c r="E150" s="144"/>
    </row>
    <row r="151" spans="1:5">
      <c r="A151">
        <v>1</v>
      </c>
      <c r="B151" s="4">
        <f>B146+1</f>
        <v>44587</v>
      </c>
      <c r="C151" s="5">
        <f>($F$1*4/7)*A187</f>
        <v>7.0476190476190474</v>
      </c>
      <c r="D151" s="5">
        <f>C151-(JDB_Angela!C55+JDB_Angela!C56+JDB_Aurelie!C48+JDB_Coralie!C69+JDB_Aurelie!C49+JDB_Angela!C57+JDB_Coralie!C70+JDB_Coralie!C71)</f>
        <v>6.5962301587301582</v>
      </c>
      <c r="E151" s="9">
        <f>D151/$C$151</f>
        <v>0.93595157657657657</v>
      </c>
    </row>
    <row r="152" spans="1:5">
      <c r="A152">
        <v>2</v>
      </c>
      <c r="B152" s="4">
        <f>B151+1</f>
        <v>44588</v>
      </c>
      <c r="C152" s="5">
        <f>C151-(($F$1/7)*4)</f>
        <v>6.8571428571428568</v>
      </c>
      <c r="D152" s="5">
        <f>D151</f>
        <v>6.5962301587301582</v>
      </c>
      <c r="E152" s="9">
        <f t="shared" ref="E152:E176" si="15">D152/$C$151</f>
        <v>0.93595157657657657</v>
      </c>
    </row>
    <row r="153" spans="1:5">
      <c r="A153">
        <v>3</v>
      </c>
      <c r="B153" s="4">
        <f t="shared" ref="B153:B187" si="16">B152+1</f>
        <v>44589</v>
      </c>
      <c r="C153" s="5">
        <f t="shared" ref="C153:C187" si="17">C152-(($F$1/7)*4)</f>
        <v>6.6666666666666661</v>
      </c>
      <c r="D153" s="5">
        <f t="shared" ref="D153:D176" si="18">D152</f>
        <v>6.5962301587301582</v>
      </c>
      <c r="E153" s="9">
        <f t="shared" si="15"/>
        <v>0.93595157657657657</v>
      </c>
    </row>
    <row r="154" spans="1:5">
      <c r="A154">
        <v>4</v>
      </c>
      <c r="B154" s="4">
        <f t="shared" si="16"/>
        <v>44590</v>
      </c>
      <c r="C154" s="5">
        <f t="shared" si="17"/>
        <v>6.4761904761904754</v>
      </c>
      <c r="D154" s="5">
        <f>D153-(JDB_Angela!C58+JDB_Coralie!C72)</f>
        <v>6.4712301587301582</v>
      </c>
      <c r="E154" s="9">
        <f t="shared" si="15"/>
        <v>0.91821509009009006</v>
      </c>
    </row>
    <row r="155" spans="1:5">
      <c r="A155">
        <v>5</v>
      </c>
      <c r="B155" s="4">
        <f t="shared" si="16"/>
        <v>44591</v>
      </c>
      <c r="C155" s="5">
        <f t="shared" si="17"/>
        <v>6.2857142857142847</v>
      </c>
      <c r="D155" s="5">
        <f t="shared" si="18"/>
        <v>6.4712301587301582</v>
      </c>
      <c r="E155" s="9">
        <f t="shared" si="15"/>
        <v>0.91821509009009006</v>
      </c>
    </row>
    <row r="156" spans="1:5">
      <c r="A156">
        <v>6</v>
      </c>
      <c r="B156" s="4">
        <f t="shared" si="16"/>
        <v>44592</v>
      </c>
      <c r="C156" s="5">
        <f t="shared" si="17"/>
        <v>6.095238095238094</v>
      </c>
      <c r="D156" s="5">
        <f t="shared" si="18"/>
        <v>6.4712301587301582</v>
      </c>
      <c r="E156" s="9">
        <f t="shared" si="15"/>
        <v>0.91821509009009006</v>
      </c>
    </row>
    <row r="157" spans="1:5">
      <c r="A157">
        <v>7</v>
      </c>
      <c r="B157" s="4">
        <f t="shared" si="16"/>
        <v>44593</v>
      </c>
      <c r="C157" s="5">
        <f t="shared" si="17"/>
        <v>5.9047619047619033</v>
      </c>
      <c r="D157" s="5">
        <f t="shared" si="18"/>
        <v>6.4712301587301582</v>
      </c>
      <c r="E157" s="9">
        <f t="shared" si="15"/>
        <v>0.91821509009009006</v>
      </c>
    </row>
    <row r="158" spans="1:5">
      <c r="A158">
        <v>8</v>
      </c>
      <c r="B158" s="4">
        <f t="shared" si="16"/>
        <v>44594</v>
      </c>
      <c r="C158" s="5">
        <f t="shared" si="17"/>
        <v>5.7142857142857126</v>
      </c>
      <c r="D158" s="5">
        <f t="shared" si="18"/>
        <v>6.4712301587301582</v>
      </c>
      <c r="E158" s="9">
        <f t="shared" si="15"/>
        <v>0.91821509009009006</v>
      </c>
    </row>
    <row r="159" spans="1:5">
      <c r="A159">
        <v>9</v>
      </c>
      <c r="B159" s="4">
        <f t="shared" si="16"/>
        <v>44595</v>
      </c>
      <c r="C159" s="5">
        <f t="shared" si="17"/>
        <v>5.5238095238095219</v>
      </c>
      <c r="D159" s="5">
        <f t="shared" si="18"/>
        <v>6.4712301587301582</v>
      </c>
      <c r="E159" s="9">
        <f t="shared" si="15"/>
        <v>0.91821509009009006</v>
      </c>
    </row>
    <row r="160" spans="1:5">
      <c r="A160">
        <v>10</v>
      </c>
      <c r="B160" s="4">
        <f t="shared" si="16"/>
        <v>44596</v>
      </c>
      <c r="C160" s="5">
        <f t="shared" si="17"/>
        <v>5.3333333333333313</v>
      </c>
      <c r="D160" s="5">
        <f t="shared" si="18"/>
        <v>6.4712301587301582</v>
      </c>
      <c r="E160" s="9">
        <f t="shared" si="15"/>
        <v>0.91821509009009006</v>
      </c>
    </row>
    <row r="161" spans="1:5">
      <c r="A161">
        <v>11</v>
      </c>
      <c r="B161" s="4">
        <f t="shared" si="16"/>
        <v>44597</v>
      </c>
      <c r="C161" s="5">
        <f t="shared" si="17"/>
        <v>5.1428571428571406</v>
      </c>
      <c r="D161" s="5">
        <f t="shared" si="18"/>
        <v>6.4712301587301582</v>
      </c>
      <c r="E161" s="9">
        <f t="shared" si="15"/>
        <v>0.91821509009009006</v>
      </c>
    </row>
    <row r="162" spans="1:5">
      <c r="A162">
        <v>12</v>
      </c>
      <c r="B162" s="4">
        <f t="shared" si="16"/>
        <v>44598</v>
      </c>
      <c r="C162" s="5">
        <f t="shared" si="17"/>
        <v>4.9523809523809499</v>
      </c>
      <c r="D162" s="5">
        <f t="shared" si="18"/>
        <v>6.4712301587301582</v>
      </c>
      <c r="E162" s="9">
        <f t="shared" si="15"/>
        <v>0.91821509009009006</v>
      </c>
    </row>
    <row r="163" spans="1:5">
      <c r="A163">
        <v>13</v>
      </c>
      <c r="B163" s="4">
        <f t="shared" si="16"/>
        <v>44599</v>
      </c>
      <c r="C163" s="5">
        <f t="shared" si="17"/>
        <v>4.7619047619047592</v>
      </c>
      <c r="D163" s="5">
        <f t="shared" si="18"/>
        <v>6.4712301587301582</v>
      </c>
      <c r="E163" s="9">
        <f t="shared" si="15"/>
        <v>0.91821509009009006</v>
      </c>
    </row>
    <row r="164" spans="1:5">
      <c r="A164">
        <v>14</v>
      </c>
      <c r="B164" s="4">
        <f t="shared" si="16"/>
        <v>44600</v>
      </c>
      <c r="C164" s="5">
        <f t="shared" si="17"/>
        <v>4.5714285714285685</v>
      </c>
      <c r="D164" s="5">
        <f>D163-(JDB_Coralie!C73+JDB_Coralie!C74+JDB_Coralie!C75)</f>
        <v>6.3948412698412689</v>
      </c>
      <c r="E164" s="9">
        <f t="shared" si="15"/>
        <v>0.90737612612612606</v>
      </c>
    </row>
    <row r="165" spans="1:5">
      <c r="A165">
        <v>15</v>
      </c>
      <c r="B165" s="4">
        <f t="shared" si="16"/>
        <v>44601</v>
      </c>
      <c r="C165" s="5">
        <f t="shared" si="17"/>
        <v>4.3809523809523778</v>
      </c>
      <c r="D165" s="5">
        <f t="shared" si="18"/>
        <v>6.3948412698412689</v>
      </c>
      <c r="E165" s="9">
        <f>D165/$C$151</f>
        <v>0.90737612612612606</v>
      </c>
    </row>
    <row r="166" spans="1:5">
      <c r="A166">
        <v>16</v>
      </c>
      <c r="B166" s="4">
        <f t="shared" si="16"/>
        <v>44602</v>
      </c>
      <c r="C166" s="5">
        <f t="shared" si="17"/>
        <v>4.1904761904761871</v>
      </c>
      <c r="D166" s="5">
        <f>D165-(JDB_Commun!C26*4+JDB_Aurelie!C50)</f>
        <v>5.8948412698412689</v>
      </c>
      <c r="E166" s="9">
        <f t="shared" si="15"/>
        <v>0.83643018018018012</v>
      </c>
    </row>
    <row r="167" spans="1:5">
      <c r="A167">
        <v>17</v>
      </c>
      <c r="B167" s="4">
        <f t="shared" si="16"/>
        <v>44603</v>
      </c>
      <c r="C167" s="5">
        <f t="shared" si="17"/>
        <v>3.9999999999999964</v>
      </c>
      <c r="D167" s="5">
        <f>D166-(JDB_Aurelie!C51)</f>
        <v>5.7281746031746019</v>
      </c>
      <c r="E167" s="9">
        <f t="shared" si="15"/>
        <v>0.81278153153153132</v>
      </c>
    </row>
    <row r="168" spans="1:5">
      <c r="A168">
        <v>18</v>
      </c>
      <c r="B168" s="4">
        <f t="shared" si="16"/>
        <v>44604</v>
      </c>
      <c r="C168" s="5">
        <f t="shared" si="17"/>
        <v>3.8095238095238058</v>
      </c>
      <c r="D168" s="5">
        <f t="shared" si="18"/>
        <v>5.7281746031746019</v>
      </c>
      <c r="E168" s="9">
        <f t="shared" si="15"/>
        <v>0.81278153153153132</v>
      </c>
    </row>
    <row r="169" spans="1:5">
      <c r="A169">
        <v>19</v>
      </c>
      <c r="B169" s="4">
        <f t="shared" si="16"/>
        <v>44605</v>
      </c>
      <c r="C169" s="5">
        <f t="shared" si="17"/>
        <v>3.6190476190476151</v>
      </c>
      <c r="D169" s="5">
        <f t="shared" si="18"/>
        <v>5.7281746031746019</v>
      </c>
      <c r="E169" s="9">
        <f t="shared" si="15"/>
        <v>0.81278153153153132</v>
      </c>
    </row>
    <row r="170" spans="1:5">
      <c r="A170">
        <v>20</v>
      </c>
      <c r="B170" s="4">
        <f t="shared" si="16"/>
        <v>44606</v>
      </c>
      <c r="C170" s="5">
        <f t="shared" si="17"/>
        <v>3.4285714285714244</v>
      </c>
      <c r="D170" s="5">
        <f t="shared" si="18"/>
        <v>5.7281746031746019</v>
      </c>
      <c r="E170" s="9">
        <f t="shared" si="15"/>
        <v>0.81278153153153132</v>
      </c>
    </row>
    <row r="171" spans="1:5">
      <c r="A171">
        <v>21</v>
      </c>
      <c r="B171" s="10">
        <f t="shared" si="16"/>
        <v>44607</v>
      </c>
      <c r="C171" s="11">
        <f>C170-(($F$1/7)*4)</f>
        <v>3.2380952380952337</v>
      </c>
      <c r="D171" s="5">
        <f>D170-(JDB_Constantin!C29)</f>
        <v>5.311507936507935</v>
      </c>
      <c r="E171" s="9">
        <f t="shared" si="15"/>
        <v>0.75365990990990972</v>
      </c>
    </row>
    <row r="172" spans="1:5">
      <c r="A172">
        <v>22</v>
      </c>
      <c r="B172" s="4">
        <f t="shared" si="16"/>
        <v>44608</v>
      </c>
      <c r="C172" s="5">
        <f t="shared" si="17"/>
        <v>3.047619047619043</v>
      </c>
      <c r="D172" s="5">
        <f t="shared" si="18"/>
        <v>5.311507936507935</v>
      </c>
      <c r="E172" s="9">
        <f t="shared" si="15"/>
        <v>0.75365990990990972</v>
      </c>
    </row>
    <row r="173" spans="1:5">
      <c r="A173">
        <v>23</v>
      </c>
      <c r="B173" s="4">
        <f t="shared" si="16"/>
        <v>44609</v>
      </c>
      <c r="C173" s="5">
        <f t="shared" si="17"/>
        <v>2.8571428571428523</v>
      </c>
      <c r="D173" s="5">
        <f>D172-(JDB_Constantin!C30)</f>
        <v>5.249007936507935</v>
      </c>
      <c r="E173" s="9">
        <f t="shared" si="15"/>
        <v>0.74479166666666652</v>
      </c>
    </row>
    <row r="174" spans="1:5">
      <c r="A174">
        <v>24</v>
      </c>
      <c r="B174" s="4">
        <f t="shared" si="16"/>
        <v>44610</v>
      </c>
      <c r="C174" s="5">
        <f t="shared" si="17"/>
        <v>2.6666666666666616</v>
      </c>
      <c r="D174" s="5">
        <f t="shared" si="18"/>
        <v>5.249007936507935</v>
      </c>
      <c r="E174" s="9">
        <f t="shared" si="15"/>
        <v>0.74479166666666652</v>
      </c>
    </row>
    <row r="175" spans="1:5">
      <c r="A175">
        <v>25</v>
      </c>
      <c r="B175" s="4">
        <f t="shared" si="16"/>
        <v>44611</v>
      </c>
      <c r="C175" s="5">
        <f t="shared" si="17"/>
        <v>2.4761904761904709</v>
      </c>
      <c r="D175" s="5">
        <f>D174-(JDB_Aurelie!C52+JDB_Coralie!C76+JDB_Coralie!C77+JDB_Aurelie!C53)</f>
        <v>4.926091269841268</v>
      </c>
      <c r="E175" s="9">
        <f t="shared" si="15"/>
        <v>0.69897240990990972</v>
      </c>
    </row>
    <row r="176" spans="1:5">
      <c r="A176">
        <v>26</v>
      </c>
      <c r="B176" s="4">
        <f t="shared" si="16"/>
        <v>44612</v>
      </c>
      <c r="C176" s="5">
        <f t="shared" si="17"/>
        <v>2.2857142857142803</v>
      </c>
      <c r="D176" s="5">
        <f t="shared" si="18"/>
        <v>4.926091269841268</v>
      </c>
      <c r="E176" s="9">
        <f t="shared" si="15"/>
        <v>0.69897240990990972</v>
      </c>
    </row>
    <row r="177" spans="1:5">
      <c r="A177">
        <v>27</v>
      </c>
      <c r="B177" s="4">
        <f t="shared" si="16"/>
        <v>44613</v>
      </c>
      <c r="C177" s="5">
        <f t="shared" si="17"/>
        <v>2.0952380952380896</v>
      </c>
      <c r="D177" s="5">
        <f>D176-(JDB_Coralie!C78+JDB_Coralie!C79+JDB_Coralie!C80)</f>
        <v>4.8392857142857126</v>
      </c>
      <c r="E177" s="9">
        <f>D177/$C$151</f>
        <v>0.68665540540540515</v>
      </c>
    </row>
    <row r="178" spans="1:5">
      <c r="A178">
        <v>28</v>
      </c>
      <c r="B178" s="4">
        <f t="shared" si="16"/>
        <v>44614</v>
      </c>
      <c r="C178" s="5">
        <f t="shared" si="17"/>
        <v>1.9047619047618991</v>
      </c>
      <c r="D178" s="5">
        <f>D177-(JDB_Coralie!C81+JDB_Coralie!C82+JDB_Coralie!C83+JDB_Angela!C59+JDB_Angela!C60+JDB_Angela!C61+JDB_Constantin!C31)</f>
        <v>4.4712301587301573</v>
      </c>
      <c r="E178" s="9">
        <f t="shared" ref="E178:E186" si="19">D178/$C$151</f>
        <v>0.63443130630630606</v>
      </c>
    </row>
    <row r="179" spans="1:5">
      <c r="A179">
        <v>29</v>
      </c>
      <c r="B179" s="4">
        <f t="shared" si="16"/>
        <v>44615</v>
      </c>
      <c r="C179" s="5">
        <f t="shared" si="17"/>
        <v>1.7142857142857086</v>
      </c>
      <c r="D179" s="5">
        <f>D178-(JDB_Angela!C62)</f>
        <v>4.4087301587301573</v>
      </c>
      <c r="E179" s="9">
        <f t="shared" si="19"/>
        <v>0.62556306306306286</v>
      </c>
    </row>
    <row r="180" spans="1:5">
      <c r="A180">
        <v>30</v>
      </c>
      <c r="B180" s="4">
        <f t="shared" si="16"/>
        <v>44616</v>
      </c>
      <c r="C180" s="5">
        <f t="shared" si="17"/>
        <v>1.5238095238095182</v>
      </c>
      <c r="D180" s="5">
        <f>D179</f>
        <v>4.4087301587301573</v>
      </c>
      <c r="E180" s="9">
        <f t="shared" si="19"/>
        <v>0.62556306306306286</v>
      </c>
    </row>
    <row r="181" spans="1:5">
      <c r="A181">
        <v>31</v>
      </c>
      <c r="B181" s="4">
        <f t="shared" si="16"/>
        <v>44617</v>
      </c>
      <c r="C181" s="5">
        <f t="shared" si="17"/>
        <v>1.3333333333333277</v>
      </c>
      <c r="D181" s="5">
        <f t="shared" ref="D181:D187" si="20">D180</f>
        <v>4.4087301587301573</v>
      </c>
      <c r="E181" s="9">
        <f t="shared" si="19"/>
        <v>0.62556306306306286</v>
      </c>
    </row>
    <row r="182" spans="1:5">
      <c r="A182">
        <v>32</v>
      </c>
      <c r="B182" s="4">
        <f t="shared" si="16"/>
        <v>44618</v>
      </c>
      <c r="C182" s="5">
        <f t="shared" si="17"/>
        <v>1.1428571428571372</v>
      </c>
      <c r="D182" s="5">
        <f t="shared" si="20"/>
        <v>4.4087301587301573</v>
      </c>
      <c r="E182" s="9">
        <f t="shared" si="19"/>
        <v>0.62556306306306286</v>
      </c>
    </row>
    <row r="183" spans="1:5">
      <c r="A183">
        <v>33</v>
      </c>
      <c r="B183" s="4">
        <f t="shared" si="16"/>
        <v>44619</v>
      </c>
      <c r="C183" s="5">
        <f t="shared" si="17"/>
        <v>0.95238095238094678</v>
      </c>
      <c r="D183" s="5">
        <f>D182-(JDB_Constantin!C32)</f>
        <v>4.2628968253968242</v>
      </c>
      <c r="E183" s="9">
        <f t="shared" si="19"/>
        <v>0.60487049549549532</v>
      </c>
    </row>
    <row r="184" spans="1:5">
      <c r="A184">
        <v>34</v>
      </c>
      <c r="B184" s="4">
        <f t="shared" si="16"/>
        <v>44620</v>
      </c>
      <c r="C184" s="5">
        <f t="shared" si="17"/>
        <v>0.76190476190475631</v>
      </c>
      <c r="D184" s="5">
        <f>D183-(JDB_Coralie!C84+JDB_Coralie!C85+JDB_Coralie!C86+JDB_Coralie!C87)</f>
        <v>4.0545634920634912</v>
      </c>
      <c r="E184" s="9">
        <f>D184/$C$151</f>
        <v>0.57530968468468457</v>
      </c>
    </row>
    <row r="185" spans="1:5">
      <c r="A185">
        <v>35</v>
      </c>
      <c r="B185" s="4">
        <f t="shared" si="16"/>
        <v>44621</v>
      </c>
      <c r="C185" s="5">
        <f t="shared" si="17"/>
        <v>0.57142857142856585</v>
      </c>
      <c r="D185" s="5">
        <f>D184-(JDB_Angela!C63+JDB_Angela!C64+JDB_Aurelie!C54+JDB_Coralie!C88+JDB_Coralie!C89+JDB_Coralie!C90+JDB_Coralie!C91)</f>
        <v>3.7698412698412689</v>
      </c>
      <c r="E185" s="9">
        <f t="shared" si="19"/>
        <v>0.53490990990990983</v>
      </c>
    </row>
    <row r="186" spans="1:5">
      <c r="A186">
        <v>36</v>
      </c>
      <c r="B186" s="4">
        <f t="shared" si="16"/>
        <v>44622</v>
      </c>
      <c r="C186" s="5">
        <f t="shared" si="17"/>
        <v>0.38095238095237538</v>
      </c>
      <c r="D186" s="5">
        <f t="shared" si="20"/>
        <v>3.7698412698412689</v>
      </c>
      <c r="E186" s="9">
        <f t="shared" si="19"/>
        <v>0.53490990990990983</v>
      </c>
    </row>
    <row r="187" spans="1:5">
      <c r="A187">
        <v>37</v>
      </c>
      <c r="B187" s="4">
        <f t="shared" si="16"/>
        <v>44623</v>
      </c>
      <c r="C187" s="5">
        <f t="shared" si="17"/>
        <v>0.19047619047618491</v>
      </c>
      <c r="D187" s="5">
        <f t="shared" si="20"/>
        <v>3.7698412698412689</v>
      </c>
      <c r="E187" s="9">
        <f>D187/$C$151</f>
        <v>0.53490990990990983</v>
      </c>
    </row>
    <row r="191" spans="1:5" ht="26.25">
      <c r="B191" s="143" t="s">
        <v>253</v>
      </c>
      <c r="C191" s="144"/>
      <c r="D191" s="144"/>
      <c r="E191" s="144"/>
    </row>
    <row r="192" spans="1:5">
      <c r="A192">
        <v>1</v>
      </c>
      <c r="B192" s="4">
        <f>B187+1</f>
        <v>44624</v>
      </c>
      <c r="C192" s="5">
        <f>($F$1*4/7)*A213</f>
        <v>4.1904761904761898</v>
      </c>
      <c r="D192" s="5">
        <f>C192-(JDB_Commun!C27*4)</f>
        <v>4.0238095238095228</v>
      </c>
      <c r="E192" s="9">
        <f>D192/$C$192</f>
        <v>0.9602272727272726</v>
      </c>
    </row>
    <row r="193" spans="1:5">
      <c r="A193">
        <v>2</v>
      </c>
      <c r="B193" s="4">
        <f>B192+1</f>
        <v>44625</v>
      </c>
      <c r="C193" s="5">
        <f>C192-(($F$1/7)*4)</f>
        <v>3.9999999999999991</v>
      </c>
      <c r="D193" s="5">
        <f>D192-(JDB_Angela!C65)</f>
        <v>3.9821428571428563</v>
      </c>
      <c r="E193" s="9">
        <f t="shared" ref="E193:E213" si="21">D193/$C$192</f>
        <v>0.95028409090909083</v>
      </c>
    </row>
    <row r="194" spans="1:5">
      <c r="A194">
        <v>3</v>
      </c>
      <c r="B194" s="4">
        <f t="shared" ref="B194:B213" si="22">B193+1</f>
        <v>44626</v>
      </c>
      <c r="C194" s="5">
        <f t="shared" ref="C194:C213" si="23">C193-(($F$1/7)*4)</f>
        <v>3.8095238095238084</v>
      </c>
      <c r="D194" s="5">
        <f>D193-(JDB_Constantin!C33)</f>
        <v>3.8988095238095228</v>
      </c>
      <c r="E194" s="9">
        <f t="shared" si="21"/>
        <v>0.93039772727272718</v>
      </c>
    </row>
    <row r="195" spans="1:5">
      <c r="A195">
        <v>4</v>
      </c>
      <c r="B195" s="4">
        <f t="shared" si="22"/>
        <v>44627</v>
      </c>
      <c r="C195" s="5">
        <f t="shared" si="23"/>
        <v>3.6190476190476177</v>
      </c>
      <c r="D195" s="5">
        <f>D194-(JDB_Coralie!C92)</f>
        <v>3.8953373015873005</v>
      </c>
      <c r="E195" s="9">
        <f t="shared" si="21"/>
        <v>0.92956912878787867</v>
      </c>
    </row>
    <row r="196" spans="1:5">
      <c r="A196">
        <v>5</v>
      </c>
      <c r="B196" s="4">
        <f t="shared" si="22"/>
        <v>44628</v>
      </c>
      <c r="C196" s="5">
        <f t="shared" si="23"/>
        <v>3.428571428571427</v>
      </c>
      <c r="D196" s="5">
        <f t="shared" ref="D196:D213" si="24">D195</f>
        <v>3.8953373015873005</v>
      </c>
      <c r="E196" s="9">
        <f t="shared" si="21"/>
        <v>0.92956912878787867</v>
      </c>
    </row>
    <row r="197" spans="1:5">
      <c r="A197">
        <v>6</v>
      </c>
      <c r="B197" s="4">
        <f t="shared" si="22"/>
        <v>44629</v>
      </c>
      <c r="C197" s="5">
        <f t="shared" si="23"/>
        <v>3.2380952380952364</v>
      </c>
      <c r="D197" s="5">
        <f>D196-(JDB_Angela!C66+JDB_Aurelie!C55+JDB_Aurelie!C56)</f>
        <v>3.822420634920634</v>
      </c>
      <c r="E197" s="9">
        <f t="shared" si="21"/>
        <v>0.91216856060606055</v>
      </c>
    </row>
    <row r="198" spans="1:5">
      <c r="A198">
        <v>7</v>
      </c>
      <c r="B198" s="4">
        <f t="shared" si="22"/>
        <v>44630</v>
      </c>
      <c r="C198" s="5">
        <f t="shared" si="23"/>
        <v>3.0476190476190457</v>
      </c>
      <c r="D198" s="5">
        <f>D197-(JDB_Coralie!C93)</f>
        <v>3.8154761904761894</v>
      </c>
      <c r="E198" s="9">
        <f t="shared" si="21"/>
        <v>0.91051136363636354</v>
      </c>
    </row>
    <row r="199" spans="1:5">
      <c r="A199">
        <v>8</v>
      </c>
      <c r="B199" s="4">
        <f t="shared" si="22"/>
        <v>44631</v>
      </c>
      <c r="C199" s="5">
        <f t="shared" si="23"/>
        <v>2.857142857142855</v>
      </c>
      <c r="D199" s="5">
        <f t="shared" si="24"/>
        <v>3.8154761904761894</v>
      </c>
      <c r="E199" s="9">
        <f t="shared" si="21"/>
        <v>0.91051136363636354</v>
      </c>
    </row>
    <row r="200" spans="1:5">
      <c r="A200">
        <v>9</v>
      </c>
      <c r="B200" s="4">
        <f t="shared" si="22"/>
        <v>44632</v>
      </c>
      <c r="C200" s="5">
        <f t="shared" si="23"/>
        <v>2.6666666666666643</v>
      </c>
      <c r="D200" s="5">
        <f>D199-(JDB_Constantin!C34)</f>
        <v>3.6904761904761894</v>
      </c>
      <c r="E200" s="9">
        <f t="shared" si="21"/>
        <v>0.88068181818181801</v>
      </c>
    </row>
    <row r="201" spans="1:5">
      <c r="A201">
        <v>10</v>
      </c>
      <c r="B201" s="4">
        <f t="shared" si="22"/>
        <v>44633</v>
      </c>
      <c r="C201" s="5">
        <f t="shared" si="23"/>
        <v>2.4761904761904736</v>
      </c>
      <c r="D201" s="5">
        <f>D200-(JDB_Angela!C67+JDB_Angela!C68+JDB_Angela!C69+JDB_Angela!C70+JDB_Coralie!C94+JDB_Coralie!C95+JDB_Coralie!C96+JDB_Coralie!C97+JDB_Coralie!C98)</f>
        <v>3.5758928571428559</v>
      </c>
      <c r="E201" s="9">
        <f t="shared" si="21"/>
        <v>0.85333806818181801</v>
      </c>
    </row>
    <row r="202" spans="1:5">
      <c r="A202">
        <v>11</v>
      </c>
      <c r="B202" s="4">
        <f t="shared" si="22"/>
        <v>44634</v>
      </c>
      <c r="C202" s="5">
        <f t="shared" si="23"/>
        <v>2.2857142857142829</v>
      </c>
      <c r="D202" s="5">
        <f>D201-(JDB_Angela!C71+JDB_Angela!C72)</f>
        <v>3.4647817460317447</v>
      </c>
      <c r="E202" s="9">
        <f t="shared" si="21"/>
        <v>0.82682291666666652</v>
      </c>
    </row>
    <row r="203" spans="1:5">
      <c r="A203">
        <v>12</v>
      </c>
      <c r="B203" s="4">
        <f t="shared" si="22"/>
        <v>44635</v>
      </c>
      <c r="C203" s="5">
        <f t="shared" si="23"/>
        <v>2.0952380952380922</v>
      </c>
      <c r="D203" s="5">
        <f>D202-(JDB_Constantin!C35)</f>
        <v>3.4022817460317447</v>
      </c>
      <c r="E203" s="9">
        <f t="shared" si="21"/>
        <v>0.8119081439393937</v>
      </c>
    </row>
    <row r="204" spans="1:5">
      <c r="A204">
        <v>13</v>
      </c>
      <c r="B204" s="4">
        <f t="shared" si="22"/>
        <v>44636</v>
      </c>
      <c r="C204" s="5">
        <f t="shared" si="23"/>
        <v>1.9047619047619018</v>
      </c>
      <c r="D204" s="5">
        <f t="shared" si="24"/>
        <v>3.4022817460317447</v>
      </c>
      <c r="E204" s="9">
        <f t="shared" si="21"/>
        <v>0.8119081439393937</v>
      </c>
    </row>
    <row r="205" spans="1:5">
      <c r="A205">
        <v>14</v>
      </c>
      <c r="B205" s="4">
        <f t="shared" si="22"/>
        <v>44637</v>
      </c>
      <c r="C205" s="5">
        <f t="shared" si="23"/>
        <v>1.7142857142857113</v>
      </c>
      <c r="D205" s="5">
        <f t="shared" si="24"/>
        <v>3.4022817460317447</v>
      </c>
      <c r="E205" s="9">
        <f t="shared" si="21"/>
        <v>0.8119081439393937</v>
      </c>
    </row>
    <row r="206" spans="1:5">
      <c r="A206">
        <v>15</v>
      </c>
      <c r="B206" s="4">
        <f t="shared" si="22"/>
        <v>44638</v>
      </c>
      <c r="C206" s="5">
        <f t="shared" si="23"/>
        <v>1.5238095238095208</v>
      </c>
      <c r="D206" s="5">
        <f t="shared" si="24"/>
        <v>3.4022817460317447</v>
      </c>
      <c r="E206" s="9">
        <f t="shared" si="21"/>
        <v>0.8119081439393937</v>
      </c>
    </row>
    <row r="207" spans="1:5">
      <c r="A207">
        <v>16</v>
      </c>
      <c r="B207" s="4">
        <f t="shared" si="22"/>
        <v>44639</v>
      </c>
      <c r="C207" s="5">
        <f t="shared" si="23"/>
        <v>1.3333333333333304</v>
      </c>
      <c r="D207" s="5">
        <f>D206-(JDB_Aurelie!C57+JDB_Coralie!C99+JDB_Coralie!C100+JDB_Coralie!C101+JDB_Coralie!C102+JDB_Coralie!C103+JDB_Coralie!C104)</f>
        <v>3.3293650793650782</v>
      </c>
      <c r="E207" s="9">
        <f t="shared" si="21"/>
        <v>0.79450757575757558</v>
      </c>
    </row>
    <row r="208" spans="1:5">
      <c r="A208">
        <v>17</v>
      </c>
      <c r="B208" s="4">
        <f t="shared" si="22"/>
        <v>44640</v>
      </c>
      <c r="C208" s="5">
        <f t="shared" si="23"/>
        <v>1.1428571428571399</v>
      </c>
      <c r="D208" s="5">
        <f t="shared" si="24"/>
        <v>3.3293650793650782</v>
      </c>
      <c r="E208" s="9">
        <f t="shared" si="21"/>
        <v>0.79450757575757558</v>
      </c>
    </row>
    <row r="209" spans="1:5">
      <c r="A209">
        <v>18</v>
      </c>
      <c r="B209" s="4">
        <f t="shared" si="22"/>
        <v>44641</v>
      </c>
      <c r="C209" s="5">
        <f t="shared" si="23"/>
        <v>0.95238095238094944</v>
      </c>
      <c r="D209" s="5">
        <f t="shared" si="24"/>
        <v>3.3293650793650782</v>
      </c>
      <c r="E209" s="9">
        <f t="shared" si="21"/>
        <v>0.79450757575757558</v>
      </c>
    </row>
    <row r="210" spans="1:5">
      <c r="A210">
        <v>19</v>
      </c>
      <c r="B210" s="4">
        <f t="shared" si="22"/>
        <v>44642</v>
      </c>
      <c r="C210" s="5">
        <f t="shared" si="23"/>
        <v>0.76190476190475898</v>
      </c>
      <c r="D210" s="5">
        <f>D209-(JDB_Angela!C73+JDB_Angela!C74+JDB_Angela!C75+JDB_Angela!C76+JDB_Angela!C77+JDB_Angela!C78+JDB_Angela!C79+JDB_Aurelie!C58+JDB_Aurelie!C59+JDB_Coralie!C105+JDB_Coralie!C106+JDB_Coralie!C107+JDB_Coralie!C108)</f>
        <v>2.7460317460317452</v>
      </c>
      <c r="E210" s="9">
        <f t="shared" si="21"/>
        <v>0.65530303030303017</v>
      </c>
    </row>
    <row r="211" spans="1:5">
      <c r="A211">
        <v>20</v>
      </c>
      <c r="B211" s="4">
        <f t="shared" si="22"/>
        <v>44643</v>
      </c>
      <c r="C211" s="5">
        <f t="shared" si="23"/>
        <v>0.57142857142856851</v>
      </c>
      <c r="D211" s="5">
        <f>D210-(JDB_Aurelie!C60+JDB_Coralie!C109-JDB_Constantin!C36)</f>
        <v>2.6210317460317452</v>
      </c>
      <c r="E211" s="9">
        <f t="shared" si="21"/>
        <v>0.62547348484848475</v>
      </c>
    </row>
    <row r="212" spans="1:5">
      <c r="A212">
        <v>21</v>
      </c>
      <c r="B212" s="10">
        <f t="shared" si="22"/>
        <v>44644</v>
      </c>
      <c r="C212" s="11">
        <f>C211-(($F$1/7)*4)</f>
        <v>0.38095238095237804</v>
      </c>
      <c r="D212" s="5">
        <f t="shared" si="24"/>
        <v>2.6210317460317452</v>
      </c>
      <c r="E212" s="9">
        <f t="shared" si="21"/>
        <v>0.62547348484848475</v>
      </c>
    </row>
    <row r="213" spans="1:5">
      <c r="A213">
        <v>22</v>
      </c>
      <c r="B213" s="4">
        <f t="shared" si="22"/>
        <v>44645</v>
      </c>
      <c r="C213" s="5">
        <f t="shared" si="23"/>
        <v>0.19047619047618758</v>
      </c>
      <c r="D213" s="5">
        <f t="shared" si="24"/>
        <v>2.6210317460317452</v>
      </c>
      <c r="E213" s="9">
        <f t="shared" si="21"/>
        <v>0.62547348484848475</v>
      </c>
    </row>
    <row r="217" spans="1:5" ht="26.25">
      <c r="B217" s="143" t="s">
        <v>307</v>
      </c>
      <c r="C217" s="144"/>
      <c r="D217" s="144"/>
      <c r="E217" s="144"/>
    </row>
    <row r="218" spans="1:5">
      <c r="A218">
        <v>1</v>
      </c>
      <c r="B218" s="4">
        <f>B213+1</f>
        <v>44646</v>
      </c>
      <c r="C218" s="5">
        <f>($F$1*4/7)*A239</f>
        <v>4.1904761904761898</v>
      </c>
      <c r="D218" s="5">
        <f>C218-(JDB_Angela!C80+JDB_Aurelie!C61)</f>
        <v>3.9404761904761898</v>
      </c>
      <c r="E218" s="9">
        <f>D218/$C$218</f>
        <v>0.94034090909090906</v>
      </c>
    </row>
    <row r="219" spans="1:5">
      <c r="A219">
        <v>2</v>
      </c>
      <c r="B219" s="4">
        <f>B218+1</f>
        <v>44647</v>
      </c>
      <c r="C219" s="5">
        <f>C218-(($F$1/7)*4)</f>
        <v>3.9999999999999991</v>
      </c>
      <c r="D219" s="5">
        <f>D218-(JDB_Angela!C81)</f>
        <v>3.8779761904761898</v>
      </c>
      <c r="E219" s="9">
        <f t="shared" ref="E219:E239" si="25">D219/$C$218</f>
        <v>0.92542613636363635</v>
      </c>
    </row>
    <row r="220" spans="1:5">
      <c r="A220">
        <v>3</v>
      </c>
      <c r="B220" s="4">
        <f t="shared" ref="B220:B239" si="26">B219+1</f>
        <v>44648</v>
      </c>
      <c r="C220" s="5">
        <f t="shared" ref="C220:C239" si="27">C219-(($F$1/7)*4)</f>
        <v>3.8095238095238084</v>
      </c>
      <c r="D220" s="5">
        <f>D219-(JDB_Angela!C82+JDB_Aurelie!C62+JDB_Aurelie!C63+JDB_Coralie!C110)</f>
        <v>3.3779761904761898</v>
      </c>
      <c r="E220" s="9">
        <f t="shared" si="25"/>
        <v>0.80610795454545447</v>
      </c>
    </row>
    <row r="221" spans="1:5">
      <c r="A221">
        <v>4</v>
      </c>
      <c r="B221" s="4">
        <f t="shared" si="26"/>
        <v>44649</v>
      </c>
      <c r="C221" s="5">
        <f t="shared" si="27"/>
        <v>3.6190476190476177</v>
      </c>
      <c r="D221" s="5">
        <f>D220-(JDB_Coralie!C111)</f>
        <v>3.0654761904761898</v>
      </c>
      <c r="E221" s="9">
        <f t="shared" si="25"/>
        <v>0.73153409090909083</v>
      </c>
    </row>
    <row r="222" spans="1:5">
      <c r="A222">
        <v>5</v>
      </c>
      <c r="B222" s="4">
        <f t="shared" si="26"/>
        <v>44650</v>
      </c>
      <c r="C222" s="5">
        <f t="shared" si="27"/>
        <v>3.428571428571427</v>
      </c>
      <c r="D222" s="5">
        <f>D221-(JDB_Angela!C83+JDB_Aurelie!C64+JDB_Aurelie!C65+JDB_Coralie!C112+JDB_Coralie!C113)</f>
        <v>2.8536706349206344</v>
      </c>
      <c r="E222" s="9">
        <f t="shared" si="25"/>
        <v>0.68098958333333337</v>
      </c>
    </row>
    <row r="223" spans="1:5">
      <c r="A223">
        <v>6</v>
      </c>
      <c r="B223" s="4">
        <f t="shared" si="26"/>
        <v>44651</v>
      </c>
      <c r="C223" s="5">
        <f t="shared" si="27"/>
        <v>3.2380952380952364</v>
      </c>
      <c r="D223" s="5">
        <f>D222-(JDB_Commun!C28*4)</f>
        <v>2.3536706349206344</v>
      </c>
      <c r="E223" s="9">
        <f t="shared" si="25"/>
        <v>0.56167140151515149</v>
      </c>
    </row>
    <row r="224" spans="1:5">
      <c r="A224">
        <v>7</v>
      </c>
      <c r="B224" s="4">
        <f t="shared" si="26"/>
        <v>44652</v>
      </c>
      <c r="C224" s="5">
        <f t="shared" si="27"/>
        <v>3.0476190476190457</v>
      </c>
      <c r="D224" s="5">
        <f t="shared" ref="D224:D232" si="28">D223</f>
        <v>2.3536706349206344</v>
      </c>
      <c r="E224" s="9">
        <f t="shared" si="25"/>
        <v>0.56167140151515149</v>
      </c>
    </row>
    <row r="225" spans="1:5">
      <c r="A225">
        <v>8</v>
      </c>
      <c r="B225" s="4">
        <f t="shared" si="26"/>
        <v>44653</v>
      </c>
      <c r="C225" s="5">
        <f t="shared" si="27"/>
        <v>2.857142857142855</v>
      </c>
      <c r="D225" s="5">
        <f>D224-(JDB_Angela!C84+JDB_Angela!C85+JDB_Constantin!C37+JDB_Constantin!C38+JDB_Constantin!C39)</f>
        <v>1.8953373015873012</v>
      </c>
      <c r="E225" s="9">
        <f t="shared" si="25"/>
        <v>0.45229640151515149</v>
      </c>
    </row>
    <row r="226" spans="1:5">
      <c r="A226">
        <v>9</v>
      </c>
      <c r="B226" s="4">
        <f t="shared" si="26"/>
        <v>44654</v>
      </c>
      <c r="C226" s="5">
        <f t="shared" si="27"/>
        <v>2.6666666666666643</v>
      </c>
      <c r="D226" s="5">
        <f>D225-(JDB_Constantin!C40)</f>
        <v>1.8224206349206344</v>
      </c>
      <c r="E226" s="9">
        <f t="shared" si="25"/>
        <v>0.43489583333333331</v>
      </c>
    </row>
    <row r="227" spans="1:5">
      <c r="A227">
        <v>10</v>
      </c>
      <c r="B227" s="4">
        <f t="shared" si="26"/>
        <v>44655</v>
      </c>
      <c r="C227" s="5">
        <f t="shared" si="27"/>
        <v>2.4761904761904736</v>
      </c>
      <c r="D227" s="5">
        <f>D226-(JDB_Coralie!C114+JDB_Constantin!C41)</f>
        <v>1.6140873015873012</v>
      </c>
      <c r="E227" s="9">
        <f t="shared" si="25"/>
        <v>0.3851799242424242</v>
      </c>
    </row>
    <row r="228" spans="1:5">
      <c r="A228">
        <v>11</v>
      </c>
      <c r="B228" s="4">
        <f t="shared" si="26"/>
        <v>44656</v>
      </c>
      <c r="C228" s="5">
        <f t="shared" si="27"/>
        <v>2.2857142857142829</v>
      </c>
      <c r="D228" s="5">
        <f>D227-(JDB_Angela!C86+JDB_Aurelie!C66+JDB_Coralie!C115+JDB_Coralie!C116)</f>
        <v>1.4300595238095233</v>
      </c>
      <c r="E228" s="9">
        <f t="shared" si="25"/>
        <v>0.34126420454545447</v>
      </c>
    </row>
    <row r="229" spans="1:5">
      <c r="A229">
        <v>12</v>
      </c>
      <c r="B229" s="4">
        <f t="shared" si="26"/>
        <v>44657</v>
      </c>
      <c r="C229" s="5">
        <f t="shared" si="27"/>
        <v>2.0952380952380922</v>
      </c>
      <c r="D229" s="5">
        <f>D228-(JDB_Angela!C87+JDB_Aurelie!C67+JDB_Aurelie!C68+JDB_Coralie!C117)</f>
        <v>1.2946428571428565</v>
      </c>
      <c r="E229" s="9">
        <f t="shared" si="25"/>
        <v>0.30894886363636354</v>
      </c>
    </row>
    <row r="230" spans="1:5">
      <c r="A230">
        <v>13</v>
      </c>
      <c r="B230" s="4">
        <f t="shared" si="26"/>
        <v>44658</v>
      </c>
      <c r="C230" s="5">
        <f t="shared" si="27"/>
        <v>1.9047619047619018</v>
      </c>
      <c r="D230" s="5">
        <f t="shared" si="28"/>
        <v>1.2946428571428565</v>
      </c>
      <c r="E230" s="9">
        <f t="shared" si="25"/>
        <v>0.30894886363636354</v>
      </c>
    </row>
    <row r="231" spans="1:5">
      <c r="A231">
        <v>14</v>
      </c>
      <c r="B231" s="4">
        <f t="shared" si="26"/>
        <v>44659</v>
      </c>
      <c r="C231" s="5">
        <f t="shared" si="27"/>
        <v>1.7142857142857113</v>
      </c>
      <c r="D231" s="5">
        <f t="shared" si="28"/>
        <v>1.2946428571428565</v>
      </c>
      <c r="E231" s="9">
        <f t="shared" si="25"/>
        <v>0.30894886363636354</v>
      </c>
    </row>
    <row r="232" spans="1:5">
      <c r="A232">
        <v>15</v>
      </c>
      <c r="B232" s="4">
        <f t="shared" si="26"/>
        <v>44660</v>
      </c>
      <c r="C232" s="5">
        <f t="shared" si="27"/>
        <v>1.5238095238095208</v>
      </c>
      <c r="D232" s="5">
        <f t="shared" si="28"/>
        <v>1.2946428571428565</v>
      </c>
      <c r="E232" s="9">
        <f t="shared" si="25"/>
        <v>0.30894886363636354</v>
      </c>
    </row>
    <row r="233" spans="1:5">
      <c r="A233">
        <v>16</v>
      </c>
      <c r="B233" s="4">
        <f t="shared" si="26"/>
        <v>44661</v>
      </c>
      <c r="C233" s="5">
        <f t="shared" si="27"/>
        <v>1.3333333333333304</v>
      </c>
      <c r="D233" s="5">
        <f>D232-(JDB_Angela!C88+JDB_Angela!C89+JDB_Angela!C90)</f>
        <v>1.1383928571428565</v>
      </c>
      <c r="E233" s="9">
        <f t="shared" si="25"/>
        <v>0.27166193181818171</v>
      </c>
    </row>
    <row r="234" spans="1:5">
      <c r="A234">
        <v>17</v>
      </c>
      <c r="B234" s="4">
        <f t="shared" si="26"/>
        <v>44662</v>
      </c>
      <c r="C234" s="5">
        <f t="shared" si="27"/>
        <v>1.1428571428571399</v>
      </c>
      <c r="D234" s="5">
        <f>D233-(JDB_Angela!C91+JDB_Angela!C92+JDB_Coralie!C118+JDB_Coralie!C119+JDB_Coralie!C120)</f>
        <v>0.93005952380952328</v>
      </c>
      <c r="E234" s="9">
        <f t="shared" si="25"/>
        <v>0.22194602272727262</v>
      </c>
    </row>
    <row r="235" spans="1:5">
      <c r="A235">
        <v>18</v>
      </c>
      <c r="B235" s="4">
        <f t="shared" si="26"/>
        <v>44663</v>
      </c>
      <c r="C235" s="5">
        <f>C234-(($F$1/7)*4)</f>
        <v>0.95238095238094944</v>
      </c>
      <c r="D235" s="5">
        <f>D234-(JDB_Coralie!C121+JDB_Commun!C29*4)</f>
        <v>0.59672619047619002</v>
      </c>
      <c r="E235" s="9">
        <f t="shared" si="25"/>
        <v>0.14240056818181809</v>
      </c>
    </row>
    <row r="236" spans="1:5">
      <c r="A236">
        <v>19</v>
      </c>
      <c r="B236" s="4">
        <f t="shared" si="26"/>
        <v>44664</v>
      </c>
      <c r="C236" s="5">
        <f t="shared" si="27"/>
        <v>0.76190476190475898</v>
      </c>
      <c r="D236" s="5">
        <f t="shared" ref="D236:D239" si="29">D235</f>
        <v>0.59672619047619002</v>
      </c>
      <c r="E236" s="9">
        <f t="shared" si="25"/>
        <v>0.14240056818181809</v>
      </c>
    </row>
    <row r="237" spans="1:5">
      <c r="A237">
        <v>20</v>
      </c>
      <c r="B237" s="4">
        <f t="shared" si="26"/>
        <v>44665</v>
      </c>
      <c r="C237" s="5">
        <f t="shared" si="27"/>
        <v>0.57142857142856851</v>
      </c>
      <c r="D237" s="5">
        <f t="shared" si="29"/>
        <v>0.59672619047619002</v>
      </c>
      <c r="E237" s="9">
        <f t="shared" si="25"/>
        <v>0.14240056818181809</v>
      </c>
    </row>
    <row r="238" spans="1:5">
      <c r="A238">
        <v>21</v>
      </c>
      <c r="B238" s="4">
        <f t="shared" si="26"/>
        <v>44666</v>
      </c>
      <c r="C238" s="5">
        <f t="shared" si="27"/>
        <v>0.38095238095237804</v>
      </c>
      <c r="D238" s="5">
        <f t="shared" si="29"/>
        <v>0.59672619047619002</v>
      </c>
      <c r="E238" s="9">
        <f t="shared" si="25"/>
        <v>0.14240056818181809</v>
      </c>
    </row>
    <row r="239" spans="1:5">
      <c r="A239">
        <v>22</v>
      </c>
      <c r="B239" s="4">
        <f t="shared" si="26"/>
        <v>44667</v>
      </c>
      <c r="C239" s="5">
        <f t="shared" si="27"/>
        <v>0.19047619047618758</v>
      </c>
      <c r="D239" s="5">
        <f t="shared" si="29"/>
        <v>0.59672619047619002</v>
      </c>
      <c r="E239" s="9">
        <f t="shared" si="25"/>
        <v>0.14240056818181809</v>
      </c>
    </row>
    <row r="243" spans="1:5" ht="26.25">
      <c r="B243" s="143" t="s">
        <v>327</v>
      </c>
      <c r="C243" s="144"/>
      <c r="D243" s="144"/>
      <c r="E243" s="144"/>
    </row>
    <row r="244" spans="1:5">
      <c r="A244">
        <v>1</v>
      </c>
      <c r="B244" s="4">
        <f>B239+1</f>
        <v>44668</v>
      </c>
      <c r="C244" s="5">
        <f>($F$1*4/7)*A266</f>
        <v>4.3809523809523805</v>
      </c>
      <c r="D244" s="5">
        <f>C244</f>
        <v>4.3809523809523805</v>
      </c>
      <c r="E244" s="9">
        <f>D244/$C$244</f>
        <v>1</v>
      </c>
    </row>
    <row r="245" spans="1:5">
      <c r="A245">
        <v>2</v>
      </c>
      <c r="B245" s="4">
        <f>B244+1</f>
        <v>44669</v>
      </c>
      <c r="C245" s="5">
        <f>C244-(($F$1/7)*4)</f>
        <v>4.1904761904761898</v>
      </c>
      <c r="D245" s="5">
        <f>D244</f>
        <v>4.3809523809523805</v>
      </c>
      <c r="E245" s="9">
        <f t="shared" ref="E245:E266" si="30">D245/$C$244</f>
        <v>1</v>
      </c>
    </row>
    <row r="246" spans="1:5">
      <c r="A246">
        <v>3</v>
      </c>
      <c r="B246" s="4">
        <f t="shared" ref="B246:B266" si="31">B245+1</f>
        <v>44670</v>
      </c>
      <c r="C246" s="5">
        <f t="shared" ref="C246:C266" si="32">C245-(($F$1/7)*4)</f>
        <v>3.9999999999999991</v>
      </c>
      <c r="D246" s="5">
        <f t="shared" ref="D246:D259" si="33">D245</f>
        <v>4.3809523809523805</v>
      </c>
      <c r="E246" s="9">
        <f t="shared" si="30"/>
        <v>1</v>
      </c>
    </row>
    <row r="247" spans="1:5">
      <c r="A247">
        <v>4</v>
      </c>
      <c r="B247" s="4">
        <f t="shared" si="31"/>
        <v>44671</v>
      </c>
      <c r="C247" s="5">
        <f t="shared" si="32"/>
        <v>3.8095238095238084</v>
      </c>
      <c r="D247" s="5">
        <f t="shared" si="33"/>
        <v>4.3809523809523805</v>
      </c>
      <c r="E247" s="9">
        <f t="shared" si="30"/>
        <v>1</v>
      </c>
    </row>
    <row r="248" spans="1:5">
      <c r="A248">
        <v>5</v>
      </c>
      <c r="B248" s="4">
        <f t="shared" si="31"/>
        <v>44672</v>
      </c>
      <c r="C248" s="5">
        <f t="shared" si="32"/>
        <v>3.6190476190476177</v>
      </c>
      <c r="D248" s="5">
        <f t="shared" si="33"/>
        <v>4.3809523809523805</v>
      </c>
      <c r="E248" s="9">
        <f t="shared" si="30"/>
        <v>1</v>
      </c>
    </row>
    <row r="249" spans="1:5">
      <c r="A249">
        <v>6</v>
      </c>
      <c r="B249" s="4">
        <f t="shared" si="31"/>
        <v>44673</v>
      </c>
      <c r="C249" s="5">
        <f t="shared" si="32"/>
        <v>3.428571428571427</v>
      </c>
      <c r="D249" s="5">
        <f t="shared" si="33"/>
        <v>4.3809523809523805</v>
      </c>
      <c r="E249" s="9">
        <f t="shared" si="30"/>
        <v>1</v>
      </c>
    </row>
    <row r="250" spans="1:5">
      <c r="A250">
        <v>7</v>
      </c>
      <c r="B250" s="4">
        <f t="shared" si="31"/>
        <v>44674</v>
      </c>
      <c r="C250" s="5">
        <f t="shared" si="32"/>
        <v>3.2380952380952364</v>
      </c>
      <c r="D250" s="5">
        <f t="shared" si="33"/>
        <v>4.3809523809523805</v>
      </c>
      <c r="E250" s="9">
        <f t="shared" si="30"/>
        <v>1</v>
      </c>
    </row>
    <row r="251" spans="1:5">
      <c r="A251">
        <v>8</v>
      </c>
      <c r="B251" s="4">
        <f t="shared" si="31"/>
        <v>44675</v>
      </c>
      <c r="C251" s="5">
        <f t="shared" si="32"/>
        <v>3.0476190476190457</v>
      </c>
      <c r="D251" s="5">
        <f t="shared" si="33"/>
        <v>4.3809523809523805</v>
      </c>
      <c r="E251" s="9">
        <f t="shared" si="30"/>
        <v>1</v>
      </c>
    </row>
    <row r="252" spans="1:5">
      <c r="A252">
        <v>9</v>
      </c>
      <c r="B252" s="4">
        <f t="shared" si="31"/>
        <v>44676</v>
      </c>
      <c r="C252" s="5">
        <f t="shared" si="32"/>
        <v>2.857142857142855</v>
      </c>
      <c r="D252" s="5">
        <f>D251-(JDB_Aurelie!C69)</f>
        <v>4.3392857142857135</v>
      </c>
      <c r="E252" s="9">
        <f t="shared" si="30"/>
        <v>0.99048913043478259</v>
      </c>
    </row>
    <row r="253" spans="1:5">
      <c r="A253">
        <v>10</v>
      </c>
      <c r="B253" s="4">
        <f t="shared" si="31"/>
        <v>44677</v>
      </c>
      <c r="C253" s="5">
        <f t="shared" si="32"/>
        <v>2.6666666666666643</v>
      </c>
      <c r="D253" s="5">
        <f>D252-(JDB_Angela!C93+JDB_Aurelie!C70+JDB_Coralie!C122+JDB_Coralie!C123)</f>
        <v>4.1899801587301582</v>
      </c>
      <c r="E253" s="9">
        <f t="shared" si="30"/>
        <v>0.95640851449275355</v>
      </c>
    </row>
    <row r="254" spans="1:5">
      <c r="A254">
        <v>11</v>
      </c>
      <c r="B254" s="4">
        <f t="shared" si="31"/>
        <v>44678</v>
      </c>
      <c r="C254" s="5">
        <f t="shared" si="32"/>
        <v>2.4761904761904736</v>
      </c>
      <c r="D254" s="5">
        <f t="shared" si="33"/>
        <v>4.1899801587301582</v>
      </c>
      <c r="E254" s="9">
        <f t="shared" si="30"/>
        <v>0.95640851449275355</v>
      </c>
    </row>
    <row r="255" spans="1:5">
      <c r="A255">
        <v>12</v>
      </c>
      <c r="B255" s="4">
        <f t="shared" si="31"/>
        <v>44679</v>
      </c>
      <c r="C255" s="5">
        <f t="shared" si="32"/>
        <v>2.2857142857142829</v>
      </c>
      <c r="D255" s="5">
        <f>D254-(JDB_Angela!C94)</f>
        <v>4.1274801587301582</v>
      </c>
      <c r="E255" s="9">
        <f t="shared" si="30"/>
        <v>0.94214221014492749</v>
      </c>
    </row>
    <row r="256" spans="1:5">
      <c r="A256">
        <v>13</v>
      </c>
      <c r="B256" s="4">
        <f t="shared" si="31"/>
        <v>44680</v>
      </c>
      <c r="C256" s="5">
        <f t="shared" si="32"/>
        <v>2.0952380952380922</v>
      </c>
      <c r="D256" s="5">
        <f>D255-(JDB_Angela!C95)</f>
        <v>3.9608134920634916</v>
      </c>
      <c r="E256" s="9">
        <f t="shared" si="30"/>
        <v>0.90409873188405798</v>
      </c>
    </row>
    <row r="257" spans="1:5">
      <c r="A257">
        <v>14</v>
      </c>
      <c r="B257" s="4">
        <f t="shared" si="31"/>
        <v>44681</v>
      </c>
      <c r="C257" s="5">
        <f t="shared" si="32"/>
        <v>1.9047619047619018</v>
      </c>
      <c r="D257" s="5">
        <f>D256-(JDB_Angela!C96+JDB_Angela!C97+JDB_Aurelie!C71+JDB_Aurelie!C72+JDB_Constantin!C42)</f>
        <v>3.4295634920634916</v>
      </c>
      <c r="E257" s="9">
        <f t="shared" si="30"/>
        <v>0.78283514492753625</v>
      </c>
    </row>
    <row r="258" spans="1:5">
      <c r="A258">
        <v>15</v>
      </c>
      <c r="B258" s="4">
        <f t="shared" si="31"/>
        <v>44682</v>
      </c>
      <c r="C258" s="5">
        <f t="shared" si="32"/>
        <v>1.7142857142857113</v>
      </c>
      <c r="D258" s="5">
        <f t="shared" si="33"/>
        <v>3.4295634920634916</v>
      </c>
      <c r="E258" s="9">
        <f t="shared" si="30"/>
        <v>0.78283514492753625</v>
      </c>
    </row>
    <row r="259" spans="1:5">
      <c r="A259">
        <v>16</v>
      </c>
      <c r="B259" s="4">
        <f t="shared" si="31"/>
        <v>44683</v>
      </c>
      <c r="C259" s="5">
        <f t="shared" si="32"/>
        <v>1.5238095238095208</v>
      </c>
      <c r="D259" s="5">
        <f t="shared" si="33"/>
        <v>3.4295634920634916</v>
      </c>
      <c r="E259" s="9">
        <f t="shared" si="30"/>
        <v>0.78283514492753625</v>
      </c>
    </row>
    <row r="260" spans="1:5">
      <c r="A260">
        <v>17</v>
      </c>
      <c r="B260" s="4">
        <f t="shared" si="31"/>
        <v>44684</v>
      </c>
      <c r="C260" s="5">
        <f t="shared" si="32"/>
        <v>1.3333333333333304</v>
      </c>
      <c r="D260" s="5">
        <f>D259-(JDB_Angela!C98+JDB_Aurelie!C73)</f>
        <v>3.3774801587301582</v>
      </c>
      <c r="E260" s="9">
        <f t="shared" si="30"/>
        <v>0.77094655797101441</v>
      </c>
    </row>
    <row r="261" spans="1:5">
      <c r="A261">
        <v>18</v>
      </c>
      <c r="B261" s="4">
        <f t="shared" si="31"/>
        <v>44685</v>
      </c>
      <c r="C261" s="5">
        <f t="shared" si="32"/>
        <v>1.1428571428571399</v>
      </c>
      <c r="D261" s="5">
        <f>D260-(JDB_Angela!C99)</f>
        <v>3.3358134920634916</v>
      </c>
      <c r="E261" s="9">
        <f t="shared" si="30"/>
        <v>0.76143568840579712</v>
      </c>
    </row>
    <row r="262" spans="1:5">
      <c r="A262">
        <v>19</v>
      </c>
      <c r="B262" s="4">
        <f t="shared" si="31"/>
        <v>44686</v>
      </c>
      <c r="C262" s="5">
        <f t="shared" si="32"/>
        <v>0.95238095238094944</v>
      </c>
      <c r="D262" s="5">
        <f>D261</f>
        <v>3.3358134920634916</v>
      </c>
      <c r="E262" s="9">
        <f t="shared" si="30"/>
        <v>0.76143568840579712</v>
      </c>
    </row>
    <row r="263" spans="1:5">
      <c r="A263">
        <v>20</v>
      </c>
      <c r="B263" s="4">
        <f t="shared" si="31"/>
        <v>44687</v>
      </c>
      <c r="C263" s="5">
        <f t="shared" si="32"/>
        <v>0.76190476190475898</v>
      </c>
      <c r="D263" s="5">
        <f>D262-(JDB_Aurelie!C74)</f>
        <v>3.2108134920634916</v>
      </c>
      <c r="E263" s="9">
        <f t="shared" si="30"/>
        <v>0.7329030797101449</v>
      </c>
    </row>
    <row r="264" spans="1:5">
      <c r="A264">
        <v>21</v>
      </c>
      <c r="B264" s="4">
        <f t="shared" si="31"/>
        <v>44688</v>
      </c>
      <c r="C264" s="5">
        <f t="shared" si="32"/>
        <v>0.57142857142856851</v>
      </c>
      <c r="D264" s="5">
        <f>D263-(JDB_Constantin!C43)</f>
        <v>3.1066468253968251</v>
      </c>
      <c r="E264" s="9">
        <f t="shared" si="30"/>
        <v>0.70912590579710144</v>
      </c>
    </row>
    <row r="265" spans="1:5">
      <c r="A265">
        <v>22</v>
      </c>
      <c r="B265" s="4">
        <f t="shared" si="31"/>
        <v>44689</v>
      </c>
      <c r="C265" s="5">
        <f t="shared" si="32"/>
        <v>0.38095238095237804</v>
      </c>
      <c r="D265" s="5">
        <f>D264-(JDB_Aurelie!C75+JDB_Constantin!C44)</f>
        <v>2.8358134920634916</v>
      </c>
      <c r="E265" s="9">
        <f t="shared" si="30"/>
        <v>0.64730525362318836</v>
      </c>
    </row>
    <row r="266" spans="1:5">
      <c r="A266">
        <v>23</v>
      </c>
      <c r="B266" s="4">
        <f t="shared" si="31"/>
        <v>44690</v>
      </c>
      <c r="C266" s="5">
        <f t="shared" si="32"/>
        <v>0.19047619047618758</v>
      </c>
      <c r="D266" s="5">
        <f>D265-(JDB_Aurelie!C76+JDB_Aurelie!C77)</f>
        <v>2.7733134920634916</v>
      </c>
      <c r="E266" s="9">
        <f t="shared" si="30"/>
        <v>0.63303894927536231</v>
      </c>
    </row>
    <row r="270" spans="1:5" ht="26.25">
      <c r="B270" s="143" t="s">
        <v>328</v>
      </c>
      <c r="C270" s="144"/>
      <c r="D270" s="144"/>
      <c r="E270" s="144"/>
    </row>
    <row r="271" spans="1:5">
      <c r="A271">
        <v>1</v>
      </c>
      <c r="B271" s="4">
        <f>B266+1</f>
        <v>44691</v>
      </c>
      <c r="C271" s="5">
        <f>($F$1*4/7)*A294</f>
        <v>4.5714285714285712</v>
      </c>
      <c r="D271" s="5">
        <f>C271-(JDB_Angela!C100)</f>
        <v>4.5297619047619042</v>
      </c>
      <c r="E271" s="9">
        <f>D271/$C$271</f>
        <v>0.99088541666666663</v>
      </c>
    </row>
    <row r="272" spans="1:5">
      <c r="A272">
        <v>2</v>
      </c>
      <c r="B272" s="4">
        <f>B271+1</f>
        <v>44692</v>
      </c>
      <c r="C272" s="5">
        <f>C271-(($F$1/7)*4)</f>
        <v>4.3809523809523805</v>
      </c>
      <c r="D272" s="5">
        <f>D271-(JDB_Angela!C101+JDB_Coralie!C127+JDB_Coralie!C128)</f>
        <v>4.4499007936507935</v>
      </c>
      <c r="E272" s="9">
        <f t="shared" ref="E272:E291" si="34">D272/$C$271</f>
        <v>0.97341579861111116</v>
      </c>
    </row>
    <row r="273" spans="1:5">
      <c r="A273">
        <v>3</v>
      </c>
      <c r="B273" s="4">
        <f t="shared" ref="B273:B294" si="35">B272+1</f>
        <v>44693</v>
      </c>
      <c r="C273" s="5">
        <f t="shared" ref="C273:C294" si="36">C272-(($F$1/7)*4)</f>
        <v>4.1904761904761898</v>
      </c>
      <c r="D273" s="5">
        <f t="shared" ref="D273:D294" si="37">D272</f>
        <v>4.4499007936507935</v>
      </c>
      <c r="E273" s="9">
        <f t="shared" si="34"/>
        <v>0.97341579861111116</v>
      </c>
    </row>
    <row r="274" spans="1:5">
      <c r="A274">
        <v>4</v>
      </c>
      <c r="B274" s="4">
        <f t="shared" si="35"/>
        <v>44694</v>
      </c>
      <c r="C274" s="5">
        <f t="shared" si="36"/>
        <v>3.9999999999999991</v>
      </c>
      <c r="D274" s="5">
        <f>D273-(JDB_Angela!C102+JDB_Angela!C103+JDB_Coralie!C129)</f>
        <v>4.3700396825396828</v>
      </c>
      <c r="E274" s="9">
        <f t="shared" si="34"/>
        <v>0.95594618055555569</v>
      </c>
    </row>
    <row r="275" spans="1:5">
      <c r="A275">
        <v>5</v>
      </c>
      <c r="B275" s="4">
        <f t="shared" si="35"/>
        <v>44695</v>
      </c>
      <c r="C275" s="5">
        <f t="shared" si="36"/>
        <v>3.8095238095238084</v>
      </c>
      <c r="D275" s="5">
        <f t="shared" si="37"/>
        <v>4.3700396825396828</v>
      </c>
      <c r="E275" s="9">
        <f t="shared" si="34"/>
        <v>0.95594618055555569</v>
      </c>
    </row>
    <row r="276" spans="1:5">
      <c r="A276">
        <v>6</v>
      </c>
      <c r="B276" s="4">
        <f t="shared" si="35"/>
        <v>44696</v>
      </c>
      <c r="C276" s="5">
        <f t="shared" si="36"/>
        <v>3.6190476190476177</v>
      </c>
      <c r="D276" s="5">
        <f t="shared" si="37"/>
        <v>4.3700396825396828</v>
      </c>
      <c r="E276" s="9">
        <f t="shared" si="34"/>
        <v>0.95594618055555569</v>
      </c>
    </row>
    <row r="277" spans="1:5">
      <c r="A277">
        <v>7</v>
      </c>
      <c r="B277" s="4">
        <f t="shared" si="35"/>
        <v>44697</v>
      </c>
      <c r="C277" s="5">
        <f t="shared" si="36"/>
        <v>3.428571428571427</v>
      </c>
      <c r="D277" s="5">
        <f>D276-(JDB_Angela!C104+JDB_Angela!C105+JDB_Angela!C106+JDB_Angela!C107+JDB_Angela!C108+JDB_Angela!C109+JDB_Aurelie!C78+JDB_Aurelie!C79+JDB_Coralie!C130+JDB_Coralie!C131+JDB_Coralie!C132+JDB_Coralie!C133+JDB_Coralie!C134+JDB_Coralie!C135+JDB_Coralie!C136+JDB_Constantin!C45+JDB_Constantin!C46+JDB_Constantin!C47+JDB_Constantin!C48)</f>
        <v>3.0887896825396828</v>
      </c>
      <c r="E277" s="9">
        <f t="shared" si="34"/>
        <v>0.67567274305555569</v>
      </c>
    </row>
    <row r="278" spans="1:5">
      <c r="A278">
        <v>8</v>
      </c>
      <c r="B278" s="4">
        <f t="shared" si="35"/>
        <v>44698</v>
      </c>
      <c r="C278" s="5">
        <f t="shared" si="36"/>
        <v>3.2380952380952364</v>
      </c>
      <c r="D278" s="5">
        <f>D277-(JDB_Coralie!C137+JDB_Coralie!C138+JDB_Constantin!C49+JDB_Commun!C30*4)</f>
        <v>2.4846230158730158</v>
      </c>
      <c r="E278" s="9">
        <f t="shared" si="34"/>
        <v>0.54351128472222221</v>
      </c>
    </row>
    <row r="279" spans="1:5">
      <c r="A279">
        <v>9</v>
      </c>
      <c r="B279" s="4">
        <f t="shared" si="35"/>
        <v>44699</v>
      </c>
      <c r="C279" s="5">
        <f t="shared" si="36"/>
        <v>3.0476190476190457</v>
      </c>
      <c r="D279" s="5">
        <f>D278-(JDB_Aurelie!C80+JDB_Constantin!C50)</f>
        <v>1.9012896825396826</v>
      </c>
      <c r="E279" s="9">
        <f t="shared" si="34"/>
        <v>0.41590711805555558</v>
      </c>
    </row>
    <row r="280" spans="1:5">
      <c r="A280">
        <v>10</v>
      </c>
      <c r="B280" s="4">
        <f t="shared" si="35"/>
        <v>44700</v>
      </c>
      <c r="C280" s="5">
        <f t="shared" si="36"/>
        <v>2.857142857142855</v>
      </c>
      <c r="D280" s="5">
        <f>D279-(JDB_Aurelie!C81)</f>
        <v>1.8387896825396826</v>
      </c>
      <c r="E280" s="9">
        <f t="shared" si="34"/>
        <v>0.40223524305555558</v>
      </c>
    </row>
    <row r="281" spans="1:5">
      <c r="A281">
        <v>11</v>
      </c>
      <c r="B281" s="4">
        <f t="shared" si="35"/>
        <v>44701</v>
      </c>
      <c r="C281" s="5">
        <f t="shared" si="36"/>
        <v>2.6666666666666643</v>
      </c>
      <c r="D281" s="5">
        <f t="shared" si="37"/>
        <v>1.8387896825396826</v>
      </c>
      <c r="E281" s="9">
        <f t="shared" si="34"/>
        <v>0.40223524305555558</v>
      </c>
    </row>
    <row r="282" spans="1:5">
      <c r="A282">
        <v>12</v>
      </c>
      <c r="B282" s="4">
        <f t="shared" si="35"/>
        <v>44702</v>
      </c>
      <c r="C282" s="5">
        <f t="shared" si="36"/>
        <v>2.4761904761904736</v>
      </c>
      <c r="D282" s="5">
        <f>D281-(JDB_Aurelie!C82)</f>
        <v>1.7137896825396826</v>
      </c>
      <c r="E282" s="9">
        <f t="shared" si="34"/>
        <v>0.37489149305555558</v>
      </c>
    </row>
    <row r="283" spans="1:5">
      <c r="A283">
        <v>13</v>
      </c>
      <c r="B283" s="4">
        <f t="shared" si="35"/>
        <v>44703</v>
      </c>
      <c r="C283" s="5">
        <f t="shared" si="36"/>
        <v>2.2857142857142829</v>
      </c>
      <c r="D283" s="5">
        <f>D282-(JDB_Aurelie!C83+JDB_Coralie!C143)</f>
        <v>1.4429563492063493</v>
      </c>
      <c r="E283" s="9">
        <f t="shared" si="34"/>
        <v>0.31564670138888895</v>
      </c>
    </row>
    <row r="284" spans="1:5">
      <c r="A284">
        <v>14</v>
      </c>
      <c r="B284" s="4">
        <f t="shared" si="35"/>
        <v>44704</v>
      </c>
      <c r="C284" s="5">
        <f t="shared" si="36"/>
        <v>2.0952380952380922</v>
      </c>
      <c r="D284" s="5">
        <f>D283-(JDB_Angela!C110+JDB_Angela!C111+JDB_Angela!C112+JDB_Angela!C113+JDB_Angela!C114+JDB_Aurelie!C84+JDB_Aurelie!C85+JDB_Constantin!C55+JDB_Constantin!C56)</f>
        <v>0.77281746031746035</v>
      </c>
      <c r="E284" s="9">
        <f t="shared" si="34"/>
        <v>0.16905381944444445</v>
      </c>
    </row>
    <row r="285" spans="1:5">
      <c r="A285">
        <v>15</v>
      </c>
      <c r="B285" s="4">
        <f t="shared" si="35"/>
        <v>44705</v>
      </c>
      <c r="C285" s="5">
        <f t="shared" si="36"/>
        <v>1.9047619047619018</v>
      </c>
      <c r="D285" s="5">
        <f>D284-(JDB_Angela!C115+JDB_Aurelie!C87+JDB_Aurelie!C86+JDB_Coralie!C144+JDB_Coralie!C145+JDB_Coralie!C146)</f>
        <v>0.35962301587301593</v>
      </c>
      <c r="E285" s="9">
        <f t="shared" si="34"/>
        <v>7.8667534722222238E-2</v>
      </c>
    </row>
    <row r="286" spans="1:5">
      <c r="A286">
        <v>16</v>
      </c>
      <c r="B286" s="4">
        <f t="shared" si="35"/>
        <v>44706</v>
      </c>
      <c r="C286" s="5">
        <f t="shared" si="36"/>
        <v>1.7142857142857113</v>
      </c>
      <c r="D286" s="5">
        <f>D285-(JDB_Angela!C116+JDB_Aurelie!C88+JDB_Coralie!C147)</f>
        <v>0.10962301587301593</v>
      </c>
      <c r="E286" s="9">
        <f t="shared" si="34"/>
        <v>2.3980034722222234E-2</v>
      </c>
    </row>
    <row r="287" spans="1:5">
      <c r="A287">
        <v>17</v>
      </c>
      <c r="B287" s="4">
        <f t="shared" si="35"/>
        <v>44707</v>
      </c>
      <c r="C287" s="5">
        <f t="shared" si="36"/>
        <v>1.5238095238095208</v>
      </c>
      <c r="D287" s="5">
        <f>D286-(JDB_Commun!C31*4+JDB_Coralie!C148+JDB_Aurelie!C89)</f>
        <v>-0.24801587301587291</v>
      </c>
      <c r="E287" s="9">
        <f t="shared" si="34"/>
        <v>-5.4253472222222203E-2</v>
      </c>
    </row>
    <row r="288" spans="1:5">
      <c r="A288">
        <v>18</v>
      </c>
      <c r="B288" s="4">
        <f t="shared" si="35"/>
        <v>44708</v>
      </c>
      <c r="C288" s="5">
        <f t="shared" si="36"/>
        <v>1.3333333333333304</v>
      </c>
      <c r="D288" s="5">
        <f>D287-(JDB_Coralie!C149+JDB_Coralie!C150)</f>
        <v>-0.26190476190476181</v>
      </c>
      <c r="E288" s="9">
        <f t="shared" si="34"/>
        <v>-5.729166666666665E-2</v>
      </c>
    </row>
    <row r="289" spans="1:5">
      <c r="A289">
        <v>19</v>
      </c>
      <c r="B289" s="4">
        <f t="shared" si="35"/>
        <v>44709</v>
      </c>
      <c r="C289" s="5">
        <f t="shared" si="36"/>
        <v>1.1428571428571399</v>
      </c>
      <c r="D289" s="5">
        <f>D288-(JDB_Angela!C117+JDB_Angela!C118+JDB_Angela!C119+JDB_Aurelie!C90+JDB_Aurelie!C91+JDB_Aurelie!C92+JDB_Coralie!C151)</f>
        <v>-1.1160714285714284</v>
      </c>
      <c r="E289" s="9">
        <f t="shared" si="34"/>
        <v>-0.24414062499999997</v>
      </c>
    </row>
    <row r="290" spans="1:5">
      <c r="A290">
        <v>20</v>
      </c>
      <c r="B290" s="4">
        <f t="shared" si="35"/>
        <v>44710</v>
      </c>
      <c r="C290" s="5">
        <f t="shared" si="36"/>
        <v>0.95238095238094944</v>
      </c>
      <c r="D290" s="5">
        <f t="shared" si="37"/>
        <v>-1.1160714285714284</v>
      </c>
      <c r="E290" s="9">
        <f t="shared" si="34"/>
        <v>-0.24414062499999997</v>
      </c>
    </row>
    <row r="291" spans="1:5">
      <c r="A291">
        <v>21</v>
      </c>
      <c r="B291" s="4">
        <f t="shared" si="35"/>
        <v>44711</v>
      </c>
      <c r="C291" s="5">
        <f t="shared" si="36"/>
        <v>0.76190476190475898</v>
      </c>
      <c r="D291" s="5">
        <f t="shared" si="37"/>
        <v>-1.1160714285714284</v>
      </c>
      <c r="E291" s="9">
        <f t="shared" si="34"/>
        <v>-0.24414062499999997</v>
      </c>
    </row>
    <row r="292" spans="1:5">
      <c r="A292">
        <v>22</v>
      </c>
      <c r="B292" s="4">
        <f t="shared" si="35"/>
        <v>44712</v>
      </c>
      <c r="C292" s="5">
        <f t="shared" si="36"/>
        <v>0.57142857142856851</v>
      </c>
      <c r="D292" s="5">
        <f t="shared" si="37"/>
        <v>-1.1160714285714284</v>
      </c>
      <c r="E292" s="9">
        <f t="shared" ref="E292:E294" si="38">D292/$C$271</f>
        <v>-0.24414062499999997</v>
      </c>
    </row>
    <row r="293" spans="1:5">
      <c r="A293">
        <v>23</v>
      </c>
      <c r="B293" s="4">
        <f t="shared" si="35"/>
        <v>44713</v>
      </c>
      <c r="C293" s="5">
        <f t="shared" si="36"/>
        <v>0.38095238095237804</v>
      </c>
      <c r="D293" s="5">
        <f t="shared" si="37"/>
        <v>-1.1160714285714284</v>
      </c>
      <c r="E293" s="9">
        <f t="shared" si="38"/>
        <v>-0.24414062499999997</v>
      </c>
    </row>
    <row r="294" spans="1:5">
      <c r="A294">
        <v>24</v>
      </c>
      <c r="B294" s="4">
        <f t="shared" si="35"/>
        <v>44714</v>
      </c>
      <c r="C294" s="5">
        <f t="shared" si="36"/>
        <v>0.19047619047618758</v>
      </c>
      <c r="D294" s="5">
        <f t="shared" si="37"/>
        <v>-1.1160714285714284</v>
      </c>
      <c r="E294" s="9">
        <f t="shared" si="38"/>
        <v>-0.24414062499999997</v>
      </c>
    </row>
  </sheetData>
  <mergeCells count="10">
    <mergeCell ref="B243:E243"/>
    <mergeCell ref="B270:E270"/>
    <mergeCell ref="B217:E217"/>
    <mergeCell ref="B191:E191"/>
    <mergeCell ref="B2:E2"/>
    <mergeCell ref="B82:E82"/>
    <mergeCell ref="B150:E150"/>
    <mergeCell ref="B25:E25"/>
    <mergeCell ref="B57:E57"/>
    <mergeCell ref="B107:E107"/>
  </mergeCells>
  <conditionalFormatting sqref="F123 B1:E21 B26:E53 B58:E103 B108:E146">
    <cfRule type="timePeriod" dxfId="53" priority="12" timePeriod="today">
      <formula>FLOOR(B1,1)=TODAY()</formula>
    </cfRule>
  </conditionalFormatting>
  <conditionalFormatting sqref="B150:E187">
    <cfRule type="timePeriod" dxfId="52" priority="10" timePeriod="today">
      <formula>FLOOR(B150,1)=TODAY()</formula>
    </cfRule>
  </conditionalFormatting>
  <conditionalFormatting sqref="B25:E25">
    <cfRule type="timePeriod" dxfId="51" priority="9" timePeriod="today">
      <formula>FLOOR(B25,1)=TODAY()</formula>
    </cfRule>
  </conditionalFormatting>
  <conditionalFormatting sqref="B22:E24">
    <cfRule type="timePeriod" dxfId="50" priority="8" timePeriod="today">
      <formula>FLOOR(B22,1)=TODAY()</formula>
    </cfRule>
  </conditionalFormatting>
  <conditionalFormatting sqref="B54:E57">
    <cfRule type="timePeriod" dxfId="49" priority="7" timePeriod="today">
      <formula>FLOOR(B54,1)=TODAY()</formula>
    </cfRule>
  </conditionalFormatting>
  <conditionalFormatting sqref="B107:E107">
    <cfRule type="timePeriod" dxfId="48" priority="6" timePeriod="today">
      <formula>FLOOR(B107,1)=TODAY()</formula>
    </cfRule>
  </conditionalFormatting>
  <conditionalFormatting sqref="B191:E213">
    <cfRule type="timePeriod" dxfId="47" priority="5" timePeriod="today">
      <formula>FLOOR(B191,1)=TODAY()</formula>
    </cfRule>
  </conditionalFormatting>
  <conditionalFormatting sqref="B217:E239">
    <cfRule type="timePeriod" dxfId="46" priority="4" timePeriod="today">
      <formula>FLOOR(B217,1)=TODAY()</formula>
    </cfRule>
  </conditionalFormatting>
  <conditionalFormatting sqref="B243:E266">
    <cfRule type="timePeriod" dxfId="45" priority="2" timePeriod="today">
      <formula>FLOOR(B243,1)=TODAY()</formula>
    </cfRule>
  </conditionalFormatting>
  <conditionalFormatting sqref="B270:E294">
    <cfRule type="timePeriod" dxfId="44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AF56-1A5B-164E-AADA-152BC68D6883}">
  <sheetPr codeName="Feuil9">
    <tabColor rgb="FFFEE1AE"/>
    <pageSetUpPr fitToPage="1"/>
  </sheetPr>
  <dimension ref="A1:Z1037"/>
  <sheetViews>
    <sheetView showGridLines="0" topLeftCell="A136" zoomScaleNormal="100" workbookViewId="0">
      <selection activeCell="D153" sqref="D153"/>
    </sheetView>
  </sheetViews>
  <sheetFormatPr baseColWidth="10" defaultColWidth="12.5" defaultRowHeight="15" customHeight="1"/>
  <cols>
    <col min="1" max="1" width="2.5" style="14" customWidth="1"/>
    <col min="2" max="2" width="25" style="14" customWidth="1"/>
    <col min="3" max="3" width="12.87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>
      <c r="A1" s="13"/>
      <c r="B1" s="145" t="s">
        <v>123</v>
      </c>
      <c r="C1" s="146"/>
      <c r="D1" s="146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>
      <c r="A2" s="18"/>
      <c r="B2" s="15" t="s">
        <v>11</v>
      </c>
      <c r="C2" s="16" t="s">
        <v>12</v>
      </c>
      <c r="D2" s="15" t="s">
        <v>13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30.75" customHeight="1">
      <c r="B3" s="65">
        <v>44459</v>
      </c>
      <c r="C3" s="66">
        <v>3.472222222222222E-3</v>
      </c>
      <c r="D3" s="21" t="s">
        <v>124</v>
      </c>
    </row>
    <row r="4" spans="1:26" ht="30.75" customHeight="1">
      <c r="B4" s="65">
        <v>44459</v>
      </c>
      <c r="C4" s="66">
        <v>3.472222222222222E-3</v>
      </c>
      <c r="D4" s="21" t="s">
        <v>125</v>
      </c>
    </row>
    <row r="5" spans="1:26" ht="30.75" customHeight="1">
      <c r="B5" s="65">
        <v>44461</v>
      </c>
      <c r="C5" s="66">
        <v>3.472222222222222E-3</v>
      </c>
      <c r="D5" s="21" t="s">
        <v>126</v>
      </c>
    </row>
    <row r="6" spans="1:26" ht="30.75" customHeight="1">
      <c r="B6" s="65">
        <v>44465</v>
      </c>
      <c r="C6" s="66">
        <v>0.125</v>
      </c>
      <c r="D6" s="21" t="s">
        <v>127</v>
      </c>
    </row>
    <row r="7" spans="1:26" ht="30.75" customHeight="1">
      <c r="B7" s="65">
        <v>44465</v>
      </c>
      <c r="C7" s="66">
        <v>3.472222222222222E-3</v>
      </c>
      <c r="D7" s="21" t="s">
        <v>128</v>
      </c>
    </row>
    <row r="8" spans="1:26" ht="30.75" customHeight="1">
      <c r="B8" s="65">
        <v>44466</v>
      </c>
      <c r="C8" s="66">
        <v>4.1666666666666664E-2</v>
      </c>
      <c r="D8" s="67" t="s">
        <v>38</v>
      </c>
    </row>
    <row r="9" spans="1:26" ht="30.75" customHeight="1">
      <c r="B9" s="65">
        <v>44467</v>
      </c>
      <c r="C9" s="66">
        <v>3.125E-2</v>
      </c>
      <c r="D9" s="21" t="s">
        <v>129</v>
      </c>
    </row>
    <row r="10" spans="1:26" ht="30.75" customHeight="1">
      <c r="B10" s="65">
        <v>44467</v>
      </c>
      <c r="C10" s="66">
        <v>1.0416666666666666E-2</v>
      </c>
      <c r="D10" s="21" t="s">
        <v>130</v>
      </c>
    </row>
    <row r="11" spans="1:26" ht="30.75" customHeight="1">
      <c r="B11" s="65">
        <v>44467</v>
      </c>
      <c r="C11" s="68">
        <v>4.1666666666666664E-2</v>
      </c>
      <c r="D11" s="21" t="s">
        <v>39</v>
      </c>
    </row>
    <row r="12" spans="1:26" ht="30.75" customHeight="1">
      <c r="B12" s="65">
        <v>44470</v>
      </c>
      <c r="C12" s="69">
        <v>2.0833333333333332E-2</v>
      </c>
      <c r="D12" s="21" t="s">
        <v>131</v>
      </c>
    </row>
    <row r="13" spans="1:26" ht="30.75" customHeight="1">
      <c r="B13" s="65">
        <v>44472</v>
      </c>
      <c r="C13" s="70">
        <v>6.25E-2</v>
      </c>
      <c r="D13" s="21" t="s">
        <v>132</v>
      </c>
    </row>
    <row r="14" spans="1:26" ht="30.75" customHeight="1">
      <c r="B14" s="65">
        <v>44472</v>
      </c>
      <c r="C14" s="70">
        <v>6.9444444444444441E-3</v>
      </c>
      <c r="D14" s="21" t="s">
        <v>133</v>
      </c>
    </row>
    <row r="15" spans="1:26" ht="30.75" customHeight="1">
      <c r="B15" s="65">
        <v>44472</v>
      </c>
      <c r="C15" s="71">
        <v>1.7361111111111112E-2</v>
      </c>
      <c r="D15" s="21" t="s">
        <v>134</v>
      </c>
    </row>
    <row r="16" spans="1:26" ht="30.75" customHeight="1">
      <c r="B16" s="65">
        <v>44477</v>
      </c>
      <c r="C16" s="72">
        <v>1.0416666666666666E-2</v>
      </c>
      <c r="D16" s="21" t="s">
        <v>135</v>
      </c>
    </row>
    <row r="17" spans="2:4" ht="30.75" customHeight="1">
      <c r="B17" s="65">
        <v>44477</v>
      </c>
      <c r="C17" s="66">
        <v>6.9444444444444441E-3</v>
      </c>
      <c r="D17" s="21" t="s">
        <v>136</v>
      </c>
    </row>
    <row r="18" spans="2:4" ht="30.75" customHeight="1" thickBot="1">
      <c r="B18" s="73">
        <v>44477</v>
      </c>
      <c r="C18" s="74">
        <v>6.9444444444444441E-3</v>
      </c>
      <c r="D18" s="30" t="s">
        <v>137</v>
      </c>
    </row>
    <row r="19" spans="2:4" ht="30.75" customHeight="1" thickTop="1">
      <c r="B19" s="65">
        <v>44480</v>
      </c>
      <c r="C19" s="66">
        <v>2.0833333333333332E-2</v>
      </c>
      <c r="D19" s="32" t="s">
        <v>138</v>
      </c>
    </row>
    <row r="20" spans="2:4" ht="30.75" customHeight="1">
      <c r="B20" s="65">
        <v>44480</v>
      </c>
      <c r="C20" s="66">
        <v>2.0833333333333332E-2</v>
      </c>
      <c r="D20" s="21" t="s">
        <v>139</v>
      </c>
    </row>
    <row r="21" spans="2:4" ht="30.75" customHeight="1">
      <c r="B21" s="65">
        <v>44483</v>
      </c>
      <c r="C21" s="66">
        <v>3.472222222222222E-3</v>
      </c>
      <c r="D21" s="21" t="s">
        <v>140</v>
      </c>
    </row>
    <row r="22" spans="2:4" ht="30.75" customHeight="1">
      <c r="B22" s="65">
        <v>44483</v>
      </c>
      <c r="C22" s="68">
        <v>1.0416666666666666E-2</v>
      </c>
      <c r="D22" s="21" t="s">
        <v>141</v>
      </c>
    </row>
    <row r="23" spans="2:4" ht="30.75" customHeight="1">
      <c r="B23" s="65">
        <v>44483</v>
      </c>
      <c r="C23" s="69">
        <v>7.2916666666666671E-2</v>
      </c>
      <c r="D23" s="21" t="s">
        <v>142</v>
      </c>
    </row>
    <row r="24" spans="2:4" ht="30.75" customHeight="1">
      <c r="B24" s="65">
        <v>44483</v>
      </c>
      <c r="C24" s="70">
        <v>1.0416666666666666E-2</v>
      </c>
      <c r="D24" s="21" t="s">
        <v>143</v>
      </c>
    </row>
    <row r="25" spans="2:4" ht="30.75" customHeight="1">
      <c r="B25" s="65">
        <v>44484</v>
      </c>
      <c r="C25" s="70">
        <v>5.2083333333333336E-2</v>
      </c>
      <c r="D25" s="21" t="s">
        <v>144</v>
      </c>
    </row>
    <row r="26" spans="2:4" ht="30.75" customHeight="1">
      <c r="B26" s="65">
        <v>44485</v>
      </c>
      <c r="C26" s="66">
        <v>6.9444444444444441E-3</v>
      </c>
      <c r="D26" s="21" t="s">
        <v>145</v>
      </c>
    </row>
    <row r="27" spans="2:4" ht="30.75" customHeight="1">
      <c r="B27" s="65">
        <v>44485</v>
      </c>
      <c r="C27" s="70">
        <v>7.2916666666666671E-2</v>
      </c>
      <c r="D27" s="21" t="s">
        <v>146</v>
      </c>
    </row>
    <row r="28" spans="2:4" ht="30.75" customHeight="1">
      <c r="B28" s="65">
        <v>44485</v>
      </c>
      <c r="C28" s="70">
        <v>5.2083333333333336E-2</v>
      </c>
      <c r="D28" s="21" t="s">
        <v>147</v>
      </c>
    </row>
    <row r="29" spans="2:4" ht="30.75" customHeight="1">
      <c r="B29" s="65">
        <v>44485</v>
      </c>
      <c r="C29" s="66">
        <v>1.0416666666666666E-2</v>
      </c>
      <c r="D29" s="21" t="s">
        <v>148</v>
      </c>
    </row>
    <row r="30" spans="2:4" ht="30.75" customHeight="1">
      <c r="B30" s="65">
        <v>44485</v>
      </c>
      <c r="C30" s="66">
        <v>3.125E-2</v>
      </c>
      <c r="D30" s="21" t="s">
        <v>149</v>
      </c>
    </row>
    <row r="31" spans="2:4" ht="30.75" customHeight="1">
      <c r="B31" s="65">
        <v>44486</v>
      </c>
      <c r="C31" s="66">
        <v>1.7361111111111112E-2</v>
      </c>
      <c r="D31" s="21" t="s">
        <v>150</v>
      </c>
    </row>
    <row r="32" spans="2:4" ht="30.75" customHeight="1">
      <c r="B32" s="65">
        <v>44486</v>
      </c>
      <c r="C32" s="66">
        <v>1.0416666666666666E-2</v>
      </c>
      <c r="D32" s="21" t="s">
        <v>151</v>
      </c>
    </row>
    <row r="33" spans="2:4" ht="30.75" customHeight="1">
      <c r="B33" s="65">
        <v>44487</v>
      </c>
      <c r="C33" s="66">
        <v>3.125E-2</v>
      </c>
      <c r="D33" s="21" t="s">
        <v>152</v>
      </c>
    </row>
    <row r="34" spans="2:4" ht="30.75" customHeight="1">
      <c r="B34" s="65">
        <v>44490</v>
      </c>
      <c r="C34" s="66">
        <v>1.0416666666666666E-2</v>
      </c>
      <c r="D34" s="32" t="s">
        <v>153</v>
      </c>
    </row>
    <row r="35" spans="2:4" ht="30.75" customHeight="1">
      <c r="B35" s="65">
        <v>44493</v>
      </c>
      <c r="C35" s="66">
        <v>1.3888888888888888E-2</v>
      </c>
      <c r="D35" s="21" t="s">
        <v>154</v>
      </c>
    </row>
    <row r="36" spans="2:4" ht="30.75" customHeight="1">
      <c r="B36" s="65">
        <v>44494</v>
      </c>
      <c r="C36" s="66">
        <v>6.9444444444444441E-3</v>
      </c>
      <c r="D36" s="21" t="s">
        <v>155</v>
      </c>
    </row>
    <row r="37" spans="2:4" ht="30.75" customHeight="1">
      <c r="B37" s="65">
        <v>44497</v>
      </c>
      <c r="C37" s="66">
        <v>4.1666666666666664E-2</v>
      </c>
      <c r="D37" s="42" t="s">
        <v>156</v>
      </c>
    </row>
    <row r="38" spans="2:4" ht="30.75" customHeight="1">
      <c r="B38" s="65">
        <v>44497</v>
      </c>
      <c r="C38" s="66">
        <v>1.0416666666666666E-2</v>
      </c>
      <c r="D38" s="42" t="s">
        <v>157</v>
      </c>
    </row>
    <row r="39" spans="2:4" ht="30.75" customHeight="1">
      <c r="B39" s="65">
        <v>44501</v>
      </c>
      <c r="C39" s="66">
        <v>8.3333333333333329E-2</v>
      </c>
      <c r="D39" s="42" t="s">
        <v>158</v>
      </c>
    </row>
    <row r="40" spans="2:4" ht="30.75" customHeight="1">
      <c r="B40" s="65">
        <v>44501</v>
      </c>
      <c r="C40" s="66">
        <v>3.472222222222222E-3</v>
      </c>
      <c r="D40" s="21" t="s">
        <v>159</v>
      </c>
    </row>
    <row r="41" spans="2:4" ht="30.75" customHeight="1">
      <c r="B41" s="65">
        <v>44501</v>
      </c>
      <c r="C41" s="66">
        <v>3.472222222222222E-3</v>
      </c>
      <c r="D41" s="21" t="s">
        <v>160</v>
      </c>
    </row>
    <row r="42" spans="2:4" ht="30.75" customHeight="1">
      <c r="B42" s="65">
        <v>44504</v>
      </c>
      <c r="C42" s="66">
        <v>5.2083333333333336E-2</v>
      </c>
      <c r="D42" s="21" t="s">
        <v>161</v>
      </c>
    </row>
    <row r="43" spans="2:4" ht="30.75" customHeight="1" thickBot="1">
      <c r="B43" s="73">
        <v>44504</v>
      </c>
      <c r="C43" s="74">
        <v>3.472222222222222E-3</v>
      </c>
      <c r="D43" s="30" t="s">
        <v>162</v>
      </c>
    </row>
    <row r="44" spans="2:4" ht="30.75" customHeight="1" thickTop="1">
      <c r="B44" s="65">
        <v>44506</v>
      </c>
      <c r="C44" s="75">
        <v>2.0833333333333332E-2</v>
      </c>
      <c r="D44" s="76" t="s">
        <v>59</v>
      </c>
    </row>
    <row r="45" spans="2:4" ht="30.75" customHeight="1">
      <c r="B45" s="65">
        <v>44506</v>
      </c>
      <c r="C45" s="66">
        <v>3.472222222222222E-3</v>
      </c>
      <c r="D45" s="21" t="s">
        <v>163</v>
      </c>
    </row>
    <row r="46" spans="2:4" ht="30.75" customHeight="1">
      <c r="B46" s="65">
        <v>44515</v>
      </c>
      <c r="C46" s="66">
        <v>1.0416666666666666E-2</v>
      </c>
      <c r="D46" s="21" t="s">
        <v>164</v>
      </c>
    </row>
    <row r="47" spans="2:4" ht="30.75" customHeight="1">
      <c r="B47" s="65">
        <v>44515</v>
      </c>
      <c r="C47" s="66">
        <v>4.1666666666666664E-2</v>
      </c>
      <c r="D47" s="21" t="s">
        <v>165</v>
      </c>
    </row>
    <row r="48" spans="2:4" ht="30.75" customHeight="1">
      <c r="B48" s="65">
        <v>44518</v>
      </c>
      <c r="C48" s="66">
        <v>2.0833333333333332E-2</v>
      </c>
      <c r="D48" s="21" t="s">
        <v>166</v>
      </c>
    </row>
    <row r="49" spans="2:4" ht="30.75" customHeight="1">
      <c r="B49" s="65">
        <v>44519</v>
      </c>
      <c r="C49" s="66">
        <v>6.25E-2</v>
      </c>
      <c r="D49" s="21" t="s">
        <v>167</v>
      </c>
    </row>
    <row r="50" spans="2:4" ht="30.75" customHeight="1">
      <c r="B50" s="77">
        <v>44520</v>
      </c>
      <c r="C50" s="66">
        <v>8.3333333333333329E-2</v>
      </c>
      <c r="D50" s="60" t="s">
        <v>168</v>
      </c>
    </row>
    <row r="51" spans="2:4" ht="30.75" customHeight="1">
      <c r="B51" s="77">
        <v>44524</v>
      </c>
      <c r="C51" s="66">
        <v>8.3333333333333329E-2</v>
      </c>
      <c r="D51" s="60" t="s">
        <v>169</v>
      </c>
    </row>
    <row r="52" spans="2:4" ht="30.75" customHeight="1">
      <c r="B52" s="77">
        <v>44525</v>
      </c>
      <c r="C52" s="66">
        <v>3.472222222222222E-3</v>
      </c>
      <c r="D52" s="60" t="s">
        <v>170</v>
      </c>
    </row>
    <row r="53" spans="2:4" ht="30.75" customHeight="1" thickBot="1">
      <c r="B53" s="78">
        <v>44526</v>
      </c>
      <c r="C53" s="74">
        <v>2.0833333333333332E-2</v>
      </c>
      <c r="D53" s="62" t="s">
        <v>171</v>
      </c>
    </row>
    <row r="54" spans="2:4" ht="30.75" customHeight="1" thickTop="1">
      <c r="B54" s="77">
        <v>44527</v>
      </c>
      <c r="C54" s="66">
        <v>4.1666666666666664E-2</v>
      </c>
      <c r="D54" s="60" t="s">
        <v>172</v>
      </c>
    </row>
    <row r="55" spans="2:4" ht="30.75" customHeight="1">
      <c r="B55" s="77">
        <v>44529</v>
      </c>
      <c r="C55" s="66">
        <v>3.472222222222222E-3</v>
      </c>
      <c r="D55" s="60" t="s">
        <v>163</v>
      </c>
    </row>
    <row r="56" spans="2:4" ht="30.75" customHeight="1">
      <c r="B56" s="77">
        <v>44539</v>
      </c>
      <c r="C56" s="66">
        <v>6.25E-2</v>
      </c>
      <c r="D56" s="60" t="s">
        <v>173</v>
      </c>
    </row>
    <row r="57" spans="2:4" ht="30.75" customHeight="1">
      <c r="B57" s="77">
        <v>44541</v>
      </c>
      <c r="C57" s="66">
        <v>0.125</v>
      </c>
      <c r="D57" s="60" t="s">
        <v>174</v>
      </c>
    </row>
    <row r="58" spans="2:4" ht="30.75" customHeight="1">
      <c r="B58" s="77">
        <v>44541</v>
      </c>
      <c r="C58" s="66">
        <v>3.472222222222222E-3</v>
      </c>
      <c r="D58" s="60" t="s">
        <v>175</v>
      </c>
    </row>
    <row r="59" spans="2:4" ht="30.75" customHeight="1">
      <c r="B59" s="77">
        <v>44543</v>
      </c>
      <c r="C59" s="66">
        <v>8.3333333333333329E-2</v>
      </c>
      <c r="D59" s="60" t="s">
        <v>174</v>
      </c>
    </row>
    <row r="60" spans="2:4" ht="30.75" customHeight="1">
      <c r="B60" s="77">
        <v>44543</v>
      </c>
      <c r="C60" s="66">
        <v>6.9444444444444441E-3</v>
      </c>
      <c r="D60" s="63" t="s">
        <v>176</v>
      </c>
    </row>
    <row r="61" spans="2:4" ht="30.75" customHeight="1" thickBot="1">
      <c r="B61" s="78">
        <v>44546</v>
      </c>
      <c r="C61" s="74">
        <v>0.22916666666666666</v>
      </c>
      <c r="D61" s="62" t="s">
        <v>174</v>
      </c>
    </row>
    <row r="62" spans="2:4" ht="30.75" customHeight="1" thickTop="1">
      <c r="B62" s="77">
        <v>44548</v>
      </c>
      <c r="C62" s="66">
        <v>2.0833333333333332E-2</v>
      </c>
      <c r="D62" s="64" t="s">
        <v>177</v>
      </c>
    </row>
    <row r="63" spans="2:4" ht="30.75" customHeight="1">
      <c r="B63" s="77">
        <v>44550</v>
      </c>
      <c r="C63" s="66">
        <v>3.472222222222222E-3</v>
      </c>
      <c r="D63" s="63" t="s">
        <v>163</v>
      </c>
    </row>
    <row r="64" spans="2:4" ht="30.75" customHeight="1">
      <c r="B64" s="77">
        <v>44553</v>
      </c>
      <c r="C64" s="66">
        <v>3.472222222222222E-3</v>
      </c>
      <c r="D64" s="63" t="s">
        <v>178</v>
      </c>
    </row>
    <row r="65" spans="2:4" ht="30.75" customHeight="1">
      <c r="B65" s="77">
        <v>44573</v>
      </c>
      <c r="C65" s="66">
        <v>3.472222222222222E-3</v>
      </c>
      <c r="D65" s="63" t="s">
        <v>179</v>
      </c>
    </row>
    <row r="66" spans="2:4" ht="30.75" customHeight="1">
      <c r="B66" s="77">
        <v>44573</v>
      </c>
      <c r="C66" s="66">
        <v>0.125</v>
      </c>
      <c r="D66" s="63" t="s">
        <v>180</v>
      </c>
    </row>
    <row r="67" spans="2:4" ht="30.75" customHeight="1">
      <c r="B67" s="77">
        <v>44574</v>
      </c>
      <c r="C67" s="66">
        <v>3.472222222222222E-3</v>
      </c>
      <c r="D67" s="63" t="s">
        <v>181</v>
      </c>
    </row>
    <row r="68" spans="2:4" ht="30.75" customHeight="1" thickBot="1">
      <c r="B68" s="78">
        <v>44586</v>
      </c>
      <c r="C68" s="74">
        <v>5.2083333333333336E-2</v>
      </c>
      <c r="D68" s="62" t="s">
        <v>182</v>
      </c>
    </row>
    <row r="69" spans="2:4" ht="30.75" customHeight="1" thickTop="1">
      <c r="B69" s="77">
        <v>44587</v>
      </c>
      <c r="C69" s="66">
        <v>0.125</v>
      </c>
      <c r="D69" s="64" t="s">
        <v>183</v>
      </c>
    </row>
    <row r="70" spans="2:4" ht="30.75" customHeight="1">
      <c r="B70" s="77">
        <v>44587</v>
      </c>
      <c r="C70" s="66">
        <v>1.0416666666666666E-2</v>
      </c>
      <c r="D70" s="63" t="s">
        <v>215</v>
      </c>
    </row>
    <row r="71" spans="2:4" ht="30.75" customHeight="1">
      <c r="B71" s="77">
        <v>44587</v>
      </c>
      <c r="C71" s="66">
        <v>3.472222222222222E-3</v>
      </c>
      <c r="D71" s="63" t="s">
        <v>163</v>
      </c>
    </row>
    <row r="72" spans="2:4" ht="30.75" customHeight="1">
      <c r="B72" s="77">
        <v>44590</v>
      </c>
      <c r="C72" s="66">
        <v>6.25E-2</v>
      </c>
      <c r="D72" s="63" t="s">
        <v>212</v>
      </c>
    </row>
    <row r="73" spans="2:4" ht="30.75" customHeight="1">
      <c r="B73" s="77">
        <v>44600</v>
      </c>
      <c r="C73" s="66">
        <v>2.0833333333333332E-2</v>
      </c>
      <c r="D73" s="63" t="s">
        <v>213</v>
      </c>
    </row>
    <row r="74" spans="2:4" ht="30.75" customHeight="1">
      <c r="B74" s="77">
        <v>44600</v>
      </c>
      <c r="C74" s="66">
        <v>2.7777777777777776E-2</v>
      </c>
      <c r="D74" s="63" t="s">
        <v>164</v>
      </c>
    </row>
    <row r="75" spans="2:4" ht="30.75" customHeight="1">
      <c r="B75" s="77">
        <v>44600</v>
      </c>
      <c r="C75" s="66">
        <v>2.7777777777777776E-2</v>
      </c>
      <c r="D75" s="63" t="s">
        <v>214</v>
      </c>
    </row>
    <row r="76" spans="2:4" ht="30.75" customHeight="1">
      <c r="B76" s="77">
        <v>44611</v>
      </c>
      <c r="C76" s="66">
        <v>0.10416666666666667</v>
      </c>
      <c r="D76" s="63" t="s">
        <v>219</v>
      </c>
    </row>
    <row r="77" spans="2:4" ht="30.75" customHeight="1">
      <c r="B77" s="77">
        <v>44611</v>
      </c>
      <c r="C77" s="66">
        <v>1.0416666666666666E-2</v>
      </c>
      <c r="D77" s="63" t="s">
        <v>220</v>
      </c>
    </row>
    <row r="78" spans="2:4" ht="30.75" customHeight="1">
      <c r="B78" s="77">
        <v>44613</v>
      </c>
      <c r="C78" s="66">
        <v>3.472222222222222E-3</v>
      </c>
      <c r="D78" s="63" t="s">
        <v>235</v>
      </c>
    </row>
    <row r="79" spans="2:4" ht="30.75" customHeight="1">
      <c r="B79" s="77">
        <v>44613</v>
      </c>
      <c r="C79" s="66">
        <v>2.0833333333333332E-2</v>
      </c>
      <c r="D79" s="63" t="s">
        <v>236</v>
      </c>
    </row>
    <row r="80" spans="2:4" ht="30.75" customHeight="1">
      <c r="B80" s="77">
        <v>44613</v>
      </c>
      <c r="C80" s="66">
        <v>6.25E-2</v>
      </c>
      <c r="D80" s="63" t="s">
        <v>237</v>
      </c>
    </row>
    <row r="81" spans="2:4" ht="30.75" customHeight="1">
      <c r="B81" s="77">
        <v>44614</v>
      </c>
      <c r="C81" s="66">
        <v>8.3333333333333329E-2</v>
      </c>
      <c r="D81" s="63" t="s">
        <v>237</v>
      </c>
    </row>
    <row r="82" spans="2:4" ht="30.75" customHeight="1">
      <c r="B82" s="77">
        <v>44614</v>
      </c>
      <c r="C82" s="66">
        <v>1.0416666666666666E-2</v>
      </c>
      <c r="D82" s="63" t="s">
        <v>236</v>
      </c>
    </row>
    <row r="83" spans="2:4" ht="30.75" customHeight="1">
      <c r="B83" s="77">
        <v>44614</v>
      </c>
      <c r="C83" s="66">
        <v>3.472222222222222E-3</v>
      </c>
      <c r="D83" s="63" t="s">
        <v>238</v>
      </c>
    </row>
    <row r="84" spans="2:4" ht="30.75" customHeight="1">
      <c r="B84" s="77">
        <v>44620</v>
      </c>
      <c r="C84" s="66">
        <v>2.0833333333333332E-2</v>
      </c>
      <c r="D84" s="63" t="s">
        <v>242</v>
      </c>
    </row>
    <row r="85" spans="2:4" ht="30.75" customHeight="1">
      <c r="B85" s="77">
        <v>44620</v>
      </c>
      <c r="C85" s="66">
        <v>0.14583333333333334</v>
      </c>
      <c r="D85" s="63" t="s">
        <v>243</v>
      </c>
    </row>
    <row r="86" spans="2:4" ht="30.75" customHeight="1">
      <c r="B86" s="77">
        <v>44620</v>
      </c>
      <c r="C86" s="66">
        <v>3.125E-2</v>
      </c>
      <c r="D86" s="63" t="s">
        <v>244</v>
      </c>
    </row>
    <row r="87" spans="2:4" ht="30.75" customHeight="1">
      <c r="B87" s="77">
        <v>44620</v>
      </c>
      <c r="C87" s="66">
        <v>1.0416666666666666E-2</v>
      </c>
      <c r="D87" s="63" t="s">
        <v>245</v>
      </c>
    </row>
    <row r="88" spans="2:4" ht="30.75" customHeight="1">
      <c r="B88" s="77">
        <v>44621</v>
      </c>
      <c r="C88" s="66">
        <v>7.2916666666666671E-2</v>
      </c>
      <c r="D88" s="63" t="s">
        <v>250</v>
      </c>
    </row>
    <row r="89" spans="2:4" ht="30.75" customHeight="1">
      <c r="B89" s="77">
        <v>44621</v>
      </c>
      <c r="C89" s="66">
        <v>6.25E-2</v>
      </c>
      <c r="D89" s="63" t="s">
        <v>251</v>
      </c>
    </row>
    <row r="90" spans="2:4" ht="30.75" customHeight="1">
      <c r="B90" s="77">
        <v>44621</v>
      </c>
      <c r="C90" s="66">
        <v>3.472222222222222E-3</v>
      </c>
      <c r="D90" s="63" t="s">
        <v>181</v>
      </c>
    </row>
    <row r="91" spans="2:4" ht="30.75" customHeight="1" thickBot="1">
      <c r="B91" s="78">
        <v>44621</v>
      </c>
      <c r="C91" s="74">
        <v>2.0833333333333332E-2</v>
      </c>
      <c r="D91" s="62" t="s">
        <v>252</v>
      </c>
    </row>
    <row r="92" spans="2:4" ht="30.75" customHeight="1" thickTop="1">
      <c r="B92" s="109">
        <v>44627</v>
      </c>
      <c r="C92" s="110">
        <v>3.472222222222222E-3</v>
      </c>
      <c r="D92" s="111" t="s">
        <v>258</v>
      </c>
    </row>
    <row r="93" spans="2:4" ht="30.75" customHeight="1">
      <c r="B93" s="77">
        <v>44630</v>
      </c>
      <c r="C93" s="66">
        <v>6.9444444444444441E-3</v>
      </c>
      <c r="D93" s="63" t="s">
        <v>273</v>
      </c>
    </row>
    <row r="94" spans="2:4" ht="30.75" customHeight="1">
      <c r="B94" s="77">
        <v>44633</v>
      </c>
      <c r="C94" s="66">
        <v>1.0416666666666666E-2</v>
      </c>
      <c r="D94" s="63" t="s">
        <v>274</v>
      </c>
    </row>
    <row r="95" spans="2:4" ht="30.75" customHeight="1">
      <c r="B95" s="77">
        <v>44633</v>
      </c>
      <c r="C95" s="66">
        <v>1.0416666666666666E-2</v>
      </c>
      <c r="D95" s="63" t="s">
        <v>275</v>
      </c>
    </row>
    <row r="96" spans="2:4" ht="30.75" customHeight="1">
      <c r="B96" s="77">
        <v>44633</v>
      </c>
      <c r="C96" s="66">
        <v>3.125E-2</v>
      </c>
      <c r="D96" s="63" t="s">
        <v>276</v>
      </c>
    </row>
    <row r="97" spans="2:4" ht="30.75" customHeight="1">
      <c r="B97" s="77">
        <v>44633</v>
      </c>
      <c r="C97" s="66">
        <v>1.0416666666666666E-2</v>
      </c>
      <c r="D97" s="63" t="s">
        <v>212</v>
      </c>
    </row>
    <row r="98" spans="2:4" ht="30.75" customHeight="1">
      <c r="B98" s="77">
        <v>44633</v>
      </c>
      <c r="C98" s="66">
        <v>1.0416666666666666E-2</v>
      </c>
      <c r="D98" s="63" t="s">
        <v>277</v>
      </c>
    </row>
    <row r="99" spans="2:4" ht="30.75" customHeight="1">
      <c r="B99" s="77">
        <v>44639</v>
      </c>
      <c r="C99" s="66">
        <v>3.472222222222222E-3</v>
      </c>
      <c r="D99" s="63" t="s">
        <v>278</v>
      </c>
    </row>
    <row r="100" spans="2:4" ht="30.75" customHeight="1">
      <c r="B100" s="77">
        <v>44639</v>
      </c>
      <c r="C100" s="66">
        <v>3.472222222222222E-3</v>
      </c>
      <c r="D100" s="63" t="s">
        <v>279</v>
      </c>
    </row>
    <row r="101" spans="2:4" ht="30.75" customHeight="1">
      <c r="B101" s="77">
        <v>44639</v>
      </c>
      <c r="C101" s="66">
        <v>3.472222222222222E-3</v>
      </c>
      <c r="D101" s="63" t="s">
        <v>280</v>
      </c>
    </row>
    <row r="102" spans="2:4" ht="30.75" customHeight="1">
      <c r="B102" s="77">
        <v>44639</v>
      </c>
      <c r="C102" s="66">
        <v>3.472222222222222E-3</v>
      </c>
      <c r="D102" s="63" t="s">
        <v>281</v>
      </c>
    </row>
    <row r="103" spans="2:4" ht="30.75" customHeight="1">
      <c r="B103" s="77">
        <v>44639</v>
      </c>
      <c r="C103" s="66">
        <v>3.472222222222222E-3</v>
      </c>
      <c r="D103" s="63" t="s">
        <v>282</v>
      </c>
    </row>
    <row r="104" spans="2:4" ht="30.75" customHeight="1">
      <c r="B104" s="77">
        <v>44639</v>
      </c>
      <c r="C104" s="66">
        <v>1.3888888888888888E-2</v>
      </c>
      <c r="D104" s="63" t="s">
        <v>283</v>
      </c>
    </row>
    <row r="105" spans="2:4" ht="30.75" customHeight="1">
      <c r="B105" s="77">
        <v>44642</v>
      </c>
      <c r="C105" s="66">
        <v>2.0833333333333332E-2</v>
      </c>
      <c r="D105" s="63" t="s">
        <v>284</v>
      </c>
    </row>
    <row r="106" spans="2:4" ht="30.75" customHeight="1">
      <c r="B106" s="77">
        <v>44642</v>
      </c>
      <c r="C106" s="66">
        <v>2.0833333333333332E-2</v>
      </c>
      <c r="D106" s="63" t="s">
        <v>285</v>
      </c>
    </row>
    <row r="107" spans="2:4" ht="30.75" customHeight="1">
      <c r="B107" s="77">
        <v>44642</v>
      </c>
      <c r="C107" s="66">
        <v>6.25E-2</v>
      </c>
      <c r="D107" s="63" t="s">
        <v>286</v>
      </c>
    </row>
    <row r="108" spans="2:4" ht="30.75" customHeight="1">
      <c r="B108" s="77">
        <v>44642</v>
      </c>
      <c r="C108" s="66">
        <v>8.3333333333333329E-2</v>
      </c>
      <c r="D108" s="63" t="s">
        <v>289</v>
      </c>
    </row>
    <row r="109" spans="2:4" ht="30.75" customHeight="1" thickBot="1">
      <c r="B109" s="78">
        <v>44643</v>
      </c>
      <c r="C109" s="74">
        <v>8.3333333333333329E-2</v>
      </c>
      <c r="D109" s="62" t="s">
        <v>289</v>
      </c>
    </row>
    <row r="110" spans="2:4" ht="30.75" customHeight="1" thickTop="1">
      <c r="B110" s="77">
        <v>44648</v>
      </c>
      <c r="C110" s="66">
        <v>0.25</v>
      </c>
      <c r="D110" s="63" t="s">
        <v>289</v>
      </c>
    </row>
    <row r="111" spans="2:4" ht="30.75" customHeight="1">
      <c r="B111" s="77">
        <v>44649</v>
      </c>
      <c r="C111" s="66">
        <v>0.3125</v>
      </c>
      <c r="D111" s="63" t="s">
        <v>296</v>
      </c>
    </row>
    <row r="112" spans="2:4" ht="30.75" customHeight="1">
      <c r="B112" s="77">
        <v>44650</v>
      </c>
      <c r="C112" s="66">
        <v>0.125</v>
      </c>
      <c r="D112" s="63" t="s">
        <v>297</v>
      </c>
    </row>
    <row r="113" spans="2:4" ht="30.75" customHeight="1">
      <c r="B113" s="77">
        <v>44650</v>
      </c>
      <c r="C113" s="66">
        <v>3.472222222222222E-3</v>
      </c>
      <c r="D113" s="63" t="s">
        <v>323</v>
      </c>
    </row>
    <row r="114" spans="2:4" ht="30.75" customHeight="1">
      <c r="B114" s="77">
        <v>44655</v>
      </c>
      <c r="C114" s="66">
        <v>0.16666666666666666</v>
      </c>
      <c r="D114" s="63" t="s">
        <v>304</v>
      </c>
    </row>
    <row r="115" spans="2:4" ht="30.75" customHeight="1">
      <c r="B115" s="77">
        <v>44656</v>
      </c>
      <c r="C115" s="66">
        <v>6.9444444444444441E-3</v>
      </c>
      <c r="D115" s="63" t="s">
        <v>305</v>
      </c>
    </row>
    <row r="116" spans="2:4" ht="30.75" customHeight="1">
      <c r="B116" s="77">
        <v>44656</v>
      </c>
      <c r="C116" s="66">
        <v>6.25E-2</v>
      </c>
      <c r="D116" s="63" t="s">
        <v>306</v>
      </c>
    </row>
    <row r="117" spans="2:4" ht="30.75" customHeight="1">
      <c r="B117" s="77">
        <v>44657</v>
      </c>
      <c r="C117" s="66">
        <v>3.472222222222222E-3</v>
      </c>
      <c r="D117" s="63" t="s">
        <v>318</v>
      </c>
    </row>
    <row r="118" spans="2:4" ht="30.75" customHeight="1">
      <c r="B118" s="77">
        <v>44662</v>
      </c>
      <c r="C118" s="66">
        <v>2.0833333333333332E-2</v>
      </c>
      <c r="D118" s="63" t="s">
        <v>319</v>
      </c>
    </row>
    <row r="119" spans="2:4" ht="30.75" customHeight="1">
      <c r="B119" s="77">
        <v>44662</v>
      </c>
      <c r="C119" s="66">
        <v>2.0833333333333332E-2</v>
      </c>
      <c r="D119" s="63" t="s">
        <v>320</v>
      </c>
    </row>
    <row r="120" spans="2:4" ht="30.75" customHeight="1">
      <c r="B120" s="77" t="s">
        <v>321</v>
      </c>
      <c r="C120" s="66">
        <v>7.2916666666666671E-2</v>
      </c>
      <c r="D120" s="63" t="s">
        <v>322</v>
      </c>
    </row>
    <row r="121" spans="2:4" ht="30.75" customHeight="1" thickBot="1">
      <c r="B121" s="78">
        <v>44663</v>
      </c>
      <c r="C121" s="74">
        <v>0.16666666666666666</v>
      </c>
      <c r="D121" s="62" t="s">
        <v>325</v>
      </c>
    </row>
    <row r="122" spans="2:4" ht="30.75" customHeight="1" thickTop="1">
      <c r="B122" s="77">
        <v>44677</v>
      </c>
      <c r="C122" s="66">
        <v>1.0416666666666666E-2</v>
      </c>
      <c r="D122" s="63" t="s">
        <v>326</v>
      </c>
    </row>
    <row r="123" spans="2:4" ht="30.75" customHeight="1">
      <c r="B123" s="77">
        <v>44677</v>
      </c>
      <c r="C123" s="66">
        <v>3.472222222222222E-3</v>
      </c>
      <c r="D123" s="63" t="s">
        <v>163</v>
      </c>
    </row>
    <row r="124" spans="2:4" ht="30.75" customHeight="1">
      <c r="B124" s="77">
        <v>44681</v>
      </c>
      <c r="C124" s="66">
        <v>0.125</v>
      </c>
      <c r="D124" s="63" t="s">
        <v>344</v>
      </c>
    </row>
    <row r="125" spans="2:4" ht="30.75" customHeight="1">
      <c r="B125" s="77">
        <v>44684</v>
      </c>
      <c r="C125" s="66">
        <v>0.17708333333333334</v>
      </c>
      <c r="D125" s="63" t="s">
        <v>344</v>
      </c>
    </row>
    <row r="126" spans="2:4" ht="30" customHeight="1" thickBot="1">
      <c r="B126" s="78">
        <v>44685</v>
      </c>
      <c r="C126" s="74">
        <v>0.20833333333333334</v>
      </c>
      <c r="D126" s="62" t="s">
        <v>344</v>
      </c>
    </row>
    <row r="127" spans="2:4" ht="30.75" customHeight="1" thickTop="1">
      <c r="B127" s="77">
        <v>44692</v>
      </c>
      <c r="C127" s="66">
        <v>3.472222222222222E-3</v>
      </c>
      <c r="D127" s="64" t="s">
        <v>341</v>
      </c>
    </row>
    <row r="128" spans="2:4" ht="30.75" customHeight="1">
      <c r="B128" s="77">
        <v>44692</v>
      </c>
      <c r="C128" s="66">
        <v>1.3888888888888888E-2</v>
      </c>
      <c r="D128" s="63" t="s">
        <v>135</v>
      </c>
    </row>
    <row r="129" spans="2:4" ht="30.75" customHeight="1">
      <c r="B129" s="77">
        <v>44694</v>
      </c>
      <c r="C129" s="66">
        <v>6.9444444444444441E-3</v>
      </c>
      <c r="D129" s="63" t="s">
        <v>320</v>
      </c>
    </row>
    <row r="130" spans="2:4" ht="30.75" customHeight="1">
      <c r="B130" s="77">
        <v>44697</v>
      </c>
      <c r="C130" s="66">
        <v>6.25E-2</v>
      </c>
      <c r="D130" s="63" t="s">
        <v>342</v>
      </c>
    </row>
    <row r="131" spans="2:4" ht="30.75" customHeight="1">
      <c r="B131" s="77">
        <v>44697</v>
      </c>
      <c r="C131" s="66">
        <v>6.9444444444444441E-3</v>
      </c>
      <c r="D131" s="63" t="s">
        <v>345</v>
      </c>
    </row>
    <row r="132" spans="2:4" ht="30.75" customHeight="1">
      <c r="B132" s="77">
        <v>44697</v>
      </c>
      <c r="C132" s="66">
        <v>4.1666666666666664E-2</v>
      </c>
      <c r="D132" s="63" t="s">
        <v>346</v>
      </c>
    </row>
    <row r="133" spans="2:4" ht="30.75" customHeight="1">
      <c r="B133" s="77">
        <v>44697</v>
      </c>
      <c r="C133" s="66">
        <v>6.9444444444444441E-3</v>
      </c>
      <c r="D133" s="63" t="s">
        <v>135</v>
      </c>
    </row>
    <row r="134" spans="2:4" ht="30.75" customHeight="1">
      <c r="B134" s="77">
        <v>44697</v>
      </c>
      <c r="C134" s="66">
        <v>2.0833333333333332E-2</v>
      </c>
      <c r="D134" s="63" t="s">
        <v>238</v>
      </c>
    </row>
    <row r="135" spans="2:4" ht="30.75" customHeight="1">
      <c r="B135" s="77">
        <v>44697</v>
      </c>
      <c r="C135" s="66">
        <v>2.7777777777777776E-2</v>
      </c>
      <c r="D135" s="63" t="s">
        <v>347</v>
      </c>
    </row>
    <row r="136" spans="2:4" ht="30.75" customHeight="1">
      <c r="B136" s="77">
        <v>44697</v>
      </c>
      <c r="C136" s="66">
        <v>0.14930555555555555</v>
      </c>
      <c r="D136" s="63" t="s">
        <v>348</v>
      </c>
    </row>
    <row r="137" spans="2:4" ht="30.75" customHeight="1">
      <c r="B137" s="77">
        <v>44698</v>
      </c>
      <c r="C137" s="66">
        <v>4.1666666666666664E-2</v>
      </c>
      <c r="D137" s="63" t="s">
        <v>349</v>
      </c>
    </row>
    <row r="138" spans="2:4" ht="30.75" customHeight="1">
      <c r="B138" s="77">
        <v>44698</v>
      </c>
      <c r="C138" s="66">
        <v>0.10416666666666667</v>
      </c>
      <c r="D138" s="63" t="s">
        <v>350</v>
      </c>
    </row>
    <row r="139" spans="2:4" ht="30.75" customHeight="1">
      <c r="B139" s="77">
        <v>44700</v>
      </c>
      <c r="C139" s="66">
        <v>3.125E-2</v>
      </c>
      <c r="D139" s="63" t="s">
        <v>359</v>
      </c>
    </row>
    <row r="140" spans="2:4" ht="30.75" customHeight="1">
      <c r="B140" s="77">
        <v>44700</v>
      </c>
      <c r="C140" s="66">
        <v>4.1666666666666664E-2</v>
      </c>
      <c r="D140" s="63" t="s">
        <v>360</v>
      </c>
    </row>
    <row r="141" spans="2:4" ht="30.75" customHeight="1">
      <c r="B141" s="77">
        <v>44700</v>
      </c>
      <c r="C141" s="66">
        <v>6.9444444444444441E-3</v>
      </c>
      <c r="D141" s="63" t="s">
        <v>361</v>
      </c>
    </row>
    <row r="142" spans="2:4" ht="30.75" customHeight="1">
      <c r="B142" s="77">
        <v>44701</v>
      </c>
      <c r="C142" s="66">
        <v>0.16666666666666666</v>
      </c>
      <c r="D142" s="63" t="s">
        <v>362</v>
      </c>
    </row>
    <row r="143" spans="2:4" ht="30.75" customHeight="1">
      <c r="B143" s="77">
        <v>44703</v>
      </c>
      <c r="C143" s="66">
        <v>0.25</v>
      </c>
      <c r="D143" s="63" t="s">
        <v>362</v>
      </c>
    </row>
    <row r="144" spans="2:4" ht="30.75" customHeight="1">
      <c r="B144" s="77">
        <v>44705</v>
      </c>
      <c r="C144" s="66">
        <v>0.125</v>
      </c>
      <c r="D144" s="63" t="s">
        <v>362</v>
      </c>
    </row>
    <row r="145" spans="2:4" ht="30.75" customHeight="1">
      <c r="B145" s="77">
        <v>44705</v>
      </c>
      <c r="C145" s="66">
        <v>1.3888888888888888E-2</v>
      </c>
      <c r="D145" s="63" t="s">
        <v>374</v>
      </c>
    </row>
    <row r="146" spans="2:4" ht="30.75" customHeight="1">
      <c r="B146" s="77">
        <v>44705</v>
      </c>
      <c r="C146" s="66">
        <v>3.472222222222222E-3</v>
      </c>
      <c r="D146" s="63" t="s">
        <v>375</v>
      </c>
    </row>
    <row r="147" spans="2:4" ht="30.75" customHeight="1">
      <c r="B147" s="77">
        <v>44706</v>
      </c>
      <c r="C147" s="66">
        <v>0.10416666666666667</v>
      </c>
      <c r="D147" s="63" t="s">
        <v>376</v>
      </c>
    </row>
    <row r="148" spans="2:4" ht="30.75" customHeight="1">
      <c r="B148" s="77">
        <v>44707</v>
      </c>
      <c r="C148" s="66">
        <v>3.472222222222222E-3</v>
      </c>
      <c r="D148" s="63" t="s">
        <v>377</v>
      </c>
    </row>
    <row r="149" spans="2:4" ht="30.75" customHeight="1">
      <c r="B149" s="77">
        <v>44708</v>
      </c>
      <c r="C149" s="66">
        <v>3.472222222222222E-3</v>
      </c>
      <c r="D149" s="63" t="s">
        <v>378</v>
      </c>
    </row>
    <row r="150" spans="2:4" ht="30.75" customHeight="1">
      <c r="B150" s="77">
        <v>44708</v>
      </c>
      <c r="C150" s="66">
        <v>1.0416666666666666E-2</v>
      </c>
      <c r="D150" s="63" t="s">
        <v>387</v>
      </c>
    </row>
    <row r="151" spans="2:4" ht="30.75" customHeight="1">
      <c r="B151" s="77">
        <v>44709</v>
      </c>
      <c r="C151" s="66">
        <v>0.375</v>
      </c>
      <c r="D151" s="63" t="s">
        <v>396</v>
      </c>
    </row>
    <row r="152" spans="2:4" ht="30.75" customHeight="1"/>
    <row r="153" spans="2:4" ht="30.75" customHeight="1"/>
    <row r="154" spans="2:4" ht="30.75" customHeight="1"/>
    <row r="155" spans="2:4" ht="30.75" customHeight="1"/>
    <row r="156" spans="2:4" ht="30.75" customHeight="1"/>
    <row r="157" spans="2:4" ht="30.75" customHeight="1"/>
    <row r="158" spans="2:4" ht="30.75" customHeight="1"/>
    <row r="159" spans="2:4" ht="30.75" customHeight="1"/>
    <row r="160" spans="2:4" ht="30.75" customHeight="1"/>
    <row r="161" ht="30.75" customHeight="1"/>
    <row r="162" ht="30.75" customHeight="1"/>
    <row r="163" ht="30.75" customHeight="1"/>
    <row r="164" ht="30.75" customHeight="1"/>
    <row r="165" ht="30.75" customHeight="1"/>
    <row r="166" ht="30.75" customHeight="1"/>
    <row r="167" ht="30.75" customHeight="1"/>
    <row r="168" ht="30.75" customHeight="1"/>
    <row r="169" ht="30.75" customHeight="1"/>
    <row r="170" ht="30.75" customHeight="1"/>
    <row r="171" ht="30.75" customHeight="1"/>
    <row r="172" ht="30.75" customHeight="1"/>
    <row r="173" ht="30.75" customHeight="1"/>
    <row r="174" ht="30.75" customHeight="1"/>
    <row r="175" ht="30.75" customHeight="1"/>
    <row r="176" ht="30.75" customHeight="1"/>
    <row r="177" ht="30.75" customHeight="1"/>
    <row r="178" ht="30.75" customHeight="1"/>
    <row r="179" ht="30.75" customHeight="1"/>
    <row r="180" ht="30.75" customHeight="1"/>
    <row r="181" ht="30.75" customHeight="1"/>
    <row r="182" ht="30.75" customHeight="1"/>
    <row r="183" ht="30.75" customHeight="1"/>
    <row r="184" ht="30.75" customHeight="1"/>
    <row r="185" ht="30.75" customHeight="1"/>
    <row r="186" ht="30.75" customHeight="1"/>
    <row r="187" ht="30.75" customHeight="1"/>
    <row r="188" ht="30.75" customHeight="1"/>
    <row r="189" ht="30.75" customHeight="1"/>
    <row r="190" ht="30.75" customHeight="1"/>
    <row r="191" ht="30.75" customHeight="1"/>
    <row r="192" ht="30.75" customHeight="1"/>
    <row r="193" ht="30.75" customHeight="1"/>
    <row r="194" ht="30.75" customHeight="1"/>
    <row r="195" ht="30.75" customHeight="1"/>
    <row r="196" ht="30.75" customHeight="1"/>
    <row r="197" ht="30.75" customHeight="1"/>
    <row r="198" ht="30.75" customHeight="1"/>
    <row r="199" ht="30.75" customHeight="1"/>
    <row r="200" ht="30.75" customHeight="1"/>
    <row r="201" ht="30.75" customHeight="1"/>
    <row r="202" ht="30.75" customHeight="1"/>
    <row r="203" ht="30.75" customHeight="1"/>
    <row r="204" ht="30.75" customHeight="1"/>
    <row r="205" ht="30.75" customHeight="1"/>
    <row r="206" ht="30.75" customHeight="1"/>
    <row r="207" ht="30.75" customHeight="1"/>
    <row r="208" ht="30.75" customHeight="1"/>
    <row r="209" ht="30.75" customHeight="1"/>
    <row r="210" ht="30.75" customHeight="1"/>
    <row r="211" ht="30.75" customHeight="1"/>
    <row r="212" ht="30.75" customHeight="1"/>
    <row r="213" ht="30.75" customHeight="1"/>
    <row r="214" ht="30.75" customHeight="1"/>
    <row r="215" ht="30.75" customHeight="1"/>
    <row r="216" ht="30.75" customHeight="1"/>
    <row r="217" ht="30.75" customHeight="1"/>
    <row r="218" ht="30.75" customHeight="1"/>
    <row r="219" ht="30.75" customHeight="1"/>
    <row r="220" ht="30.75" customHeight="1"/>
    <row r="221" ht="30.75" customHeight="1"/>
    <row r="222" ht="30.75" customHeight="1"/>
    <row r="223" ht="30.75" customHeight="1"/>
    <row r="224" ht="30.75" customHeight="1"/>
    <row r="225" ht="30.75" customHeight="1"/>
    <row r="226" ht="30.75" customHeight="1"/>
    <row r="227" ht="30.75" customHeight="1"/>
    <row r="228" ht="30.75" customHeight="1"/>
    <row r="229" ht="30.75" customHeight="1"/>
    <row r="230" ht="30.75" customHeight="1"/>
    <row r="231" ht="30.75" customHeight="1"/>
    <row r="232" ht="30.75" customHeight="1"/>
    <row r="233" ht="30.75" customHeight="1"/>
    <row r="234" ht="30.75" customHeight="1"/>
    <row r="235" ht="30.75" customHeight="1"/>
    <row r="236" ht="30.75" customHeight="1"/>
    <row r="237" ht="30.75" customHeight="1"/>
    <row r="238" ht="30.75" customHeight="1"/>
    <row r="239" ht="30.75" customHeight="1"/>
    <row r="240" ht="30.75" customHeight="1"/>
    <row r="241" ht="30.75" customHeight="1"/>
    <row r="242" ht="30.75" customHeight="1"/>
    <row r="243" ht="30.75" customHeight="1"/>
    <row r="244" ht="30.75" customHeight="1"/>
    <row r="245" ht="30.75" customHeight="1"/>
    <row r="246" ht="30.75" customHeight="1"/>
    <row r="247" ht="30.75" customHeight="1"/>
    <row r="248" ht="30.75" customHeight="1"/>
    <row r="249" ht="30.75" customHeight="1"/>
    <row r="250" ht="30.75" customHeight="1"/>
    <row r="251" ht="30.75" customHeight="1"/>
    <row r="252" ht="30.75" customHeight="1"/>
    <row r="253" ht="30.75" customHeight="1"/>
    <row r="254" ht="30.75" customHeight="1"/>
    <row r="255" ht="30.75" customHeight="1"/>
    <row r="256" ht="30.75" customHeight="1"/>
    <row r="257" ht="30.75" customHeight="1"/>
    <row r="258" ht="30.75" customHeight="1"/>
    <row r="259" ht="30.75" customHeight="1"/>
    <row r="260" ht="30.75" customHeight="1"/>
    <row r="261" ht="30.75" customHeight="1"/>
    <row r="262" ht="30.75" customHeight="1"/>
    <row r="263" ht="30.75" customHeight="1"/>
    <row r="264" ht="30.75" customHeight="1"/>
    <row r="265" ht="30.75" customHeight="1"/>
    <row r="266" ht="30.75" customHeight="1"/>
    <row r="267" ht="30.75" customHeight="1"/>
    <row r="268" ht="30.75" customHeight="1"/>
    <row r="269" ht="30.75" customHeight="1"/>
    <row r="270" ht="30.75" customHeight="1"/>
    <row r="271" ht="30.75" customHeight="1"/>
    <row r="272" ht="30.75" customHeight="1"/>
    <row r="273" ht="30.75" customHeight="1"/>
    <row r="274" ht="30.75" customHeight="1"/>
    <row r="275" ht="30.75" customHeight="1"/>
    <row r="276" ht="30.75" customHeight="1"/>
    <row r="277" ht="30.75" customHeight="1"/>
    <row r="278" ht="30.75" customHeight="1"/>
    <row r="279" ht="30.75" customHeight="1"/>
    <row r="280" ht="30.75" customHeight="1"/>
    <row r="281" ht="30.75" customHeight="1"/>
    <row r="282" ht="30.75" customHeight="1"/>
    <row r="283" ht="30.75" customHeight="1"/>
    <row r="284" ht="30.75" customHeight="1"/>
    <row r="285" ht="30.75" customHeight="1"/>
    <row r="286" ht="30.75" customHeight="1"/>
    <row r="287" ht="30.75" customHeight="1"/>
    <row r="288" ht="30.75" customHeight="1"/>
    <row r="289" ht="30.75" customHeight="1"/>
    <row r="290" ht="30.75" customHeight="1"/>
    <row r="291" ht="30.75" customHeight="1"/>
    <row r="292" ht="30.75" customHeight="1"/>
    <row r="293" ht="30.75" customHeight="1"/>
    <row r="294" ht="30.75" customHeight="1"/>
    <row r="295" ht="30.75" customHeight="1"/>
    <row r="296" ht="30.75" customHeight="1"/>
    <row r="297" ht="30.75" customHeight="1"/>
    <row r="298" ht="30.75" customHeight="1"/>
    <row r="299" ht="30.75" customHeight="1"/>
    <row r="300" ht="30.75" customHeight="1"/>
    <row r="301" ht="30.75" customHeight="1"/>
    <row r="302" ht="30.75" customHeight="1"/>
    <row r="303" ht="30.75" customHeight="1"/>
    <row r="304" ht="30.75" customHeight="1"/>
    <row r="305" ht="30.75" customHeight="1"/>
    <row r="306" ht="30.75" customHeight="1"/>
    <row r="307" ht="30.75" customHeight="1"/>
    <row r="308" ht="30.75" customHeight="1"/>
    <row r="309" ht="30.75" customHeight="1"/>
    <row r="310" ht="30.75" customHeight="1"/>
    <row r="311" ht="30.75" customHeight="1"/>
    <row r="312" ht="30.75" customHeight="1"/>
    <row r="313" ht="30.75" customHeight="1"/>
    <row r="314" ht="30.75" customHeight="1"/>
    <row r="315" ht="30.75" customHeight="1"/>
    <row r="316" ht="30.75" customHeight="1"/>
    <row r="317" ht="30.75" customHeight="1"/>
    <row r="318" ht="30.75" customHeight="1"/>
    <row r="319" ht="30.75" customHeight="1"/>
    <row r="320" ht="30.75" customHeight="1"/>
    <row r="321" ht="30.75" customHeight="1"/>
    <row r="322" ht="30.75" customHeight="1"/>
    <row r="323" ht="30.75" customHeight="1"/>
    <row r="324" ht="30.75" customHeight="1"/>
    <row r="325" ht="30.75" customHeight="1"/>
    <row r="326" ht="30.75" customHeight="1"/>
    <row r="327" ht="30.75" customHeight="1"/>
    <row r="328" ht="30.75" customHeight="1"/>
    <row r="329" ht="30.75" customHeight="1"/>
    <row r="330" ht="30.75" customHeight="1"/>
    <row r="331" ht="30.75" customHeight="1"/>
    <row r="332" ht="30.75" customHeight="1"/>
    <row r="333" ht="30.75" customHeight="1"/>
    <row r="334" ht="30.75" customHeight="1"/>
    <row r="335" ht="30.75" customHeight="1"/>
    <row r="336" ht="30.75" customHeight="1"/>
    <row r="337" ht="30.75" customHeight="1"/>
    <row r="338" ht="30.75" customHeight="1"/>
    <row r="339" ht="30.75" customHeight="1"/>
    <row r="340" ht="30.75" customHeight="1"/>
    <row r="341" ht="30.75" customHeight="1"/>
    <row r="342" ht="30.75" customHeight="1"/>
    <row r="343" ht="30.75" customHeight="1"/>
    <row r="344" ht="30.75" customHeight="1"/>
    <row r="345" ht="30.75" customHeight="1"/>
    <row r="346" ht="30.75" customHeight="1"/>
    <row r="347" ht="30.75" customHeight="1"/>
    <row r="348" ht="30.75" customHeight="1"/>
    <row r="349" ht="30.75" customHeight="1"/>
    <row r="350" ht="30.75" customHeight="1"/>
    <row r="351" ht="30.75" customHeight="1"/>
    <row r="352" ht="30.75" customHeight="1"/>
    <row r="353" ht="30.75" customHeight="1"/>
    <row r="354" ht="30.75" customHeight="1"/>
    <row r="355" ht="30.75" customHeight="1"/>
    <row r="356" ht="30.75" customHeight="1"/>
    <row r="357" ht="30.75" customHeight="1"/>
    <row r="358" ht="30.75" customHeight="1"/>
    <row r="359" ht="30.75" customHeight="1"/>
    <row r="360" ht="30.75" customHeight="1"/>
    <row r="361" ht="30.75" customHeight="1"/>
    <row r="362" ht="30.75" customHeight="1"/>
    <row r="363" ht="30.75" customHeight="1"/>
    <row r="364" ht="30.75" customHeight="1"/>
    <row r="365" ht="30.75" customHeight="1"/>
    <row r="366" ht="30.75" customHeight="1"/>
    <row r="367" ht="30.75" customHeight="1"/>
    <row r="368" ht="30.75" customHeight="1"/>
    <row r="369" ht="30.75" customHeight="1"/>
    <row r="370" ht="30.75" customHeight="1"/>
    <row r="371" ht="30.75" customHeight="1"/>
    <row r="372" ht="30.75" customHeight="1"/>
    <row r="373" ht="30.75" customHeight="1"/>
    <row r="374" ht="30.75" customHeight="1"/>
    <row r="375" ht="30.75" customHeight="1"/>
    <row r="376" ht="30.75" customHeight="1"/>
    <row r="377" ht="30.75" customHeight="1"/>
    <row r="378" ht="30.75" customHeight="1"/>
    <row r="379" ht="30.75" customHeight="1"/>
    <row r="380" ht="30.75" customHeight="1"/>
    <row r="381" ht="30.75" customHeight="1"/>
    <row r="382" ht="30.75" customHeight="1"/>
    <row r="383" ht="30.75" customHeight="1"/>
    <row r="384" ht="30.75" customHeight="1"/>
    <row r="385" ht="30.75" customHeight="1"/>
    <row r="386" ht="30.75" customHeight="1"/>
    <row r="387" ht="30.75" customHeight="1"/>
    <row r="388" ht="30.75" customHeight="1"/>
    <row r="389" ht="30.75" customHeight="1"/>
    <row r="390" ht="30.75" customHeight="1"/>
    <row r="391" ht="30.75" customHeight="1"/>
    <row r="392" ht="30.75" customHeight="1"/>
    <row r="393" ht="30.75" customHeight="1"/>
    <row r="394" ht="30.75" customHeight="1"/>
    <row r="395" ht="30.75" customHeight="1"/>
    <row r="396" ht="30.75" customHeight="1"/>
    <row r="397" ht="30.75" customHeight="1"/>
    <row r="398" ht="30.75" customHeight="1"/>
    <row r="399" ht="30.75" customHeight="1"/>
    <row r="400" ht="30.75" customHeight="1"/>
    <row r="401" ht="30.75" customHeight="1"/>
    <row r="402" ht="30.75" customHeight="1"/>
    <row r="403" ht="30.75" customHeight="1"/>
    <row r="404" ht="30.75" customHeight="1"/>
    <row r="405" ht="30.75" customHeight="1"/>
    <row r="406" ht="30.75" customHeight="1"/>
    <row r="407" ht="30.75" customHeight="1"/>
    <row r="408" ht="30.75" customHeight="1"/>
    <row r="409" ht="30.75" customHeight="1"/>
    <row r="410" ht="30.75" customHeight="1"/>
    <row r="411" ht="30.75" customHeight="1"/>
    <row r="412" ht="30.75" customHeight="1"/>
    <row r="413" ht="30.75" customHeight="1"/>
    <row r="414" ht="30.75" customHeight="1"/>
    <row r="415" ht="30.75" customHeight="1"/>
    <row r="416" ht="30.75" customHeight="1"/>
    <row r="417" ht="30.75" customHeight="1"/>
    <row r="418" ht="30.75" customHeight="1"/>
    <row r="419" ht="30.75" customHeight="1"/>
    <row r="420" ht="30.75" customHeight="1"/>
    <row r="421" ht="30.75" customHeight="1"/>
    <row r="422" ht="30.75" customHeight="1"/>
    <row r="423" ht="30.75" customHeight="1"/>
    <row r="424" ht="30.75" customHeight="1"/>
    <row r="425" ht="30.75" customHeight="1"/>
    <row r="426" ht="30.75" customHeight="1"/>
    <row r="427" ht="30.75" customHeight="1"/>
    <row r="428" ht="30.75" customHeight="1"/>
    <row r="429" ht="30.75" customHeight="1"/>
    <row r="430" ht="30.75" customHeight="1"/>
    <row r="431" ht="30.75" customHeight="1"/>
    <row r="432" ht="30.75" customHeight="1"/>
    <row r="433" ht="30.75" customHeight="1"/>
    <row r="434" ht="30.75" customHeight="1"/>
    <row r="435" ht="30.75" customHeight="1"/>
    <row r="436" ht="30.75" customHeight="1"/>
    <row r="437" ht="30.75" customHeight="1"/>
    <row r="438" ht="30.75" customHeight="1"/>
    <row r="439" ht="30.75" customHeight="1"/>
    <row r="440" ht="30.75" customHeight="1"/>
    <row r="441" ht="30.75" customHeight="1"/>
    <row r="442" ht="30.75" customHeight="1"/>
    <row r="443" ht="30.75" customHeight="1"/>
    <row r="444" ht="30.75" customHeight="1"/>
    <row r="445" ht="30.75" customHeight="1"/>
    <row r="446" ht="30.75" customHeight="1"/>
    <row r="447" ht="30.75" customHeight="1"/>
    <row r="448" ht="30.75" customHeight="1"/>
    <row r="449" ht="30.75" customHeight="1"/>
    <row r="450" ht="30.75" customHeight="1"/>
    <row r="451" ht="30.75" customHeight="1"/>
    <row r="452" ht="30.75" customHeight="1"/>
    <row r="453" ht="30.75" customHeight="1"/>
    <row r="454" ht="30.75" customHeight="1"/>
    <row r="455" ht="30.75" customHeight="1"/>
    <row r="456" ht="30.75" customHeight="1"/>
    <row r="457" ht="30.75" customHeight="1"/>
    <row r="458" ht="30.75" customHeight="1"/>
    <row r="459" ht="30.75" customHeight="1"/>
    <row r="460" ht="30.75" customHeight="1"/>
    <row r="461" ht="30.75" customHeight="1"/>
    <row r="462" ht="30.75" customHeight="1"/>
    <row r="463" ht="30.75" customHeight="1"/>
    <row r="464" ht="30.75" customHeight="1"/>
    <row r="465" ht="30.75" customHeight="1"/>
    <row r="466" ht="30.75" customHeight="1"/>
    <row r="467" ht="30.75" customHeight="1"/>
    <row r="468" ht="30.75" customHeight="1"/>
    <row r="469" ht="30.75" customHeight="1"/>
    <row r="470" ht="30.75" customHeight="1"/>
    <row r="471" ht="30.75" customHeight="1"/>
    <row r="472" ht="30.75" customHeight="1"/>
    <row r="473" ht="30.75" customHeight="1"/>
    <row r="474" ht="30.75" customHeight="1"/>
    <row r="475" ht="30.75" customHeight="1"/>
    <row r="476" ht="30.75" customHeight="1"/>
    <row r="477" ht="30.75" customHeight="1"/>
    <row r="478" ht="30.75" customHeight="1"/>
    <row r="479" ht="30.75" customHeight="1"/>
    <row r="480" ht="30.75" customHeight="1"/>
    <row r="481" ht="30.75" customHeight="1"/>
    <row r="482" ht="30.75" customHeight="1"/>
    <row r="483" ht="30.75" customHeight="1"/>
    <row r="484" ht="30.75" customHeight="1"/>
    <row r="485" ht="30.75" customHeight="1"/>
    <row r="486" ht="30.75" customHeight="1"/>
    <row r="487" ht="30.75" customHeight="1"/>
    <row r="488" ht="30.75" customHeight="1"/>
    <row r="489" ht="30.75" customHeight="1"/>
    <row r="490" ht="30.75" customHeight="1"/>
    <row r="491" ht="30.75" customHeight="1"/>
    <row r="492" ht="30.75" customHeight="1"/>
    <row r="493" ht="30.75" customHeight="1"/>
    <row r="494" ht="30.75" customHeight="1"/>
    <row r="495" ht="30.75" customHeight="1"/>
    <row r="496" ht="30.75" customHeight="1"/>
    <row r="497" ht="30.75" customHeight="1"/>
    <row r="498" ht="30.75" customHeight="1"/>
    <row r="499" ht="30.75" customHeight="1"/>
    <row r="500" ht="30.75" customHeight="1"/>
    <row r="501" ht="30.75" customHeight="1"/>
    <row r="502" ht="30.75" customHeight="1"/>
    <row r="503" ht="30.75" customHeight="1"/>
    <row r="504" ht="30.75" customHeight="1"/>
    <row r="505" ht="30.75" customHeight="1"/>
    <row r="506" ht="30.75" customHeight="1"/>
    <row r="507" ht="30.75" customHeight="1"/>
    <row r="508" ht="30.75" customHeight="1"/>
    <row r="509" ht="30.75" customHeight="1"/>
    <row r="510" ht="30.75" customHeight="1"/>
    <row r="511" ht="30.75" customHeight="1"/>
    <row r="512" ht="30.75" customHeight="1"/>
    <row r="513" ht="30.75" customHeight="1"/>
    <row r="514" ht="30.75" customHeight="1"/>
    <row r="515" ht="30.75" customHeight="1"/>
    <row r="516" ht="30.75" customHeight="1"/>
    <row r="517" ht="30.75" customHeight="1"/>
    <row r="518" ht="30.75" customHeight="1"/>
    <row r="519" ht="30.75" customHeight="1"/>
    <row r="520" ht="30.75" customHeight="1"/>
    <row r="521" ht="30.75" customHeight="1"/>
    <row r="522" ht="30.75" customHeight="1"/>
    <row r="523" ht="30.75" customHeight="1"/>
    <row r="524" ht="30.75" customHeight="1"/>
    <row r="525" ht="30.75" customHeight="1"/>
    <row r="526" ht="30.75" customHeight="1"/>
    <row r="527" ht="30.75" customHeight="1"/>
    <row r="528" ht="30.75" customHeight="1"/>
    <row r="529" ht="30.75" customHeight="1"/>
    <row r="530" ht="30.75" customHeight="1"/>
    <row r="531" ht="30.75" customHeight="1"/>
    <row r="532" ht="30.75" customHeight="1"/>
    <row r="533" ht="30.75" customHeight="1"/>
    <row r="534" ht="30.75" customHeight="1"/>
    <row r="535" ht="30.75" customHeight="1"/>
    <row r="536" ht="30.75" customHeight="1"/>
    <row r="537" ht="30.75" customHeight="1"/>
    <row r="538" ht="30.75" customHeight="1"/>
    <row r="539" ht="30.75" customHeight="1"/>
    <row r="540" ht="30.75" customHeight="1"/>
    <row r="541" ht="30.75" customHeight="1"/>
    <row r="542" ht="30.75" customHeight="1"/>
    <row r="543" ht="30.75" customHeight="1"/>
    <row r="544" ht="30.75" customHeight="1"/>
    <row r="545" ht="30.75" customHeight="1"/>
    <row r="546" ht="30.75" customHeight="1"/>
    <row r="547" ht="30.75" customHeight="1"/>
    <row r="548" ht="30.75" customHeight="1"/>
    <row r="549" ht="30.75" customHeight="1"/>
    <row r="550" ht="30.75" customHeight="1"/>
    <row r="551" ht="30.75" customHeight="1"/>
    <row r="552" ht="30.75" customHeight="1"/>
    <row r="553" ht="30.75" customHeight="1"/>
    <row r="554" ht="30.75" customHeight="1"/>
    <row r="555" ht="30.75" customHeight="1"/>
    <row r="556" ht="30.75" customHeight="1"/>
    <row r="557" ht="30.75" customHeight="1"/>
    <row r="558" ht="30.75" customHeight="1"/>
    <row r="559" ht="30.75" customHeight="1"/>
    <row r="560" ht="30.75" customHeight="1"/>
    <row r="561" ht="30.75" customHeight="1"/>
    <row r="562" ht="30.75" customHeight="1"/>
    <row r="563" ht="30.75" customHeight="1"/>
    <row r="564" ht="30.75" customHeight="1"/>
    <row r="565" ht="30.75" customHeight="1"/>
    <row r="566" ht="30.75" customHeight="1"/>
    <row r="567" ht="30.75" customHeight="1"/>
    <row r="568" ht="30.75" customHeight="1"/>
    <row r="569" ht="30.75" customHeight="1"/>
    <row r="570" ht="30.75" customHeight="1"/>
    <row r="571" ht="30.75" customHeight="1"/>
    <row r="572" ht="30.75" customHeight="1"/>
    <row r="573" ht="30.75" customHeight="1"/>
    <row r="574" ht="30.75" customHeight="1"/>
    <row r="575" ht="30.75" customHeight="1"/>
    <row r="576" ht="30.75" customHeight="1"/>
    <row r="577" ht="30.75" customHeight="1"/>
    <row r="578" ht="30.75" customHeight="1"/>
    <row r="579" ht="30.75" customHeight="1"/>
    <row r="580" ht="30.75" customHeight="1"/>
    <row r="581" ht="30.75" customHeight="1"/>
    <row r="582" ht="30.75" customHeight="1"/>
    <row r="583" ht="30.75" customHeight="1"/>
    <row r="584" ht="30.75" customHeight="1"/>
    <row r="585" ht="30.75" customHeight="1"/>
    <row r="586" ht="30.75" customHeight="1"/>
    <row r="587" ht="30.75" customHeight="1"/>
    <row r="588" ht="30.75" customHeight="1"/>
    <row r="589" ht="30.75" customHeight="1"/>
    <row r="590" ht="30.75" customHeight="1"/>
    <row r="591" ht="30.75" customHeight="1"/>
    <row r="592" ht="30.75" customHeight="1"/>
    <row r="593" ht="30.75" customHeight="1"/>
    <row r="594" ht="30.75" customHeight="1"/>
    <row r="595" ht="30.75" customHeight="1"/>
    <row r="596" ht="30.75" customHeight="1"/>
    <row r="597" ht="30.75" customHeight="1"/>
    <row r="598" ht="30.75" customHeight="1"/>
    <row r="599" ht="30.75" customHeight="1"/>
    <row r="600" ht="30.75" customHeight="1"/>
    <row r="601" ht="30.75" customHeight="1"/>
    <row r="602" ht="30.75" customHeight="1"/>
    <row r="603" ht="30.75" customHeight="1"/>
    <row r="604" ht="30.75" customHeight="1"/>
    <row r="605" ht="30.75" customHeight="1"/>
    <row r="606" ht="30.75" customHeight="1"/>
    <row r="607" ht="30.75" customHeight="1"/>
    <row r="608" ht="30.75" customHeight="1"/>
    <row r="609" ht="30.75" customHeight="1"/>
    <row r="610" ht="30.75" customHeight="1"/>
    <row r="611" ht="30.75" customHeight="1"/>
    <row r="612" ht="30.75" customHeight="1"/>
    <row r="613" ht="30.75" customHeight="1"/>
    <row r="614" ht="30.75" customHeight="1"/>
    <row r="615" ht="30.75" customHeight="1"/>
    <row r="616" ht="30.75" customHeight="1"/>
    <row r="617" ht="30.75" customHeight="1"/>
    <row r="618" ht="30.75" customHeight="1"/>
    <row r="619" ht="30.75" customHeight="1"/>
    <row r="620" ht="30.75" customHeight="1"/>
    <row r="621" ht="30.75" customHeight="1"/>
    <row r="622" ht="30.75" customHeight="1"/>
    <row r="623" ht="30.75" customHeight="1"/>
    <row r="624" ht="30.75" customHeight="1"/>
    <row r="625" ht="30.75" customHeight="1"/>
    <row r="626" ht="30.75" customHeight="1"/>
    <row r="627" ht="30.75" customHeight="1"/>
    <row r="628" ht="30.75" customHeight="1"/>
    <row r="629" ht="30.75" customHeight="1"/>
    <row r="630" ht="30.75" customHeight="1"/>
    <row r="631" ht="30.75" customHeight="1"/>
    <row r="632" ht="30.75" customHeight="1"/>
    <row r="633" ht="30.75" customHeight="1"/>
    <row r="634" ht="30.75" customHeight="1"/>
    <row r="635" ht="30.75" customHeight="1"/>
    <row r="636" ht="30.75" customHeight="1"/>
    <row r="637" ht="30.75" customHeight="1"/>
    <row r="638" ht="30.75" customHeight="1"/>
    <row r="639" ht="30.75" customHeight="1"/>
    <row r="640" ht="30.75" customHeight="1"/>
    <row r="641" ht="30.75" customHeight="1"/>
    <row r="642" ht="30.75" customHeight="1"/>
    <row r="643" ht="30.75" customHeight="1"/>
    <row r="644" ht="30.75" customHeight="1"/>
    <row r="645" ht="30.75" customHeight="1"/>
    <row r="646" ht="30.75" customHeight="1"/>
    <row r="647" ht="30.75" customHeight="1"/>
    <row r="648" ht="30.75" customHeight="1"/>
    <row r="649" ht="30.75" customHeight="1"/>
    <row r="650" ht="30.75" customHeight="1"/>
    <row r="651" ht="30.75" customHeight="1"/>
    <row r="652" ht="30.75" customHeight="1"/>
    <row r="653" ht="30.75" customHeight="1"/>
    <row r="654" ht="30.75" customHeight="1"/>
    <row r="655" ht="30.75" customHeight="1"/>
    <row r="656" ht="30.75" customHeight="1"/>
    <row r="657" ht="30.75" customHeight="1"/>
    <row r="658" ht="30.75" customHeight="1"/>
    <row r="659" ht="30.75" customHeight="1"/>
    <row r="660" ht="30.75" customHeight="1"/>
    <row r="661" ht="30.75" customHeight="1"/>
    <row r="662" ht="30.75" customHeight="1"/>
    <row r="663" ht="30.75" customHeight="1"/>
    <row r="664" ht="30.75" customHeight="1"/>
    <row r="665" ht="30.75" customHeight="1"/>
    <row r="666" ht="30.75" customHeight="1"/>
    <row r="667" ht="30.75" customHeight="1"/>
    <row r="668" ht="30.75" customHeight="1"/>
    <row r="669" ht="30.75" customHeight="1"/>
    <row r="670" ht="30.75" customHeight="1"/>
    <row r="671" ht="30.75" customHeight="1"/>
    <row r="672" ht="30.75" customHeight="1"/>
    <row r="673" ht="30.75" customHeight="1"/>
    <row r="674" ht="30.75" customHeight="1"/>
    <row r="675" ht="30.75" customHeight="1"/>
    <row r="676" ht="30.75" customHeight="1"/>
    <row r="677" ht="30.75" customHeight="1"/>
    <row r="678" ht="30.75" customHeight="1"/>
    <row r="679" ht="30.75" customHeight="1"/>
    <row r="680" ht="30.75" customHeight="1"/>
    <row r="681" ht="30.75" customHeight="1"/>
    <row r="682" ht="30.75" customHeight="1"/>
    <row r="683" ht="30.75" customHeight="1"/>
    <row r="684" ht="30.75" customHeight="1"/>
    <row r="685" ht="30.75" customHeight="1"/>
    <row r="686" ht="30.75" customHeight="1"/>
    <row r="687" ht="30.75" customHeight="1"/>
    <row r="688" ht="30.75" customHeight="1"/>
    <row r="689" ht="30.75" customHeight="1"/>
    <row r="690" ht="30.75" customHeight="1"/>
    <row r="691" ht="30.75" customHeight="1"/>
    <row r="692" ht="30.75" customHeight="1"/>
    <row r="693" ht="30.75" customHeight="1"/>
    <row r="694" ht="30.75" customHeight="1"/>
    <row r="695" ht="30.75" customHeight="1"/>
    <row r="696" ht="30.75" customHeight="1"/>
    <row r="697" ht="30.75" customHeight="1"/>
    <row r="698" ht="30.75" customHeight="1"/>
    <row r="699" ht="30.75" customHeight="1"/>
    <row r="700" ht="30.75" customHeight="1"/>
    <row r="701" ht="30.75" customHeight="1"/>
    <row r="702" ht="30.75" customHeight="1"/>
    <row r="703" ht="30.75" customHeight="1"/>
    <row r="704" ht="30.75" customHeight="1"/>
    <row r="705" ht="30.75" customHeight="1"/>
    <row r="706" ht="30.75" customHeight="1"/>
    <row r="707" ht="30.75" customHeight="1"/>
    <row r="708" ht="30.75" customHeight="1"/>
    <row r="709" ht="30.75" customHeight="1"/>
    <row r="710" ht="30.75" customHeight="1"/>
    <row r="711" ht="30.75" customHeight="1"/>
    <row r="712" ht="30.75" customHeight="1"/>
    <row r="713" ht="30.75" customHeight="1"/>
    <row r="714" ht="30.75" customHeight="1"/>
    <row r="715" ht="30.75" customHeight="1"/>
    <row r="716" ht="30.75" customHeight="1"/>
    <row r="717" ht="30.75" customHeight="1"/>
    <row r="718" ht="30.75" customHeight="1"/>
    <row r="719" ht="30.75" customHeight="1"/>
    <row r="720" ht="30.75" customHeight="1"/>
    <row r="721" ht="30.75" customHeight="1"/>
    <row r="722" ht="30.75" customHeight="1"/>
    <row r="723" ht="30.75" customHeight="1"/>
    <row r="724" ht="30.75" customHeight="1"/>
    <row r="725" ht="30.75" customHeight="1"/>
    <row r="726" ht="30.75" customHeight="1"/>
    <row r="727" ht="30.75" customHeight="1"/>
    <row r="728" ht="30.75" customHeight="1"/>
    <row r="729" ht="30.75" customHeight="1"/>
    <row r="730" ht="30.75" customHeight="1"/>
    <row r="731" ht="30.75" customHeight="1"/>
    <row r="732" ht="30.75" customHeight="1"/>
    <row r="733" ht="30.75" customHeight="1"/>
    <row r="734" ht="30.75" customHeight="1"/>
    <row r="735" ht="30.75" customHeight="1"/>
    <row r="736" ht="30.75" customHeight="1"/>
    <row r="737" ht="30.75" customHeight="1"/>
    <row r="738" ht="30.75" customHeight="1"/>
    <row r="739" ht="30.75" customHeight="1"/>
    <row r="740" ht="30.75" customHeight="1"/>
    <row r="741" ht="30.75" customHeight="1"/>
    <row r="742" ht="30.75" customHeight="1"/>
    <row r="743" ht="30.75" customHeight="1"/>
    <row r="744" ht="30.75" customHeight="1"/>
    <row r="745" ht="30.75" customHeight="1"/>
    <row r="746" ht="30.75" customHeight="1"/>
    <row r="747" ht="30.75" customHeight="1"/>
    <row r="748" ht="30.75" customHeight="1"/>
    <row r="749" ht="30.75" customHeight="1"/>
    <row r="750" ht="30.75" customHeight="1"/>
    <row r="751" ht="30.75" customHeight="1"/>
    <row r="752" ht="30.75" customHeight="1"/>
    <row r="753" ht="30.75" customHeight="1"/>
    <row r="754" ht="30.75" customHeight="1"/>
    <row r="755" ht="30.75" customHeight="1"/>
    <row r="756" ht="30.75" customHeight="1"/>
    <row r="757" ht="30.75" customHeight="1"/>
    <row r="758" ht="30.75" customHeight="1"/>
    <row r="759" ht="30.75" customHeight="1"/>
    <row r="760" ht="30.75" customHeight="1"/>
    <row r="761" ht="30.75" customHeight="1"/>
    <row r="762" ht="30.75" customHeight="1"/>
    <row r="763" ht="30.75" customHeight="1"/>
    <row r="764" ht="30.75" customHeight="1"/>
    <row r="765" ht="30.75" customHeight="1"/>
    <row r="766" ht="30.75" customHeight="1"/>
    <row r="767" ht="30.75" customHeight="1"/>
    <row r="768" ht="30.75" customHeight="1"/>
    <row r="769" ht="30.75" customHeight="1"/>
    <row r="770" ht="30.75" customHeight="1"/>
    <row r="771" ht="30.75" customHeight="1"/>
    <row r="772" ht="30.75" customHeight="1"/>
    <row r="773" ht="30.75" customHeight="1"/>
    <row r="774" ht="30.75" customHeight="1"/>
    <row r="775" ht="30.75" customHeight="1"/>
    <row r="776" ht="30.75" customHeight="1"/>
    <row r="777" ht="30.75" customHeight="1"/>
    <row r="778" ht="30.75" customHeight="1"/>
    <row r="779" ht="30.75" customHeight="1"/>
    <row r="780" ht="30.75" customHeight="1"/>
    <row r="781" ht="30.75" customHeight="1"/>
    <row r="782" ht="30.75" customHeight="1"/>
    <row r="783" ht="30.75" customHeight="1"/>
    <row r="784" ht="30.75" customHeight="1"/>
    <row r="785" ht="30.75" customHeight="1"/>
    <row r="786" ht="30.75" customHeight="1"/>
    <row r="787" ht="30.75" customHeight="1"/>
    <row r="788" ht="30.75" customHeight="1"/>
    <row r="789" ht="30.75" customHeight="1"/>
    <row r="790" ht="30.75" customHeight="1"/>
    <row r="791" ht="30.75" customHeight="1"/>
    <row r="792" ht="30.75" customHeight="1"/>
    <row r="793" ht="30.75" customHeight="1"/>
    <row r="794" ht="30.75" customHeight="1"/>
    <row r="795" ht="30.75" customHeight="1"/>
    <row r="796" ht="30.75" customHeight="1"/>
    <row r="797" ht="30.75" customHeight="1"/>
    <row r="798" ht="30.75" customHeight="1"/>
    <row r="799" ht="30.75" customHeight="1"/>
    <row r="800" ht="30.75" customHeight="1"/>
    <row r="801" ht="30.75" customHeight="1"/>
    <row r="802" ht="30.75" customHeight="1"/>
    <row r="803" ht="30.75" customHeight="1"/>
    <row r="804" ht="30.75" customHeight="1"/>
    <row r="805" ht="30.75" customHeight="1"/>
    <row r="806" ht="30.75" customHeight="1"/>
    <row r="807" ht="30.75" customHeight="1"/>
    <row r="808" ht="30.75" customHeight="1"/>
    <row r="809" ht="30.75" customHeight="1"/>
    <row r="810" ht="30.75" customHeight="1"/>
    <row r="811" ht="30.75" customHeight="1"/>
    <row r="812" ht="30.75" customHeight="1"/>
    <row r="813" ht="30.75" customHeight="1"/>
    <row r="814" ht="30.75" customHeight="1"/>
    <row r="815" ht="30.75" customHeight="1"/>
    <row r="816" ht="30.75" customHeight="1"/>
    <row r="817" ht="30.75" customHeight="1"/>
    <row r="818" ht="30.75" customHeight="1"/>
    <row r="819" ht="30.75" customHeight="1"/>
    <row r="820" ht="30.75" customHeight="1"/>
    <row r="821" ht="30.75" customHeight="1"/>
    <row r="822" ht="30.75" customHeight="1"/>
    <row r="823" ht="30.75" customHeight="1"/>
    <row r="824" ht="30.75" customHeight="1"/>
    <row r="825" ht="30.75" customHeight="1"/>
    <row r="826" ht="30.75" customHeight="1"/>
    <row r="827" ht="30.75" customHeight="1"/>
    <row r="828" ht="30.75" customHeight="1"/>
    <row r="829" ht="30.75" customHeight="1"/>
    <row r="830" ht="30.75" customHeight="1"/>
    <row r="831" ht="30.75" customHeight="1"/>
    <row r="832" ht="30.75" customHeight="1"/>
    <row r="833" ht="30.75" customHeight="1"/>
    <row r="834" ht="30.75" customHeight="1"/>
    <row r="835" ht="30.75" customHeight="1"/>
    <row r="836" ht="30.75" customHeight="1"/>
    <row r="837" ht="30.75" customHeight="1"/>
    <row r="838" ht="30.75" customHeight="1"/>
    <row r="839" ht="30.75" customHeight="1"/>
    <row r="840" ht="30.75" customHeight="1"/>
    <row r="841" ht="30.75" customHeight="1"/>
    <row r="842" ht="30.75" customHeight="1"/>
    <row r="843" ht="30.75" customHeight="1"/>
    <row r="844" ht="30.75" customHeight="1"/>
    <row r="845" ht="30.75" customHeight="1"/>
    <row r="846" ht="30.75" customHeight="1"/>
    <row r="847" ht="30.75" customHeight="1"/>
    <row r="848" ht="30.75" customHeight="1"/>
    <row r="849" ht="30.75" customHeight="1"/>
    <row r="850" ht="30.75" customHeight="1"/>
    <row r="851" ht="30.75" customHeight="1"/>
    <row r="852" ht="30.75" customHeight="1"/>
    <row r="853" ht="30.75" customHeight="1"/>
    <row r="854" ht="30.75" customHeight="1"/>
    <row r="855" ht="30.75" customHeight="1"/>
    <row r="856" ht="30.75" customHeight="1"/>
    <row r="857" ht="30.75" customHeight="1"/>
    <row r="858" ht="30.75" customHeight="1"/>
    <row r="859" ht="30.75" customHeight="1"/>
    <row r="860" ht="30.75" customHeight="1"/>
    <row r="861" ht="30.75" customHeight="1"/>
    <row r="862" ht="30.75" customHeight="1"/>
    <row r="863" ht="30.75" customHeight="1"/>
    <row r="864" ht="30.75" customHeight="1"/>
    <row r="865" ht="30.75" customHeight="1"/>
    <row r="866" ht="30.75" customHeight="1"/>
    <row r="867" ht="30.75" customHeight="1"/>
    <row r="868" ht="30.75" customHeight="1"/>
    <row r="869" ht="30.75" customHeight="1"/>
    <row r="870" ht="30.75" customHeight="1"/>
    <row r="871" ht="30.75" customHeight="1"/>
    <row r="872" ht="30.75" customHeight="1"/>
    <row r="873" ht="30.75" customHeight="1"/>
    <row r="874" ht="30.75" customHeight="1"/>
    <row r="875" ht="30.75" customHeight="1"/>
    <row r="876" ht="30.75" customHeight="1"/>
    <row r="877" ht="30.75" customHeight="1"/>
    <row r="878" ht="30.75" customHeight="1"/>
    <row r="879" ht="30.75" customHeight="1"/>
    <row r="880" ht="30.75" customHeight="1"/>
    <row r="881" ht="30.75" customHeight="1"/>
    <row r="882" ht="30.75" customHeight="1"/>
    <row r="883" ht="30.75" customHeight="1"/>
    <row r="884" ht="30.75" customHeight="1"/>
    <row r="885" ht="30.75" customHeight="1"/>
    <row r="886" ht="30.75" customHeight="1"/>
    <row r="887" ht="30.75" customHeight="1"/>
    <row r="888" ht="30.75" customHeight="1"/>
    <row r="889" ht="30.75" customHeight="1"/>
    <row r="890" ht="30.75" customHeight="1"/>
    <row r="891" ht="30.75" customHeight="1"/>
    <row r="892" ht="30.75" customHeight="1"/>
    <row r="893" ht="30.75" customHeight="1"/>
    <row r="894" ht="30.75" customHeight="1"/>
    <row r="895" ht="30.75" customHeight="1"/>
    <row r="896" ht="30.75" customHeight="1"/>
    <row r="897" ht="30.75" customHeight="1"/>
    <row r="898" ht="30.75" customHeight="1"/>
    <row r="899" ht="30.75" customHeight="1"/>
    <row r="900" ht="30.75" customHeight="1"/>
    <row r="901" ht="30.75" customHeight="1"/>
    <row r="902" ht="30.75" customHeight="1"/>
    <row r="903" ht="30.75" customHeight="1"/>
    <row r="904" ht="30.75" customHeight="1"/>
    <row r="905" ht="30.75" customHeight="1"/>
    <row r="906" ht="30.75" customHeight="1"/>
    <row r="907" ht="30.75" customHeight="1"/>
    <row r="908" ht="30.75" customHeight="1"/>
    <row r="909" ht="30.75" customHeight="1"/>
    <row r="910" ht="30.75" customHeight="1"/>
    <row r="911" ht="30.75" customHeight="1"/>
    <row r="912" ht="30.75" customHeight="1"/>
    <row r="913" ht="30.75" customHeight="1"/>
    <row r="914" ht="30.75" customHeight="1"/>
    <row r="915" ht="30.75" customHeight="1"/>
    <row r="916" ht="30.75" customHeight="1"/>
    <row r="917" ht="30.75" customHeight="1"/>
    <row r="918" ht="30.75" customHeight="1"/>
    <row r="919" ht="30.75" customHeight="1"/>
    <row r="920" ht="30.75" customHeight="1"/>
    <row r="921" ht="30.75" customHeight="1"/>
    <row r="922" ht="30.75" customHeight="1"/>
    <row r="923" ht="30.75" customHeight="1"/>
    <row r="924" ht="30.75" customHeight="1"/>
    <row r="925" ht="30.75" customHeight="1"/>
    <row r="926" ht="30.75" customHeight="1"/>
    <row r="927" ht="30.75" customHeight="1"/>
    <row r="928" ht="30.75" customHeight="1"/>
    <row r="929" ht="30.75" customHeight="1"/>
    <row r="930" ht="30.75" customHeight="1"/>
    <row r="931" ht="30.75" customHeight="1"/>
    <row r="932" ht="30.75" customHeight="1"/>
    <row r="933" ht="30.75" customHeight="1"/>
    <row r="934" ht="30.75" customHeight="1"/>
    <row r="935" ht="30.75" customHeight="1"/>
    <row r="936" ht="30.75" customHeight="1"/>
    <row r="937" ht="30.75" customHeight="1"/>
    <row r="938" ht="30.75" customHeight="1"/>
    <row r="939" ht="30.75" customHeight="1"/>
    <row r="940" ht="30.75" customHeight="1"/>
    <row r="941" ht="30.75" customHeight="1"/>
    <row r="942" ht="30.75" customHeight="1"/>
    <row r="943" ht="30.75" customHeight="1"/>
    <row r="944" ht="30.75" customHeight="1"/>
    <row r="945" ht="30.75" customHeight="1"/>
    <row r="946" ht="30.75" customHeight="1"/>
    <row r="947" ht="30.75" customHeight="1"/>
    <row r="948" ht="30.75" customHeight="1"/>
    <row r="949" ht="30.75" customHeight="1"/>
    <row r="950" ht="30.75" customHeight="1"/>
    <row r="951" ht="30.75" customHeight="1"/>
    <row r="952" ht="30.75" customHeight="1"/>
    <row r="953" ht="30.75" customHeight="1"/>
    <row r="954" ht="30.75" customHeight="1"/>
    <row r="955" ht="30.75" customHeight="1"/>
    <row r="956" ht="30.75" customHeight="1"/>
    <row r="957" ht="30.75" customHeight="1"/>
    <row r="958" ht="30.75" customHeight="1"/>
    <row r="959" ht="30.75" customHeight="1"/>
    <row r="960" ht="30.75" customHeight="1"/>
    <row r="961" ht="30.75" customHeight="1"/>
    <row r="962" ht="30.75" customHeight="1"/>
    <row r="963" ht="30.75" customHeight="1"/>
    <row r="964" ht="30.75" customHeight="1"/>
    <row r="965" ht="30.75" customHeight="1"/>
    <row r="966" ht="30.75" customHeight="1"/>
    <row r="967" ht="30.75" customHeight="1"/>
    <row r="968" ht="30.75" customHeight="1"/>
    <row r="969" ht="30.75" customHeight="1"/>
    <row r="970" ht="30.75" customHeight="1"/>
    <row r="971" ht="30.75" customHeight="1"/>
    <row r="972" ht="30.75" customHeight="1"/>
    <row r="973" ht="30.75" customHeight="1"/>
    <row r="974" ht="30.75" customHeight="1"/>
    <row r="975" ht="30.75" customHeight="1"/>
    <row r="976" ht="30.75" customHeight="1"/>
    <row r="977" ht="30.75" customHeight="1"/>
    <row r="978" ht="30.75" customHeight="1"/>
    <row r="979" ht="30.75" customHeight="1"/>
    <row r="980" ht="30.75" customHeight="1"/>
    <row r="981" ht="30.75" customHeight="1"/>
    <row r="982" ht="30.75" customHeight="1"/>
    <row r="983" ht="30.75" customHeight="1"/>
    <row r="984" ht="30.75" customHeight="1"/>
    <row r="985" ht="30.75" customHeight="1"/>
    <row r="986" ht="30.75" customHeight="1"/>
    <row r="987" ht="30.75" customHeight="1"/>
    <row r="988" ht="30.75" customHeight="1"/>
    <row r="989" ht="30.75" customHeight="1"/>
    <row r="990" ht="30.75" customHeight="1"/>
    <row r="991" ht="30.75" customHeight="1"/>
    <row r="992" ht="30.75" customHeight="1"/>
    <row r="993" ht="30.75" customHeight="1"/>
    <row r="994" ht="30.75" customHeight="1"/>
    <row r="995" ht="30.75" customHeight="1"/>
    <row r="996" ht="30.75" customHeight="1"/>
    <row r="997" ht="30.75" customHeight="1"/>
    <row r="998" ht="30.75" customHeight="1"/>
    <row r="999" ht="30.75" customHeight="1"/>
    <row r="1000" ht="30.75" customHeight="1"/>
    <row r="1001" ht="30.75" customHeight="1"/>
    <row r="1002" ht="30.75" customHeight="1"/>
    <row r="1003" ht="30.75" customHeight="1"/>
    <row r="1004" ht="30.75" customHeight="1"/>
    <row r="1005" ht="30.75" customHeight="1"/>
    <row r="1006" ht="30.75" customHeight="1"/>
    <row r="1007" ht="30.75" customHeight="1"/>
    <row r="1008" ht="30.75" customHeight="1"/>
    <row r="1009" ht="30.75" customHeight="1"/>
    <row r="1010" ht="30.75" customHeight="1"/>
    <row r="1011" ht="30.75" customHeight="1"/>
    <row r="1012" ht="30.75" customHeight="1"/>
    <row r="1013" ht="30.75" customHeight="1"/>
    <row r="1014" ht="30.75" customHeight="1"/>
    <row r="1015" ht="30.75" customHeight="1"/>
    <row r="1016" ht="30.75" customHeight="1"/>
    <row r="1017" ht="30.75" customHeight="1"/>
    <row r="1018" ht="30.75" customHeight="1"/>
    <row r="1019" ht="30.75" customHeight="1"/>
    <row r="1020" ht="30.75" customHeight="1"/>
    <row r="1021" ht="30.75" customHeight="1"/>
    <row r="1022" ht="30.75" customHeight="1"/>
    <row r="1023" ht="30.75" customHeight="1"/>
    <row r="1024" ht="30.75" customHeight="1"/>
    <row r="1025" ht="30.75" customHeight="1"/>
    <row r="1026" ht="30.75" customHeight="1"/>
    <row r="1027" ht="30.75" customHeight="1"/>
    <row r="1028" ht="30.75" customHeight="1"/>
    <row r="1029" ht="30.75" customHeight="1"/>
    <row r="1030" ht="30.75" customHeight="1"/>
    <row r="1031" ht="30.75" customHeight="1"/>
    <row r="1032" ht="30.75" customHeight="1"/>
    <row r="1033" ht="30.75" customHeight="1"/>
    <row r="1034" ht="30.75" customHeight="1"/>
    <row r="1035" ht="30.75" customHeight="1"/>
    <row r="1036" ht="30.75" customHeight="1"/>
    <row r="1037" ht="30.75" customHeight="1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A6CF-4A80-8C4E-AFAA-845938CA71CB}">
  <sheetPr codeName="Feuil10">
    <tabColor rgb="FFD3CFC3"/>
    <pageSetUpPr fitToPage="1"/>
  </sheetPr>
  <dimension ref="A1:Z993"/>
  <sheetViews>
    <sheetView showGridLines="0" topLeftCell="A43" zoomScaleNormal="100" workbookViewId="0">
      <selection activeCell="D41" sqref="D41"/>
    </sheetView>
  </sheetViews>
  <sheetFormatPr baseColWidth="10" defaultColWidth="12.5" defaultRowHeight="15" customHeight="1"/>
  <cols>
    <col min="1" max="1" width="2.5" style="14" customWidth="1"/>
    <col min="2" max="2" width="25" style="14" customWidth="1"/>
    <col min="3" max="3" width="12.87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>
      <c r="A1" s="13"/>
      <c r="B1" s="145" t="s">
        <v>184</v>
      </c>
      <c r="C1" s="146"/>
      <c r="D1" s="146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>
      <c r="A2" s="18"/>
      <c r="B2" s="15" t="s">
        <v>11</v>
      </c>
      <c r="C2" s="16" t="s">
        <v>12</v>
      </c>
      <c r="D2" s="15" t="s">
        <v>13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30.75" customHeight="1">
      <c r="B3" s="135">
        <v>44459</v>
      </c>
      <c r="C3" s="79">
        <v>3.472222222222222E-3</v>
      </c>
      <c r="D3" s="21" t="s">
        <v>185</v>
      </c>
    </row>
    <row r="4" spans="1:26" ht="30.75" customHeight="1">
      <c r="B4" s="136">
        <v>44463</v>
      </c>
      <c r="C4" s="79">
        <v>1.3888888888888889E-3</v>
      </c>
      <c r="D4" s="21" t="s">
        <v>186</v>
      </c>
    </row>
    <row r="5" spans="1:26" ht="30.75" customHeight="1">
      <c r="B5" s="136">
        <v>44463</v>
      </c>
      <c r="C5" s="79">
        <v>4.1666666666666664E-2</v>
      </c>
      <c r="D5" s="21" t="s">
        <v>88</v>
      </c>
    </row>
    <row r="6" spans="1:26" ht="30.75" customHeight="1">
      <c r="B6" s="136">
        <v>44468</v>
      </c>
      <c r="C6" s="79">
        <v>8.3333333333333329E-2</v>
      </c>
      <c r="D6" s="67" t="s">
        <v>187</v>
      </c>
    </row>
    <row r="7" spans="1:26" ht="30.75" customHeight="1" thickBot="1">
      <c r="B7" s="137">
        <v>44477</v>
      </c>
      <c r="C7" s="80">
        <v>6.9444444444444441E-3</v>
      </c>
      <c r="D7" s="30" t="s">
        <v>188</v>
      </c>
    </row>
    <row r="8" spans="1:26" ht="30.75" customHeight="1" thickTop="1">
      <c r="B8" s="136">
        <v>44479</v>
      </c>
      <c r="C8" s="81">
        <v>6.25E-2</v>
      </c>
      <c r="D8" s="32" t="s">
        <v>189</v>
      </c>
    </row>
    <row r="9" spans="1:26" ht="30.75" customHeight="1">
      <c r="B9" s="136">
        <v>44485</v>
      </c>
      <c r="C9" s="82">
        <v>2.0833333333333332E-2</v>
      </c>
      <c r="D9" s="83" t="s">
        <v>190</v>
      </c>
    </row>
    <row r="10" spans="1:26" ht="30.75" customHeight="1">
      <c r="B10" s="136">
        <v>44488</v>
      </c>
      <c r="C10" s="79">
        <v>4.1666666666666664E-2</v>
      </c>
      <c r="D10" s="21" t="s">
        <v>191</v>
      </c>
    </row>
    <row r="11" spans="1:26" ht="30.75" customHeight="1">
      <c r="B11" s="136">
        <v>44494</v>
      </c>
      <c r="C11" s="81">
        <v>1.3888888888888888E-2</v>
      </c>
      <c r="D11" s="32" t="s">
        <v>192</v>
      </c>
    </row>
    <row r="12" spans="1:26" ht="30.75" customHeight="1">
      <c r="B12" s="136">
        <v>44494</v>
      </c>
      <c r="C12" s="79">
        <v>3.125E-2</v>
      </c>
      <c r="D12" s="21" t="s">
        <v>193</v>
      </c>
    </row>
    <row r="13" spans="1:26" ht="30.75" customHeight="1">
      <c r="B13" s="138">
        <v>44494</v>
      </c>
      <c r="C13" s="82">
        <v>2.0833333333333332E-2</v>
      </c>
      <c r="D13" s="83" t="s">
        <v>194</v>
      </c>
    </row>
    <row r="14" spans="1:26" ht="30.75" customHeight="1" thickBot="1">
      <c r="B14" s="139">
        <v>44502</v>
      </c>
      <c r="C14" s="80">
        <v>4.1666666666666664E-2</v>
      </c>
      <c r="D14" s="30" t="s">
        <v>195</v>
      </c>
    </row>
    <row r="15" spans="1:26" ht="30.75" customHeight="1" thickTop="1">
      <c r="B15" s="138">
        <v>44506</v>
      </c>
      <c r="C15" s="84">
        <v>2.0833333333333332E-2</v>
      </c>
      <c r="D15" s="76" t="s">
        <v>196</v>
      </c>
    </row>
    <row r="16" spans="1:26" ht="30.75" customHeight="1">
      <c r="B16" s="138">
        <v>44508</v>
      </c>
      <c r="C16" s="82">
        <v>2.0833333333333332E-2</v>
      </c>
      <c r="D16" s="83" t="s">
        <v>197</v>
      </c>
    </row>
    <row r="17" spans="2:4" ht="30.75" customHeight="1">
      <c r="B17" s="140">
        <v>44520</v>
      </c>
      <c r="C17" s="85">
        <v>6.25E-2</v>
      </c>
      <c r="D17" s="63" t="s">
        <v>198</v>
      </c>
    </row>
    <row r="18" spans="2:4" ht="30.75" customHeight="1">
      <c r="B18" s="140">
        <v>44520</v>
      </c>
      <c r="C18" s="85">
        <v>3.125E-2</v>
      </c>
      <c r="D18" s="63" t="s">
        <v>199</v>
      </c>
    </row>
    <row r="19" spans="2:4" ht="30.75" customHeight="1">
      <c r="B19" s="140">
        <v>44521</v>
      </c>
      <c r="C19" s="86">
        <v>2.0833333333333332E-2</v>
      </c>
      <c r="D19" s="60" t="s">
        <v>200</v>
      </c>
    </row>
    <row r="20" spans="2:4" ht="30.75" customHeight="1">
      <c r="B20" s="140">
        <v>44522</v>
      </c>
      <c r="C20" s="85">
        <v>2.0833333333333332E-2</v>
      </c>
      <c r="D20" s="63" t="s">
        <v>201</v>
      </c>
    </row>
    <row r="21" spans="2:4" ht="30.75" customHeight="1">
      <c r="B21" s="140">
        <v>44522</v>
      </c>
      <c r="C21" s="85">
        <v>6.25E-2</v>
      </c>
      <c r="D21" s="63" t="s">
        <v>202</v>
      </c>
    </row>
    <row r="22" spans="2:4" ht="30.75" customHeight="1">
      <c r="B22" s="140">
        <v>44523</v>
      </c>
      <c r="C22" s="85">
        <v>0.16666666666666666</v>
      </c>
      <c r="D22" s="63" t="s">
        <v>203</v>
      </c>
    </row>
    <row r="23" spans="2:4" ht="30.75" customHeight="1" thickBot="1">
      <c r="B23" s="141">
        <v>44523</v>
      </c>
      <c r="C23" s="87">
        <v>6.25E-2</v>
      </c>
      <c r="D23" s="62" t="s">
        <v>204</v>
      </c>
    </row>
    <row r="24" spans="2:4" ht="30.75" customHeight="1" thickTop="1">
      <c r="B24" s="138">
        <v>44546</v>
      </c>
      <c r="C24" s="82">
        <v>0.125</v>
      </c>
      <c r="D24" s="83" t="s">
        <v>205</v>
      </c>
    </row>
    <row r="25" spans="2:4" ht="30.75" customHeight="1">
      <c r="B25" s="138">
        <v>44546</v>
      </c>
      <c r="C25" s="82">
        <v>3.125E-2</v>
      </c>
      <c r="D25" s="83" t="s">
        <v>206</v>
      </c>
    </row>
    <row r="26" spans="2:4" ht="30.75" customHeight="1" thickBot="1">
      <c r="B26" s="139">
        <v>44546</v>
      </c>
      <c r="C26" s="80">
        <v>2.0833333333333332E-2</v>
      </c>
      <c r="D26" s="30" t="s">
        <v>207</v>
      </c>
    </row>
    <row r="27" spans="2:4" ht="30.75" customHeight="1" thickTop="1">
      <c r="B27" s="138">
        <v>44573</v>
      </c>
      <c r="C27" s="84">
        <v>0.125</v>
      </c>
      <c r="D27" s="76" t="s">
        <v>208</v>
      </c>
    </row>
    <row r="28" spans="2:4" ht="30.75" customHeight="1" thickBot="1">
      <c r="B28" s="139">
        <v>44585</v>
      </c>
      <c r="C28" s="80">
        <v>0.16666666666666666</v>
      </c>
      <c r="D28" s="30" t="s">
        <v>209</v>
      </c>
    </row>
    <row r="29" spans="2:4" ht="30.75" customHeight="1" thickTop="1">
      <c r="B29" s="138">
        <v>44607</v>
      </c>
      <c r="C29" s="82">
        <v>0.41666666666666669</v>
      </c>
      <c r="D29" s="83" t="s">
        <v>232</v>
      </c>
    </row>
    <row r="30" spans="2:4" ht="30.75" customHeight="1">
      <c r="B30" s="138">
        <v>44609</v>
      </c>
      <c r="C30" s="82">
        <v>6.25E-2</v>
      </c>
      <c r="D30" s="83" t="s">
        <v>233</v>
      </c>
    </row>
    <row r="31" spans="2:4" ht="30.75" customHeight="1">
      <c r="B31" s="138">
        <v>44614</v>
      </c>
      <c r="C31" s="82">
        <v>0.125</v>
      </c>
      <c r="D31" s="83" t="s">
        <v>234</v>
      </c>
    </row>
    <row r="32" spans="2:4" ht="30.75" customHeight="1" thickBot="1">
      <c r="B32" s="139">
        <v>44619</v>
      </c>
      <c r="C32" s="80">
        <v>0.14583333333333334</v>
      </c>
      <c r="D32" s="30" t="s">
        <v>246</v>
      </c>
    </row>
    <row r="33" spans="2:4" ht="30.75" customHeight="1" thickTop="1">
      <c r="B33" s="138">
        <v>44626</v>
      </c>
      <c r="C33" s="82">
        <v>8.3333333333333329E-2</v>
      </c>
      <c r="D33" s="83" t="s">
        <v>257</v>
      </c>
    </row>
    <row r="34" spans="2:4" ht="30.75" customHeight="1">
      <c r="B34" s="138">
        <v>44632</v>
      </c>
      <c r="C34" s="82">
        <v>0.125</v>
      </c>
      <c r="D34" s="83" t="s">
        <v>290</v>
      </c>
    </row>
    <row r="35" spans="2:4" ht="30.75" customHeight="1">
      <c r="B35" s="138">
        <v>44635</v>
      </c>
      <c r="C35" s="82">
        <v>6.25E-2</v>
      </c>
      <c r="D35" s="83" t="s">
        <v>290</v>
      </c>
    </row>
    <row r="36" spans="2:4" ht="30.75" customHeight="1" thickBot="1">
      <c r="B36" s="139">
        <v>44643</v>
      </c>
      <c r="C36" s="80">
        <v>8.3333333333333329E-2</v>
      </c>
      <c r="D36" s="30" t="s">
        <v>291</v>
      </c>
    </row>
    <row r="37" spans="2:4" ht="30.75" customHeight="1" thickTop="1">
      <c r="B37" s="138">
        <v>44653</v>
      </c>
      <c r="C37" s="82">
        <v>8.3333333333333329E-2</v>
      </c>
      <c r="D37" s="83" t="s">
        <v>308</v>
      </c>
    </row>
    <row r="38" spans="2:4" ht="30.75" customHeight="1">
      <c r="B38" s="138">
        <v>44653</v>
      </c>
      <c r="C38" s="82">
        <v>0.125</v>
      </c>
      <c r="D38" s="83" t="s">
        <v>309</v>
      </c>
    </row>
    <row r="39" spans="2:4" ht="30.75" customHeight="1">
      <c r="B39" s="138">
        <v>44653</v>
      </c>
      <c r="C39" s="82">
        <v>0.125</v>
      </c>
      <c r="D39" s="83" t="s">
        <v>310</v>
      </c>
    </row>
    <row r="40" spans="2:4" ht="30.75" customHeight="1">
      <c r="B40" s="138">
        <v>44654</v>
      </c>
      <c r="C40" s="82">
        <v>7.2916666666666671E-2</v>
      </c>
      <c r="D40" s="83" t="s">
        <v>311</v>
      </c>
    </row>
    <row r="41" spans="2:4" ht="30.75" customHeight="1" thickBot="1">
      <c r="B41" s="139">
        <v>44655</v>
      </c>
      <c r="C41" s="80">
        <v>4.1666666666666664E-2</v>
      </c>
      <c r="D41" s="30" t="s">
        <v>312</v>
      </c>
    </row>
    <row r="42" spans="2:4" ht="30.75" customHeight="1" thickTop="1">
      <c r="B42" s="138">
        <v>44681</v>
      </c>
      <c r="C42" s="82">
        <v>0.33333333333333331</v>
      </c>
      <c r="D42" s="83" t="s">
        <v>381</v>
      </c>
    </row>
    <row r="43" spans="2:4" ht="30.75" customHeight="1">
      <c r="B43" s="138">
        <v>44688</v>
      </c>
      <c r="C43" s="82">
        <v>0.10416666666666667</v>
      </c>
      <c r="D43" s="83" t="s">
        <v>382</v>
      </c>
    </row>
    <row r="44" spans="2:4" ht="30.75" customHeight="1" thickBot="1">
      <c r="B44" s="139">
        <v>44689</v>
      </c>
      <c r="C44" s="80">
        <v>0.20833333333333334</v>
      </c>
      <c r="D44" s="30" t="s">
        <v>383</v>
      </c>
    </row>
    <row r="45" spans="2:4" ht="30.75" customHeight="1" thickTop="1">
      <c r="B45" s="138">
        <v>44697</v>
      </c>
      <c r="C45" s="84">
        <v>4.1666666666666664E-2</v>
      </c>
      <c r="D45" s="76" t="s">
        <v>351</v>
      </c>
    </row>
    <row r="46" spans="2:4" ht="30.75" customHeight="1">
      <c r="B46" s="138">
        <v>44697</v>
      </c>
      <c r="C46" s="82">
        <v>0.125</v>
      </c>
      <c r="D46" s="83" t="s">
        <v>352</v>
      </c>
    </row>
    <row r="47" spans="2:4" ht="30.75" customHeight="1">
      <c r="B47" s="138">
        <v>44697</v>
      </c>
      <c r="C47" s="82">
        <v>0.16666666666666666</v>
      </c>
      <c r="D47" s="83" t="s">
        <v>353</v>
      </c>
    </row>
    <row r="48" spans="2:4" ht="30.75" customHeight="1">
      <c r="B48" s="138">
        <v>44697</v>
      </c>
      <c r="C48" s="82">
        <v>8.3333333333333329E-2</v>
      </c>
      <c r="D48" s="83" t="s">
        <v>354</v>
      </c>
    </row>
    <row r="49" spans="2:4" ht="30.75" customHeight="1">
      <c r="B49" s="138">
        <v>44698</v>
      </c>
      <c r="C49" s="82">
        <v>0.16666666666666666</v>
      </c>
      <c r="D49" s="83" t="s">
        <v>355</v>
      </c>
    </row>
    <row r="50" spans="2:4" ht="30.75" customHeight="1">
      <c r="B50" s="138">
        <v>44699</v>
      </c>
      <c r="C50" s="82">
        <v>0.45833333333333331</v>
      </c>
      <c r="D50" s="83" t="s">
        <v>358</v>
      </c>
    </row>
    <row r="51" spans="2:4" ht="30.75" customHeight="1">
      <c r="B51" s="138">
        <v>44700</v>
      </c>
      <c r="C51" s="82">
        <v>0.29166666666666669</v>
      </c>
      <c r="D51" s="83" t="s">
        <v>363</v>
      </c>
    </row>
    <row r="52" spans="2:4" ht="30.75" customHeight="1">
      <c r="B52" s="138">
        <v>44700</v>
      </c>
      <c r="C52" s="82">
        <v>8.3333333333333329E-2</v>
      </c>
      <c r="D52" s="83" t="s">
        <v>364</v>
      </c>
    </row>
    <row r="53" spans="2:4" ht="30.75" customHeight="1">
      <c r="B53" s="138">
        <v>44700</v>
      </c>
      <c r="C53" s="82">
        <v>3.125E-2</v>
      </c>
      <c r="D53" s="83" t="s">
        <v>365</v>
      </c>
    </row>
    <row r="54" spans="2:4" ht="30.75" customHeight="1">
      <c r="B54" s="138">
        <v>44700</v>
      </c>
      <c r="C54" s="82">
        <v>1.0416666666666666E-2</v>
      </c>
      <c r="D54" s="83" t="s">
        <v>366</v>
      </c>
    </row>
    <row r="55" spans="2:4" ht="30.75" customHeight="1">
      <c r="B55" s="138">
        <v>44704</v>
      </c>
      <c r="C55" s="82">
        <v>8.3333333333333329E-2</v>
      </c>
      <c r="D55" s="83" t="s">
        <v>379</v>
      </c>
    </row>
    <row r="56" spans="2:4" ht="30.75" customHeight="1">
      <c r="B56" s="138">
        <v>44704</v>
      </c>
      <c r="C56" s="82">
        <v>0.125</v>
      </c>
      <c r="D56" s="83" t="s">
        <v>380</v>
      </c>
    </row>
    <row r="57" spans="2:4" ht="30.75" customHeight="1">
      <c r="B57" s="142"/>
      <c r="C57" s="127"/>
      <c r="D57" s="97"/>
    </row>
    <row r="58" spans="2:4" ht="30.75" customHeight="1">
      <c r="B58" s="142"/>
      <c r="C58" s="127"/>
      <c r="D58" s="97"/>
    </row>
    <row r="59" spans="2:4" ht="30.75" customHeight="1">
      <c r="B59" s="142"/>
      <c r="C59" s="127"/>
      <c r="D59" s="97"/>
    </row>
    <row r="60" spans="2:4" ht="30.75" customHeight="1">
      <c r="B60" s="142"/>
      <c r="C60" s="127"/>
      <c r="D60" s="97"/>
    </row>
    <row r="61" spans="2:4" ht="30.75" customHeight="1">
      <c r="B61" s="142"/>
      <c r="C61" s="127"/>
      <c r="D61" s="97"/>
    </row>
    <row r="62" spans="2:4" ht="30.75" customHeight="1">
      <c r="B62" s="142"/>
      <c r="C62" s="127"/>
      <c r="D62" s="97"/>
    </row>
    <row r="63" spans="2:4" ht="30.75" customHeight="1">
      <c r="B63" s="142"/>
      <c r="C63" s="127"/>
      <c r="D63" s="97"/>
    </row>
    <row r="64" spans="2:4" ht="30.75" customHeight="1">
      <c r="B64" s="142"/>
      <c r="C64" s="127"/>
      <c r="D64" s="97"/>
    </row>
    <row r="65" spans="2:4" ht="30.75" customHeight="1">
      <c r="B65" s="142"/>
      <c r="C65" s="127"/>
      <c r="D65" s="97"/>
    </row>
    <row r="66" spans="2:4" ht="30.75" customHeight="1">
      <c r="B66" s="142"/>
      <c r="C66" s="127"/>
      <c r="D66" s="97"/>
    </row>
    <row r="67" spans="2:4" ht="30.75" customHeight="1">
      <c r="B67" s="142"/>
      <c r="C67" s="127"/>
      <c r="D67" s="97"/>
    </row>
    <row r="68" spans="2:4" ht="30.75" customHeight="1">
      <c r="B68" s="142"/>
      <c r="C68" s="127"/>
      <c r="D68" s="97"/>
    </row>
    <row r="69" spans="2:4" ht="30.75" customHeight="1">
      <c r="B69" s="142"/>
      <c r="C69" s="127"/>
      <c r="D69" s="97"/>
    </row>
    <row r="70" spans="2:4" ht="30.75" customHeight="1">
      <c r="B70" s="142"/>
      <c r="C70" s="127"/>
      <c r="D70" s="97"/>
    </row>
    <row r="71" spans="2:4" ht="30.75" customHeight="1">
      <c r="B71" s="142"/>
      <c r="C71" s="127"/>
      <c r="D71" s="97"/>
    </row>
    <row r="72" spans="2:4" ht="30.75" customHeight="1">
      <c r="B72" s="142"/>
      <c r="C72" s="127"/>
      <c r="D72" s="97"/>
    </row>
    <row r="73" spans="2:4" ht="30.75" customHeight="1">
      <c r="B73" s="142"/>
      <c r="C73" s="127"/>
      <c r="D73" s="97"/>
    </row>
    <row r="74" spans="2:4" ht="30.75" customHeight="1">
      <c r="B74" s="142"/>
      <c r="C74" s="127"/>
      <c r="D74" s="97"/>
    </row>
    <row r="75" spans="2:4" ht="30.75" customHeight="1">
      <c r="B75" s="142"/>
      <c r="C75" s="127"/>
      <c r="D75" s="97"/>
    </row>
    <row r="76" spans="2:4" ht="30.75" customHeight="1">
      <c r="B76" s="142"/>
      <c r="C76" s="128"/>
      <c r="D76" s="126"/>
    </row>
    <row r="77" spans="2:4" ht="30.75" customHeight="1"/>
    <row r="78" spans="2:4" ht="30.75" customHeight="1"/>
    <row r="79" spans="2:4" ht="30.75" customHeight="1"/>
    <row r="80" spans="2:4" ht="30.75" customHeight="1"/>
    <row r="81" ht="30.75" customHeight="1"/>
    <row r="82" ht="30.75" customHeight="1"/>
    <row r="83" ht="30.75" customHeight="1"/>
    <row r="84" ht="30.75" customHeight="1"/>
    <row r="85" ht="30.75" customHeight="1"/>
    <row r="86" ht="30.75" customHeight="1"/>
    <row r="87" ht="30.75" customHeight="1"/>
    <row r="88" ht="30.75" customHeight="1"/>
    <row r="89" ht="30.75" customHeight="1"/>
    <row r="90" ht="30.75" customHeight="1"/>
    <row r="91" ht="30.75" customHeight="1"/>
    <row r="92" ht="30.75" customHeight="1"/>
    <row r="93" ht="30.75" customHeight="1"/>
    <row r="94" ht="30.75" customHeight="1"/>
    <row r="95" ht="30.75" customHeight="1"/>
    <row r="96" ht="30.75" customHeight="1"/>
    <row r="97" ht="30.75" customHeight="1"/>
    <row r="98" ht="30.75" customHeight="1"/>
    <row r="99" ht="30.75" customHeight="1"/>
    <row r="100" ht="30.75" customHeight="1"/>
    <row r="101" ht="30.75" customHeight="1"/>
    <row r="102" ht="30.75" customHeight="1"/>
    <row r="103" ht="30.75" customHeight="1"/>
    <row r="104" ht="30.75" customHeight="1"/>
    <row r="105" ht="30.75" customHeight="1"/>
    <row r="106" ht="30.75" customHeight="1"/>
    <row r="107" ht="30.75" customHeight="1"/>
    <row r="108" ht="30.75" customHeight="1"/>
    <row r="109" ht="30.75" customHeight="1"/>
    <row r="110" ht="30.75" customHeight="1"/>
    <row r="111" ht="30.75" customHeight="1"/>
    <row r="112" ht="30.75" customHeight="1"/>
    <row r="113" ht="30.75" customHeight="1"/>
    <row r="114" ht="30.75" customHeight="1"/>
    <row r="115" ht="30.75" customHeight="1"/>
    <row r="116" ht="30.75" customHeight="1"/>
    <row r="117" ht="30.75" customHeight="1"/>
    <row r="118" ht="30.75" customHeight="1"/>
    <row r="119" ht="30.75" customHeight="1"/>
    <row r="120" ht="30.75" customHeight="1"/>
    <row r="121" ht="30.75" customHeight="1"/>
    <row r="122" ht="30.75" customHeight="1"/>
    <row r="123" ht="30.75" customHeight="1"/>
    <row r="124" ht="30.75" customHeight="1"/>
    <row r="125" ht="30.75" customHeight="1"/>
    <row r="126" ht="30.75" customHeight="1"/>
    <row r="127" ht="30.75" customHeight="1"/>
    <row r="128" ht="30.75" customHeight="1"/>
    <row r="129" ht="30.75" customHeight="1"/>
    <row r="130" ht="30.75" customHeight="1"/>
    <row r="131" ht="30.75" customHeight="1"/>
    <row r="132" ht="30.75" customHeight="1"/>
    <row r="133" ht="30.75" customHeight="1"/>
    <row r="134" ht="30.75" customHeight="1"/>
    <row r="135" ht="30.75" customHeight="1"/>
    <row r="136" ht="30.75" customHeight="1"/>
    <row r="137" ht="30.75" customHeight="1"/>
    <row r="138" ht="30.75" customHeight="1"/>
    <row r="139" ht="30.75" customHeight="1"/>
    <row r="140" ht="30.75" customHeight="1"/>
    <row r="141" ht="30.75" customHeight="1"/>
    <row r="142" ht="30.75" customHeight="1"/>
    <row r="143" ht="30.75" customHeight="1"/>
    <row r="144" ht="30.75" customHeight="1"/>
    <row r="145" ht="30.75" customHeight="1"/>
    <row r="146" ht="30.75" customHeight="1"/>
    <row r="147" ht="30.75" customHeight="1"/>
    <row r="148" ht="30.75" customHeight="1"/>
    <row r="149" ht="30.75" customHeight="1"/>
    <row r="150" ht="30.75" customHeight="1"/>
    <row r="151" ht="30.75" customHeight="1"/>
    <row r="152" ht="30.75" customHeight="1"/>
    <row r="153" ht="30.75" customHeight="1"/>
    <row r="154" ht="30.75" customHeight="1"/>
    <row r="155" ht="30.75" customHeight="1"/>
    <row r="156" ht="30.75" customHeight="1"/>
    <row r="157" ht="30.75" customHeight="1"/>
    <row r="158" ht="30.75" customHeight="1"/>
    <row r="159" ht="30.75" customHeight="1"/>
    <row r="160" ht="30.75" customHeight="1"/>
    <row r="161" ht="30.75" customHeight="1"/>
    <row r="162" ht="30.75" customHeight="1"/>
    <row r="163" ht="30.75" customHeight="1"/>
    <row r="164" ht="30.75" customHeight="1"/>
    <row r="165" ht="30.75" customHeight="1"/>
    <row r="166" ht="30.75" customHeight="1"/>
    <row r="167" ht="30.75" customHeight="1"/>
    <row r="168" ht="30.75" customHeight="1"/>
    <row r="169" ht="30.75" customHeight="1"/>
    <row r="170" ht="30.75" customHeight="1"/>
    <row r="171" ht="30.75" customHeight="1"/>
    <row r="172" ht="30.75" customHeight="1"/>
    <row r="173" ht="30.75" customHeight="1"/>
    <row r="174" ht="30.75" customHeight="1"/>
    <row r="175" ht="30.75" customHeight="1"/>
    <row r="176" ht="30.75" customHeight="1"/>
    <row r="177" ht="30.75" customHeight="1"/>
    <row r="178" ht="30.75" customHeight="1"/>
    <row r="179" ht="30.75" customHeight="1"/>
    <row r="180" ht="30.75" customHeight="1"/>
    <row r="181" ht="30.75" customHeight="1"/>
    <row r="182" ht="30.75" customHeight="1"/>
    <row r="183" ht="30.75" customHeight="1"/>
    <row r="184" ht="30.75" customHeight="1"/>
    <row r="185" ht="30.75" customHeight="1"/>
    <row r="186" ht="30.75" customHeight="1"/>
    <row r="187" ht="30.75" customHeight="1"/>
    <row r="188" ht="30.75" customHeight="1"/>
    <row r="189" ht="30.75" customHeight="1"/>
    <row r="190" ht="30.75" customHeight="1"/>
    <row r="191" ht="30.75" customHeight="1"/>
    <row r="192" ht="30.75" customHeight="1"/>
    <row r="193" ht="30.75" customHeight="1"/>
    <row r="194" ht="30.75" customHeight="1"/>
    <row r="195" ht="30.75" customHeight="1"/>
    <row r="196" ht="30.75" customHeight="1"/>
    <row r="197" ht="30.75" customHeight="1"/>
    <row r="198" ht="30.75" customHeight="1"/>
    <row r="199" ht="30.75" customHeight="1"/>
    <row r="200" ht="30.75" customHeight="1"/>
    <row r="201" ht="30.75" customHeight="1"/>
    <row r="202" ht="30.75" customHeight="1"/>
    <row r="203" ht="30.75" customHeight="1"/>
    <row r="204" ht="30.75" customHeight="1"/>
    <row r="205" ht="30.75" customHeight="1"/>
    <row r="206" ht="30.75" customHeight="1"/>
    <row r="207" ht="30.75" customHeight="1"/>
    <row r="208" ht="30.75" customHeight="1"/>
    <row r="209" ht="30.75" customHeight="1"/>
    <row r="210" ht="30.75" customHeight="1"/>
    <row r="211" ht="30.75" customHeight="1"/>
    <row r="212" ht="30.75" customHeight="1"/>
    <row r="213" ht="30.75" customHeight="1"/>
    <row r="214" ht="30.75" customHeight="1"/>
    <row r="215" ht="30.75" customHeight="1"/>
    <row r="216" ht="30.75" customHeight="1"/>
    <row r="217" ht="30.75" customHeight="1"/>
    <row r="218" ht="30.75" customHeight="1"/>
    <row r="219" ht="30.75" customHeight="1"/>
    <row r="220" ht="30.75" customHeight="1"/>
    <row r="221" ht="30.75" customHeight="1"/>
    <row r="222" ht="30.75" customHeight="1"/>
    <row r="223" ht="30.75" customHeight="1"/>
    <row r="224" ht="30.75" customHeight="1"/>
    <row r="225" ht="30.75" customHeight="1"/>
    <row r="226" ht="30.75" customHeight="1"/>
    <row r="227" ht="30.75" customHeight="1"/>
    <row r="228" ht="30.75" customHeight="1"/>
    <row r="229" ht="30.75" customHeight="1"/>
    <row r="230" ht="30.75" customHeight="1"/>
    <row r="231" ht="30.75" customHeight="1"/>
    <row r="232" ht="30.75" customHeight="1"/>
    <row r="233" ht="30.75" customHeight="1"/>
    <row r="234" ht="30.75" customHeight="1"/>
    <row r="235" ht="30.75" customHeight="1"/>
    <row r="236" ht="30.75" customHeight="1"/>
    <row r="237" ht="30.75" customHeight="1"/>
    <row r="238" ht="30.75" customHeight="1"/>
    <row r="239" ht="30.75" customHeight="1"/>
    <row r="240" ht="30.75" customHeight="1"/>
    <row r="241" ht="30.75" customHeight="1"/>
    <row r="242" ht="30.75" customHeight="1"/>
    <row r="243" ht="30.75" customHeight="1"/>
    <row r="244" ht="30.75" customHeight="1"/>
    <row r="245" ht="30.75" customHeight="1"/>
    <row r="246" ht="30.75" customHeight="1"/>
    <row r="247" ht="30.75" customHeight="1"/>
    <row r="248" ht="30.75" customHeight="1"/>
    <row r="249" ht="30.75" customHeight="1"/>
    <row r="250" ht="30.75" customHeight="1"/>
    <row r="251" ht="30.75" customHeight="1"/>
    <row r="252" ht="30.75" customHeight="1"/>
    <row r="253" ht="30.75" customHeight="1"/>
    <row r="254" ht="30.75" customHeight="1"/>
    <row r="255" ht="30.75" customHeight="1"/>
    <row r="256" ht="30.75" customHeight="1"/>
    <row r="257" ht="30.75" customHeight="1"/>
    <row r="258" ht="30.75" customHeight="1"/>
    <row r="259" ht="30.75" customHeight="1"/>
    <row r="260" ht="30.75" customHeight="1"/>
    <row r="261" ht="30.75" customHeight="1"/>
    <row r="262" ht="30.75" customHeight="1"/>
    <row r="263" ht="30.75" customHeight="1"/>
    <row r="264" ht="30.75" customHeight="1"/>
    <row r="265" ht="30.75" customHeight="1"/>
    <row r="266" ht="30.75" customHeight="1"/>
    <row r="267" ht="30.75" customHeight="1"/>
    <row r="268" ht="30.75" customHeight="1"/>
    <row r="269" ht="30.75" customHeight="1"/>
    <row r="270" ht="30.75" customHeight="1"/>
    <row r="271" ht="30.75" customHeight="1"/>
    <row r="272" ht="30.75" customHeight="1"/>
    <row r="273" ht="30.75" customHeight="1"/>
    <row r="274" ht="30.75" customHeight="1"/>
    <row r="275" ht="30.75" customHeight="1"/>
    <row r="276" ht="30.75" customHeight="1"/>
    <row r="277" ht="30.75" customHeight="1"/>
    <row r="278" ht="30.75" customHeight="1"/>
    <row r="279" ht="30.75" customHeight="1"/>
    <row r="280" ht="30.75" customHeight="1"/>
    <row r="281" ht="30.75" customHeight="1"/>
    <row r="282" ht="30.75" customHeight="1"/>
    <row r="283" ht="30.75" customHeight="1"/>
    <row r="284" ht="30.75" customHeight="1"/>
    <row r="285" ht="30.75" customHeight="1"/>
    <row r="286" ht="30.75" customHeight="1"/>
    <row r="287" ht="30.75" customHeight="1"/>
    <row r="288" ht="30.75" customHeight="1"/>
    <row r="289" ht="30.75" customHeight="1"/>
    <row r="290" ht="30.75" customHeight="1"/>
    <row r="291" ht="30.75" customHeight="1"/>
    <row r="292" ht="30.75" customHeight="1"/>
    <row r="293" ht="30.75" customHeight="1"/>
    <row r="294" ht="30.75" customHeight="1"/>
    <row r="295" ht="30.75" customHeight="1"/>
    <row r="296" ht="30.75" customHeight="1"/>
    <row r="297" ht="30.75" customHeight="1"/>
    <row r="298" ht="30.75" customHeight="1"/>
    <row r="299" ht="30.75" customHeight="1"/>
    <row r="300" ht="30.75" customHeight="1"/>
    <row r="301" ht="30.75" customHeight="1"/>
    <row r="302" ht="30.75" customHeight="1"/>
    <row r="303" ht="30.75" customHeight="1"/>
    <row r="304" ht="30.75" customHeight="1"/>
    <row r="305" ht="30.75" customHeight="1"/>
    <row r="306" ht="30.75" customHeight="1"/>
    <row r="307" ht="30.75" customHeight="1"/>
    <row r="308" ht="30.75" customHeight="1"/>
    <row r="309" ht="30.75" customHeight="1"/>
    <row r="310" ht="30.75" customHeight="1"/>
    <row r="311" ht="30.75" customHeight="1"/>
    <row r="312" ht="30.75" customHeight="1"/>
    <row r="313" ht="30.75" customHeight="1"/>
    <row r="314" ht="30.75" customHeight="1"/>
    <row r="315" ht="30.75" customHeight="1"/>
    <row r="316" ht="30.75" customHeight="1"/>
    <row r="317" ht="30.75" customHeight="1"/>
    <row r="318" ht="30.75" customHeight="1"/>
    <row r="319" ht="30.75" customHeight="1"/>
    <row r="320" ht="30.75" customHeight="1"/>
    <row r="321" ht="30.75" customHeight="1"/>
    <row r="322" ht="30.75" customHeight="1"/>
    <row r="323" ht="30.75" customHeight="1"/>
    <row r="324" ht="30.75" customHeight="1"/>
    <row r="325" ht="30.75" customHeight="1"/>
    <row r="326" ht="30.75" customHeight="1"/>
    <row r="327" ht="30.75" customHeight="1"/>
    <row r="328" ht="30.75" customHeight="1"/>
    <row r="329" ht="30.75" customHeight="1"/>
    <row r="330" ht="30.75" customHeight="1"/>
    <row r="331" ht="30.75" customHeight="1"/>
    <row r="332" ht="30.75" customHeight="1"/>
    <row r="333" ht="30.75" customHeight="1"/>
    <row r="334" ht="30.75" customHeight="1"/>
    <row r="335" ht="30.75" customHeight="1"/>
    <row r="336" ht="30.75" customHeight="1"/>
    <row r="337" ht="30.75" customHeight="1"/>
    <row r="338" ht="30.75" customHeight="1"/>
    <row r="339" ht="30.75" customHeight="1"/>
    <row r="340" ht="30.75" customHeight="1"/>
    <row r="341" ht="30.75" customHeight="1"/>
    <row r="342" ht="30.75" customHeight="1"/>
    <row r="343" ht="30.75" customHeight="1"/>
    <row r="344" ht="30.75" customHeight="1"/>
    <row r="345" ht="30.75" customHeight="1"/>
    <row r="346" ht="30.75" customHeight="1"/>
    <row r="347" ht="30.75" customHeight="1"/>
    <row r="348" ht="30.75" customHeight="1"/>
    <row r="349" ht="30.75" customHeight="1"/>
    <row r="350" ht="30.75" customHeight="1"/>
    <row r="351" ht="30.75" customHeight="1"/>
    <row r="352" ht="30.75" customHeight="1"/>
    <row r="353" ht="30.75" customHeight="1"/>
    <row r="354" ht="30.75" customHeight="1"/>
    <row r="355" ht="30.75" customHeight="1"/>
    <row r="356" ht="30.75" customHeight="1"/>
    <row r="357" ht="30.75" customHeight="1"/>
    <row r="358" ht="30.75" customHeight="1"/>
    <row r="359" ht="30.75" customHeight="1"/>
    <row r="360" ht="30.75" customHeight="1"/>
    <row r="361" ht="30.75" customHeight="1"/>
    <row r="362" ht="30.75" customHeight="1"/>
    <row r="363" ht="30.75" customHeight="1"/>
    <row r="364" ht="30.75" customHeight="1"/>
    <row r="365" ht="30.75" customHeight="1"/>
    <row r="366" ht="30.75" customHeight="1"/>
    <row r="367" ht="30.75" customHeight="1"/>
    <row r="368" ht="30.75" customHeight="1"/>
    <row r="369" ht="30.75" customHeight="1"/>
    <row r="370" ht="30.75" customHeight="1"/>
    <row r="371" ht="30.75" customHeight="1"/>
    <row r="372" ht="30.75" customHeight="1"/>
    <row r="373" ht="30.75" customHeight="1"/>
    <row r="374" ht="30.75" customHeight="1"/>
    <row r="375" ht="30.75" customHeight="1"/>
    <row r="376" ht="30.75" customHeight="1"/>
    <row r="377" ht="30.75" customHeight="1"/>
    <row r="378" ht="30.75" customHeight="1"/>
    <row r="379" ht="30.75" customHeight="1"/>
    <row r="380" ht="30.75" customHeight="1"/>
    <row r="381" ht="30.75" customHeight="1"/>
    <row r="382" ht="30.75" customHeight="1"/>
    <row r="383" ht="30.75" customHeight="1"/>
    <row r="384" ht="30.75" customHeight="1"/>
    <row r="385" ht="30.75" customHeight="1"/>
    <row r="386" ht="30.75" customHeight="1"/>
    <row r="387" ht="30.75" customHeight="1"/>
    <row r="388" ht="30.75" customHeight="1"/>
    <row r="389" ht="30.75" customHeight="1"/>
    <row r="390" ht="30.75" customHeight="1"/>
    <row r="391" ht="30.75" customHeight="1"/>
    <row r="392" ht="30.75" customHeight="1"/>
    <row r="393" ht="30.75" customHeight="1"/>
    <row r="394" ht="30.75" customHeight="1"/>
    <row r="395" ht="30.75" customHeight="1"/>
    <row r="396" ht="30.75" customHeight="1"/>
    <row r="397" ht="30.75" customHeight="1"/>
    <row r="398" ht="30.75" customHeight="1"/>
    <row r="399" ht="30.75" customHeight="1"/>
    <row r="400" ht="30.75" customHeight="1"/>
    <row r="401" ht="30.75" customHeight="1"/>
    <row r="402" ht="30.75" customHeight="1"/>
    <row r="403" ht="30.75" customHeight="1"/>
    <row r="404" ht="30.75" customHeight="1"/>
    <row r="405" ht="30.75" customHeight="1"/>
    <row r="406" ht="30.75" customHeight="1"/>
    <row r="407" ht="30.75" customHeight="1"/>
    <row r="408" ht="30.75" customHeight="1"/>
    <row r="409" ht="30.75" customHeight="1"/>
    <row r="410" ht="30.75" customHeight="1"/>
    <row r="411" ht="30.75" customHeight="1"/>
    <row r="412" ht="30.75" customHeight="1"/>
    <row r="413" ht="30.75" customHeight="1"/>
    <row r="414" ht="30.75" customHeight="1"/>
    <row r="415" ht="30.75" customHeight="1"/>
    <row r="416" ht="30.75" customHeight="1"/>
    <row r="417" ht="30.75" customHeight="1"/>
    <row r="418" ht="30.75" customHeight="1"/>
    <row r="419" ht="30.75" customHeight="1"/>
    <row r="420" ht="30.75" customHeight="1"/>
    <row r="421" ht="30.75" customHeight="1"/>
    <row r="422" ht="30.75" customHeight="1"/>
    <row r="423" ht="30.75" customHeight="1"/>
    <row r="424" ht="30.75" customHeight="1"/>
    <row r="425" ht="30.75" customHeight="1"/>
    <row r="426" ht="30.75" customHeight="1"/>
    <row r="427" ht="30.75" customHeight="1"/>
    <row r="428" ht="30.75" customHeight="1"/>
    <row r="429" ht="30.75" customHeight="1"/>
    <row r="430" ht="30.75" customHeight="1"/>
    <row r="431" ht="30.75" customHeight="1"/>
    <row r="432" ht="30.75" customHeight="1"/>
    <row r="433" ht="30.75" customHeight="1"/>
    <row r="434" ht="30.75" customHeight="1"/>
    <row r="435" ht="30.75" customHeight="1"/>
    <row r="436" ht="30.75" customHeight="1"/>
    <row r="437" ht="30.75" customHeight="1"/>
    <row r="438" ht="30.75" customHeight="1"/>
    <row r="439" ht="30.75" customHeight="1"/>
    <row r="440" ht="30.75" customHeight="1"/>
    <row r="441" ht="30.75" customHeight="1"/>
    <row r="442" ht="30.75" customHeight="1"/>
    <row r="443" ht="30.75" customHeight="1"/>
    <row r="444" ht="30.75" customHeight="1"/>
    <row r="445" ht="30.75" customHeight="1"/>
    <row r="446" ht="30.75" customHeight="1"/>
    <row r="447" ht="30.75" customHeight="1"/>
    <row r="448" ht="30.75" customHeight="1"/>
    <row r="449" ht="30.75" customHeight="1"/>
    <row r="450" ht="30.75" customHeight="1"/>
    <row r="451" ht="30.75" customHeight="1"/>
    <row r="452" ht="30.75" customHeight="1"/>
    <row r="453" ht="30.75" customHeight="1"/>
    <row r="454" ht="30.75" customHeight="1"/>
    <row r="455" ht="30.75" customHeight="1"/>
    <row r="456" ht="30.75" customHeight="1"/>
    <row r="457" ht="30.75" customHeight="1"/>
    <row r="458" ht="30.75" customHeight="1"/>
    <row r="459" ht="30.75" customHeight="1"/>
    <row r="460" ht="30.75" customHeight="1"/>
    <row r="461" ht="30.75" customHeight="1"/>
    <row r="462" ht="30.75" customHeight="1"/>
    <row r="463" ht="30.75" customHeight="1"/>
    <row r="464" ht="30.75" customHeight="1"/>
    <row r="465" ht="30.75" customHeight="1"/>
    <row r="466" ht="30.75" customHeight="1"/>
    <row r="467" ht="30.75" customHeight="1"/>
    <row r="468" ht="30.75" customHeight="1"/>
    <row r="469" ht="30.75" customHeight="1"/>
    <row r="470" ht="30.75" customHeight="1"/>
    <row r="471" ht="30.75" customHeight="1"/>
    <row r="472" ht="30.75" customHeight="1"/>
    <row r="473" ht="30.75" customHeight="1"/>
    <row r="474" ht="30.75" customHeight="1"/>
    <row r="475" ht="30.75" customHeight="1"/>
    <row r="476" ht="30.75" customHeight="1"/>
    <row r="477" ht="30.75" customHeight="1"/>
    <row r="478" ht="30.75" customHeight="1"/>
    <row r="479" ht="30.75" customHeight="1"/>
    <row r="480" ht="30.75" customHeight="1"/>
    <row r="481" ht="30.75" customHeight="1"/>
    <row r="482" ht="30.75" customHeight="1"/>
    <row r="483" ht="30.75" customHeight="1"/>
    <row r="484" ht="30.75" customHeight="1"/>
    <row r="485" ht="30.75" customHeight="1"/>
    <row r="486" ht="30.75" customHeight="1"/>
    <row r="487" ht="30.75" customHeight="1"/>
    <row r="488" ht="30.75" customHeight="1"/>
    <row r="489" ht="30.75" customHeight="1"/>
    <row r="490" ht="30.75" customHeight="1"/>
    <row r="491" ht="30.75" customHeight="1"/>
    <row r="492" ht="30.75" customHeight="1"/>
    <row r="493" ht="30.75" customHeight="1"/>
    <row r="494" ht="30.75" customHeight="1"/>
    <row r="495" ht="30.75" customHeight="1"/>
    <row r="496" ht="30.75" customHeight="1"/>
    <row r="497" ht="30.75" customHeight="1"/>
    <row r="498" ht="30.75" customHeight="1"/>
    <row r="499" ht="30.75" customHeight="1"/>
    <row r="500" ht="30.75" customHeight="1"/>
    <row r="501" ht="30.75" customHeight="1"/>
    <row r="502" ht="30.75" customHeight="1"/>
    <row r="503" ht="30.75" customHeight="1"/>
    <row r="504" ht="30.75" customHeight="1"/>
    <row r="505" ht="30.75" customHeight="1"/>
    <row r="506" ht="30.75" customHeight="1"/>
    <row r="507" ht="30.75" customHeight="1"/>
    <row r="508" ht="30.75" customHeight="1"/>
    <row r="509" ht="30.75" customHeight="1"/>
    <row r="510" ht="30.75" customHeight="1"/>
    <row r="511" ht="30.75" customHeight="1"/>
    <row r="512" ht="30.75" customHeight="1"/>
    <row r="513" ht="30.75" customHeight="1"/>
    <row r="514" ht="30.75" customHeight="1"/>
    <row r="515" ht="30.75" customHeight="1"/>
    <row r="516" ht="30.75" customHeight="1"/>
    <row r="517" ht="30.75" customHeight="1"/>
    <row r="518" ht="30.75" customHeight="1"/>
    <row r="519" ht="30.75" customHeight="1"/>
    <row r="520" ht="30.75" customHeight="1"/>
    <row r="521" ht="30.75" customHeight="1"/>
    <row r="522" ht="30.75" customHeight="1"/>
    <row r="523" ht="30.75" customHeight="1"/>
    <row r="524" ht="30.75" customHeight="1"/>
    <row r="525" ht="30.75" customHeight="1"/>
    <row r="526" ht="30.75" customHeight="1"/>
    <row r="527" ht="30.75" customHeight="1"/>
    <row r="528" ht="30.75" customHeight="1"/>
    <row r="529" ht="30.75" customHeight="1"/>
    <row r="530" ht="30.75" customHeight="1"/>
    <row r="531" ht="30.75" customHeight="1"/>
    <row r="532" ht="30.75" customHeight="1"/>
    <row r="533" ht="30.75" customHeight="1"/>
    <row r="534" ht="30.75" customHeight="1"/>
    <row r="535" ht="30.75" customHeight="1"/>
    <row r="536" ht="30.75" customHeight="1"/>
    <row r="537" ht="30.75" customHeight="1"/>
    <row r="538" ht="30.75" customHeight="1"/>
    <row r="539" ht="30.75" customHeight="1"/>
    <row r="540" ht="30.75" customHeight="1"/>
    <row r="541" ht="30.75" customHeight="1"/>
    <row r="542" ht="30.75" customHeight="1"/>
    <row r="543" ht="30.75" customHeight="1"/>
    <row r="544" ht="30.75" customHeight="1"/>
    <row r="545" ht="30.75" customHeight="1"/>
    <row r="546" ht="30.75" customHeight="1"/>
    <row r="547" ht="30.75" customHeight="1"/>
    <row r="548" ht="30.75" customHeight="1"/>
    <row r="549" ht="30.75" customHeight="1"/>
    <row r="550" ht="30.75" customHeight="1"/>
    <row r="551" ht="30.75" customHeight="1"/>
    <row r="552" ht="30.75" customHeight="1"/>
    <row r="553" ht="30.75" customHeight="1"/>
    <row r="554" ht="30.75" customHeight="1"/>
    <row r="555" ht="30.75" customHeight="1"/>
    <row r="556" ht="30.75" customHeight="1"/>
    <row r="557" ht="30.75" customHeight="1"/>
    <row r="558" ht="30.75" customHeight="1"/>
    <row r="559" ht="30.75" customHeight="1"/>
    <row r="560" ht="30.75" customHeight="1"/>
    <row r="561" ht="30.75" customHeight="1"/>
    <row r="562" ht="30.75" customHeight="1"/>
    <row r="563" ht="30.75" customHeight="1"/>
    <row r="564" ht="30.75" customHeight="1"/>
    <row r="565" ht="30.75" customHeight="1"/>
    <row r="566" ht="30.75" customHeight="1"/>
    <row r="567" ht="30.75" customHeight="1"/>
    <row r="568" ht="30.75" customHeight="1"/>
    <row r="569" ht="30.75" customHeight="1"/>
    <row r="570" ht="30.75" customHeight="1"/>
    <row r="571" ht="30.75" customHeight="1"/>
    <row r="572" ht="30.75" customHeight="1"/>
    <row r="573" ht="30.75" customHeight="1"/>
    <row r="574" ht="30.75" customHeight="1"/>
    <row r="575" ht="30.75" customHeight="1"/>
    <row r="576" ht="30.75" customHeight="1"/>
    <row r="577" ht="30.75" customHeight="1"/>
    <row r="578" ht="30.75" customHeight="1"/>
    <row r="579" ht="30.75" customHeight="1"/>
    <row r="580" ht="30.75" customHeight="1"/>
    <row r="581" ht="30.75" customHeight="1"/>
    <row r="582" ht="30.75" customHeight="1"/>
    <row r="583" ht="30.75" customHeight="1"/>
    <row r="584" ht="30.75" customHeight="1"/>
    <row r="585" ht="30.75" customHeight="1"/>
    <row r="586" ht="30.75" customHeight="1"/>
    <row r="587" ht="30.75" customHeight="1"/>
    <row r="588" ht="30.75" customHeight="1"/>
    <row r="589" ht="30.75" customHeight="1"/>
    <row r="590" ht="30.75" customHeight="1"/>
    <row r="591" ht="30.75" customHeight="1"/>
    <row r="592" ht="30.75" customHeight="1"/>
    <row r="593" ht="30.75" customHeight="1"/>
    <row r="594" ht="30.75" customHeight="1"/>
    <row r="595" ht="30.75" customHeight="1"/>
    <row r="596" ht="30.75" customHeight="1"/>
    <row r="597" ht="30.75" customHeight="1"/>
    <row r="598" ht="30.75" customHeight="1"/>
    <row r="599" ht="30.75" customHeight="1"/>
    <row r="600" ht="30.75" customHeight="1"/>
    <row r="601" ht="30.75" customHeight="1"/>
    <row r="602" ht="30.75" customHeight="1"/>
    <row r="603" ht="30.75" customHeight="1"/>
    <row r="604" ht="30.75" customHeight="1"/>
    <row r="605" ht="30.75" customHeight="1"/>
    <row r="606" ht="30.75" customHeight="1"/>
    <row r="607" ht="30.75" customHeight="1"/>
    <row r="608" ht="30.75" customHeight="1"/>
    <row r="609" ht="30.75" customHeight="1"/>
    <row r="610" ht="30.75" customHeight="1"/>
    <row r="611" ht="30.75" customHeight="1"/>
    <row r="612" ht="30.75" customHeight="1"/>
    <row r="613" ht="30.75" customHeight="1"/>
    <row r="614" ht="30.75" customHeight="1"/>
    <row r="615" ht="30.75" customHeight="1"/>
    <row r="616" ht="30.75" customHeight="1"/>
    <row r="617" ht="30.75" customHeight="1"/>
    <row r="618" ht="30.75" customHeight="1"/>
    <row r="619" ht="30.75" customHeight="1"/>
    <row r="620" ht="30.75" customHeight="1"/>
    <row r="621" ht="30.75" customHeight="1"/>
    <row r="622" ht="30.75" customHeight="1"/>
    <row r="623" ht="30.75" customHeight="1"/>
    <row r="624" ht="30.75" customHeight="1"/>
    <row r="625" ht="30.75" customHeight="1"/>
    <row r="626" ht="30.75" customHeight="1"/>
    <row r="627" ht="30.75" customHeight="1"/>
    <row r="628" ht="30.75" customHeight="1"/>
    <row r="629" ht="30.75" customHeight="1"/>
    <row r="630" ht="30.75" customHeight="1"/>
    <row r="631" ht="30.75" customHeight="1"/>
    <row r="632" ht="30.75" customHeight="1"/>
    <row r="633" ht="30.75" customHeight="1"/>
    <row r="634" ht="30.75" customHeight="1"/>
    <row r="635" ht="30.75" customHeight="1"/>
    <row r="636" ht="30.75" customHeight="1"/>
    <row r="637" ht="30.75" customHeight="1"/>
    <row r="638" ht="30.75" customHeight="1"/>
    <row r="639" ht="30.75" customHeight="1"/>
    <row r="640" ht="30.75" customHeight="1"/>
    <row r="641" ht="30.75" customHeight="1"/>
    <row r="642" ht="30.75" customHeight="1"/>
    <row r="643" ht="30.75" customHeight="1"/>
    <row r="644" ht="30.75" customHeight="1"/>
    <row r="645" ht="30.75" customHeight="1"/>
    <row r="646" ht="30.75" customHeight="1"/>
    <row r="647" ht="30.75" customHeight="1"/>
    <row r="648" ht="30.75" customHeight="1"/>
    <row r="649" ht="30.75" customHeight="1"/>
    <row r="650" ht="30.75" customHeight="1"/>
    <row r="651" ht="30.75" customHeight="1"/>
    <row r="652" ht="30.75" customHeight="1"/>
    <row r="653" ht="30.75" customHeight="1"/>
    <row r="654" ht="30.75" customHeight="1"/>
    <row r="655" ht="30.75" customHeight="1"/>
    <row r="656" ht="30.75" customHeight="1"/>
    <row r="657" ht="30.75" customHeight="1"/>
    <row r="658" ht="30.75" customHeight="1"/>
    <row r="659" ht="30.75" customHeight="1"/>
    <row r="660" ht="30.75" customHeight="1"/>
    <row r="661" ht="30.75" customHeight="1"/>
    <row r="662" ht="30.75" customHeight="1"/>
    <row r="663" ht="30.75" customHeight="1"/>
    <row r="664" ht="30.75" customHeight="1"/>
    <row r="665" ht="30.75" customHeight="1"/>
    <row r="666" ht="30.75" customHeight="1"/>
    <row r="667" ht="30.75" customHeight="1"/>
    <row r="668" ht="30.75" customHeight="1"/>
    <row r="669" ht="30.75" customHeight="1"/>
    <row r="670" ht="30.75" customHeight="1"/>
    <row r="671" ht="30.75" customHeight="1"/>
    <row r="672" ht="30.75" customHeight="1"/>
    <row r="673" ht="30.75" customHeight="1"/>
    <row r="674" ht="30.75" customHeight="1"/>
    <row r="675" ht="30.75" customHeight="1"/>
    <row r="676" ht="30.75" customHeight="1"/>
    <row r="677" ht="30.75" customHeight="1"/>
    <row r="678" ht="30.75" customHeight="1"/>
    <row r="679" ht="30.75" customHeight="1"/>
    <row r="680" ht="30.75" customHeight="1"/>
    <row r="681" ht="30.75" customHeight="1"/>
    <row r="682" ht="30.75" customHeight="1"/>
    <row r="683" ht="30.75" customHeight="1"/>
    <row r="684" ht="30.75" customHeight="1"/>
    <row r="685" ht="30.75" customHeight="1"/>
    <row r="686" ht="30.75" customHeight="1"/>
    <row r="687" ht="30.75" customHeight="1"/>
    <row r="688" ht="30.75" customHeight="1"/>
    <row r="689" ht="30.75" customHeight="1"/>
    <row r="690" ht="30.75" customHeight="1"/>
    <row r="691" ht="30.75" customHeight="1"/>
    <row r="692" ht="30.75" customHeight="1"/>
    <row r="693" ht="30.75" customHeight="1"/>
    <row r="694" ht="30.75" customHeight="1"/>
    <row r="695" ht="30.75" customHeight="1"/>
    <row r="696" ht="30.75" customHeight="1"/>
    <row r="697" ht="30.75" customHeight="1"/>
    <row r="698" ht="30.75" customHeight="1"/>
    <row r="699" ht="30.75" customHeight="1"/>
    <row r="700" ht="30.75" customHeight="1"/>
    <row r="701" ht="30.75" customHeight="1"/>
    <row r="702" ht="30.75" customHeight="1"/>
    <row r="703" ht="30.75" customHeight="1"/>
    <row r="704" ht="30.75" customHeight="1"/>
    <row r="705" ht="30.75" customHeight="1"/>
    <row r="706" ht="30.75" customHeight="1"/>
    <row r="707" ht="30.75" customHeight="1"/>
    <row r="708" ht="30.75" customHeight="1"/>
    <row r="709" ht="30.75" customHeight="1"/>
    <row r="710" ht="30.75" customHeight="1"/>
    <row r="711" ht="30.75" customHeight="1"/>
    <row r="712" ht="30.75" customHeight="1"/>
    <row r="713" ht="30.75" customHeight="1"/>
    <row r="714" ht="30.75" customHeight="1"/>
    <row r="715" ht="30.75" customHeight="1"/>
    <row r="716" ht="30.75" customHeight="1"/>
    <row r="717" ht="30.75" customHeight="1"/>
    <row r="718" ht="30.75" customHeight="1"/>
    <row r="719" ht="30.75" customHeight="1"/>
    <row r="720" ht="30.75" customHeight="1"/>
    <row r="721" ht="30.75" customHeight="1"/>
    <row r="722" ht="30.75" customHeight="1"/>
    <row r="723" ht="30.75" customHeight="1"/>
    <row r="724" ht="30.75" customHeight="1"/>
    <row r="725" ht="30.75" customHeight="1"/>
    <row r="726" ht="30.75" customHeight="1"/>
    <row r="727" ht="30.75" customHeight="1"/>
    <row r="728" ht="30.75" customHeight="1"/>
    <row r="729" ht="30.75" customHeight="1"/>
    <row r="730" ht="30.75" customHeight="1"/>
    <row r="731" ht="30.75" customHeight="1"/>
    <row r="732" ht="30.75" customHeight="1"/>
    <row r="733" ht="30.75" customHeight="1"/>
    <row r="734" ht="30.75" customHeight="1"/>
    <row r="735" ht="30.75" customHeight="1"/>
    <row r="736" ht="30.75" customHeight="1"/>
    <row r="737" ht="30.75" customHeight="1"/>
    <row r="738" ht="30.75" customHeight="1"/>
    <row r="739" ht="30.75" customHeight="1"/>
    <row r="740" ht="30.75" customHeight="1"/>
    <row r="741" ht="30.75" customHeight="1"/>
    <row r="742" ht="30.75" customHeight="1"/>
    <row r="743" ht="30.75" customHeight="1"/>
    <row r="744" ht="30.75" customHeight="1"/>
    <row r="745" ht="30.75" customHeight="1"/>
    <row r="746" ht="30.75" customHeight="1"/>
    <row r="747" ht="30.75" customHeight="1"/>
    <row r="748" ht="30.75" customHeight="1"/>
    <row r="749" ht="30.75" customHeight="1"/>
    <row r="750" ht="30.75" customHeight="1"/>
    <row r="751" ht="30.75" customHeight="1"/>
    <row r="752" ht="30.75" customHeight="1"/>
    <row r="753" ht="30.75" customHeight="1"/>
    <row r="754" ht="30.75" customHeight="1"/>
    <row r="755" ht="30.75" customHeight="1"/>
    <row r="756" ht="30.75" customHeight="1"/>
    <row r="757" ht="30.75" customHeight="1"/>
    <row r="758" ht="30.75" customHeight="1"/>
    <row r="759" ht="30.75" customHeight="1"/>
    <row r="760" ht="30.75" customHeight="1"/>
    <row r="761" ht="30.75" customHeight="1"/>
    <row r="762" ht="30.75" customHeight="1"/>
    <row r="763" ht="30.75" customHeight="1"/>
    <row r="764" ht="30.75" customHeight="1"/>
    <row r="765" ht="30.75" customHeight="1"/>
    <row r="766" ht="30.75" customHeight="1"/>
    <row r="767" ht="30.75" customHeight="1"/>
    <row r="768" ht="30.75" customHeight="1"/>
    <row r="769" ht="30.75" customHeight="1"/>
    <row r="770" ht="30.75" customHeight="1"/>
    <row r="771" ht="30.75" customHeight="1"/>
    <row r="772" ht="30.75" customHeight="1"/>
    <row r="773" ht="30.75" customHeight="1"/>
    <row r="774" ht="30.75" customHeight="1"/>
    <row r="775" ht="30.75" customHeight="1"/>
    <row r="776" ht="30.75" customHeight="1"/>
    <row r="777" ht="30.75" customHeight="1"/>
    <row r="778" ht="30.75" customHeight="1"/>
    <row r="779" ht="30.75" customHeight="1"/>
    <row r="780" ht="30.75" customHeight="1"/>
    <row r="781" ht="30.75" customHeight="1"/>
    <row r="782" ht="30.75" customHeight="1"/>
    <row r="783" ht="30.75" customHeight="1"/>
    <row r="784" ht="30.75" customHeight="1"/>
    <row r="785" ht="30.75" customHeight="1"/>
    <row r="786" ht="30.75" customHeight="1"/>
    <row r="787" ht="30.75" customHeight="1"/>
    <row r="788" ht="30.75" customHeight="1"/>
    <row r="789" ht="30.75" customHeight="1"/>
    <row r="790" ht="30.75" customHeight="1"/>
    <row r="791" ht="30.75" customHeight="1"/>
    <row r="792" ht="30.75" customHeight="1"/>
    <row r="793" ht="30.75" customHeight="1"/>
    <row r="794" ht="30.75" customHeight="1"/>
    <row r="795" ht="30.75" customHeight="1"/>
    <row r="796" ht="30.75" customHeight="1"/>
    <row r="797" ht="30.75" customHeight="1"/>
    <row r="798" ht="30.75" customHeight="1"/>
    <row r="799" ht="30.75" customHeight="1"/>
    <row r="800" ht="30.75" customHeight="1"/>
    <row r="801" ht="30.75" customHeight="1"/>
    <row r="802" ht="30.75" customHeight="1"/>
    <row r="803" ht="30.75" customHeight="1"/>
    <row r="804" ht="30.75" customHeight="1"/>
    <row r="805" ht="30.75" customHeight="1"/>
    <row r="806" ht="30.75" customHeight="1"/>
    <row r="807" ht="30.75" customHeight="1"/>
    <row r="808" ht="30.75" customHeight="1"/>
    <row r="809" ht="30.75" customHeight="1"/>
    <row r="810" ht="30.75" customHeight="1"/>
    <row r="811" ht="30.75" customHeight="1"/>
    <row r="812" ht="30.75" customHeight="1"/>
    <row r="813" ht="30.75" customHeight="1"/>
    <row r="814" ht="30.75" customHeight="1"/>
    <row r="815" ht="30.75" customHeight="1"/>
    <row r="816" ht="30.75" customHeight="1"/>
    <row r="817" ht="30.75" customHeight="1"/>
    <row r="818" ht="30.75" customHeight="1"/>
    <row r="819" ht="30.75" customHeight="1"/>
    <row r="820" ht="30.75" customHeight="1"/>
    <row r="821" ht="30.75" customHeight="1"/>
    <row r="822" ht="30.75" customHeight="1"/>
    <row r="823" ht="30.75" customHeight="1"/>
    <row r="824" ht="30.75" customHeight="1"/>
    <row r="825" ht="30.75" customHeight="1"/>
    <row r="826" ht="30.75" customHeight="1"/>
    <row r="827" ht="30.75" customHeight="1"/>
    <row r="828" ht="30.75" customHeight="1"/>
    <row r="829" ht="30.75" customHeight="1"/>
    <row r="830" ht="30.75" customHeight="1"/>
    <row r="831" ht="30.75" customHeight="1"/>
    <row r="832" ht="30.75" customHeight="1"/>
    <row r="833" ht="30.75" customHeight="1"/>
    <row r="834" ht="30.75" customHeight="1"/>
    <row r="835" ht="30.75" customHeight="1"/>
    <row r="836" ht="30.75" customHeight="1"/>
    <row r="837" ht="30.75" customHeight="1"/>
    <row r="838" ht="30.75" customHeight="1"/>
    <row r="839" ht="30.75" customHeight="1"/>
    <row r="840" ht="30.75" customHeight="1"/>
    <row r="841" ht="30.75" customHeight="1"/>
    <row r="842" ht="30.75" customHeight="1"/>
    <row r="843" ht="30.75" customHeight="1"/>
    <row r="844" ht="30.75" customHeight="1"/>
    <row r="845" ht="30.75" customHeight="1"/>
    <row r="846" ht="30.75" customHeight="1"/>
    <row r="847" ht="30.75" customHeight="1"/>
    <row r="848" ht="30.75" customHeight="1"/>
    <row r="849" ht="30.75" customHeight="1"/>
    <row r="850" ht="30.75" customHeight="1"/>
    <row r="851" ht="30.75" customHeight="1"/>
    <row r="852" ht="30.75" customHeight="1"/>
    <row r="853" ht="30.75" customHeight="1"/>
    <row r="854" ht="30.75" customHeight="1"/>
    <row r="855" ht="30.75" customHeight="1"/>
    <row r="856" ht="30.75" customHeight="1"/>
    <row r="857" ht="30.75" customHeight="1"/>
    <row r="858" ht="30.75" customHeight="1"/>
    <row r="859" ht="30.75" customHeight="1"/>
    <row r="860" ht="30.75" customHeight="1"/>
    <row r="861" ht="30.75" customHeight="1"/>
    <row r="862" ht="30.75" customHeight="1"/>
    <row r="863" ht="30.75" customHeight="1"/>
    <row r="864" ht="30.75" customHeight="1"/>
    <row r="865" ht="30.75" customHeight="1"/>
    <row r="866" ht="30.75" customHeight="1"/>
    <row r="867" ht="30.75" customHeight="1"/>
    <row r="868" ht="30.75" customHeight="1"/>
    <row r="869" ht="30.75" customHeight="1"/>
    <row r="870" ht="30.75" customHeight="1"/>
    <row r="871" ht="30.75" customHeight="1"/>
    <row r="872" ht="30.75" customHeight="1"/>
    <row r="873" ht="30.75" customHeight="1"/>
    <row r="874" ht="30.75" customHeight="1"/>
    <row r="875" ht="30.75" customHeight="1"/>
    <row r="876" ht="30.75" customHeight="1"/>
    <row r="877" ht="30.75" customHeight="1"/>
    <row r="878" ht="30.75" customHeight="1"/>
    <row r="879" ht="30.75" customHeight="1"/>
    <row r="880" ht="30.75" customHeight="1"/>
    <row r="881" ht="30.75" customHeight="1"/>
    <row r="882" ht="30.75" customHeight="1"/>
    <row r="883" ht="30.75" customHeight="1"/>
    <row r="884" ht="30.75" customHeight="1"/>
    <row r="885" ht="30.75" customHeight="1"/>
    <row r="886" ht="30.75" customHeight="1"/>
    <row r="887" ht="30.75" customHeight="1"/>
    <row r="888" ht="30.75" customHeight="1"/>
    <row r="889" ht="30.75" customHeight="1"/>
    <row r="890" ht="30.75" customHeight="1"/>
    <row r="891" ht="30.75" customHeight="1"/>
    <row r="892" ht="30.75" customHeight="1"/>
    <row r="893" ht="30.75" customHeight="1"/>
    <row r="894" ht="30.75" customHeight="1"/>
    <row r="895" ht="30.75" customHeight="1"/>
    <row r="896" ht="30.75" customHeight="1"/>
    <row r="897" ht="30.75" customHeight="1"/>
    <row r="898" ht="30.75" customHeight="1"/>
    <row r="899" ht="30.75" customHeight="1"/>
    <row r="900" ht="30.75" customHeight="1"/>
    <row r="901" ht="30.75" customHeight="1"/>
    <row r="902" ht="30.75" customHeight="1"/>
    <row r="903" ht="30.75" customHeight="1"/>
    <row r="904" ht="30.75" customHeight="1"/>
    <row r="905" ht="30.75" customHeight="1"/>
    <row r="906" ht="30.75" customHeight="1"/>
    <row r="907" ht="30.75" customHeight="1"/>
    <row r="908" ht="30.75" customHeight="1"/>
    <row r="909" ht="30.75" customHeight="1"/>
    <row r="910" ht="30.75" customHeight="1"/>
    <row r="911" ht="30.75" customHeight="1"/>
    <row r="912" ht="30.75" customHeight="1"/>
    <row r="913" ht="30.75" customHeight="1"/>
    <row r="914" ht="30.75" customHeight="1"/>
    <row r="915" ht="30.75" customHeight="1"/>
    <row r="916" ht="30.75" customHeight="1"/>
    <row r="917" ht="30.75" customHeight="1"/>
    <row r="918" ht="30.75" customHeight="1"/>
    <row r="919" ht="30.75" customHeight="1"/>
    <row r="920" ht="30.75" customHeight="1"/>
    <row r="921" ht="30.75" customHeight="1"/>
    <row r="922" ht="30.75" customHeight="1"/>
    <row r="923" ht="30.75" customHeight="1"/>
    <row r="924" ht="30.75" customHeight="1"/>
    <row r="925" ht="30.75" customHeight="1"/>
    <row r="926" ht="30.75" customHeight="1"/>
    <row r="927" ht="30.75" customHeight="1"/>
    <row r="928" ht="30.75" customHeight="1"/>
    <row r="929" ht="30.75" customHeight="1"/>
    <row r="930" ht="30.75" customHeight="1"/>
    <row r="931" ht="30.75" customHeight="1"/>
    <row r="932" ht="30.75" customHeight="1"/>
    <row r="933" ht="30.75" customHeight="1"/>
    <row r="934" ht="30.75" customHeight="1"/>
    <row r="935" ht="30.75" customHeight="1"/>
    <row r="936" ht="30.75" customHeight="1"/>
    <row r="937" ht="30.75" customHeight="1"/>
    <row r="938" ht="30.75" customHeight="1"/>
    <row r="939" ht="30.75" customHeight="1"/>
    <row r="940" ht="30.75" customHeight="1"/>
    <row r="941" ht="30.75" customHeight="1"/>
    <row r="942" ht="30.75" customHeight="1"/>
    <row r="943" ht="30.75" customHeight="1"/>
    <row r="944" ht="30.75" customHeight="1"/>
    <row r="945" ht="30.75" customHeight="1"/>
    <row r="946" ht="30.75" customHeight="1"/>
    <row r="947" ht="30.75" customHeight="1"/>
    <row r="948" ht="30.75" customHeight="1"/>
    <row r="949" ht="30.75" customHeight="1"/>
    <row r="950" ht="30.75" customHeight="1"/>
    <row r="951" ht="30.75" customHeight="1"/>
    <row r="952" ht="30.75" customHeight="1"/>
    <row r="953" ht="30.75" customHeight="1"/>
    <row r="954" ht="30.75" customHeight="1"/>
    <row r="955" ht="30.75" customHeight="1"/>
    <row r="956" ht="30.75" customHeight="1"/>
    <row r="957" ht="30.75" customHeight="1"/>
    <row r="958" ht="30.75" customHeight="1"/>
    <row r="959" ht="30.75" customHeight="1"/>
    <row r="960" ht="30.75" customHeight="1"/>
    <row r="961" ht="30.75" customHeight="1"/>
    <row r="962" ht="30.75" customHeight="1"/>
    <row r="963" ht="30.75" customHeight="1"/>
    <row r="964" ht="30.75" customHeight="1"/>
    <row r="965" ht="30.75" customHeight="1"/>
    <row r="966" ht="30.75" customHeight="1"/>
    <row r="967" ht="30.75" customHeight="1"/>
    <row r="968" ht="30.75" customHeight="1"/>
    <row r="969" ht="30.75" customHeight="1"/>
    <row r="970" ht="30.75" customHeight="1"/>
    <row r="971" ht="30.75" customHeight="1"/>
    <row r="972" ht="30.75" customHeight="1"/>
    <row r="973" ht="30.75" customHeight="1"/>
    <row r="974" ht="30.75" customHeight="1"/>
    <row r="975" ht="30.75" customHeight="1"/>
    <row r="976" ht="30.75" customHeight="1"/>
    <row r="977" ht="30.75" customHeight="1"/>
    <row r="978" ht="30.75" customHeight="1"/>
    <row r="979" ht="30.75" customHeight="1"/>
    <row r="980" ht="30.75" customHeight="1"/>
    <row r="981" ht="30.75" customHeight="1"/>
    <row r="982" ht="30.75" customHeight="1"/>
    <row r="983" ht="30.75" customHeight="1"/>
    <row r="984" ht="30.75" customHeight="1"/>
    <row r="985" ht="30.75" customHeight="1"/>
    <row r="986" ht="30.75" customHeight="1"/>
    <row r="987" ht="30.75" customHeight="1"/>
    <row r="988" ht="30.75" customHeight="1"/>
    <row r="989" ht="30.75" customHeight="1"/>
    <row r="990" ht="30.75" customHeight="1"/>
    <row r="991" ht="30.75" customHeight="1"/>
    <row r="992" ht="30.75" customHeight="1"/>
    <row r="993" ht="30.75" customHeight="1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909D9-30AE-364F-BCE4-3EC74ABD5BB5}">
  <sheetPr codeName="Feuil2"/>
  <dimension ref="A1:K296"/>
  <sheetViews>
    <sheetView showGridLines="0" zoomScale="110" zoomScaleNormal="70" workbookViewId="0">
      <pane ySplit="1" topLeftCell="A272" activePane="bottomLeft" state="frozen"/>
      <selection pane="bottomLeft" activeCell="H291" sqref="H291"/>
    </sheetView>
  </sheetViews>
  <sheetFormatPr baseColWidth="10" defaultRowHeight="15.75"/>
  <cols>
    <col min="1" max="1" width="3.125" bestFit="1" customWidth="1"/>
    <col min="2" max="4" width="16.5" customWidth="1"/>
    <col min="5" max="5" width="16.5" style="8" customWidth="1"/>
    <col min="7" max="7" width="23" bestFit="1" customWidth="1"/>
    <col min="8" max="8" width="10.875" style="91"/>
    <col min="9" max="9" width="2" bestFit="1" customWidth="1"/>
    <col min="10" max="10" width="9.375" style="91" bestFit="1" customWidth="1"/>
  </cols>
  <sheetData>
    <row r="1" spans="1:10" s="1" customFormat="1" ht="18.75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2"/>
      <c r="J1" s="92"/>
    </row>
    <row r="2" spans="1:10" s="1" customFormat="1" ht="26.25">
      <c r="B2" s="143" t="s">
        <v>8</v>
      </c>
      <c r="C2" s="144"/>
      <c r="D2" s="144"/>
      <c r="E2" s="144"/>
      <c r="F2" s="2"/>
      <c r="H2" s="92"/>
      <c r="J2" s="92"/>
    </row>
    <row r="3" spans="1:10">
      <c r="A3">
        <v>1</v>
      </c>
      <c r="B3" s="4">
        <v>44459</v>
      </c>
      <c r="C3" s="5">
        <f>(F1/7)*A21</f>
        <v>0.90476190476190466</v>
      </c>
      <c r="D3" s="5">
        <f>C3-(JDB_Commun!C4+JDB_Commun!C5+JDB_Angela!C3)</f>
        <v>0.8561507936507935</v>
      </c>
      <c r="E3" s="6">
        <f>D3/$C$3</f>
        <v>0.94627192982456132</v>
      </c>
    </row>
    <row r="4" spans="1:10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0.8561507936507935</v>
      </c>
      <c r="E5" s="6">
        <f t="shared" ref="E5:E20" si="1">D5/$C$3</f>
        <v>0.94627192982456132</v>
      </c>
    </row>
    <row r="6" spans="1:10">
      <c r="A6">
        <v>4</v>
      </c>
      <c r="B6" s="4">
        <v>44462</v>
      </c>
      <c r="C6" s="5">
        <f t="shared" si="0"/>
        <v>0.76190476190476164</v>
      </c>
      <c r="D6" s="5">
        <f>D5-(JDB_Angela!C4)</f>
        <v>0.80406746031746013</v>
      </c>
      <c r="E6" s="6">
        <f t="shared" si="1"/>
        <v>0.88870614035087714</v>
      </c>
    </row>
    <row r="7" spans="1:10">
      <c r="A7">
        <v>5</v>
      </c>
      <c r="B7" s="4">
        <v>44463</v>
      </c>
      <c r="C7" s="5">
        <f t="shared" si="0"/>
        <v>0.71428571428571397</v>
      </c>
      <c r="D7" s="5">
        <f>D6-(JDB_Angela!C5)</f>
        <v>0.77628968253968234</v>
      </c>
      <c r="E7" s="6">
        <f t="shared" si="1"/>
        <v>0.85800438596491213</v>
      </c>
    </row>
    <row r="8" spans="1:10">
      <c r="A8">
        <v>6</v>
      </c>
      <c r="B8" s="4">
        <v>44464</v>
      </c>
      <c r="C8" s="5">
        <f t="shared" si="0"/>
        <v>0.6666666666666663</v>
      </c>
      <c r="D8" s="5">
        <f>D7-(JDB_Angela!C6)</f>
        <v>0.76934523809523792</v>
      </c>
      <c r="E8" s="6">
        <f t="shared" si="1"/>
        <v>0.85032894736842091</v>
      </c>
    </row>
    <row r="9" spans="1:10">
      <c r="A9">
        <v>7</v>
      </c>
      <c r="B9" s="4">
        <v>44465</v>
      </c>
      <c r="C9" s="5">
        <f t="shared" si="0"/>
        <v>0.61904761904761862</v>
      </c>
      <c r="D9" s="5">
        <f>D8</f>
        <v>0.76934523809523792</v>
      </c>
      <c r="E9" s="6">
        <f t="shared" si="1"/>
        <v>0.85032894736842091</v>
      </c>
    </row>
    <row r="10" spans="1:10">
      <c r="A10">
        <v>8</v>
      </c>
      <c r="B10" s="4">
        <v>44466</v>
      </c>
      <c r="C10" s="5">
        <f t="shared" si="0"/>
        <v>0.57142857142857095</v>
      </c>
      <c r="D10" s="5">
        <f>D9-(JDB_Angela!C7)</f>
        <v>0.72767857142857129</v>
      </c>
      <c r="E10" s="6">
        <f t="shared" si="1"/>
        <v>0.80427631578947367</v>
      </c>
    </row>
    <row r="11" spans="1:10">
      <c r="A11">
        <v>9</v>
      </c>
      <c r="B11" s="4">
        <v>44467</v>
      </c>
      <c r="C11" s="5">
        <f t="shared" si="0"/>
        <v>0.52380952380952328</v>
      </c>
      <c r="D11" s="5">
        <f>D10-(JDB_Angela!C8)</f>
        <v>0.68601190476190466</v>
      </c>
      <c r="E11" s="6">
        <f t="shared" si="1"/>
        <v>0.75822368421052633</v>
      </c>
    </row>
    <row r="12" spans="1:10">
      <c r="A12">
        <v>10</v>
      </c>
      <c r="B12" s="4">
        <v>44468</v>
      </c>
      <c r="C12" s="5">
        <f t="shared" si="0"/>
        <v>0.47619047619047566</v>
      </c>
      <c r="D12" s="5">
        <f>D11-(JDB_Commun!C6+JDB_Angela!C9)</f>
        <v>0.6374007936507935</v>
      </c>
      <c r="E12" s="6">
        <f t="shared" si="1"/>
        <v>0.70449561403508765</v>
      </c>
    </row>
    <row r="13" spans="1:10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0.6374007936507935</v>
      </c>
      <c r="E13" s="6">
        <f t="shared" si="1"/>
        <v>0.70449561403508765</v>
      </c>
    </row>
    <row r="14" spans="1:10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0.59226190476190466</v>
      </c>
      <c r="E14" s="6">
        <f t="shared" si="1"/>
        <v>0.65460526315789469</v>
      </c>
    </row>
    <row r="15" spans="1:10">
      <c r="A15">
        <v>13</v>
      </c>
      <c r="B15" s="4">
        <v>44471</v>
      </c>
      <c r="C15" s="5">
        <f t="shared" si="0"/>
        <v>0.33333333333333282</v>
      </c>
      <c r="D15" s="5">
        <f t="shared" si="2"/>
        <v>0.59226190476190466</v>
      </c>
      <c r="E15" s="6">
        <f t="shared" si="1"/>
        <v>0.65460526315789469</v>
      </c>
    </row>
    <row r="16" spans="1:10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0.56101190476190466</v>
      </c>
      <c r="E16" s="6">
        <f t="shared" si="1"/>
        <v>0.62006578947368418</v>
      </c>
    </row>
    <row r="17" spans="1:10">
      <c r="A17">
        <v>15</v>
      </c>
      <c r="B17" s="4">
        <v>44473</v>
      </c>
      <c r="C17" s="5">
        <f t="shared" si="0"/>
        <v>0.23809523809523758</v>
      </c>
      <c r="D17" s="5">
        <f t="shared" si="2"/>
        <v>0.56101190476190466</v>
      </c>
      <c r="E17" s="6">
        <f t="shared" si="1"/>
        <v>0.62006578947368418</v>
      </c>
    </row>
    <row r="18" spans="1:10">
      <c r="A18">
        <v>16</v>
      </c>
      <c r="B18" s="4">
        <v>44474</v>
      </c>
      <c r="C18" s="5">
        <f t="shared" si="0"/>
        <v>0.19047619047618997</v>
      </c>
      <c r="D18" s="5">
        <f t="shared" si="2"/>
        <v>0.56101190476190466</v>
      </c>
      <c r="E18" s="6">
        <f t="shared" si="1"/>
        <v>0.62006578947368418</v>
      </c>
    </row>
    <row r="19" spans="1:10">
      <c r="A19">
        <v>17</v>
      </c>
      <c r="B19" s="4">
        <v>44475</v>
      </c>
      <c r="C19" s="5">
        <f t="shared" si="0"/>
        <v>0.14285714285714235</v>
      </c>
      <c r="D19" s="5">
        <f t="shared" si="2"/>
        <v>0.56101190476190466</v>
      </c>
      <c r="E19" s="6">
        <f t="shared" si="1"/>
        <v>0.62006578947368418</v>
      </c>
    </row>
    <row r="20" spans="1:10">
      <c r="A20">
        <v>18</v>
      </c>
      <c r="B20" s="4">
        <v>44476</v>
      </c>
      <c r="C20" s="5">
        <f t="shared" si="0"/>
        <v>9.5238095238094733E-2</v>
      </c>
      <c r="D20" s="5">
        <f t="shared" si="2"/>
        <v>0.56101190476190466</v>
      </c>
      <c r="E20" s="6">
        <f t="shared" si="1"/>
        <v>0.62006578947368418</v>
      </c>
    </row>
    <row r="21" spans="1:10">
      <c r="A21">
        <v>19</v>
      </c>
      <c r="B21" s="4">
        <v>44477</v>
      </c>
      <c r="C21" s="5">
        <f t="shared" si="0"/>
        <v>4.7619047619047117E-2</v>
      </c>
      <c r="D21" s="5">
        <f>D20-(JDB_Commun!C9)</f>
        <v>0.53323412698412687</v>
      </c>
      <c r="E21" s="6">
        <f>D21/$C$3</f>
        <v>0.58936403508771928</v>
      </c>
      <c r="G21" t="s">
        <v>221</v>
      </c>
      <c r="H21" s="91">
        <f>SUM(JDB_Angela!C3:C9)</f>
        <v>0.18402777777777776</v>
      </c>
      <c r="I21" t="s">
        <v>222</v>
      </c>
      <c r="J21" s="91">
        <f>F1/7*A21</f>
        <v>0.90476190476190466</v>
      </c>
    </row>
    <row r="25" spans="1:10" ht="26.25">
      <c r="A25" s="1"/>
      <c r="B25" s="143" t="s">
        <v>3</v>
      </c>
      <c r="C25" s="144"/>
      <c r="D25" s="144"/>
      <c r="E25" s="144"/>
    </row>
    <row r="26" spans="1:10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>
      <c r="A27">
        <v>2</v>
      </c>
      <c r="B27" s="4">
        <v>44479</v>
      </c>
      <c r="C27" s="5">
        <f>C26-(($F$1/7))</f>
        <v>1.2857142857142856</v>
      </c>
      <c r="D27" s="5">
        <f>D26-(JDB_Angela!C10)</f>
        <v>1.3125</v>
      </c>
      <c r="E27" s="6">
        <f>D27/$C$26</f>
        <v>0.984375</v>
      </c>
    </row>
    <row r="28" spans="1:10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D27-(JDB_Commun!C10+JDB_Angela!C11+JDB_Angela!C12)</f>
        <v>1.1770833333333333</v>
      </c>
      <c r="E28" s="6">
        <f t="shared" ref="E28:E53" si="4">D28/$C$26</f>
        <v>0.8828125</v>
      </c>
    </row>
    <row r="29" spans="1:10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1.1770833333333333</v>
      </c>
      <c r="E29" s="6">
        <f t="shared" si="4"/>
        <v>0.8828125</v>
      </c>
    </row>
    <row r="30" spans="1:10">
      <c r="A30">
        <v>5</v>
      </c>
      <c r="B30" s="4">
        <v>44482</v>
      </c>
      <c r="C30" s="5">
        <f t="shared" si="3"/>
        <v>1.1428571428571426</v>
      </c>
      <c r="D30" s="5">
        <f>D29-(JDB_Angela!C13+JDB_Angela!C14+JDB_Angela!C15)</f>
        <v>1.1145833333333333</v>
      </c>
      <c r="E30" s="6">
        <f t="shared" si="4"/>
        <v>0.8359375</v>
      </c>
    </row>
    <row r="31" spans="1:10">
      <c r="A31">
        <v>6</v>
      </c>
      <c r="B31" s="4">
        <v>44483</v>
      </c>
      <c r="C31" s="5">
        <f t="shared" si="3"/>
        <v>1.0952380952380949</v>
      </c>
      <c r="D31" s="5">
        <f>D30-(JDB_Commun!C11)</f>
        <v>1.0729166666666665</v>
      </c>
      <c r="E31" s="6">
        <f t="shared" si="4"/>
        <v>0.80468749999999989</v>
      </c>
    </row>
    <row r="32" spans="1:10">
      <c r="A32">
        <v>7</v>
      </c>
      <c r="B32" s="4">
        <v>44484</v>
      </c>
      <c r="C32" s="5">
        <f t="shared" si="3"/>
        <v>1.0476190476190472</v>
      </c>
      <c r="D32" s="5">
        <f>D31-(JDB_Angela!C16+JDB_Angela!C17)</f>
        <v>0.9409722222222221</v>
      </c>
      <c r="E32" s="6">
        <f t="shared" si="4"/>
        <v>0.70572916666666663</v>
      </c>
    </row>
    <row r="33" spans="1:5">
      <c r="A33">
        <v>8</v>
      </c>
      <c r="B33" s="4">
        <v>44485</v>
      </c>
      <c r="C33" s="5">
        <f t="shared" si="3"/>
        <v>0.99999999999999956</v>
      </c>
      <c r="D33" s="5">
        <f>D32-(JDB_Angela!C18)</f>
        <v>0.83680555555555547</v>
      </c>
      <c r="E33" s="6">
        <f t="shared" si="4"/>
        <v>0.62760416666666663</v>
      </c>
    </row>
    <row r="34" spans="1:5">
      <c r="A34">
        <v>9</v>
      </c>
      <c r="B34" s="4">
        <v>44486</v>
      </c>
      <c r="C34" s="5">
        <f t="shared" si="3"/>
        <v>0.95238095238095188</v>
      </c>
      <c r="D34" s="5">
        <f>D33</f>
        <v>0.83680555555555547</v>
      </c>
      <c r="E34" s="6">
        <f t="shared" si="4"/>
        <v>0.62760416666666663</v>
      </c>
    </row>
    <row r="35" spans="1:5">
      <c r="A35">
        <v>10</v>
      </c>
      <c r="B35" s="4">
        <v>44487</v>
      </c>
      <c r="C35" s="5">
        <f t="shared" si="3"/>
        <v>0.90476190476190421</v>
      </c>
      <c r="D35" s="5">
        <f>D34-(JDB_Commun!C12+JDB_Angela!C19)</f>
        <v>0.78124999999999989</v>
      </c>
      <c r="E35" s="6">
        <f t="shared" si="4"/>
        <v>0.5859375</v>
      </c>
    </row>
    <row r="36" spans="1:5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0.73958333333333326</v>
      </c>
      <c r="E36" s="6">
        <f t="shared" si="4"/>
        <v>0.5546875</v>
      </c>
    </row>
    <row r="37" spans="1:5">
      <c r="A37">
        <v>12</v>
      </c>
      <c r="B37" s="4">
        <v>44489</v>
      </c>
      <c r="C37" s="5">
        <f t="shared" si="3"/>
        <v>0.80952380952380887</v>
      </c>
      <c r="D37" s="5">
        <f t="shared" si="5"/>
        <v>0.73958333333333326</v>
      </c>
      <c r="E37" s="6">
        <f t="shared" si="4"/>
        <v>0.5546875</v>
      </c>
    </row>
    <row r="38" spans="1:5">
      <c r="A38">
        <v>13</v>
      </c>
      <c r="B38" s="4">
        <v>44490</v>
      </c>
      <c r="C38" s="5">
        <f t="shared" si="3"/>
        <v>0.7619047619047612</v>
      </c>
      <c r="D38" s="5">
        <f>D37</f>
        <v>0.73958333333333326</v>
      </c>
      <c r="E38" s="6">
        <f t="shared" si="4"/>
        <v>0.5546875</v>
      </c>
    </row>
    <row r="39" spans="1:5">
      <c r="A39">
        <v>14</v>
      </c>
      <c r="B39" s="4">
        <v>44491</v>
      </c>
      <c r="C39" s="5">
        <f t="shared" si="3"/>
        <v>0.71428571428571352</v>
      </c>
      <c r="D39" s="5">
        <f>D38-(JDB_Angela!C20)</f>
        <v>0.71874999999999989</v>
      </c>
      <c r="E39" s="6">
        <f t="shared" si="4"/>
        <v>0.5390625</v>
      </c>
    </row>
    <row r="40" spans="1:5">
      <c r="A40">
        <v>15</v>
      </c>
      <c r="B40" s="4">
        <v>44492</v>
      </c>
      <c r="C40" s="5">
        <f t="shared" si="3"/>
        <v>0.66666666666666585</v>
      </c>
      <c r="D40" s="5">
        <f t="shared" si="5"/>
        <v>0.71874999999999989</v>
      </c>
      <c r="E40" s="6">
        <f t="shared" si="4"/>
        <v>0.5390625</v>
      </c>
    </row>
    <row r="41" spans="1:5">
      <c r="A41">
        <v>16</v>
      </c>
      <c r="B41" s="4">
        <v>44493</v>
      </c>
      <c r="C41" s="5">
        <f t="shared" si="3"/>
        <v>0.61904761904761818</v>
      </c>
      <c r="D41" s="5">
        <f>D40-(JDB_Angela!C21)</f>
        <v>0.70486111111111105</v>
      </c>
      <c r="E41" s="6">
        <f t="shared" si="4"/>
        <v>0.52864583333333337</v>
      </c>
    </row>
    <row r="42" spans="1:5">
      <c r="A42">
        <v>17</v>
      </c>
      <c r="B42" s="4">
        <v>44494</v>
      </c>
      <c r="C42" s="5">
        <f t="shared" si="3"/>
        <v>0.57142857142857051</v>
      </c>
      <c r="D42" s="5">
        <f>D41-(JDB_Angela!C22+JDB_Angela!C23)</f>
        <v>0.66319444444444442</v>
      </c>
      <c r="E42" s="6">
        <f t="shared" si="4"/>
        <v>0.49739583333333331</v>
      </c>
    </row>
    <row r="43" spans="1:5">
      <c r="A43">
        <v>18</v>
      </c>
      <c r="B43" s="4">
        <v>44495</v>
      </c>
      <c r="C43" s="5">
        <f t="shared" si="3"/>
        <v>0.52380952380952284</v>
      </c>
      <c r="D43" s="5">
        <f t="shared" si="5"/>
        <v>0.66319444444444442</v>
      </c>
      <c r="E43" s="6">
        <f t="shared" si="4"/>
        <v>0.49739583333333331</v>
      </c>
    </row>
    <row r="44" spans="1:5">
      <c r="A44">
        <v>19</v>
      </c>
      <c r="B44" s="4">
        <v>44496</v>
      </c>
      <c r="C44" s="5">
        <f t="shared" si="3"/>
        <v>0.47619047619047522</v>
      </c>
      <c r="D44" s="5">
        <f t="shared" si="5"/>
        <v>0.66319444444444442</v>
      </c>
      <c r="E44" s="6">
        <f t="shared" si="4"/>
        <v>0.49739583333333331</v>
      </c>
    </row>
    <row r="45" spans="1:5">
      <c r="A45">
        <v>20</v>
      </c>
      <c r="B45" s="4">
        <v>44497</v>
      </c>
      <c r="C45" s="5">
        <f t="shared" si="3"/>
        <v>0.4285714285714276</v>
      </c>
      <c r="D45" s="5">
        <f>D44-(JDB_Angela!C24+JDB_Angela!C25+JDB_Angela!C26)</f>
        <v>0.59027777777777779</v>
      </c>
      <c r="E45" s="6">
        <f t="shared" si="4"/>
        <v>0.44270833333333337</v>
      </c>
    </row>
    <row r="46" spans="1:5">
      <c r="A46">
        <v>21</v>
      </c>
      <c r="B46" s="4">
        <v>44498</v>
      </c>
      <c r="C46" s="5">
        <f t="shared" si="3"/>
        <v>0.38095238095237999</v>
      </c>
      <c r="D46" s="5">
        <f t="shared" si="5"/>
        <v>0.59027777777777779</v>
      </c>
      <c r="E46" s="6">
        <f t="shared" si="4"/>
        <v>0.44270833333333337</v>
      </c>
    </row>
    <row r="47" spans="1:5">
      <c r="A47">
        <v>22</v>
      </c>
      <c r="B47" s="4">
        <v>44499</v>
      </c>
      <c r="C47" s="5">
        <f t="shared" si="3"/>
        <v>0.33333333333333237</v>
      </c>
      <c r="D47" s="5">
        <f t="shared" si="5"/>
        <v>0.59027777777777779</v>
      </c>
      <c r="E47" s="6">
        <f t="shared" si="4"/>
        <v>0.44270833333333337</v>
      </c>
    </row>
    <row r="48" spans="1:5">
      <c r="A48">
        <v>23</v>
      </c>
      <c r="B48" s="4">
        <v>44500</v>
      </c>
      <c r="C48" s="5">
        <f t="shared" si="3"/>
        <v>0.28571428571428475</v>
      </c>
      <c r="D48" s="5">
        <f t="shared" si="5"/>
        <v>0.59027777777777779</v>
      </c>
      <c r="E48" s="6">
        <f t="shared" si="4"/>
        <v>0.44270833333333337</v>
      </c>
    </row>
    <row r="49" spans="1:10">
      <c r="A49">
        <v>24</v>
      </c>
      <c r="B49" s="4">
        <v>44501</v>
      </c>
      <c r="C49" s="5">
        <f t="shared" si="3"/>
        <v>0.23809523809523714</v>
      </c>
      <c r="D49" s="5">
        <f>D48-(JDB_Angela!C27)</f>
        <v>0.50694444444444442</v>
      </c>
      <c r="E49" s="6">
        <f t="shared" si="4"/>
        <v>0.38020833333333331</v>
      </c>
    </row>
    <row r="50" spans="1:10">
      <c r="A50">
        <v>25</v>
      </c>
      <c r="B50" s="4">
        <v>44502</v>
      </c>
      <c r="C50" s="5">
        <f t="shared" si="3"/>
        <v>0.19047619047618952</v>
      </c>
      <c r="D50" s="5">
        <f>D49</f>
        <v>0.50694444444444442</v>
      </c>
      <c r="E50" s="6">
        <f t="shared" si="4"/>
        <v>0.38020833333333331</v>
      </c>
    </row>
    <row r="51" spans="1:10">
      <c r="A51">
        <v>26</v>
      </c>
      <c r="B51" s="4">
        <v>44503</v>
      </c>
      <c r="C51" s="5">
        <f t="shared" si="3"/>
        <v>0.14285714285714191</v>
      </c>
      <c r="D51" s="5">
        <f t="shared" si="5"/>
        <v>0.50694444444444442</v>
      </c>
      <c r="E51" s="6">
        <f t="shared" si="4"/>
        <v>0.38020833333333331</v>
      </c>
    </row>
    <row r="52" spans="1:10">
      <c r="A52">
        <v>27</v>
      </c>
      <c r="B52" s="4">
        <v>44504</v>
      </c>
      <c r="C52" s="5">
        <f t="shared" si="3"/>
        <v>9.5238095238094289E-2</v>
      </c>
      <c r="D52" s="5">
        <f>D51-(JDB_Angela!C28)</f>
        <v>0.4548611111111111</v>
      </c>
      <c r="E52" s="6">
        <f t="shared" si="4"/>
        <v>0.34114583333333337</v>
      </c>
    </row>
    <row r="53" spans="1:10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D52-(JDB_Commun!C14+JDB_Commun!C15+JDB_Angela!C29)</f>
        <v>0.34027777777777779</v>
      </c>
      <c r="E53" s="6">
        <f t="shared" si="4"/>
        <v>0.25520833333333337</v>
      </c>
      <c r="G53" t="s">
        <v>221</v>
      </c>
      <c r="H53" s="91">
        <f>SUM(JDB_Angela!C10:C29)</f>
        <v>0.68055555555555547</v>
      </c>
      <c r="I53" t="s">
        <v>222</v>
      </c>
      <c r="J53" s="91">
        <f>F1/7*A53</f>
        <v>1.3333333333333333</v>
      </c>
    </row>
    <row r="57" spans="1:10" ht="26.25">
      <c r="B57" s="143" t="s">
        <v>4</v>
      </c>
      <c r="C57" s="144"/>
      <c r="D57" s="144"/>
      <c r="E57" s="144"/>
    </row>
    <row r="58" spans="1:10">
      <c r="A58">
        <v>1</v>
      </c>
      <c r="B58" s="4">
        <v>44506</v>
      </c>
      <c r="C58" s="5">
        <f>(F1/7)*A78</f>
        <v>1</v>
      </c>
      <c r="D58" s="5">
        <f>C58-(JDB_Angela!C30)</f>
        <v>0.97916666666666663</v>
      </c>
      <c r="E58" s="9">
        <f>D58/$C$58</f>
        <v>0.97916666666666663</v>
      </c>
    </row>
    <row r="59" spans="1:10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0.9375</v>
      </c>
      <c r="E60" s="9">
        <f t="shared" si="6"/>
        <v>0.9375</v>
      </c>
    </row>
    <row r="61" spans="1:10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0.9375</v>
      </c>
      <c r="E61" s="9">
        <f t="shared" si="6"/>
        <v>0.9375</v>
      </c>
    </row>
    <row r="62" spans="1:10">
      <c r="A62">
        <v>5</v>
      </c>
      <c r="B62" s="4">
        <v>44510</v>
      </c>
      <c r="C62" s="5">
        <f t="shared" si="7"/>
        <v>0.80952380952380931</v>
      </c>
      <c r="D62" s="5">
        <f t="shared" si="8"/>
        <v>0.9375</v>
      </c>
      <c r="E62" s="9">
        <f t="shared" si="6"/>
        <v>0.9375</v>
      </c>
    </row>
    <row r="63" spans="1:10">
      <c r="A63">
        <v>6</v>
      </c>
      <c r="B63" s="4">
        <v>44511</v>
      </c>
      <c r="C63" s="5">
        <f t="shared" si="7"/>
        <v>0.76190476190476164</v>
      </c>
      <c r="D63" s="5">
        <f t="shared" si="8"/>
        <v>0.9375</v>
      </c>
      <c r="E63" s="9">
        <f t="shared" si="6"/>
        <v>0.9375</v>
      </c>
    </row>
    <row r="64" spans="1:10">
      <c r="A64">
        <v>7</v>
      </c>
      <c r="B64" s="4">
        <v>44512</v>
      </c>
      <c r="C64" s="5">
        <f t="shared" si="7"/>
        <v>0.71428571428571397</v>
      </c>
      <c r="D64" s="5">
        <f t="shared" si="8"/>
        <v>0.9375</v>
      </c>
      <c r="E64" s="9">
        <f t="shared" si="6"/>
        <v>0.9375</v>
      </c>
    </row>
    <row r="65" spans="1:10">
      <c r="A65">
        <v>8</v>
      </c>
      <c r="B65" s="4">
        <v>44513</v>
      </c>
      <c r="C65" s="5">
        <f t="shared" si="7"/>
        <v>0.6666666666666663</v>
      </c>
      <c r="D65" s="5">
        <f t="shared" si="8"/>
        <v>0.9375</v>
      </c>
      <c r="E65" s="9">
        <f t="shared" si="6"/>
        <v>0.9375</v>
      </c>
    </row>
    <row r="66" spans="1:10">
      <c r="A66">
        <v>9</v>
      </c>
      <c r="B66" s="4">
        <v>44514</v>
      </c>
      <c r="C66" s="5">
        <f t="shared" si="7"/>
        <v>0.61904761904761862</v>
      </c>
      <c r="D66" s="5">
        <f t="shared" si="8"/>
        <v>0.9375</v>
      </c>
      <c r="E66" s="9">
        <f t="shared" si="6"/>
        <v>0.9375</v>
      </c>
    </row>
    <row r="67" spans="1:10">
      <c r="A67">
        <v>10</v>
      </c>
      <c r="B67" s="4">
        <v>44515</v>
      </c>
      <c r="C67" s="5">
        <f t="shared" si="7"/>
        <v>0.57142857142857095</v>
      </c>
      <c r="D67" s="5">
        <f>D66-(JDB_Angela!C31)</f>
        <v>0.89583333333333337</v>
      </c>
      <c r="E67" s="9">
        <f t="shared" si="6"/>
        <v>0.89583333333333337</v>
      </c>
    </row>
    <row r="68" spans="1:10">
      <c r="A68">
        <v>11</v>
      </c>
      <c r="B68" s="4">
        <v>44516</v>
      </c>
      <c r="C68" s="5">
        <f t="shared" si="7"/>
        <v>0.52380952380952328</v>
      </c>
      <c r="D68" s="5">
        <f t="shared" si="8"/>
        <v>0.89583333333333337</v>
      </c>
      <c r="E68" s="9">
        <f t="shared" si="6"/>
        <v>0.89583333333333337</v>
      </c>
    </row>
    <row r="69" spans="1:10">
      <c r="A69">
        <v>12</v>
      </c>
      <c r="B69" s="4">
        <v>44517</v>
      </c>
      <c r="C69" s="5">
        <f t="shared" si="7"/>
        <v>0.47619047619047566</v>
      </c>
      <c r="D69" s="5">
        <f>D68-(JDB_Angela!C32)</f>
        <v>0.70833333333333337</v>
      </c>
      <c r="E69" s="9">
        <f t="shared" si="6"/>
        <v>0.70833333333333337</v>
      </c>
    </row>
    <row r="70" spans="1:10">
      <c r="A70">
        <v>13</v>
      </c>
      <c r="B70" s="4">
        <v>44518</v>
      </c>
      <c r="C70" s="5">
        <f t="shared" si="7"/>
        <v>0.42857142857142805</v>
      </c>
      <c r="D70" s="5">
        <f>D69-(JDB_Angela!C33)</f>
        <v>0.66666666666666674</v>
      </c>
      <c r="E70" s="9">
        <f t="shared" si="6"/>
        <v>0.66666666666666674</v>
      </c>
    </row>
    <row r="71" spans="1:10">
      <c r="A71">
        <v>14</v>
      </c>
      <c r="B71" s="4">
        <v>44519</v>
      </c>
      <c r="C71" s="5">
        <f t="shared" si="7"/>
        <v>0.38095238095238043</v>
      </c>
      <c r="D71" s="5">
        <f>D70-(JDB_Angela!C34+JDB_Angela!C35)</f>
        <v>0.57291666666666674</v>
      </c>
      <c r="E71" s="9">
        <f t="shared" si="6"/>
        <v>0.57291666666666674</v>
      </c>
    </row>
    <row r="72" spans="1:10">
      <c r="A72">
        <v>15</v>
      </c>
      <c r="B72" s="4">
        <v>44520</v>
      </c>
      <c r="C72" s="5">
        <f t="shared" si="7"/>
        <v>0.33333333333333282</v>
      </c>
      <c r="D72" s="5">
        <f>D71</f>
        <v>0.57291666666666674</v>
      </c>
      <c r="E72" s="9">
        <f t="shared" si="6"/>
        <v>0.57291666666666674</v>
      </c>
    </row>
    <row r="73" spans="1:10">
      <c r="A73">
        <v>16</v>
      </c>
      <c r="B73" s="4">
        <v>44521</v>
      </c>
      <c r="C73" s="5">
        <f t="shared" si="7"/>
        <v>0.2857142857142852</v>
      </c>
      <c r="D73" s="5">
        <f>D72-(JDB_Angela!C36)</f>
        <v>0.56597222222222232</v>
      </c>
      <c r="E73" s="9">
        <f t="shared" si="6"/>
        <v>0.56597222222222232</v>
      </c>
    </row>
    <row r="74" spans="1:10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0.48263888888888901</v>
      </c>
      <c r="E74" s="9">
        <f t="shared" si="6"/>
        <v>0.48263888888888901</v>
      </c>
    </row>
    <row r="75" spans="1:10">
      <c r="A75">
        <v>18</v>
      </c>
      <c r="B75" s="4">
        <v>44523</v>
      </c>
      <c r="C75" s="5">
        <f t="shared" si="7"/>
        <v>0.19047619047618997</v>
      </c>
      <c r="D75" s="5">
        <f>D74</f>
        <v>0.48263888888888901</v>
      </c>
      <c r="E75" s="9">
        <f t="shared" si="6"/>
        <v>0.48263888888888901</v>
      </c>
    </row>
    <row r="76" spans="1:10">
      <c r="A76">
        <v>19</v>
      </c>
      <c r="B76" s="4">
        <v>44524</v>
      </c>
      <c r="C76" s="5">
        <f t="shared" si="7"/>
        <v>0.14285714285714235</v>
      </c>
      <c r="D76" s="5">
        <f>D75-(JDB_Angela!C37)</f>
        <v>0.46180555555555569</v>
      </c>
      <c r="E76" s="9">
        <f t="shared" si="6"/>
        <v>0.46180555555555569</v>
      </c>
    </row>
    <row r="77" spans="1:10">
      <c r="A77">
        <v>20</v>
      </c>
      <c r="B77" s="4">
        <v>44525</v>
      </c>
      <c r="C77" s="5">
        <f t="shared" si="7"/>
        <v>9.5238095238094733E-2</v>
      </c>
      <c r="D77" s="5">
        <f>D76-(JDB_Angela!C38+JDB_Angela!C39)</f>
        <v>0.37847222222222238</v>
      </c>
      <c r="E77" s="9">
        <f t="shared" si="6"/>
        <v>0.37847222222222238</v>
      </c>
    </row>
    <row r="78" spans="1:10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0.28472222222222238</v>
      </c>
      <c r="E78" s="9">
        <f>D78/$C$58</f>
        <v>0.28472222222222238</v>
      </c>
      <c r="G78" t="s">
        <v>221</v>
      </c>
      <c r="H78" s="91">
        <f>SUM(JDB_Angela!C30:C39)</f>
        <v>0.49652777777777779</v>
      </c>
      <c r="I78" t="s">
        <v>222</v>
      </c>
      <c r="J78" s="91">
        <f>F1/7*A78</f>
        <v>1</v>
      </c>
    </row>
    <row r="82" spans="1:5" ht="26.25">
      <c r="B82" s="143" t="s">
        <v>5</v>
      </c>
      <c r="C82" s="144"/>
      <c r="D82" s="144"/>
      <c r="E82" s="144"/>
    </row>
    <row r="83" spans="1:5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>
      <c r="A84">
        <v>2</v>
      </c>
      <c r="B84" s="4">
        <f>B83+1</f>
        <v>44528</v>
      </c>
      <c r="C84" s="5">
        <f>C83-(($F$1/7))</f>
        <v>0.95238095238095233</v>
      </c>
      <c r="D84" s="5">
        <f>D83-(JDB_Angela!C40)</f>
        <v>0.97916666666666663</v>
      </c>
      <c r="E84" s="9">
        <f>D84/$C$83</f>
        <v>0.97916666666666663</v>
      </c>
    </row>
    <row r="85" spans="1:5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0.97916666666666663</v>
      </c>
      <c r="E85" s="9">
        <f t="shared" ref="E85:E103" si="11">D85/$C$83</f>
        <v>0.97916666666666663</v>
      </c>
    </row>
    <row r="86" spans="1:5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0.97916666666666663</v>
      </c>
      <c r="E86" s="9">
        <f t="shared" si="11"/>
        <v>0.97916666666666663</v>
      </c>
    </row>
    <row r="87" spans="1:5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0.97916666666666663</v>
      </c>
      <c r="E87" s="9">
        <f t="shared" si="11"/>
        <v>0.97916666666666663</v>
      </c>
    </row>
    <row r="88" spans="1:5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0.97916666666666663</v>
      </c>
      <c r="E88" s="9">
        <f t="shared" si="11"/>
        <v>0.97916666666666663</v>
      </c>
    </row>
    <row r="89" spans="1:5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0.97916666666666663</v>
      </c>
      <c r="E89" s="9">
        <f t="shared" si="11"/>
        <v>0.97916666666666663</v>
      </c>
    </row>
    <row r="90" spans="1:5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0.97916666666666663</v>
      </c>
      <c r="E90" s="9">
        <f t="shared" si="11"/>
        <v>0.97916666666666663</v>
      </c>
    </row>
    <row r="91" spans="1:5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0.97916666666666663</v>
      </c>
      <c r="E91" s="9">
        <f t="shared" si="11"/>
        <v>0.97916666666666663</v>
      </c>
    </row>
    <row r="92" spans="1:5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0.89583333333333326</v>
      </c>
      <c r="E92" s="9">
        <f t="shared" si="11"/>
        <v>0.89583333333333326</v>
      </c>
    </row>
    <row r="93" spans="1:5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0.89583333333333326</v>
      </c>
      <c r="E93" s="9">
        <f t="shared" si="11"/>
        <v>0.89583333333333326</v>
      </c>
    </row>
    <row r="94" spans="1:5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0.89583333333333326</v>
      </c>
      <c r="E94" s="9">
        <f t="shared" si="11"/>
        <v>0.89583333333333326</v>
      </c>
    </row>
    <row r="95" spans="1:5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0.89583333333333326</v>
      </c>
      <c r="E95" s="9">
        <f t="shared" si="11"/>
        <v>0.89583333333333326</v>
      </c>
    </row>
    <row r="96" spans="1:5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0.89583333333333326</v>
      </c>
      <c r="E96" s="9">
        <f>D96/$C$83</f>
        <v>0.89583333333333326</v>
      </c>
    </row>
    <row r="97" spans="1:10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0.89583333333333326</v>
      </c>
      <c r="E97" s="9">
        <f t="shared" si="11"/>
        <v>0.89583333333333326</v>
      </c>
    </row>
    <row r="98" spans="1:10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0.89583333333333326</v>
      </c>
      <c r="E98" s="9">
        <f t="shared" si="11"/>
        <v>0.89583333333333326</v>
      </c>
    </row>
    <row r="99" spans="1:10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D98-(JDB_Angela!C41+JDB_Angela!C42+JDB_Angela!C43)</f>
        <v>0.7222222222222221</v>
      </c>
      <c r="E99" s="9">
        <f t="shared" si="11"/>
        <v>0.7222222222222221</v>
      </c>
    </row>
    <row r="100" spans="1:10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D99-(JDB_Angela!C44)</f>
        <v>0.6597222222222221</v>
      </c>
      <c r="E100" s="9">
        <f t="shared" si="11"/>
        <v>0.6597222222222221</v>
      </c>
    </row>
    <row r="101" spans="1:10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D100-(JDB_Angela!C45+JDB_Angela!C46+JDB_Angela!C47)</f>
        <v>0.60763888888888873</v>
      </c>
      <c r="E101" s="9">
        <f t="shared" si="11"/>
        <v>0.60763888888888873</v>
      </c>
    </row>
    <row r="102" spans="1:10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D101-(JDB_Angela!C48+JDB_Angela!C49)</f>
        <v>0.58333333333333315</v>
      </c>
      <c r="E102" s="9">
        <f t="shared" si="11"/>
        <v>0.58333333333333315</v>
      </c>
    </row>
    <row r="103" spans="1:10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D102-(JDB_Commun!C22+JDB_Angela!C50)</f>
        <v>0.52083333333333315</v>
      </c>
      <c r="E103" s="12">
        <f t="shared" si="11"/>
        <v>0.52083333333333315</v>
      </c>
      <c r="G103" t="s">
        <v>221</v>
      </c>
      <c r="H103" s="91">
        <f>SUM(JDB_Angela!C40:C50)</f>
        <v>0.35416666666666657</v>
      </c>
      <c r="I103" t="s">
        <v>222</v>
      </c>
      <c r="J103" s="91">
        <f>F1/7*A103</f>
        <v>1</v>
      </c>
    </row>
    <row r="107" spans="1:10" ht="26.25">
      <c r="B107" s="143" t="s">
        <v>6</v>
      </c>
      <c r="C107" s="144"/>
      <c r="D107" s="144"/>
      <c r="E107" s="144"/>
    </row>
    <row r="108" spans="1:10">
      <c r="A108">
        <v>1</v>
      </c>
      <c r="B108" s="4">
        <f>B103+1</f>
        <v>44548</v>
      </c>
      <c r="C108" s="5">
        <f>(F1/7)*A146</f>
        <v>1.857142857142857</v>
      </c>
      <c r="D108" s="5">
        <f>C108-(JDB_Angela!C51)</f>
        <v>1.8501984126984126</v>
      </c>
      <c r="E108" s="9">
        <f>D108/$C$108</f>
        <v>0.99626068376068377</v>
      </c>
    </row>
    <row r="109" spans="1:10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1.8501984126984126</v>
      </c>
      <c r="E109" s="9">
        <f t="shared" ref="E109:E145" si="13">D109/$C$108</f>
        <v>0.99626068376068377</v>
      </c>
    </row>
    <row r="110" spans="1:10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1.8501984126984126</v>
      </c>
      <c r="E110" s="9">
        <f t="shared" si="13"/>
        <v>0.99626068376068377</v>
      </c>
    </row>
    <row r="111" spans="1:10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1.8501984126984126</v>
      </c>
      <c r="E111" s="9">
        <f t="shared" si="13"/>
        <v>0.99626068376068377</v>
      </c>
    </row>
    <row r="112" spans="1:10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1.8501984126984126</v>
      </c>
      <c r="E112" s="9">
        <f t="shared" si="13"/>
        <v>0.99626068376068377</v>
      </c>
    </row>
    <row r="113" spans="1:5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1.8501984126984126</v>
      </c>
      <c r="E113" s="9">
        <f t="shared" si="13"/>
        <v>0.99626068376068377</v>
      </c>
    </row>
    <row r="114" spans="1:5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1.8501984126984126</v>
      </c>
      <c r="E114" s="9">
        <f t="shared" si="13"/>
        <v>0.99626068376068377</v>
      </c>
    </row>
    <row r="115" spans="1:5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1.8501984126984126</v>
      </c>
      <c r="E115" s="9">
        <f t="shared" si="13"/>
        <v>0.99626068376068377</v>
      </c>
    </row>
    <row r="116" spans="1:5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1.8501984126984126</v>
      </c>
      <c r="E116" s="9">
        <f t="shared" si="13"/>
        <v>0.99626068376068377</v>
      </c>
    </row>
    <row r="117" spans="1:5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1.8501984126984126</v>
      </c>
      <c r="E117" s="9">
        <f t="shared" si="13"/>
        <v>0.99626068376068377</v>
      </c>
    </row>
    <row r="118" spans="1:5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1.8501984126984126</v>
      </c>
      <c r="E118" s="9">
        <f t="shared" si="13"/>
        <v>0.99626068376068377</v>
      </c>
    </row>
    <row r="119" spans="1:5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1.8501984126984126</v>
      </c>
      <c r="E119" s="9">
        <f t="shared" si="13"/>
        <v>0.99626068376068377</v>
      </c>
    </row>
    <row r="120" spans="1:5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1.8501984126984126</v>
      </c>
      <c r="E120" s="9">
        <f t="shared" si="13"/>
        <v>0.99626068376068377</v>
      </c>
    </row>
    <row r="121" spans="1:5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1.8501984126984126</v>
      </c>
      <c r="E121" s="9">
        <f t="shared" si="13"/>
        <v>0.99626068376068377</v>
      </c>
    </row>
    <row r="122" spans="1:5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1.8501984126984126</v>
      </c>
      <c r="E122" s="9">
        <f t="shared" si="13"/>
        <v>0.99626068376068377</v>
      </c>
    </row>
    <row r="123" spans="1:5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1.8501984126984126</v>
      </c>
      <c r="E123" s="9">
        <f t="shared" si="13"/>
        <v>0.99626068376068377</v>
      </c>
    </row>
    <row r="124" spans="1:5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1.8501984126984126</v>
      </c>
      <c r="E124" s="9">
        <f t="shared" si="13"/>
        <v>0.99626068376068377</v>
      </c>
    </row>
    <row r="125" spans="1:5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1.8501984126984126</v>
      </c>
      <c r="E125" s="9">
        <f t="shared" si="13"/>
        <v>0.99626068376068377</v>
      </c>
    </row>
    <row r="126" spans="1:5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1.8501984126984126</v>
      </c>
      <c r="E126" s="9">
        <f t="shared" si="13"/>
        <v>0.99626068376068377</v>
      </c>
    </row>
    <row r="127" spans="1:5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1.8501984126984126</v>
      </c>
      <c r="E127" s="9">
        <f t="shared" si="13"/>
        <v>0.99626068376068377</v>
      </c>
    </row>
    <row r="128" spans="1:5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1.8501984126984126</v>
      </c>
      <c r="E128" s="9">
        <f t="shared" si="13"/>
        <v>0.99626068376068377</v>
      </c>
    </row>
    <row r="129" spans="1:5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1.8501984126984126</v>
      </c>
      <c r="E129" s="9">
        <f t="shared" si="13"/>
        <v>0.99626068376068377</v>
      </c>
    </row>
    <row r="130" spans="1:5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1.8501984126984126</v>
      </c>
      <c r="E130" s="9">
        <f t="shared" si="13"/>
        <v>0.99626068376068377</v>
      </c>
    </row>
    <row r="131" spans="1:5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1.8501984126984126</v>
      </c>
      <c r="E131" s="9">
        <f t="shared" si="13"/>
        <v>0.99626068376068377</v>
      </c>
    </row>
    <row r="132" spans="1:5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1.8501984126984126</v>
      </c>
      <c r="E132" s="9">
        <f t="shared" si="13"/>
        <v>0.99626068376068377</v>
      </c>
    </row>
    <row r="133" spans="1:5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1.8501984126984126</v>
      </c>
      <c r="E133" s="9">
        <f t="shared" si="13"/>
        <v>0.99626068376068377</v>
      </c>
    </row>
    <row r="134" spans="1:5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1.8501984126984126</v>
      </c>
      <c r="E134" s="9">
        <f t="shared" si="13"/>
        <v>0.99626068376068377</v>
      </c>
    </row>
    <row r="135" spans="1:5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1.8501984126984126</v>
      </c>
      <c r="E135" s="9">
        <f t="shared" si="13"/>
        <v>0.99626068376068377</v>
      </c>
    </row>
    <row r="136" spans="1:5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1.8501984126984126</v>
      </c>
      <c r="E136" s="9">
        <f t="shared" si="13"/>
        <v>0.99626068376068377</v>
      </c>
    </row>
    <row r="137" spans="1:5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1.8501984126984126</v>
      </c>
      <c r="E137" s="9">
        <f t="shared" si="13"/>
        <v>0.99626068376068377</v>
      </c>
    </row>
    <row r="138" spans="1:5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1.8501984126984126</v>
      </c>
      <c r="E138" s="9">
        <f t="shared" si="13"/>
        <v>0.99626068376068377</v>
      </c>
    </row>
    <row r="139" spans="1:5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1.8501984126984126</v>
      </c>
      <c r="E139" s="9">
        <f t="shared" si="13"/>
        <v>0.99626068376068377</v>
      </c>
    </row>
    <row r="140" spans="1:5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1.8501984126984126</v>
      </c>
      <c r="E140" s="9">
        <f t="shared" si="13"/>
        <v>0.99626068376068377</v>
      </c>
    </row>
    <row r="141" spans="1:5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1.8501984126984126</v>
      </c>
      <c r="E141" s="9">
        <f t="shared" si="13"/>
        <v>0.99626068376068377</v>
      </c>
    </row>
    <row r="142" spans="1:5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1.8501984126984126</v>
      </c>
      <c r="E142" s="9">
        <f t="shared" si="13"/>
        <v>0.99626068376068377</v>
      </c>
    </row>
    <row r="143" spans="1:5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1.8501984126984126</v>
      </c>
      <c r="E143" s="9">
        <f t="shared" si="13"/>
        <v>0.99626068376068377</v>
      </c>
    </row>
    <row r="144" spans="1:5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1.8501984126984126</v>
      </c>
      <c r="E144" s="9">
        <f t="shared" si="13"/>
        <v>0.99626068376068377</v>
      </c>
    </row>
    <row r="145" spans="1:10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D144-(JDB_Commun!C23+JDB_Angela!C52+JDB_Angela!C53)</f>
        <v>1.7876984126984126</v>
      </c>
      <c r="E145" s="9">
        <f t="shared" si="13"/>
        <v>0.96260683760683763</v>
      </c>
    </row>
    <row r="146" spans="1:10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D145-(JDB_Commun!C24+JDB_Commun!C25+JDB_Angela!C54)</f>
        <v>1.6835317460317458</v>
      </c>
      <c r="E146" s="9">
        <f>D146/$C$108</f>
        <v>0.90651709401709402</v>
      </c>
      <c r="G146" t="s">
        <v>221</v>
      </c>
      <c r="H146" s="91">
        <f>SUM(JDB_Angela!C51:C54)</f>
        <v>4.8611111111111105E-2</v>
      </c>
      <c r="I146" s="93" t="s">
        <v>222</v>
      </c>
      <c r="J146" s="94">
        <f>F1/7*A146</f>
        <v>1.857142857142857</v>
      </c>
    </row>
    <row r="150" spans="1:10" ht="26.25">
      <c r="B150" s="143" t="s">
        <v>9</v>
      </c>
      <c r="C150" s="144"/>
      <c r="D150" s="144"/>
      <c r="E150" s="144"/>
    </row>
    <row r="151" spans="1:10">
      <c r="A151">
        <v>1</v>
      </c>
      <c r="B151" s="4">
        <f>B146+1</f>
        <v>44587</v>
      </c>
      <c r="C151" s="5">
        <f>($F$1/7)*A187</f>
        <v>1.7619047619047619</v>
      </c>
      <c r="D151" s="5">
        <f>C151-(JDB_Angela!C55+JDB_Angela!C56+JDB_Angela!C57)</f>
        <v>1.6160714285714286</v>
      </c>
      <c r="E151" s="9">
        <f>D151/$C$151</f>
        <v>0.91722972972972971</v>
      </c>
    </row>
    <row r="152" spans="1:10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1.6160714285714286</v>
      </c>
      <c r="E152" s="9">
        <f t="shared" ref="E152:E176" si="16">D152/$C$151</f>
        <v>0.91722972972972971</v>
      </c>
    </row>
    <row r="153" spans="1:10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1.6160714285714286</v>
      </c>
      <c r="E153" s="9">
        <f t="shared" si="16"/>
        <v>0.91722972972972971</v>
      </c>
    </row>
    <row r="154" spans="1:10">
      <c r="A154">
        <v>4</v>
      </c>
      <c r="B154" s="4">
        <f t="shared" si="17"/>
        <v>44590</v>
      </c>
      <c r="C154" s="5">
        <f t="shared" si="18"/>
        <v>1.6190476190476188</v>
      </c>
      <c r="D154" s="5">
        <f>D153-(JDB_Angela!C58)</f>
        <v>1.5535714285714286</v>
      </c>
      <c r="E154" s="9">
        <f t="shared" si="16"/>
        <v>0.8817567567567568</v>
      </c>
    </row>
    <row r="155" spans="1:10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1.5535714285714286</v>
      </c>
      <c r="E155" s="9">
        <f t="shared" si="16"/>
        <v>0.8817567567567568</v>
      </c>
    </row>
    <row r="156" spans="1:10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1.5535714285714286</v>
      </c>
      <c r="E156" s="9">
        <f t="shared" si="16"/>
        <v>0.8817567567567568</v>
      </c>
    </row>
    <row r="157" spans="1:10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1.5535714285714286</v>
      </c>
      <c r="E157" s="9">
        <f t="shared" si="16"/>
        <v>0.8817567567567568</v>
      </c>
    </row>
    <row r="158" spans="1:10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1.5535714285714286</v>
      </c>
      <c r="E158" s="9">
        <f t="shared" si="16"/>
        <v>0.8817567567567568</v>
      </c>
    </row>
    <row r="159" spans="1:10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1.5535714285714286</v>
      </c>
      <c r="E159" s="9">
        <f t="shared" si="16"/>
        <v>0.8817567567567568</v>
      </c>
    </row>
    <row r="160" spans="1:10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1.5535714285714286</v>
      </c>
      <c r="E160" s="9">
        <f t="shared" si="16"/>
        <v>0.8817567567567568</v>
      </c>
    </row>
    <row r="161" spans="1:5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1.5535714285714286</v>
      </c>
      <c r="E161" s="9">
        <f t="shared" si="16"/>
        <v>0.8817567567567568</v>
      </c>
    </row>
    <row r="162" spans="1:5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1.5535714285714286</v>
      </c>
      <c r="E162" s="9">
        <f t="shared" si="16"/>
        <v>0.8817567567567568</v>
      </c>
    </row>
    <row r="163" spans="1:5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1.5535714285714286</v>
      </c>
      <c r="E163" s="9">
        <f t="shared" si="16"/>
        <v>0.8817567567567568</v>
      </c>
    </row>
    <row r="164" spans="1:5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1.5535714285714286</v>
      </c>
      <c r="E164" s="9">
        <f t="shared" si="16"/>
        <v>0.8817567567567568</v>
      </c>
    </row>
    <row r="165" spans="1:5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1.5535714285714286</v>
      </c>
      <c r="E165" s="9">
        <f>D165/$C$151</f>
        <v>0.8817567567567568</v>
      </c>
    </row>
    <row r="166" spans="1:5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1.4702380952380953</v>
      </c>
      <c r="E166" s="9">
        <f t="shared" si="16"/>
        <v>0.83445945945945954</v>
      </c>
    </row>
    <row r="167" spans="1:5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1.4702380952380953</v>
      </c>
      <c r="E167" s="9">
        <f t="shared" si="16"/>
        <v>0.83445945945945954</v>
      </c>
    </row>
    <row r="168" spans="1:5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1.4702380952380953</v>
      </c>
      <c r="E168" s="9">
        <f t="shared" si="16"/>
        <v>0.83445945945945954</v>
      </c>
    </row>
    <row r="169" spans="1:5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1.4702380952380953</v>
      </c>
      <c r="E169" s="9">
        <f t="shared" si="16"/>
        <v>0.83445945945945954</v>
      </c>
    </row>
    <row r="170" spans="1:5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1.4702380952380953</v>
      </c>
      <c r="E170" s="9">
        <f t="shared" si="16"/>
        <v>0.83445945945945954</v>
      </c>
    </row>
    <row r="171" spans="1:5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1.4702380952380953</v>
      </c>
      <c r="E171" s="9">
        <f t="shared" si="16"/>
        <v>0.83445945945945954</v>
      </c>
    </row>
    <row r="172" spans="1:5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1.4702380952380953</v>
      </c>
      <c r="E172" s="9">
        <f t="shared" si="16"/>
        <v>0.83445945945945954</v>
      </c>
    </row>
    <row r="173" spans="1:5">
      <c r="A173">
        <v>23</v>
      </c>
      <c r="B173" s="4">
        <f t="shared" si="17"/>
        <v>44609</v>
      </c>
      <c r="C173" s="5">
        <f t="shared" si="18"/>
        <v>0.71428571428571308</v>
      </c>
      <c r="D173" s="5">
        <f t="shared" si="19"/>
        <v>1.4702380952380953</v>
      </c>
      <c r="E173" s="9">
        <f t="shared" si="16"/>
        <v>0.83445945945945954</v>
      </c>
    </row>
    <row r="174" spans="1:5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1.4702380952380953</v>
      </c>
      <c r="E174" s="9">
        <f t="shared" si="16"/>
        <v>0.83445945945945954</v>
      </c>
    </row>
    <row r="175" spans="1:5">
      <c r="A175">
        <v>25</v>
      </c>
      <c r="B175" s="4">
        <f t="shared" si="17"/>
        <v>44611</v>
      </c>
      <c r="C175" s="5">
        <f t="shared" si="18"/>
        <v>0.61904761904761774</v>
      </c>
      <c r="D175" s="5">
        <f t="shared" si="19"/>
        <v>1.4702380952380953</v>
      </c>
      <c r="E175" s="9">
        <f t="shared" si="16"/>
        <v>0.83445945945945954</v>
      </c>
    </row>
    <row r="176" spans="1:5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1.4702380952380953</v>
      </c>
      <c r="E176" s="9">
        <f t="shared" si="16"/>
        <v>0.83445945945945954</v>
      </c>
    </row>
    <row r="177" spans="1:10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1.4702380952380953</v>
      </c>
      <c r="E177" s="9">
        <f>D177/$C$151</f>
        <v>0.83445945945945954</v>
      </c>
    </row>
    <row r="178" spans="1:10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D177-(JDB_Angela!C59+JDB_Angela!C60+JDB_Angela!C61)</f>
        <v>1.3244047619047621</v>
      </c>
      <c r="E178" s="9">
        <f t="shared" ref="E178:E187" si="20">D178/$C$151</f>
        <v>0.75168918918918926</v>
      </c>
    </row>
    <row r="179" spans="1:10">
      <c r="A179">
        <v>29</v>
      </c>
      <c r="B179" s="4">
        <f t="shared" si="17"/>
        <v>44615</v>
      </c>
      <c r="C179" s="5">
        <f t="shared" si="18"/>
        <v>0.42857142857142716</v>
      </c>
      <c r="D179" s="5">
        <f>D178-(JDB_Angela!C62)</f>
        <v>1.2619047619047621</v>
      </c>
      <c r="E179" s="9">
        <f t="shared" si="20"/>
        <v>0.71621621621621634</v>
      </c>
    </row>
    <row r="180" spans="1:10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1.2619047619047621</v>
      </c>
      <c r="E180" s="9">
        <f t="shared" si="20"/>
        <v>0.71621621621621634</v>
      </c>
    </row>
    <row r="181" spans="1:10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1.2619047619047621</v>
      </c>
      <c r="E181" s="9">
        <f t="shared" si="20"/>
        <v>0.71621621621621634</v>
      </c>
    </row>
    <row r="182" spans="1:10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1.2619047619047621</v>
      </c>
      <c r="E182" s="9">
        <f t="shared" si="20"/>
        <v>0.71621621621621634</v>
      </c>
    </row>
    <row r="183" spans="1:10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1.2619047619047621</v>
      </c>
      <c r="E183" s="9">
        <f t="shared" si="20"/>
        <v>0.71621621621621634</v>
      </c>
    </row>
    <row r="184" spans="1:10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1.2619047619047621</v>
      </c>
      <c r="E184" s="9">
        <f t="shared" si="20"/>
        <v>0.71621621621621634</v>
      </c>
    </row>
    <row r="185" spans="1:10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D184-(JDB_Angela!C63+JDB_Angela!C64)</f>
        <v>1.1577380952380953</v>
      </c>
      <c r="E185" s="9">
        <f t="shared" si="20"/>
        <v>0.65709459459459463</v>
      </c>
    </row>
    <row r="186" spans="1:10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1.1577380952380953</v>
      </c>
      <c r="E186" s="9">
        <f t="shared" si="20"/>
        <v>0.65709459459459463</v>
      </c>
    </row>
    <row r="187" spans="1:10">
      <c r="A187">
        <v>37</v>
      </c>
      <c r="B187" s="99">
        <f t="shared" si="17"/>
        <v>44623</v>
      </c>
      <c r="C187" s="100">
        <f t="shared" si="18"/>
        <v>4.7619047619046229E-2</v>
      </c>
      <c r="D187" s="100">
        <f t="shared" si="19"/>
        <v>1.1577380952380953</v>
      </c>
      <c r="E187" s="101">
        <f t="shared" si="20"/>
        <v>0.65709459459459463</v>
      </c>
      <c r="G187" t="s">
        <v>221</v>
      </c>
      <c r="H187" s="91">
        <f>SUM(JDB_Angela!C55:C64)</f>
        <v>0.52083333333333326</v>
      </c>
      <c r="I187" t="s">
        <v>222</v>
      </c>
      <c r="J187" s="91">
        <f>F1/7*A187</f>
        <v>1.7619047619047619</v>
      </c>
    </row>
    <row r="188" spans="1:10">
      <c r="B188" s="105"/>
      <c r="C188" s="106"/>
      <c r="D188" s="106"/>
      <c r="E188" s="107"/>
    </row>
    <row r="189" spans="1:10">
      <c r="B189" s="102"/>
      <c r="C189" s="103"/>
      <c r="D189" s="103"/>
      <c r="E189" s="104"/>
    </row>
    <row r="190" spans="1:10">
      <c r="B190" s="102"/>
      <c r="C190" s="103"/>
      <c r="D190" s="103"/>
      <c r="E190" s="104"/>
    </row>
    <row r="191" spans="1:10" ht="26.25">
      <c r="B191" s="143" t="s">
        <v>253</v>
      </c>
      <c r="C191" s="144"/>
      <c r="D191" s="144"/>
      <c r="E191" s="144"/>
    </row>
    <row r="192" spans="1:10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>
      <c r="A193">
        <v>2</v>
      </c>
      <c r="B193" s="4">
        <f>B192+1</f>
        <v>44625</v>
      </c>
      <c r="C193" s="5">
        <f>C192-(($F$1/7))</f>
        <v>0.99999999999999978</v>
      </c>
      <c r="D193" s="5">
        <f>D192-(JDB_Angela!C65)</f>
        <v>0.96428571428571408</v>
      </c>
      <c r="E193" s="9">
        <f t="shared" ref="E193:E213" si="21">D193/$C$192</f>
        <v>0.92045454545454541</v>
      </c>
    </row>
    <row r="194" spans="1:5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</f>
        <v>0.96428571428571408</v>
      </c>
      <c r="E194" s="9">
        <f t="shared" si="21"/>
        <v>0.92045454545454541</v>
      </c>
    </row>
    <row r="195" spans="1:5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</f>
        <v>0.96428571428571408</v>
      </c>
      <c r="E195" s="9">
        <f t="shared" si="21"/>
        <v>0.92045454545454541</v>
      </c>
    </row>
    <row r="196" spans="1:5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0.96428571428571408</v>
      </c>
      <c r="E196" s="9">
        <f t="shared" si="21"/>
        <v>0.92045454545454541</v>
      </c>
    </row>
    <row r="197" spans="1:5">
      <c r="A197">
        <v>6</v>
      </c>
      <c r="B197" s="4">
        <f t="shared" si="22"/>
        <v>44629</v>
      </c>
      <c r="C197" s="5">
        <f t="shared" si="23"/>
        <v>0.80952380952380909</v>
      </c>
      <c r="D197" s="5">
        <f>D196-(JDB_Angela!C66)</f>
        <v>0.95386904761904745</v>
      </c>
      <c r="E197" s="9">
        <f t="shared" si="21"/>
        <v>0.91051136363636365</v>
      </c>
    </row>
    <row r="198" spans="1:5">
      <c r="A198">
        <v>7</v>
      </c>
      <c r="B198" s="4">
        <f t="shared" si="22"/>
        <v>44630</v>
      </c>
      <c r="C198" s="5">
        <f t="shared" si="23"/>
        <v>0.76190476190476142</v>
      </c>
      <c r="D198" s="5">
        <f>D197</f>
        <v>0.95386904761904745</v>
      </c>
      <c r="E198" s="9">
        <f t="shared" si="21"/>
        <v>0.91051136363636365</v>
      </c>
    </row>
    <row r="199" spans="1:5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0.95386904761904745</v>
      </c>
      <c r="E199" s="9">
        <f t="shared" si="21"/>
        <v>0.91051136363636365</v>
      </c>
    </row>
    <row r="200" spans="1:5">
      <c r="A200">
        <v>9</v>
      </c>
      <c r="B200" s="4">
        <f t="shared" si="22"/>
        <v>44632</v>
      </c>
      <c r="C200" s="5">
        <f t="shared" si="23"/>
        <v>0.66666666666666607</v>
      </c>
      <c r="D200" s="5">
        <f t="shared" si="24"/>
        <v>0.95386904761904745</v>
      </c>
      <c r="E200" s="9">
        <f t="shared" si="21"/>
        <v>0.91051136363636365</v>
      </c>
    </row>
    <row r="201" spans="1:5">
      <c r="A201">
        <v>10</v>
      </c>
      <c r="B201" s="4">
        <f t="shared" si="22"/>
        <v>44633</v>
      </c>
      <c r="C201" s="5">
        <f t="shared" si="23"/>
        <v>0.6190476190476184</v>
      </c>
      <c r="D201" s="5">
        <f>D200-(JDB_Angela!C67+JDB_Angela!C68+JDB_Angela!C69+JDB_Angela!C70)</f>
        <v>0.91220238095238082</v>
      </c>
      <c r="E201" s="9">
        <f t="shared" si="21"/>
        <v>0.87073863636363635</v>
      </c>
    </row>
    <row r="202" spans="1:5">
      <c r="A202">
        <v>11</v>
      </c>
      <c r="B202" s="4">
        <f t="shared" si="22"/>
        <v>44634</v>
      </c>
      <c r="C202" s="5">
        <f t="shared" si="23"/>
        <v>0.57142857142857073</v>
      </c>
      <c r="D202" s="5">
        <f>D201-(JDB_Angela!C71+JDB_Angela!C72)</f>
        <v>0.80109126984126966</v>
      </c>
      <c r="E202" s="9">
        <f t="shared" si="21"/>
        <v>0.76467803030303028</v>
      </c>
    </row>
    <row r="203" spans="1:5">
      <c r="A203">
        <v>12</v>
      </c>
      <c r="B203" s="4">
        <f t="shared" si="22"/>
        <v>44635</v>
      </c>
      <c r="C203" s="5">
        <f t="shared" si="23"/>
        <v>0.52380952380952306</v>
      </c>
      <c r="D203" s="5">
        <f t="shared" si="24"/>
        <v>0.80109126984126966</v>
      </c>
      <c r="E203" s="9">
        <f t="shared" si="21"/>
        <v>0.76467803030303028</v>
      </c>
    </row>
    <row r="204" spans="1:5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0.80109126984126966</v>
      </c>
      <c r="E204" s="9">
        <f t="shared" si="21"/>
        <v>0.76467803030303028</v>
      </c>
    </row>
    <row r="205" spans="1:5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0.80109126984126966</v>
      </c>
      <c r="E205" s="9">
        <f t="shared" si="21"/>
        <v>0.76467803030303028</v>
      </c>
    </row>
    <row r="206" spans="1:5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0.80109126984126966</v>
      </c>
      <c r="E206" s="9">
        <f t="shared" si="21"/>
        <v>0.76467803030303028</v>
      </c>
    </row>
    <row r="207" spans="1:5">
      <c r="A207">
        <v>16</v>
      </c>
      <c r="B207" s="4">
        <f t="shared" si="22"/>
        <v>44639</v>
      </c>
      <c r="C207" s="5">
        <f t="shared" si="23"/>
        <v>0.33333333333333259</v>
      </c>
      <c r="D207" s="5">
        <f>D206</f>
        <v>0.80109126984126966</v>
      </c>
      <c r="E207" s="9">
        <f t="shared" si="21"/>
        <v>0.76467803030303028</v>
      </c>
    </row>
    <row r="208" spans="1:5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0.80109126984126966</v>
      </c>
      <c r="E208" s="9">
        <f t="shared" si="21"/>
        <v>0.76467803030303028</v>
      </c>
    </row>
    <row r="209" spans="1:10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0.80109126984126966</v>
      </c>
      <c r="E209" s="9">
        <f t="shared" si="21"/>
        <v>0.76467803030303028</v>
      </c>
    </row>
    <row r="210" spans="1:10">
      <c r="A210">
        <v>19</v>
      </c>
      <c r="B210" s="4">
        <f t="shared" si="22"/>
        <v>44642</v>
      </c>
      <c r="C210" s="5">
        <f t="shared" si="23"/>
        <v>0.19047619047618974</v>
      </c>
      <c r="D210" s="5">
        <f>D209-(JDB_Angela!C73+JDB_Angela!C74+JDB_Angela!C75+JDB_Angela!C76+JDB_Angela!C77+JDB_Angela!C78+JDB_Angela!C79)</f>
        <v>0.51984126984126966</v>
      </c>
      <c r="E210" s="9">
        <f t="shared" si="21"/>
        <v>0.4962121212121211</v>
      </c>
    </row>
    <row r="211" spans="1:10">
      <c r="A211">
        <v>20</v>
      </c>
      <c r="B211" s="4">
        <f t="shared" si="22"/>
        <v>44643</v>
      </c>
      <c r="C211" s="5">
        <f t="shared" si="23"/>
        <v>0.14285714285714213</v>
      </c>
      <c r="D211" s="5">
        <f t="shared" si="24"/>
        <v>0.51984126984126966</v>
      </c>
      <c r="E211" s="9">
        <f t="shared" si="21"/>
        <v>0.4962121212121211</v>
      </c>
    </row>
    <row r="212" spans="1:10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0.51984126984126966</v>
      </c>
      <c r="E212" s="9">
        <f t="shared" si="21"/>
        <v>0.4962121212121211</v>
      </c>
    </row>
    <row r="213" spans="1:10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0.51984126984126966</v>
      </c>
      <c r="E213" s="9">
        <f t="shared" si="21"/>
        <v>0.4962121212121211</v>
      </c>
      <c r="G213" t="s">
        <v>221</v>
      </c>
      <c r="H213" s="91">
        <f>SUM(JDB_Angela!C65:C79)</f>
        <v>0.4861111111111111</v>
      </c>
      <c r="I213" t="s">
        <v>222</v>
      </c>
      <c r="J213" s="91">
        <f>$F$1/7*A213</f>
        <v>1.0476190476190474</v>
      </c>
    </row>
    <row r="217" spans="1:10" ht="26.25">
      <c r="B217" s="143" t="s">
        <v>307</v>
      </c>
      <c r="C217" s="144"/>
      <c r="D217" s="144"/>
      <c r="E217" s="144"/>
      <c r="H217"/>
      <c r="J217"/>
    </row>
    <row r="218" spans="1:10">
      <c r="A218">
        <v>1</v>
      </c>
      <c r="B218" s="4">
        <f>B213+1</f>
        <v>44646</v>
      </c>
      <c r="C218" s="5">
        <f>($F$1/7)*A239</f>
        <v>1.0476190476190474</v>
      </c>
      <c r="D218" s="5">
        <f>C218-(JDB_Angela!C80)</f>
        <v>0.98511904761904745</v>
      </c>
      <c r="E218" s="9">
        <f>D218/$C$218</f>
        <v>0.94034090909090906</v>
      </c>
      <c r="H218"/>
      <c r="J218"/>
    </row>
    <row r="219" spans="1:10">
      <c r="A219">
        <v>2</v>
      </c>
      <c r="B219" s="4">
        <f>B218+1</f>
        <v>44647</v>
      </c>
      <c r="C219" s="5">
        <f>C218-(($F$1/7))</f>
        <v>0.99999999999999978</v>
      </c>
      <c r="D219" s="5">
        <f>D218-(JDB_Angela!C81)</f>
        <v>0.92261904761904745</v>
      </c>
      <c r="E219" s="9">
        <f t="shared" ref="E219:E239" si="25">D219/$C$218</f>
        <v>0.88068181818181812</v>
      </c>
      <c r="H219"/>
      <c r="J219"/>
    </row>
    <row r="220" spans="1:10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D219-(JDB_Angela!C82)</f>
        <v>0.90178571428571408</v>
      </c>
      <c r="E220" s="9">
        <f t="shared" si="25"/>
        <v>0.86079545454545447</v>
      </c>
      <c r="H220"/>
      <c r="J220"/>
    </row>
    <row r="221" spans="1:10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</f>
        <v>0.90178571428571408</v>
      </c>
      <c r="E221" s="9">
        <f t="shared" si="25"/>
        <v>0.86079545454545447</v>
      </c>
      <c r="H221"/>
      <c r="J221"/>
    </row>
    <row r="222" spans="1:10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D221-(JDB_Angela!C83)</f>
        <v>0.86011904761904745</v>
      </c>
      <c r="E222" s="9">
        <f t="shared" si="25"/>
        <v>0.82102272727272729</v>
      </c>
      <c r="H222"/>
      <c r="J222"/>
    </row>
    <row r="223" spans="1:10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0.73511904761904745</v>
      </c>
      <c r="E223" s="9">
        <f t="shared" si="25"/>
        <v>0.70170454545454541</v>
      </c>
      <c r="H223"/>
      <c r="J223"/>
    </row>
    <row r="224" spans="1:10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2" si="28">D223</f>
        <v>0.73511904761904745</v>
      </c>
      <c r="E224" s="9">
        <f t="shared" si="25"/>
        <v>0.70170454545454541</v>
      </c>
      <c r="H224"/>
      <c r="J224"/>
    </row>
    <row r="225" spans="1:10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D224-(JDB_Angela!C84+JDB_Angela!C85)</f>
        <v>0.61011904761904745</v>
      </c>
      <c r="E225" s="9">
        <f t="shared" si="25"/>
        <v>0.58238636363636354</v>
      </c>
      <c r="H225"/>
      <c r="J225"/>
    </row>
    <row r="226" spans="1:10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</f>
        <v>0.61011904761904745</v>
      </c>
      <c r="E226" s="9">
        <f t="shared" si="25"/>
        <v>0.58238636363636354</v>
      </c>
      <c r="H226"/>
      <c r="J226"/>
    </row>
    <row r="227" spans="1:10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</f>
        <v>0.61011904761904745</v>
      </c>
      <c r="E227" s="9">
        <f t="shared" si="25"/>
        <v>0.58238636363636354</v>
      </c>
      <c r="H227"/>
      <c r="J227"/>
    </row>
    <row r="228" spans="1:10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D227-(JDB_Angela!C86)</f>
        <v>0.55803571428571408</v>
      </c>
      <c r="E228" s="9">
        <f t="shared" si="25"/>
        <v>0.53267045454545447</v>
      </c>
      <c r="H228"/>
      <c r="J228"/>
    </row>
    <row r="229" spans="1:10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D228-(JDB_Angela!C87)</f>
        <v>0.55109126984126966</v>
      </c>
      <c r="E229" s="9">
        <f t="shared" si="25"/>
        <v>0.52604166666666663</v>
      </c>
      <c r="H229"/>
      <c r="J229"/>
    </row>
    <row r="230" spans="1:10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0.55109126984126966</v>
      </c>
      <c r="E230" s="9">
        <f t="shared" si="25"/>
        <v>0.52604166666666663</v>
      </c>
      <c r="H230"/>
      <c r="J230"/>
    </row>
    <row r="231" spans="1:10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0.55109126984126966</v>
      </c>
      <c r="E231" s="9">
        <f t="shared" si="25"/>
        <v>0.52604166666666663</v>
      </c>
      <c r="H231"/>
      <c r="J231"/>
    </row>
    <row r="232" spans="1:10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0.55109126984126966</v>
      </c>
      <c r="E232" s="9">
        <f t="shared" si="25"/>
        <v>0.52604166666666663</v>
      </c>
      <c r="H232"/>
      <c r="J232"/>
    </row>
    <row r="233" spans="1:10">
      <c r="A233">
        <v>16</v>
      </c>
      <c r="B233" s="4">
        <f t="shared" si="26"/>
        <v>44661</v>
      </c>
      <c r="C233" s="5">
        <f t="shared" si="27"/>
        <v>0.33333333333333259</v>
      </c>
      <c r="D233" s="5">
        <f>D232-(JDB_Angela!C88+JDB_Angela!C89+JDB_Angela!C90)</f>
        <v>0.39484126984126966</v>
      </c>
      <c r="E233" s="9">
        <f t="shared" si="25"/>
        <v>0.37689393939393928</v>
      </c>
      <c r="H233"/>
      <c r="J233"/>
    </row>
    <row r="234" spans="1:10">
      <c r="A234">
        <v>17</v>
      </c>
      <c r="B234" s="4">
        <f t="shared" si="26"/>
        <v>44662</v>
      </c>
      <c r="C234" s="5">
        <f t="shared" si="27"/>
        <v>0.28571428571428498</v>
      </c>
      <c r="D234" s="5">
        <f>D233-(JDB_Angela!C91+JDB_Angela!C92)</f>
        <v>0.30109126984126966</v>
      </c>
      <c r="E234" s="9">
        <f t="shared" si="25"/>
        <v>0.28740530303030293</v>
      </c>
      <c r="H234"/>
      <c r="J234"/>
    </row>
    <row r="235" spans="1:10">
      <c r="A235">
        <v>18</v>
      </c>
      <c r="B235" s="4">
        <f t="shared" si="26"/>
        <v>44663</v>
      </c>
      <c r="C235" s="5">
        <f t="shared" si="27"/>
        <v>0.23809523809523736</v>
      </c>
      <c r="D235" s="5">
        <f>D234-(JDB_Commun!C29)</f>
        <v>0.25942460317460297</v>
      </c>
      <c r="E235" s="9">
        <f t="shared" si="25"/>
        <v>0.24763257575757561</v>
      </c>
    </row>
    <row r="236" spans="1:10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0.25942460317460297</v>
      </c>
      <c r="E236" s="9">
        <f t="shared" si="25"/>
        <v>0.24763257575757561</v>
      </c>
      <c r="H236"/>
      <c r="J236"/>
    </row>
    <row r="237" spans="1:10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0.25942460317460297</v>
      </c>
      <c r="E237" s="9">
        <f t="shared" si="25"/>
        <v>0.24763257575757561</v>
      </c>
    </row>
    <row r="238" spans="1:10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0.25942460317460297</v>
      </c>
      <c r="E238" s="9">
        <f t="shared" si="25"/>
        <v>0.24763257575757561</v>
      </c>
    </row>
    <row r="239" spans="1:10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0.25942460317460297</v>
      </c>
      <c r="E239" s="9">
        <f t="shared" si="25"/>
        <v>0.24763257575757561</v>
      </c>
      <c r="G239" t="s">
        <v>221</v>
      </c>
      <c r="H239" s="91">
        <f>SUM(JDB_Angela!C80:C92)</f>
        <v>0.62152777777777768</v>
      </c>
      <c r="I239" t="s">
        <v>222</v>
      </c>
      <c r="J239" s="91">
        <f>$F$1/7*A239</f>
        <v>1.0476190476190474</v>
      </c>
    </row>
    <row r="243" spans="1:10" ht="26.25">
      <c r="B243" s="143" t="s">
        <v>327</v>
      </c>
      <c r="C243" s="144"/>
      <c r="D243" s="144"/>
      <c r="E243" s="144"/>
      <c r="H243"/>
      <c r="J243"/>
    </row>
    <row r="244" spans="1:10">
      <c r="A244">
        <v>1</v>
      </c>
      <c r="B244" s="4">
        <f>B239+1</f>
        <v>44668</v>
      </c>
      <c r="C244" s="5">
        <f>($F$1/7)*A266</f>
        <v>1.0952380952380951</v>
      </c>
      <c r="D244" s="5">
        <f>C244</f>
        <v>1.0952380952380951</v>
      </c>
      <c r="E244" s="9">
        <f>D244/$C$244</f>
        <v>1</v>
      </c>
      <c r="H244"/>
      <c r="J244"/>
    </row>
    <row r="245" spans="1:10">
      <c r="A245">
        <v>2</v>
      </c>
      <c r="B245" s="4">
        <f>B244+1</f>
        <v>44669</v>
      </c>
      <c r="C245" s="5">
        <f>C244-(($F$1/7))</f>
        <v>1.0476190476190474</v>
      </c>
      <c r="D245" s="5">
        <f>D244</f>
        <v>1.0952380952380951</v>
      </c>
      <c r="E245" s="9">
        <f t="shared" ref="E245:E266" si="31">D245/$C$244</f>
        <v>1</v>
      </c>
      <c r="H245"/>
      <c r="J245"/>
    </row>
    <row r="246" spans="1:10">
      <c r="A246">
        <v>3</v>
      </c>
      <c r="B246" s="4">
        <f t="shared" ref="B246:B266" si="32">B245+1</f>
        <v>44670</v>
      </c>
      <c r="C246" s="5">
        <f t="shared" ref="C246:C266" si="33">C245-(($F$1/7))</f>
        <v>0.99999999999999978</v>
      </c>
      <c r="D246" s="5">
        <f t="shared" ref="D246:D266" si="34">D245</f>
        <v>1.0952380952380951</v>
      </c>
      <c r="E246" s="9">
        <f t="shared" si="31"/>
        <v>1</v>
      </c>
      <c r="H246"/>
      <c r="J246"/>
    </row>
    <row r="247" spans="1:10">
      <c r="A247">
        <v>4</v>
      </c>
      <c r="B247" s="4">
        <f t="shared" si="32"/>
        <v>44671</v>
      </c>
      <c r="C247" s="5">
        <f t="shared" si="33"/>
        <v>0.95238095238095211</v>
      </c>
      <c r="D247" s="5">
        <f t="shared" si="34"/>
        <v>1.0952380952380951</v>
      </c>
      <c r="E247" s="9">
        <f t="shared" si="31"/>
        <v>1</v>
      </c>
      <c r="H247"/>
      <c r="J247"/>
    </row>
    <row r="248" spans="1:10">
      <c r="A248">
        <v>5</v>
      </c>
      <c r="B248" s="4">
        <f t="shared" si="32"/>
        <v>44672</v>
      </c>
      <c r="C248" s="5">
        <f t="shared" si="33"/>
        <v>0.90476190476190443</v>
      </c>
      <c r="D248" s="5">
        <f t="shared" si="34"/>
        <v>1.0952380952380951</v>
      </c>
      <c r="E248" s="9">
        <f t="shared" si="31"/>
        <v>1</v>
      </c>
      <c r="H248"/>
      <c r="J248"/>
    </row>
    <row r="249" spans="1:10">
      <c r="A249">
        <v>6</v>
      </c>
      <c r="B249" s="4">
        <f t="shared" si="32"/>
        <v>44673</v>
      </c>
      <c r="C249" s="5">
        <f t="shared" si="33"/>
        <v>0.85714285714285676</v>
      </c>
      <c r="D249" s="5">
        <f t="shared" si="34"/>
        <v>1.0952380952380951</v>
      </c>
      <c r="E249" s="9">
        <f t="shared" si="31"/>
        <v>1</v>
      </c>
      <c r="H249"/>
      <c r="J249"/>
    </row>
    <row r="250" spans="1:10">
      <c r="A250">
        <v>7</v>
      </c>
      <c r="B250" s="4">
        <f t="shared" si="32"/>
        <v>44674</v>
      </c>
      <c r="C250" s="5">
        <f t="shared" si="33"/>
        <v>0.80952380952380909</v>
      </c>
      <c r="D250" s="5">
        <f t="shared" si="34"/>
        <v>1.0952380952380951</v>
      </c>
      <c r="E250" s="9">
        <f t="shared" si="31"/>
        <v>1</v>
      </c>
      <c r="H250"/>
      <c r="J250"/>
    </row>
    <row r="251" spans="1:10">
      <c r="A251">
        <v>8</v>
      </c>
      <c r="B251" s="4">
        <f t="shared" si="32"/>
        <v>44675</v>
      </c>
      <c r="C251" s="5">
        <f t="shared" si="33"/>
        <v>0.76190476190476142</v>
      </c>
      <c r="D251" s="5">
        <f t="shared" si="34"/>
        <v>1.0952380952380951</v>
      </c>
      <c r="E251" s="9">
        <f t="shared" si="31"/>
        <v>1</v>
      </c>
      <c r="H251"/>
      <c r="J251"/>
    </row>
    <row r="252" spans="1:10">
      <c r="A252">
        <v>9</v>
      </c>
      <c r="B252" s="4">
        <f t="shared" si="32"/>
        <v>44676</v>
      </c>
      <c r="C252" s="5">
        <f t="shared" si="33"/>
        <v>0.71428571428571375</v>
      </c>
      <c r="D252" s="5">
        <f t="shared" si="34"/>
        <v>1.0952380952380951</v>
      </c>
      <c r="E252" s="9">
        <f t="shared" si="31"/>
        <v>1</v>
      </c>
      <c r="H252"/>
      <c r="J252"/>
    </row>
    <row r="253" spans="1:10">
      <c r="A253">
        <v>10</v>
      </c>
      <c r="B253" s="4">
        <f t="shared" si="32"/>
        <v>44677</v>
      </c>
      <c r="C253" s="5">
        <f t="shared" si="33"/>
        <v>0.66666666666666607</v>
      </c>
      <c r="D253" s="5">
        <f>D252-(JDB_Angela!C93)</f>
        <v>1.0535714285714284</v>
      </c>
      <c r="E253" s="9">
        <f t="shared" si="31"/>
        <v>0.96195652173913038</v>
      </c>
      <c r="H253"/>
      <c r="J253"/>
    </row>
    <row r="254" spans="1:10">
      <c r="A254">
        <v>11</v>
      </c>
      <c r="B254" s="4">
        <f t="shared" si="32"/>
        <v>44678</v>
      </c>
      <c r="C254" s="5">
        <f t="shared" si="33"/>
        <v>0.6190476190476184</v>
      </c>
      <c r="D254" s="5">
        <f t="shared" si="34"/>
        <v>1.0535714285714284</v>
      </c>
      <c r="E254" s="9">
        <f t="shared" si="31"/>
        <v>0.96195652173913038</v>
      </c>
      <c r="H254"/>
      <c r="J254"/>
    </row>
    <row r="255" spans="1:10">
      <c r="A255">
        <v>12</v>
      </c>
      <c r="B255" s="4">
        <f t="shared" si="32"/>
        <v>44679</v>
      </c>
      <c r="C255" s="5">
        <f t="shared" si="33"/>
        <v>0.57142857142857073</v>
      </c>
      <c r="D255" s="5">
        <f>D254-(JDB_Angela!C94)</f>
        <v>0.99107142857142838</v>
      </c>
      <c r="E255" s="9">
        <f t="shared" si="31"/>
        <v>0.90489130434782605</v>
      </c>
      <c r="H255"/>
      <c r="J255"/>
    </row>
    <row r="256" spans="1:10">
      <c r="A256">
        <v>13</v>
      </c>
      <c r="B256" s="4">
        <f t="shared" si="32"/>
        <v>44680</v>
      </c>
      <c r="C256" s="5">
        <f t="shared" si="33"/>
        <v>0.52380952380952306</v>
      </c>
      <c r="D256" s="5">
        <f>D255-(JDB_Angela!C95)</f>
        <v>0.82440476190476175</v>
      </c>
      <c r="E256" s="9">
        <f t="shared" si="31"/>
        <v>0.75271739130434778</v>
      </c>
      <c r="H256"/>
      <c r="J256"/>
    </row>
    <row r="257" spans="1:10">
      <c r="A257">
        <v>14</v>
      </c>
      <c r="B257" s="4">
        <f t="shared" si="32"/>
        <v>44681</v>
      </c>
      <c r="C257" s="5">
        <f t="shared" si="33"/>
        <v>0.47619047619047544</v>
      </c>
      <c r="D257" s="5">
        <f>D256-(JDB_Angela!C96+JDB_Angela!C97)</f>
        <v>0.74107142857142838</v>
      </c>
      <c r="E257" s="9">
        <f t="shared" si="31"/>
        <v>0.67663043478260865</v>
      </c>
      <c r="H257"/>
      <c r="J257"/>
    </row>
    <row r="258" spans="1:10">
      <c r="A258">
        <v>15</v>
      </c>
      <c r="B258" s="4">
        <f t="shared" si="32"/>
        <v>44682</v>
      </c>
      <c r="C258" s="5">
        <f t="shared" si="33"/>
        <v>0.42857142857142783</v>
      </c>
      <c r="D258" s="5">
        <f t="shared" si="34"/>
        <v>0.74107142857142838</v>
      </c>
      <c r="E258" s="9">
        <f t="shared" si="31"/>
        <v>0.67663043478260865</v>
      </c>
      <c r="H258"/>
      <c r="J258"/>
    </row>
    <row r="259" spans="1:10">
      <c r="A259">
        <v>16</v>
      </c>
      <c r="B259" s="4">
        <f t="shared" si="32"/>
        <v>44683</v>
      </c>
      <c r="C259" s="5">
        <f t="shared" si="33"/>
        <v>0.38095238095238021</v>
      </c>
      <c r="D259" s="5">
        <f t="shared" si="34"/>
        <v>0.74107142857142838</v>
      </c>
      <c r="E259" s="9">
        <f t="shared" si="31"/>
        <v>0.67663043478260865</v>
      </c>
      <c r="H259"/>
      <c r="J259"/>
    </row>
    <row r="260" spans="1:10">
      <c r="A260">
        <v>17</v>
      </c>
      <c r="B260" s="4">
        <f t="shared" si="32"/>
        <v>44684</v>
      </c>
      <c r="C260" s="5">
        <f t="shared" si="33"/>
        <v>0.33333333333333259</v>
      </c>
      <c r="D260" s="5">
        <f>D259-(JDB_Angela!C98)</f>
        <v>0.73065476190476175</v>
      </c>
      <c r="E260" s="9">
        <f t="shared" si="31"/>
        <v>0.66711956521739124</v>
      </c>
      <c r="H260"/>
      <c r="J260"/>
    </row>
    <row r="261" spans="1:10">
      <c r="A261">
        <v>18</v>
      </c>
      <c r="B261" s="4">
        <f t="shared" si="32"/>
        <v>44685</v>
      </c>
      <c r="C261" s="5">
        <f t="shared" si="33"/>
        <v>0.28571428571428498</v>
      </c>
      <c r="D261" s="5">
        <f>D260-(JDB_Angela!C99)</f>
        <v>0.68898809523809512</v>
      </c>
      <c r="E261" s="9">
        <f t="shared" si="31"/>
        <v>0.62907608695652173</v>
      </c>
    </row>
    <row r="262" spans="1:10">
      <c r="A262">
        <v>19</v>
      </c>
      <c r="B262" s="4">
        <f t="shared" si="32"/>
        <v>44686</v>
      </c>
      <c r="C262" s="5">
        <f t="shared" si="33"/>
        <v>0.23809523809523736</v>
      </c>
      <c r="D262" s="5">
        <f t="shared" si="34"/>
        <v>0.68898809523809512</v>
      </c>
      <c r="E262" s="9">
        <f t="shared" si="31"/>
        <v>0.62907608695652173</v>
      </c>
      <c r="H262"/>
      <c r="J262"/>
    </row>
    <row r="263" spans="1:10">
      <c r="A263">
        <v>20</v>
      </c>
      <c r="B263" s="4">
        <f t="shared" si="32"/>
        <v>44687</v>
      </c>
      <c r="C263" s="5">
        <f t="shared" si="33"/>
        <v>0.19047619047618974</v>
      </c>
      <c r="D263" s="5">
        <f t="shared" si="34"/>
        <v>0.68898809523809512</v>
      </c>
      <c r="E263" s="9">
        <f t="shared" si="31"/>
        <v>0.62907608695652173</v>
      </c>
    </row>
    <row r="264" spans="1:10">
      <c r="A264">
        <v>21</v>
      </c>
      <c r="B264" s="4">
        <f t="shared" si="32"/>
        <v>44688</v>
      </c>
      <c r="C264" s="5">
        <f t="shared" si="33"/>
        <v>0.14285714285714213</v>
      </c>
      <c r="D264" s="5">
        <f t="shared" si="34"/>
        <v>0.68898809523809512</v>
      </c>
      <c r="E264" s="9">
        <f t="shared" si="31"/>
        <v>0.62907608695652173</v>
      </c>
    </row>
    <row r="265" spans="1:10">
      <c r="A265">
        <v>22</v>
      </c>
      <c r="B265" s="4">
        <f t="shared" si="32"/>
        <v>44689</v>
      </c>
      <c r="C265" s="5">
        <f t="shared" si="33"/>
        <v>9.5238095238094511E-2</v>
      </c>
      <c r="D265" s="5">
        <f t="shared" si="34"/>
        <v>0.68898809523809512</v>
      </c>
      <c r="E265" s="9">
        <f t="shared" si="31"/>
        <v>0.62907608695652173</v>
      </c>
    </row>
    <row r="266" spans="1:10">
      <c r="A266">
        <v>23</v>
      </c>
      <c r="B266" s="4">
        <f t="shared" si="32"/>
        <v>44690</v>
      </c>
      <c r="C266" s="5">
        <f t="shared" si="33"/>
        <v>4.7619047619046895E-2</v>
      </c>
      <c r="D266" s="5">
        <f t="shared" si="34"/>
        <v>0.68898809523809512</v>
      </c>
      <c r="E266" s="9">
        <f t="shared" si="31"/>
        <v>0.62907608695652173</v>
      </c>
      <c r="G266" t="s">
        <v>221</v>
      </c>
      <c r="H266" s="122">
        <f>SUM(JDB_Angela!C93:C99)</f>
        <v>0.40625000000000006</v>
      </c>
      <c r="I266" t="s">
        <v>222</v>
      </c>
      <c r="J266" s="91">
        <f>$F$1/7*A266</f>
        <v>1.0952380952380951</v>
      </c>
    </row>
    <row r="270" spans="1:10" ht="26.25">
      <c r="B270" s="143" t="s">
        <v>328</v>
      </c>
      <c r="C270" s="144"/>
      <c r="D270" s="144"/>
      <c r="E270" s="144"/>
      <c r="H270"/>
      <c r="J270"/>
    </row>
    <row r="271" spans="1:10">
      <c r="A271">
        <v>1</v>
      </c>
      <c r="B271" s="4">
        <f>B266+1</f>
        <v>44691</v>
      </c>
      <c r="C271" s="5">
        <f>($F$1/7)*A294</f>
        <v>1.1428571428571428</v>
      </c>
      <c r="D271" s="5">
        <f>C271-(JDB_Angela!C100)</f>
        <v>1.1011904761904761</v>
      </c>
      <c r="E271" s="9">
        <f>D271/$C$271</f>
        <v>0.96354166666666663</v>
      </c>
      <c r="H271"/>
      <c r="J271"/>
    </row>
    <row r="272" spans="1:10">
      <c r="A272">
        <v>2</v>
      </c>
      <c r="B272" s="4">
        <f>B271+1</f>
        <v>44692</v>
      </c>
      <c r="C272" s="5">
        <f>C271-(($F$1/7))</f>
        <v>1.0952380952380951</v>
      </c>
      <c r="D272" s="5">
        <f>D271-(JDB_Angela!C101)</f>
        <v>1.0386904761904761</v>
      </c>
      <c r="E272" s="9">
        <f t="shared" ref="E272:E291" si="35">D272/$C$271</f>
        <v>0.90885416666666663</v>
      </c>
      <c r="H272"/>
      <c r="J272"/>
    </row>
    <row r="273" spans="1:10">
      <c r="A273">
        <v>3</v>
      </c>
      <c r="B273" s="4">
        <f t="shared" ref="B273:B294" si="36">B272+1</f>
        <v>44693</v>
      </c>
      <c r="C273" s="5">
        <f t="shared" ref="C273:C294" si="37">C272-(($F$1/7))</f>
        <v>1.0476190476190474</v>
      </c>
      <c r="D273" s="5">
        <f t="shared" ref="D273:D294" si="38">D272</f>
        <v>1.0386904761904761</v>
      </c>
      <c r="E273" s="9">
        <f t="shared" si="35"/>
        <v>0.90885416666666663</v>
      </c>
      <c r="H273"/>
      <c r="J273"/>
    </row>
    <row r="274" spans="1:10">
      <c r="A274">
        <v>4</v>
      </c>
      <c r="B274" s="4">
        <f t="shared" si="36"/>
        <v>44694</v>
      </c>
      <c r="C274" s="5">
        <f t="shared" si="37"/>
        <v>0.99999999999999978</v>
      </c>
      <c r="D274" s="5">
        <f>D273-(JDB_Angela!C102+JDB_Angela!C103)</f>
        <v>0.96577380952380942</v>
      </c>
      <c r="E274" s="9">
        <f t="shared" si="35"/>
        <v>0.84505208333333326</v>
      </c>
      <c r="H274"/>
      <c r="J274"/>
    </row>
    <row r="275" spans="1:10">
      <c r="A275">
        <v>5</v>
      </c>
      <c r="B275" s="4">
        <f t="shared" si="36"/>
        <v>44695</v>
      </c>
      <c r="C275" s="5">
        <f t="shared" si="37"/>
        <v>0.95238095238095211</v>
      </c>
      <c r="D275" s="5">
        <f t="shared" si="38"/>
        <v>0.96577380952380942</v>
      </c>
      <c r="E275" s="9">
        <f t="shared" si="35"/>
        <v>0.84505208333333326</v>
      </c>
      <c r="H275"/>
      <c r="J275"/>
    </row>
    <row r="276" spans="1:10">
      <c r="A276">
        <v>6</v>
      </c>
      <c r="B276" s="4">
        <f t="shared" si="36"/>
        <v>44696</v>
      </c>
      <c r="C276" s="5">
        <f t="shared" si="37"/>
        <v>0.90476190476190443</v>
      </c>
      <c r="D276" s="5">
        <f t="shared" si="38"/>
        <v>0.96577380952380942</v>
      </c>
      <c r="E276" s="9">
        <f t="shared" si="35"/>
        <v>0.84505208333333326</v>
      </c>
      <c r="H276"/>
      <c r="J276"/>
    </row>
    <row r="277" spans="1:10">
      <c r="A277">
        <v>7</v>
      </c>
      <c r="B277" s="4">
        <f t="shared" si="36"/>
        <v>44697</v>
      </c>
      <c r="C277" s="5">
        <f t="shared" si="37"/>
        <v>0.85714285714285676</v>
      </c>
      <c r="D277" s="5">
        <f>D276-(JDB_Angela!C104+JDB_Angela!C105+JDB_Angela!C106+JDB_Angela!C107+JDB_Angela!C108+JDB_Angela!C109)</f>
        <v>0.521329365079365</v>
      </c>
      <c r="E277" s="9">
        <f t="shared" si="35"/>
        <v>0.45616319444444442</v>
      </c>
      <c r="H277"/>
      <c r="J277"/>
    </row>
    <row r="278" spans="1:10">
      <c r="A278">
        <v>8</v>
      </c>
      <c r="B278" s="4">
        <f t="shared" si="36"/>
        <v>44698</v>
      </c>
      <c r="C278" s="5">
        <f t="shared" si="37"/>
        <v>0.80952380952380909</v>
      </c>
      <c r="D278" s="5">
        <f>D277-(JDB_Commun!C30)</f>
        <v>0.44841269841269832</v>
      </c>
      <c r="E278" s="9">
        <f t="shared" si="35"/>
        <v>0.39236111111111105</v>
      </c>
      <c r="H278"/>
      <c r="J278"/>
    </row>
    <row r="279" spans="1:10">
      <c r="A279">
        <v>9</v>
      </c>
      <c r="B279" s="4">
        <f t="shared" si="36"/>
        <v>44699</v>
      </c>
      <c r="C279" s="5">
        <f t="shared" si="37"/>
        <v>0.76190476190476142</v>
      </c>
      <c r="D279" s="5">
        <f t="shared" si="38"/>
        <v>0.44841269841269832</v>
      </c>
      <c r="E279" s="9">
        <f t="shared" si="35"/>
        <v>0.39236111111111105</v>
      </c>
      <c r="H279"/>
      <c r="J279"/>
    </row>
    <row r="280" spans="1:10">
      <c r="A280">
        <v>10</v>
      </c>
      <c r="B280" s="4">
        <f t="shared" si="36"/>
        <v>44700</v>
      </c>
      <c r="C280" s="5">
        <f t="shared" si="37"/>
        <v>0.71428571428571375</v>
      </c>
      <c r="D280" s="5">
        <f t="shared" si="38"/>
        <v>0.44841269841269832</v>
      </c>
      <c r="E280" s="9">
        <f t="shared" si="35"/>
        <v>0.39236111111111105</v>
      </c>
      <c r="H280"/>
      <c r="J280"/>
    </row>
    <row r="281" spans="1:10">
      <c r="A281">
        <v>11</v>
      </c>
      <c r="B281" s="4">
        <f t="shared" si="36"/>
        <v>44701</v>
      </c>
      <c r="C281" s="5">
        <f t="shared" si="37"/>
        <v>0.66666666666666607</v>
      </c>
      <c r="D281" s="5">
        <f t="shared" si="38"/>
        <v>0.44841269841269832</v>
      </c>
      <c r="E281" s="9">
        <f t="shared" si="35"/>
        <v>0.39236111111111105</v>
      </c>
      <c r="H281"/>
      <c r="J281"/>
    </row>
    <row r="282" spans="1:10">
      <c r="A282">
        <v>12</v>
      </c>
      <c r="B282" s="4">
        <f t="shared" si="36"/>
        <v>44702</v>
      </c>
      <c r="C282" s="5">
        <f t="shared" si="37"/>
        <v>0.6190476190476184</v>
      </c>
      <c r="D282" s="5">
        <f t="shared" si="38"/>
        <v>0.44841269841269832</v>
      </c>
      <c r="E282" s="9">
        <f t="shared" si="35"/>
        <v>0.39236111111111105</v>
      </c>
      <c r="H282"/>
      <c r="J282"/>
    </row>
    <row r="283" spans="1:10">
      <c r="A283">
        <v>13</v>
      </c>
      <c r="B283" s="4">
        <f t="shared" si="36"/>
        <v>44703</v>
      </c>
      <c r="C283" s="5">
        <f t="shared" si="37"/>
        <v>0.57142857142857073</v>
      </c>
      <c r="D283" s="5">
        <f t="shared" si="38"/>
        <v>0.44841269841269832</v>
      </c>
      <c r="E283" s="9">
        <f t="shared" si="35"/>
        <v>0.39236111111111105</v>
      </c>
      <c r="H283"/>
      <c r="J283"/>
    </row>
    <row r="284" spans="1:10">
      <c r="A284">
        <v>14</v>
      </c>
      <c r="B284" s="4">
        <f t="shared" si="36"/>
        <v>44704</v>
      </c>
      <c r="C284" s="5">
        <f t="shared" si="37"/>
        <v>0.52380952380952306</v>
      </c>
      <c r="D284" s="5">
        <f>D283-(JDB_Angela!C110+JDB_Angela!C111+JDB_Angela!C112+JDB_Angela!C113+JDB_Angela!C114)</f>
        <v>0.23660714285714277</v>
      </c>
      <c r="E284" s="9">
        <f t="shared" si="35"/>
        <v>0.20703124999999994</v>
      </c>
      <c r="H284"/>
      <c r="J284"/>
    </row>
    <row r="285" spans="1:10">
      <c r="A285">
        <v>15</v>
      </c>
      <c r="B285" s="4">
        <f t="shared" si="36"/>
        <v>44705</v>
      </c>
      <c r="C285" s="5">
        <f t="shared" si="37"/>
        <v>0.47619047619047544</v>
      </c>
      <c r="D285" s="5">
        <f>D284-(JDB_Angela!C115)</f>
        <v>0.11160714285714277</v>
      </c>
      <c r="E285" s="9">
        <f t="shared" si="35"/>
        <v>9.7656249999999931E-2</v>
      </c>
      <c r="H285"/>
      <c r="J285"/>
    </row>
    <row r="286" spans="1:10">
      <c r="A286">
        <v>16</v>
      </c>
      <c r="B286" s="4">
        <f t="shared" si="36"/>
        <v>44706</v>
      </c>
      <c r="C286" s="5">
        <f t="shared" si="37"/>
        <v>0.42857142857142783</v>
      </c>
      <c r="D286" s="5">
        <f>D285-(JDB_Angela!C116)</f>
        <v>7.4404761904760947E-3</v>
      </c>
      <c r="E286" s="9">
        <f t="shared" si="35"/>
        <v>6.5104166666665828E-3</v>
      </c>
      <c r="H286"/>
      <c r="J286"/>
    </row>
    <row r="287" spans="1:10">
      <c r="A287">
        <v>17</v>
      </c>
      <c r="B287" s="4">
        <f t="shared" si="36"/>
        <v>44707</v>
      </c>
      <c r="C287" s="5">
        <f t="shared" si="37"/>
        <v>0.38095238095238021</v>
      </c>
      <c r="D287" s="5">
        <f>D286-(JDB_Commun!C31)</f>
        <v>-7.5892857142857234E-2</v>
      </c>
      <c r="E287" s="9">
        <f t="shared" si="35"/>
        <v>-6.6406250000000083E-2</v>
      </c>
      <c r="H287"/>
      <c r="J287"/>
    </row>
    <row r="288" spans="1:10">
      <c r="A288">
        <v>18</v>
      </c>
      <c r="B288" s="4">
        <f t="shared" si="36"/>
        <v>44708</v>
      </c>
      <c r="C288" s="5">
        <f t="shared" si="37"/>
        <v>0.33333333333333259</v>
      </c>
      <c r="D288" s="5">
        <f t="shared" si="38"/>
        <v>-7.5892857142857234E-2</v>
      </c>
      <c r="E288" s="9">
        <f t="shared" si="35"/>
        <v>-6.6406250000000083E-2</v>
      </c>
    </row>
    <row r="289" spans="1:11">
      <c r="A289">
        <v>19</v>
      </c>
      <c r="B289" s="4">
        <f t="shared" si="36"/>
        <v>44709</v>
      </c>
      <c r="C289" s="5">
        <f t="shared" si="37"/>
        <v>0.28571428571428498</v>
      </c>
      <c r="D289" s="5">
        <f>D288-(JDB_Angela!C117+JDB_Angela!C118+JDB_Angela!C119)</f>
        <v>-0.18005952380952389</v>
      </c>
      <c r="E289" s="9">
        <f t="shared" si="35"/>
        <v>-0.15755208333333343</v>
      </c>
      <c r="H289"/>
      <c r="J289"/>
    </row>
    <row r="290" spans="1:11">
      <c r="A290">
        <v>20</v>
      </c>
      <c r="B290" s="4">
        <f t="shared" si="36"/>
        <v>44710</v>
      </c>
      <c r="C290" s="5">
        <f t="shared" si="37"/>
        <v>0.23809523809523736</v>
      </c>
      <c r="D290" s="5">
        <f t="shared" si="38"/>
        <v>-0.18005952380952389</v>
      </c>
      <c r="E290" s="9">
        <f t="shared" si="35"/>
        <v>-0.15755208333333343</v>
      </c>
    </row>
    <row r="291" spans="1:11">
      <c r="A291">
        <v>21</v>
      </c>
      <c r="B291" s="4">
        <f t="shared" si="36"/>
        <v>44711</v>
      </c>
      <c r="C291" s="5">
        <f t="shared" si="37"/>
        <v>0.19047619047618974</v>
      </c>
      <c r="D291" s="5">
        <f t="shared" si="38"/>
        <v>-0.18005952380952389</v>
      </c>
      <c r="E291" s="9">
        <f t="shared" si="35"/>
        <v>-0.15755208333333343</v>
      </c>
      <c r="G291" t="s">
        <v>221</v>
      </c>
      <c r="H291" s="122">
        <f>SUM(JDB_Angela!C100:C119)</f>
        <v>1.1666666666666667</v>
      </c>
      <c r="I291" t="s">
        <v>222</v>
      </c>
      <c r="J291" s="91">
        <f>$F$1/7*A294</f>
        <v>1.1428571428571428</v>
      </c>
    </row>
    <row r="292" spans="1:11">
      <c r="A292">
        <v>22</v>
      </c>
      <c r="B292" s="4">
        <f t="shared" si="36"/>
        <v>44712</v>
      </c>
      <c r="C292" s="5">
        <f t="shared" si="37"/>
        <v>0.14285714285714213</v>
      </c>
      <c r="D292" s="5">
        <f t="shared" si="38"/>
        <v>-0.18005952380952389</v>
      </c>
      <c r="E292" s="9">
        <f t="shared" ref="E292:E294" si="39">D292/$C$271</f>
        <v>-0.15755208333333343</v>
      </c>
    </row>
    <row r="293" spans="1:11">
      <c r="A293">
        <v>23</v>
      </c>
      <c r="B293" s="4">
        <f t="shared" si="36"/>
        <v>44713</v>
      </c>
      <c r="C293" s="5">
        <f t="shared" si="37"/>
        <v>9.5238095238094511E-2</v>
      </c>
      <c r="D293" s="5">
        <f t="shared" si="38"/>
        <v>-0.18005952380952389</v>
      </c>
      <c r="E293" s="9">
        <f t="shared" si="39"/>
        <v>-0.15755208333333343</v>
      </c>
    </row>
    <row r="294" spans="1:11">
      <c r="A294">
        <v>24</v>
      </c>
      <c r="B294" s="4">
        <f t="shared" si="36"/>
        <v>44714</v>
      </c>
      <c r="C294" s="5">
        <f t="shared" si="37"/>
        <v>4.7619047619046895E-2</v>
      </c>
      <c r="D294" s="5">
        <f t="shared" si="38"/>
        <v>-0.18005952380952389</v>
      </c>
      <c r="E294" s="9">
        <f t="shared" si="39"/>
        <v>-0.15755208333333343</v>
      </c>
    </row>
    <row r="295" spans="1:11">
      <c r="G295" t="s">
        <v>384</v>
      </c>
      <c r="H295" s="91">
        <f>H21+H53+H78+H103+H146+H187+H213+H239+H266+H291+SUM(JDB_Commun!C3:C31)</f>
        <v>6.4131944444444446</v>
      </c>
      <c r="I295" s="91" t="s">
        <v>222</v>
      </c>
      <c r="J295" s="91">
        <f>J21+J53+J78+J103+J146+J187+J213+J239+J266+J291</f>
        <v>12.19047619047619</v>
      </c>
      <c r="K295" t="s">
        <v>386</v>
      </c>
    </row>
    <row r="296" spans="1:11">
      <c r="J296" s="91">
        <v>9</v>
      </c>
      <c r="K296" t="s">
        <v>385</v>
      </c>
    </row>
  </sheetData>
  <mergeCells count="10">
    <mergeCell ref="B243:E243"/>
    <mergeCell ref="B270:E270"/>
    <mergeCell ref="B217:E217"/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43" priority="12" timePeriod="today">
      <formula>FLOOR(B1,1)=TODAY()</formula>
    </cfRule>
  </conditionalFormatting>
  <conditionalFormatting sqref="B150:E190">
    <cfRule type="timePeriod" dxfId="42" priority="11" timePeriod="today">
      <formula>FLOOR(B150,1)=TODAY()</formula>
    </cfRule>
  </conditionalFormatting>
  <conditionalFormatting sqref="B25:E25">
    <cfRule type="timePeriod" dxfId="41" priority="10" timePeriod="today">
      <formula>FLOOR(B25,1)=TODAY()</formula>
    </cfRule>
  </conditionalFormatting>
  <conditionalFormatting sqref="B22:E24">
    <cfRule type="timePeriod" dxfId="40" priority="9" timePeriod="today">
      <formula>FLOOR(B22,1)=TODAY()</formula>
    </cfRule>
  </conditionalFormatting>
  <conditionalFormatting sqref="B54:E57">
    <cfRule type="timePeriod" dxfId="39" priority="8" timePeriod="today">
      <formula>FLOOR(B54,1)=TODAY()</formula>
    </cfRule>
  </conditionalFormatting>
  <conditionalFormatting sqref="B107:E107">
    <cfRule type="timePeriod" dxfId="38" priority="7" timePeriod="today">
      <formula>FLOOR(B107,1)=TODAY()</formula>
    </cfRule>
  </conditionalFormatting>
  <conditionalFormatting sqref="B191:E191">
    <cfRule type="timePeriod" dxfId="37" priority="5" timePeriod="today">
      <formula>FLOOR(B191,1)=TODAY()</formula>
    </cfRule>
  </conditionalFormatting>
  <conditionalFormatting sqref="B192:E213">
    <cfRule type="timePeriod" dxfId="36" priority="4" timePeriod="today">
      <formula>FLOOR(B192,1)=TODAY()</formula>
    </cfRule>
  </conditionalFormatting>
  <conditionalFormatting sqref="B217:E239">
    <cfRule type="timePeriod" dxfId="35" priority="3" timePeriod="today">
      <formula>FLOOR(B217,1)=TODAY()</formula>
    </cfRule>
  </conditionalFormatting>
  <conditionalFormatting sqref="B243:E266">
    <cfRule type="timePeriod" dxfId="34" priority="2" timePeriod="today">
      <formula>FLOOR(B243,1)=TODAY()</formula>
    </cfRule>
  </conditionalFormatting>
  <conditionalFormatting sqref="B270:E294">
    <cfRule type="timePeriod" dxfId="33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6AE3-B215-D74B-BB9E-E320492B4A1B}">
  <sheetPr codeName="Feuil3"/>
  <dimension ref="A1:K296"/>
  <sheetViews>
    <sheetView showGridLines="0" zoomScaleNormal="85" workbookViewId="0">
      <pane ySplit="1" topLeftCell="A270" activePane="bottomLeft" state="frozen"/>
      <selection pane="bottomLeft" activeCell="H297" sqref="H297"/>
    </sheetView>
  </sheetViews>
  <sheetFormatPr baseColWidth="10" defaultRowHeight="15.75"/>
  <cols>
    <col min="1" max="1" width="3.125" bestFit="1" customWidth="1"/>
    <col min="2" max="4" width="16.5" customWidth="1"/>
    <col min="5" max="5" width="16.5" style="8" customWidth="1"/>
    <col min="7" max="7" width="22.75" bestFit="1" customWidth="1"/>
    <col min="8" max="8" width="10.875" style="91"/>
    <col min="9" max="9" width="2" bestFit="1" customWidth="1"/>
    <col min="10" max="10" width="8.875" style="91" bestFit="1" customWidth="1"/>
  </cols>
  <sheetData>
    <row r="1" spans="1:10" s="1" customFormat="1" ht="18.75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2"/>
      <c r="J1" s="92"/>
    </row>
    <row r="2" spans="1:10" s="1" customFormat="1" ht="26.25">
      <c r="B2" s="143" t="s">
        <v>8</v>
      </c>
      <c r="C2" s="144"/>
      <c r="D2" s="144"/>
      <c r="E2" s="144"/>
      <c r="F2" s="2"/>
      <c r="H2" s="92"/>
      <c r="J2" s="92"/>
    </row>
    <row r="3" spans="1:10">
      <c r="A3">
        <v>1</v>
      </c>
      <c r="B3" s="4">
        <v>44459</v>
      </c>
      <c r="C3" s="5">
        <f>(F1/7)*A21</f>
        <v>0.90476190476190466</v>
      </c>
      <c r="D3" s="5">
        <f>C3-(JDB_Commun!C4+JDB_Commun!C5)</f>
        <v>0.86309523809523803</v>
      </c>
      <c r="E3" s="6">
        <f>D3/$C$3</f>
        <v>0.95394736842105265</v>
      </c>
    </row>
    <row r="4" spans="1:10">
      <c r="A4">
        <v>2</v>
      </c>
      <c r="B4" s="4">
        <v>44460</v>
      </c>
      <c r="C4" s="5">
        <f>C3-(($F$1/7))</f>
        <v>0.85714285714285698</v>
      </c>
      <c r="D4" s="5">
        <f>D3-(JDB_Aurelie!C3)</f>
        <v>0.85615079365079361</v>
      </c>
      <c r="E4" s="6">
        <f>D4/$C$3</f>
        <v>0.94627192982456143</v>
      </c>
    </row>
    <row r="5" spans="1:10">
      <c r="A5">
        <v>3</v>
      </c>
      <c r="B5" s="4">
        <v>44461</v>
      </c>
      <c r="C5" s="5">
        <f t="shared" ref="C5:C21" si="0">C4-(($F$1/7))</f>
        <v>0.80952380952380931</v>
      </c>
      <c r="D5" s="5">
        <f>D4-(JDB_Aurelie!C4)</f>
        <v>0.84920634920634919</v>
      </c>
      <c r="E5" s="6">
        <f t="shared" ref="E5:E20" si="1">D5/$C$3</f>
        <v>0.93859649122807032</v>
      </c>
    </row>
    <row r="6" spans="1:10">
      <c r="A6">
        <v>4</v>
      </c>
      <c r="B6" s="4">
        <v>44462</v>
      </c>
      <c r="C6" s="5">
        <f t="shared" si="0"/>
        <v>0.76190476190476164</v>
      </c>
      <c r="D6" s="5">
        <f>D5</f>
        <v>0.84920634920634919</v>
      </c>
      <c r="E6" s="6">
        <f t="shared" si="1"/>
        <v>0.93859649122807032</v>
      </c>
    </row>
    <row r="7" spans="1:10">
      <c r="A7">
        <v>5</v>
      </c>
      <c r="B7" s="4">
        <v>44463</v>
      </c>
      <c r="C7" s="5">
        <f t="shared" si="0"/>
        <v>0.71428571428571397</v>
      </c>
      <c r="D7" s="5">
        <f>D6-(JDB_Aurelie!C5)</f>
        <v>0.83531746031746035</v>
      </c>
      <c r="E7" s="6">
        <f t="shared" si="1"/>
        <v>0.92324561403508787</v>
      </c>
    </row>
    <row r="8" spans="1:10">
      <c r="A8">
        <v>6</v>
      </c>
      <c r="B8" s="4">
        <v>44464</v>
      </c>
      <c r="C8" s="5">
        <f t="shared" si="0"/>
        <v>0.6666666666666663</v>
      </c>
      <c r="D8" s="5">
        <f>D7</f>
        <v>0.83531746031746035</v>
      </c>
      <c r="E8" s="6">
        <f t="shared" si="1"/>
        <v>0.92324561403508787</v>
      </c>
    </row>
    <row r="9" spans="1:10">
      <c r="A9">
        <v>7</v>
      </c>
      <c r="B9" s="4">
        <v>44465</v>
      </c>
      <c r="C9" s="5">
        <f t="shared" si="0"/>
        <v>0.61904761904761862</v>
      </c>
      <c r="D9" s="5">
        <f>D8-(JDB_Aurelie!C6)</f>
        <v>0.79365079365079372</v>
      </c>
      <c r="E9" s="6">
        <f t="shared" si="1"/>
        <v>0.87719298245614052</v>
      </c>
    </row>
    <row r="10" spans="1:10">
      <c r="A10">
        <v>8</v>
      </c>
      <c r="B10" s="4">
        <v>44466</v>
      </c>
      <c r="C10" s="5">
        <f t="shared" si="0"/>
        <v>0.57142857142857095</v>
      </c>
      <c r="D10" s="5">
        <f>D9</f>
        <v>0.79365079365079372</v>
      </c>
      <c r="E10" s="6">
        <f t="shared" si="1"/>
        <v>0.87719298245614052</v>
      </c>
    </row>
    <row r="11" spans="1:10">
      <c r="A11">
        <v>9</v>
      </c>
      <c r="B11" s="4">
        <v>44467</v>
      </c>
      <c r="C11" s="5">
        <f t="shared" si="0"/>
        <v>0.52380952380952328</v>
      </c>
      <c r="D11" s="5">
        <f>D10</f>
        <v>0.79365079365079372</v>
      </c>
      <c r="E11" s="6">
        <f t="shared" si="1"/>
        <v>0.87719298245614052</v>
      </c>
    </row>
    <row r="12" spans="1:10">
      <c r="A12">
        <v>10</v>
      </c>
      <c r="B12" s="4">
        <v>44468</v>
      </c>
      <c r="C12" s="5">
        <f t="shared" si="0"/>
        <v>0.47619047619047566</v>
      </c>
      <c r="D12" s="5">
        <f>D11-(JDB_Commun!C6+JDB_Aurelie!C7)</f>
        <v>0.66865079365079372</v>
      </c>
      <c r="E12" s="6">
        <f t="shared" si="1"/>
        <v>0.73903508771929838</v>
      </c>
    </row>
    <row r="13" spans="1:10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0.66865079365079372</v>
      </c>
      <c r="E13" s="6">
        <f t="shared" si="1"/>
        <v>0.73903508771929838</v>
      </c>
    </row>
    <row r="14" spans="1:10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0.62351190476190488</v>
      </c>
      <c r="E14" s="6">
        <f t="shared" si="1"/>
        <v>0.68914473684210542</v>
      </c>
    </row>
    <row r="15" spans="1:10">
      <c r="A15">
        <v>13</v>
      </c>
      <c r="B15" s="4">
        <v>44471</v>
      </c>
      <c r="C15" s="5">
        <f t="shared" si="0"/>
        <v>0.33333333333333282</v>
      </c>
      <c r="D15" s="5">
        <f t="shared" si="2"/>
        <v>0.62351190476190488</v>
      </c>
      <c r="E15" s="6">
        <f t="shared" si="1"/>
        <v>0.68914473684210542</v>
      </c>
    </row>
    <row r="16" spans="1:10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0.59226190476190488</v>
      </c>
      <c r="E16" s="6">
        <f t="shared" si="1"/>
        <v>0.65460526315789491</v>
      </c>
    </row>
    <row r="17" spans="1:10">
      <c r="A17">
        <v>15</v>
      </c>
      <c r="B17" s="4">
        <v>44473</v>
      </c>
      <c r="C17" s="5">
        <f t="shared" si="0"/>
        <v>0.23809523809523758</v>
      </c>
      <c r="D17" s="5">
        <f t="shared" si="2"/>
        <v>0.59226190476190488</v>
      </c>
      <c r="E17" s="6">
        <f t="shared" si="1"/>
        <v>0.65460526315789491</v>
      </c>
    </row>
    <row r="18" spans="1:10">
      <c r="A18">
        <v>16</v>
      </c>
      <c r="B18" s="4">
        <v>44474</v>
      </c>
      <c r="C18" s="5">
        <f t="shared" si="0"/>
        <v>0.19047619047618997</v>
      </c>
      <c r="D18" s="5">
        <f t="shared" si="2"/>
        <v>0.59226190476190488</v>
      </c>
      <c r="E18" s="6">
        <f t="shared" si="1"/>
        <v>0.65460526315789491</v>
      </c>
    </row>
    <row r="19" spans="1:10">
      <c r="A19">
        <v>17</v>
      </c>
      <c r="B19" s="4">
        <v>44475</v>
      </c>
      <c r="C19" s="5">
        <f t="shared" si="0"/>
        <v>0.14285714285714235</v>
      </c>
      <c r="D19" s="5">
        <f t="shared" si="2"/>
        <v>0.59226190476190488</v>
      </c>
      <c r="E19" s="6">
        <f t="shared" si="1"/>
        <v>0.65460526315789491</v>
      </c>
    </row>
    <row r="20" spans="1:10">
      <c r="A20">
        <v>18</v>
      </c>
      <c r="B20" s="4">
        <v>44476</v>
      </c>
      <c r="C20" s="5">
        <f t="shared" si="0"/>
        <v>9.5238095238094733E-2</v>
      </c>
      <c r="D20" s="5">
        <f t="shared" si="2"/>
        <v>0.59226190476190488</v>
      </c>
      <c r="E20" s="6">
        <f t="shared" si="1"/>
        <v>0.65460526315789491</v>
      </c>
    </row>
    <row r="21" spans="1:10">
      <c r="A21">
        <v>19</v>
      </c>
      <c r="B21" s="4">
        <v>44477</v>
      </c>
      <c r="C21" s="5">
        <f t="shared" si="0"/>
        <v>4.7619047619047117E-2</v>
      </c>
      <c r="D21" s="5">
        <f>D20-(JDB_Commun!C9+JDB_Aurelie!C11)</f>
        <v>0.55406746031746046</v>
      </c>
      <c r="E21" s="6">
        <f>D21/$C$3</f>
        <v>0.61239035087719318</v>
      </c>
      <c r="G21" t="s">
        <v>221</v>
      </c>
      <c r="H21" s="91">
        <f>SUM(JDB_Aurelie!C3:C11)</f>
        <v>0.2048611111111111</v>
      </c>
      <c r="I21" t="s">
        <v>222</v>
      </c>
      <c r="J21" s="91">
        <f>F1/7*A21</f>
        <v>0.90476190476190466</v>
      </c>
    </row>
    <row r="25" spans="1:10" ht="26.25">
      <c r="A25" s="1"/>
      <c r="B25" s="143" t="s">
        <v>3</v>
      </c>
      <c r="C25" s="144"/>
      <c r="D25" s="144"/>
      <c r="E25" s="144"/>
    </row>
    <row r="26" spans="1:10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>
      <c r="A27">
        <v>2</v>
      </c>
      <c r="B27" s="4">
        <v>44479</v>
      </c>
      <c r="C27" s="5">
        <f>C26-(($F$1/7))</f>
        <v>1.2857142857142856</v>
      </c>
      <c r="D27" s="5">
        <f>D26-(JDB_Aurelie!C12+JDB_Aurelie!C13+JDB_Aurelie!C14)</f>
        <v>1.1909722222222221</v>
      </c>
      <c r="E27" s="6">
        <f>D27/$C$26</f>
        <v>0.89322916666666663</v>
      </c>
    </row>
    <row r="28" spans="1:10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1.1076388888888888</v>
      </c>
      <c r="E28" s="6">
        <f t="shared" ref="E28:E53" si="4">D28/$C$26</f>
        <v>0.83072916666666663</v>
      </c>
    </row>
    <row r="29" spans="1:10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1.1076388888888888</v>
      </c>
      <c r="E29" s="6">
        <f t="shared" si="4"/>
        <v>0.83072916666666663</v>
      </c>
    </row>
    <row r="30" spans="1:10">
      <c r="A30">
        <v>5</v>
      </c>
      <c r="B30" s="4">
        <v>44482</v>
      </c>
      <c r="C30" s="5">
        <f t="shared" si="3"/>
        <v>1.1428571428571426</v>
      </c>
      <c r="D30" s="5">
        <f>D29</f>
        <v>1.1076388888888888</v>
      </c>
      <c r="E30" s="6">
        <f t="shared" si="4"/>
        <v>0.83072916666666663</v>
      </c>
    </row>
    <row r="31" spans="1:10">
      <c r="A31">
        <v>6</v>
      </c>
      <c r="B31" s="4">
        <v>44483</v>
      </c>
      <c r="C31" s="5">
        <f t="shared" si="3"/>
        <v>1.0952380952380949</v>
      </c>
      <c r="D31" s="5">
        <f>D30-(JDB_Commun!C11+JDB_Aurelie!C15)</f>
        <v>1.0138888888888888</v>
      </c>
      <c r="E31" s="6">
        <f t="shared" si="4"/>
        <v>0.76041666666666663</v>
      </c>
    </row>
    <row r="32" spans="1:10">
      <c r="A32">
        <v>7</v>
      </c>
      <c r="B32" s="4">
        <v>44484</v>
      </c>
      <c r="C32" s="5">
        <f t="shared" si="3"/>
        <v>1.0476190476190472</v>
      </c>
      <c r="D32" s="5">
        <f>D31</f>
        <v>1.0138888888888888</v>
      </c>
      <c r="E32" s="6">
        <f t="shared" si="4"/>
        <v>0.76041666666666663</v>
      </c>
    </row>
    <row r="33" spans="1:5">
      <c r="A33">
        <v>8</v>
      </c>
      <c r="B33" s="4">
        <v>44485</v>
      </c>
      <c r="C33" s="5">
        <f t="shared" si="3"/>
        <v>0.99999999999999956</v>
      </c>
      <c r="D33" s="5">
        <f>D32</f>
        <v>1.0138888888888888</v>
      </c>
      <c r="E33" s="6">
        <f t="shared" si="4"/>
        <v>0.76041666666666663</v>
      </c>
    </row>
    <row r="34" spans="1:5">
      <c r="A34">
        <v>9</v>
      </c>
      <c r="B34" s="4">
        <v>44486</v>
      </c>
      <c r="C34" s="5">
        <f t="shared" si="3"/>
        <v>0.95238095238095188</v>
      </c>
      <c r="D34" s="5">
        <f>D33</f>
        <v>1.0138888888888888</v>
      </c>
      <c r="E34" s="6">
        <f t="shared" si="4"/>
        <v>0.76041666666666663</v>
      </c>
    </row>
    <row r="35" spans="1:5">
      <c r="A35">
        <v>10</v>
      </c>
      <c r="B35" s="4">
        <v>44487</v>
      </c>
      <c r="C35" s="5">
        <f t="shared" si="3"/>
        <v>0.90476190476190421</v>
      </c>
      <c r="D35" s="5">
        <f>D34-(JDB_Commun!C12)</f>
        <v>0.97222222222222221</v>
      </c>
      <c r="E35" s="6">
        <f t="shared" si="4"/>
        <v>0.72916666666666674</v>
      </c>
    </row>
    <row r="36" spans="1:5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0.93055555555555558</v>
      </c>
      <c r="E36" s="6">
        <f t="shared" si="4"/>
        <v>0.69791666666666674</v>
      </c>
    </row>
    <row r="37" spans="1:5">
      <c r="A37">
        <v>12</v>
      </c>
      <c r="B37" s="4">
        <v>44489</v>
      </c>
      <c r="C37" s="5">
        <f t="shared" si="3"/>
        <v>0.80952380952380887</v>
      </c>
      <c r="D37" s="5">
        <f t="shared" si="5"/>
        <v>0.93055555555555558</v>
      </c>
      <c r="E37" s="6">
        <f t="shared" si="4"/>
        <v>0.69791666666666674</v>
      </c>
    </row>
    <row r="38" spans="1:5">
      <c r="A38">
        <v>13</v>
      </c>
      <c r="B38" s="4">
        <v>44490</v>
      </c>
      <c r="C38" s="5">
        <f t="shared" si="3"/>
        <v>0.7619047619047612</v>
      </c>
      <c r="D38" s="5">
        <f>D37</f>
        <v>0.93055555555555558</v>
      </c>
      <c r="E38" s="6">
        <f t="shared" si="4"/>
        <v>0.69791666666666674</v>
      </c>
    </row>
    <row r="39" spans="1:5">
      <c r="A39">
        <v>14</v>
      </c>
      <c r="B39" s="4">
        <v>44491</v>
      </c>
      <c r="C39" s="5">
        <f t="shared" si="3"/>
        <v>0.71428571428571352</v>
      </c>
      <c r="D39" s="5">
        <f>D38</f>
        <v>0.93055555555555558</v>
      </c>
      <c r="E39" s="6">
        <f t="shared" si="4"/>
        <v>0.69791666666666674</v>
      </c>
    </row>
    <row r="40" spans="1:5">
      <c r="A40">
        <v>15</v>
      </c>
      <c r="B40" s="4">
        <v>44492</v>
      </c>
      <c r="C40" s="5">
        <f t="shared" si="3"/>
        <v>0.66666666666666585</v>
      </c>
      <c r="D40" s="5">
        <f t="shared" si="5"/>
        <v>0.93055555555555558</v>
      </c>
      <c r="E40" s="6">
        <f t="shared" si="4"/>
        <v>0.69791666666666674</v>
      </c>
    </row>
    <row r="41" spans="1:5">
      <c r="A41">
        <v>16</v>
      </c>
      <c r="B41" s="4">
        <v>44493</v>
      </c>
      <c r="C41" s="5">
        <f t="shared" si="3"/>
        <v>0.61904761904761818</v>
      </c>
      <c r="D41" s="5">
        <f>D40</f>
        <v>0.93055555555555558</v>
      </c>
      <c r="E41" s="6">
        <f t="shared" si="4"/>
        <v>0.69791666666666674</v>
      </c>
    </row>
    <row r="42" spans="1:5">
      <c r="A42">
        <v>17</v>
      </c>
      <c r="B42" s="4">
        <v>44494</v>
      </c>
      <c r="C42" s="5">
        <f t="shared" si="3"/>
        <v>0.57142857142857051</v>
      </c>
      <c r="D42" s="5">
        <f>D41</f>
        <v>0.93055555555555558</v>
      </c>
      <c r="E42" s="6">
        <f t="shared" si="4"/>
        <v>0.69791666666666674</v>
      </c>
    </row>
    <row r="43" spans="1:5">
      <c r="A43">
        <v>18</v>
      </c>
      <c r="B43" s="4">
        <v>44495</v>
      </c>
      <c r="C43" s="5">
        <f t="shared" si="3"/>
        <v>0.52380952380952284</v>
      </c>
      <c r="D43" s="5">
        <f t="shared" si="5"/>
        <v>0.93055555555555558</v>
      </c>
      <c r="E43" s="6">
        <f t="shared" si="4"/>
        <v>0.69791666666666674</v>
      </c>
    </row>
    <row r="44" spans="1:5">
      <c r="A44">
        <v>19</v>
      </c>
      <c r="B44" s="4">
        <v>44496</v>
      </c>
      <c r="C44" s="5">
        <f t="shared" si="3"/>
        <v>0.47619047619047522</v>
      </c>
      <c r="D44" s="5">
        <f t="shared" si="5"/>
        <v>0.93055555555555558</v>
      </c>
      <c r="E44" s="6">
        <f t="shared" si="4"/>
        <v>0.69791666666666674</v>
      </c>
    </row>
    <row r="45" spans="1:5">
      <c r="A45">
        <v>20</v>
      </c>
      <c r="B45" s="4">
        <v>44497</v>
      </c>
      <c r="C45" s="5">
        <f t="shared" si="3"/>
        <v>0.4285714285714276</v>
      </c>
      <c r="D45" s="5">
        <f>D44-(JDB_Aurelie!C16)</f>
        <v>0.90972222222222221</v>
      </c>
      <c r="E45" s="6">
        <f t="shared" si="4"/>
        <v>0.68229166666666674</v>
      </c>
    </row>
    <row r="46" spans="1:5">
      <c r="A46">
        <v>21</v>
      </c>
      <c r="B46" s="4">
        <v>44498</v>
      </c>
      <c r="C46" s="5">
        <f t="shared" si="3"/>
        <v>0.38095238095237999</v>
      </c>
      <c r="D46" s="5">
        <f t="shared" si="5"/>
        <v>0.90972222222222221</v>
      </c>
      <c r="E46" s="6">
        <f t="shared" si="4"/>
        <v>0.68229166666666674</v>
      </c>
    </row>
    <row r="47" spans="1:5">
      <c r="A47">
        <v>22</v>
      </c>
      <c r="B47" s="4">
        <v>44499</v>
      </c>
      <c r="C47" s="5">
        <f t="shared" si="3"/>
        <v>0.33333333333333237</v>
      </c>
      <c r="D47" s="5">
        <f t="shared" si="5"/>
        <v>0.90972222222222221</v>
      </c>
      <c r="E47" s="6">
        <f t="shared" si="4"/>
        <v>0.68229166666666674</v>
      </c>
    </row>
    <row r="48" spans="1:5">
      <c r="A48">
        <v>23</v>
      </c>
      <c r="B48" s="4">
        <v>44500</v>
      </c>
      <c r="C48" s="5">
        <f t="shared" si="3"/>
        <v>0.28571428571428475</v>
      </c>
      <c r="D48" s="5">
        <f t="shared" si="5"/>
        <v>0.90972222222222221</v>
      </c>
      <c r="E48" s="6">
        <f t="shared" si="4"/>
        <v>0.68229166666666674</v>
      </c>
    </row>
    <row r="49" spans="1:10">
      <c r="A49">
        <v>24</v>
      </c>
      <c r="B49" s="4">
        <v>44501</v>
      </c>
      <c r="C49" s="5">
        <f t="shared" si="3"/>
        <v>0.23809523809523714</v>
      </c>
      <c r="D49" s="5">
        <f>D48</f>
        <v>0.90972222222222221</v>
      </c>
      <c r="E49" s="6">
        <f t="shared" si="4"/>
        <v>0.68229166666666674</v>
      </c>
    </row>
    <row r="50" spans="1:10">
      <c r="A50">
        <v>25</v>
      </c>
      <c r="B50" s="4">
        <v>44502</v>
      </c>
      <c r="C50" s="5">
        <f t="shared" si="3"/>
        <v>0.19047619047618952</v>
      </c>
      <c r="D50" s="5">
        <f>D49</f>
        <v>0.90972222222222221</v>
      </c>
      <c r="E50" s="6">
        <f t="shared" si="4"/>
        <v>0.68229166666666674</v>
      </c>
    </row>
    <row r="51" spans="1:10">
      <c r="A51">
        <v>26</v>
      </c>
      <c r="B51" s="4">
        <v>44503</v>
      </c>
      <c r="C51" s="5">
        <f t="shared" si="3"/>
        <v>0.14285714285714191</v>
      </c>
      <c r="D51" s="5">
        <f t="shared" si="5"/>
        <v>0.90972222222222221</v>
      </c>
      <c r="E51" s="6">
        <f t="shared" si="4"/>
        <v>0.68229166666666674</v>
      </c>
    </row>
    <row r="52" spans="1:10">
      <c r="A52">
        <v>27</v>
      </c>
      <c r="B52" s="4">
        <v>44504</v>
      </c>
      <c r="C52" s="5">
        <f t="shared" si="3"/>
        <v>9.5238095238094289E-2</v>
      </c>
      <c r="D52" s="5">
        <f>D51-(JDB_Aurelie!C17)</f>
        <v>0.89930555555555558</v>
      </c>
      <c r="E52" s="6">
        <f t="shared" si="4"/>
        <v>0.67447916666666674</v>
      </c>
    </row>
    <row r="53" spans="1:10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D52-(JDB_Commun!C14+JDB_Commun!C15+JDB_Aurelie!C18+JDB_Aurelie!C19)</f>
        <v>0.71180555555555558</v>
      </c>
      <c r="E53" s="6">
        <f t="shared" si="4"/>
        <v>0.53385416666666674</v>
      </c>
      <c r="G53" t="s">
        <v>221</v>
      </c>
      <c r="H53" s="91">
        <f>SUM(JDB_Aurelie!C12:C19)</f>
        <v>0.30902777777777779</v>
      </c>
      <c r="I53" t="s">
        <v>222</v>
      </c>
      <c r="J53" s="91">
        <f>F1/7*A53</f>
        <v>1.3333333333333333</v>
      </c>
    </row>
    <row r="57" spans="1:10" ht="26.25">
      <c r="B57" s="143" t="s">
        <v>4</v>
      </c>
      <c r="C57" s="144"/>
      <c r="D57" s="144"/>
      <c r="E57" s="144"/>
    </row>
    <row r="58" spans="1:10">
      <c r="A58">
        <v>1</v>
      </c>
      <c r="B58" s="4">
        <v>44506</v>
      </c>
      <c r="C58" s="5">
        <f>(F1/7)*A78</f>
        <v>1</v>
      </c>
      <c r="D58" s="5">
        <f>C58</f>
        <v>1</v>
      </c>
      <c r="E58" s="9">
        <f>D58/$C$58</f>
        <v>1</v>
      </c>
    </row>
    <row r="59" spans="1:10">
      <c r="A59">
        <v>2</v>
      </c>
      <c r="B59" s="4">
        <v>44507</v>
      </c>
      <c r="C59" s="5">
        <f>C58-(($F$1/7))</f>
        <v>0.95238095238095233</v>
      </c>
      <c r="D59" s="5">
        <f>D58</f>
        <v>1</v>
      </c>
      <c r="E59" s="9">
        <f t="shared" ref="E59:E77" si="6">D59/$C$58</f>
        <v>1</v>
      </c>
    </row>
    <row r="60" spans="1:10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0.95833333333333337</v>
      </c>
      <c r="E60" s="9">
        <f t="shared" si="6"/>
        <v>0.95833333333333337</v>
      </c>
    </row>
    <row r="61" spans="1:10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0.95833333333333337</v>
      </c>
      <c r="E61" s="9">
        <f t="shared" si="6"/>
        <v>0.95833333333333337</v>
      </c>
    </row>
    <row r="62" spans="1:10">
      <c r="A62">
        <v>5</v>
      </c>
      <c r="B62" s="4">
        <v>44510</v>
      </c>
      <c r="C62" s="5">
        <f t="shared" si="7"/>
        <v>0.80952380952380931</v>
      </c>
      <c r="D62" s="5">
        <f t="shared" si="8"/>
        <v>0.95833333333333337</v>
      </c>
      <c r="E62" s="9">
        <f t="shared" si="6"/>
        <v>0.95833333333333337</v>
      </c>
    </row>
    <row r="63" spans="1:10">
      <c r="A63">
        <v>6</v>
      </c>
      <c r="B63" s="4">
        <v>44511</v>
      </c>
      <c r="C63" s="5">
        <f t="shared" si="7"/>
        <v>0.76190476190476164</v>
      </c>
      <c r="D63" s="5">
        <f t="shared" si="8"/>
        <v>0.95833333333333337</v>
      </c>
      <c r="E63" s="9">
        <f t="shared" si="6"/>
        <v>0.95833333333333337</v>
      </c>
    </row>
    <row r="64" spans="1:10">
      <c r="A64">
        <v>7</v>
      </c>
      <c r="B64" s="4">
        <v>44512</v>
      </c>
      <c r="C64" s="5">
        <f t="shared" si="7"/>
        <v>0.71428571428571397</v>
      </c>
      <c r="D64" s="5">
        <f t="shared" si="8"/>
        <v>0.95833333333333337</v>
      </c>
      <c r="E64" s="9">
        <f t="shared" si="6"/>
        <v>0.95833333333333337</v>
      </c>
    </row>
    <row r="65" spans="1:10">
      <c r="A65">
        <v>8</v>
      </c>
      <c r="B65" s="4">
        <v>44513</v>
      </c>
      <c r="C65" s="5">
        <f t="shared" si="7"/>
        <v>0.6666666666666663</v>
      </c>
      <c r="D65" s="5">
        <f t="shared" si="8"/>
        <v>0.95833333333333337</v>
      </c>
      <c r="E65" s="9">
        <f t="shared" si="6"/>
        <v>0.95833333333333337</v>
      </c>
    </row>
    <row r="66" spans="1:10">
      <c r="A66">
        <v>9</v>
      </c>
      <c r="B66" s="4">
        <v>44514</v>
      </c>
      <c r="C66" s="5">
        <f t="shared" si="7"/>
        <v>0.61904761904761862</v>
      </c>
      <c r="D66" s="5">
        <f t="shared" si="8"/>
        <v>0.95833333333333337</v>
      </c>
      <c r="E66" s="9">
        <f t="shared" si="6"/>
        <v>0.95833333333333337</v>
      </c>
    </row>
    <row r="67" spans="1:10">
      <c r="A67">
        <v>10</v>
      </c>
      <c r="B67" s="4">
        <v>44515</v>
      </c>
      <c r="C67" s="5">
        <f t="shared" si="7"/>
        <v>0.57142857142857095</v>
      </c>
      <c r="D67" s="5">
        <f>D66-(JDB_Aurelie!C20)</f>
        <v>0.94791666666666674</v>
      </c>
      <c r="E67" s="9">
        <f t="shared" si="6"/>
        <v>0.94791666666666674</v>
      </c>
    </row>
    <row r="68" spans="1:10">
      <c r="A68">
        <v>11</v>
      </c>
      <c r="B68" s="4">
        <v>44516</v>
      </c>
      <c r="C68" s="5">
        <f t="shared" si="7"/>
        <v>0.52380952380952328</v>
      </c>
      <c r="D68" s="5">
        <f t="shared" si="8"/>
        <v>0.94791666666666674</v>
      </c>
      <c r="E68" s="9">
        <f t="shared" si="6"/>
        <v>0.94791666666666674</v>
      </c>
    </row>
    <row r="69" spans="1:10">
      <c r="A69">
        <v>12</v>
      </c>
      <c r="B69" s="4">
        <v>44517</v>
      </c>
      <c r="C69" s="5">
        <f t="shared" si="7"/>
        <v>0.47619047619047566</v>
      </c>
      <c r="D69" s="5">
        <f>D68</f>
        <v>0.94791666666666674</v>
      </c>
      <c r="E69" s="9">
        <f t="shared" si="6"/>
        <v>0.94791666666666674</v>
      </c>
    </row>
    <row r="70" spans="1:10">
      <c r="A70">
        <v>13</v>
      </c>
      <c r="B70" s="4">
        <v>44518</v>
      </c>
      <c r="C70" s="5">
        <f t="shared" si="7"/>
        <v>0.42857142857142805</v>
      </c>
      <c r="D70" s="5">
        <f>D69-(JDB_Aurelie!C21)</f>
        <v>0.89583333333333337</v>
      </c>
      <c r="E70" s="9">
        <f t="shared" si="6"/>
        <v>0.89583333333333337</v>
      </c>
    </row>
    <row r="71" spans="1:10">
      <c r="A71">
        <v>14</v>
      </c>
      <c r="B71" s="4">
        <v>44519</v>
      </c>
      <c r="C71" s="5">
        <f t="shared" si="7"/>
        <v>0.38095238095238043</v>
      </c>
      <c r="D71" s="5">
        <f>D70-(JDB_Aurelie!C22+JDB_Aurelie!C23+JDB_Aurelie!C24)</f>
        <v>0.72222222222222232</v>
      </c>
      <c r="E71" s="9">
        <f t="shared" si="6"/>
        <v>0.72222222222222232</v>
      </c>
    </row>
    <row r="72" spans="1:10">
      <c r="A72">
        <v>15</v>
      </c>
      <c r="B72" s="4">
        <v>44520</v>
      </c>
      <c r="C72" s="5">
        <f t="shared" si="7"/>
        <v>0.33333333333333282</v>
      </c>
      <c r="D72" s="5">
        <f>D71</f>
        <v>0.72222222222222232</v>
      </c>
      <c r="E72" s="9">
        <f t="shared" si="6"/>
        <v>0.72222222222222232</v>
      </c>
    </row>
    <row r="73" spans="1:10">
      <c r="A73">
        <v>16</v>
      </c>
      <c r="B73" s="4">
        <v>44521</v>
      </c>
      <c r="C73" s="5">
        <f t="shared" si="7"/>
        <v>0.2857142857142852</v>
      </c>
      <c r="D73" s="5">
        <f>D72</f>
        <v>0.72222222222222232</v>
      </c>
      <c r="E73" s="9">
        <f t="shared" si="6"/>
        <v>0.72222222222222232</v>
      </c>
    </row>
    <row r="74" spans="1:10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0.63888888888888895</v>
      </c>
      <c r="E74" s="9">
        <f t="shared" si="6"/>
        <v>0.63888888888888895</v>
      </c>
    </row>
    <row r="75" spans="1:10">
      <c r="A75">
        <v>18</v>
      </c>
      <c r="B75" s="4">
        <v>44523</v>
      </c>
      <c r="C75" s="5">
        <f t="shared" si="7"/>
        <v>0.19047619047618997</v>
      </c>
      <c r="D75" s="5">
        <f>D74</f>
        <v>0.63888888888888895</v>
      </c>
      <c r="E75" s="9">
        <f t="shared" si="6"/>
        <v>0.63888888888888895</v>
      </c>
    </row>
    <row r="76" spans="1:10">
      <c r="A76">
        <v>19</v>
      </c>
      <c r="B76" s="4">
        <v>44524</v>
      </c>
      <c r="C76" s="5">
        <f t="shared" si="7"/>
        <v>0.14285714285714235</v>
      </c>
      <c r="D76" s="5">
        <f>D75-(JDB_Aurelie!C25+JDB_Aurelie!C26)</f>
        <v>0.58680555555555558</v>
      </c>
      <c r="E76" s="9">
        <f t="shared" si="6"/>
        <v>0.58680555555555558</v>
      </c>
    </row>
    <row r="77" spans="1:10">
      <c r="A77">
        <v>20</v>
      </c>
      <c r="B77" s="4">
        <v>44525</v>
      </c>
      <c r="C77" s="5">
        <f t="shared" si="7"/>
        <v>9.5238095238094733E-2</v>
      </c>
      <c r="D77" s="5">
        <f>D76-(JDB_Aurelie!C27+JDB_Aurelie!C28)</f>
        <v>0.48263888888888895</v>
      </c>
      <c r="E77" s="9">
        <f t="shared" si="6"/>
        <v>0.48263888888888895</v>
      </c>
    </row>
    <row r="78" spans="1:10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0.38888888888888895</v>
      </c>
      <c r="E78" s="9">
        <f>D78/$C$58</f>
        <v>0.38888888888888895</v>
      </c>
      <c r="G78" t="s">
        <v>221</v>
      </c>
      <c r="H78" s="91">
        <f>SUM(JDB_Aurelie!C20:C28)</f>
        <v>0.39236111111111105</v>
      </c>
      <c r="I78" t="s">
        <v>222</v>
      </c>
      <c r="J78" s="91">
        <f>F1/7*A78</f>
        <v>1</v>
      </c>
    </row>
    <row r="82" spans="1:5" ht="26.25">
      <c r="B82" s="143" t="s">
        <v>5</v>
      </c>
      <c r="C82" s="144"/>
      <c r="D82" s="144"/>
      <c r="E82" s="144"/>
    </row>
    <row r="83" spans="1:5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>
      <c r="A88">
        <v>6</v>
      </c>
      <c r="B88" s="4">
        <f t="shared" si="9"/>
        <v>44532</v>
      </c>
      <c r="C88" s="5">
        <f t="shared" si="10"/>
        <v>0.76190476190476164</v>
      </c>
      <c r="D88" s="5">
        <f>D87-(JDB_Aurelie!C29)</f>
        <v>0.96875</v>
      </c>
      <c r="E88" s="9">
        <f t="shared" si="11"/>
        <v>0.96875</v>
      </c>
    </row>
    <row r="89" spans="1:5">
      <c r="A89">
        <v>7</v>
      </c>
      <c r="B89" s="4">
        <f t="shared" si="9"/>
        <v>44533</v>
      </c>
      <c r="C89" s="5">
        <f t="shared" si="10"/>
        <v>0.71428571428571397</v>
      </c>
      <c r="D89" s="5">
        <f>D88-(JDB_Aurelie!C30+JDB_Aurelie!C31+JDB_Aurelie!C32+JDB_Aurelie!C33)</f>
        <v>0.85763888888888884</v>
      </c>
      <c r="E89" s="9">
        <f t="shared" si="11"/>
        <v>0.85763888888888884</v>
      </c>
    </row>
    <row r="90" spans="1:5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0.85763888888888884</v>
      </c>
      <c r="E90" s="9">
        <f t="shared" si="11"/>
        <v>0.85763888888888884</v>
      </c>
    </row>
    <row r="91" spans="1:5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0.85763888888888884</v>
      </c>
      <c r="E91" s="9">
        <f t="shared" si="11"/>
        <v>0.85763888888888884</v>
      </c>
    </row>
    <row r="92" spans="1:5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D91-(JDB_Commun!C21+JDB_Aurelie!C34)</f>
        <v>0.76388888888888884</v>
      </c>
      <c r="E92" s="9">
        <f t="shared" si="11"/>
        <v>0.76388888888888884</v>
      </c>
    </row>
    <row r="93" spans="1:5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0.76388888888888884</v>
      </c>
      <c r="E93" s="9">
        <f t="shared" si="11"/>
        <v>0.76388888888888884</v>
      </c>
    </row>
    <row r="94" spans="1:5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0.76388888888888884</v>
      </c>
      <c r="E94" s="9">
        <f t="shared" si="11"/>
        <v>0.76388888888888884</v>
      </c>
    </row>
    <row r="95" spans="1:5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0.76388888888888884</v>
      </c>
      <c r="E95" s="9">
        <f t="shared" si="11"/>
        <v>0.76388888888888884</v>
      </c>
    </row>
    <row r="96" spans="1:5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0.76388888888888884</v>
      </c>
      <c r="E96" s="9">
        <f>D96/$C$83</f>
        <v>0.76388888888888884</v>
      </c>
    </row>
    <row r="97" spans="1:10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0.76388888888888884</v>
      </c>
      <c r="E97" s="9">
        <f t="shared" si="11"/>
        <v>0.76388888888888884</v>
      </c>
    </row>
    <row r="98" spans="1:10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0.76388888888888884</v>
      </c>
      <c r="E98" s="9">
        <f t="shared" si="11"/>
        <v>0.76388888888888884</v>
      </c>
    </row>
    <row r="99" spans="1:10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D98-(JDB_Aurelie!C35+JDB_Aurelie!C36)</f>
        <v>0.67013888888888884</v>
      </c>
      <c r="E99" s="9">
        <f t="shared" si="11"/>
        <v>0.67013888888888884</v>
      </c>
    </row>
    <row r="100" spans="1:10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0.67013888888888884</v>
      </c>
      <c r="E100" s="9">
        <f t="shared" si="11"/>
        <v>0.67013888888888884</v>
      </c>
    </row>
    <row r="101" spans="1:10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0.67013888888888884</v>
      </c>
      <c r="E101" s="9">
        <f t="shared" si="11"/>
        <v>0.67013888888888884</v>
      </c>
    </row>
    <row r="102" spans="1:10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D101-(JDB_Aurelie!C37+JDB_Aurelie!C38+JDB_Aurelie!C39+JDB_Aurelie!C40)</f>
        <v>0.54513888888888884</v>
      </c>
      <c r="E102" s="9">
        <f t="shared" si="11"/>
        <v>0.54513888888888884</v>
      </c>
    </row>
    <row r="103" spans="1:10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0.50347222222222221</v>
      </c>
      <c r="E103" s="12">
        <f t="shared" si="11"/>
        <v>0.50347222222222221</v>
      </c>
      <c r="G103" t="s">
        <v>221</v>
      </c>
      <c r="H103" s="91">
        <f>SUM(JDB_Aurelie!C29:C40)</f>
        <v>0.37152777777777773</v>
      </c>
      <c r="I103" t="s">
        <v>222</v>
      </c>
      <c r="J103" s="91">
        <f>F1/7*A103</f>
        <v>1</v>
      </c>
    </row>
    <row r="107" spans="1:10" ht="26.25">
      <c r="B107" s="143" t="s">
        <v>6</v>
      </c>
      <c r="C107" s="144"/>
      <c r="D107" s="144"/>
      <c r="E107" s="144"/>
    </row>
    <row r="108" spans="1:10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1.857142857142857</v>
      </c>
      <c r="E133" s="9">
        <f t="shared" si="13"/>
        <v>1</v>
      </c>
    </row>
    <row r="134" spans="1:5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D133-(JDB_Aurelie!C41+JDB_Aurelie!C42)</f>
        <v>1.825892857142857</v>
      </c>
      <c r="E134" s="9">
        <f t="shared" si="13"/>
        <v>0.98317307692307687</v>
      </c>
    </row>
    <row r="135" spans="1:5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1.825892857142857</v>
      </c>
      <c r="E135" s="9">
        <f t="shared" si="13"/>
        <v>0.98317307692307687</v>
      </c>
    </row>
    <row r="136" spans="1:5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1.825892857142857</v>
      </c>
      <c r="E136" s="9">
        <f t="shared" si="13"/>
        <v>0.98317307692307687</v>
      </c>
    </row>
    <row r="137" spans="1:5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D136-(JDB_Aurelie!C43)</f>
        <v>1.7217261904761902</v>
      </c>
      <c r="E137" s="9">
        <f t="shared" si="13"/>
        <v>0.92708333333333326</v>
      </c>
    </row>
    <row r="138" spans="1:5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D137-(JDB_Aurelie!C44)</f>
        <v>1.6800595238095235</v>
      </c>
      <c r="E138" s="9">
        <f t="shared" si="13"/>
        <v>0.90464743589743579</v>
      </c>
    </row>
    <row r="139" spans="1:5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1.6800595238095235</v>
      </c>
      <c r="E139" s="9">
        <f t="shared" si="13"/>
        <v>0.90464743589743579</v>
      </c>
    </row>
    <row r="140" spans="1:5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1.6800595238095235</v>
      </c>
      <c r="E140" s="9">
        <f t="shared" si="13"/>
        <v>0.90464743589743579</v>
      </c>
    </row>
    <row r="141" spans="1:5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1.6800595238095235</v>
      </c>
      <c r="E141" s="9">
        <f t="shared" si="13"/>
        <v>0.90464743589743579</v>
      </c>
    </row>
    <row r="142" spans="1:5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1.6800595238095235</v>
      </c>
      <c r="E142" s="9">
        <f t="shared" si="13"/>
        <v>0.90464743589743579</v>
      </c>
    </row>
    <row r="143" spans="1:5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1.6800595238095235</v>
      </c>
      <c r="E143" s="9">
        <f t="shared" si="13"/>
        <v>0.90464743589743579</v>
      </c>
    </row>
    <row r="144" spans="1:5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1.6800595238095235</v>
      </c>
      <c r="E144" s="9">
        <f t="shared" si="13"/>
        <v>0.90464743589743579</v>
      </c>
    </row>
    <row r="145" spans="1:10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D144-(JDB_Commun!C23+JDB_Aurelie!C45+JDB_Aurelie!C46)</f>
        <v>1.5828373015873014</v>
      </c>
      <c r="E145" s="9">
        <f t="shared" si="13"/>
        <v>0.85229700854700852</v>
      </c>
    </row>
    <row r="146" spans="1:10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D145-(JDB_Commun!C24+JDB_Commun!C25+JDB_Aurelie!C47)</f>
        <v>1.4786706349206347</v>
      </c>
      <c r="E146" s="9">
        <f>D146/$C$108</f>
        <v>0.7962072649572649</v>
      </c>
      <c r="G146" t="s">
        <v>221</v>
      </c>
      <c r="H146" s="91">
        <f>SUM(JDB_Aurelie!C41:C47)</f>
        <v>0.25347222222222221</v>
      </c>
      <c r="I146" s="93" t="s">
        <v>222</v>
      </c>
      <c r="J146" s="94">
        <f>F1/7*A146</f>
        <v>1.857142857142857</v>
      </c>
    </row>
    <row r="150" spans="1:10" ht="26.25">
      <c r="B150" s="143" t="s">
        <v>9</v>
      </c>
      <c r="C150" s="144"/>
      <c r="D150" s="144"/>
      <c r="E150" s="144"/>
    </row>
    <row r="151" spans="1:10">
      <c r="A151">
        <v>1</v>
      </c>
      <c r="B151" s="4">
        <f>B146+1</f>
        <v>44587</v>
      </c>
      <c r="C151" s="5">
        <f>($F$1/7)*A187</f>
        <v>1.7619047619047619</v>
      </c>
      <c r="D151" s="5">
        <f>C151-(JDB_Aurelie!C48+JDB_Aurelie!C49)</f>
        <v>1.5952380952380951</v>
      </c>
      <c r="E151" s="9">
        <f>D151/$C$151</f>
        <v>0.90540540540540537</v>
      </c>
    </row>
    <row r="152" spans="1:10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1.5952380952380951</v>
      </c>
      <c r="E152" s="9">
        <f t="shared" ref="E152:E176" si="16">D152/$C$151</f>
        <v>0.90540540540540537</v>
      </c>
    </row>
    <row r="153" spans="1:10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1.5952380952380951</v>
      </c>
      <c r="E153" s="9">
        <f t="shared" si="16"/>
        <v>0.90540540540540537</v>
      </c>
    </row>
    <row r="154" spans="1:10">
      <c r="A154">
        <v>4</v>
      </c>
      <c r="B154" s="4">
        <f t="shared" si="17"/>
        <v>44590</v>
      </c>
      <c r="C154" s="5">
        <f t="shared" si="18"/>
        <v>1.6190476190476188</v>
      </c>
      <c r="D154" s="5">
        <f t="shared" si="19"/>
        <v>1.5952380952380951</v>
      </c>
      <c r="E154" s="9">
        <f t="shared" si="16"/>
        <v>0.90540540540540537</v>
      </c>
    </row>
    <row r="155" spans="1:10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1.5952380952380951</v>
      </c>
      <c r="E155" s="9">
        <f t="shared" si="16"/>
        <v>0.90540540540540537</v>
      </c>
    </row>
    <row r="156" spans="1:10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1.5952380952380951</v>
      </c>
      <c r="E156" s="9">
        <f t="shared" si="16"/>
        <v>0.90540540540540537</v>
      </c>
    </row>
    <row r="157" spans="1:10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1.5952380952380951</v>
      </c>
      <c r="E157" s="9">
        <f t="shared" si="16"/>
        <v>0.90540540540540537</v>
      </c>
    </row>
    <row r="158" spans="1:10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1.5952380952380951</v>
      </c>
      <c r="E158" s="9">
        <f t="shared" si="16"/>
        <v>0.90540540540540537</v>
      </c>
    </row>
    <row r="159" spans="1:10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1.5952380952380951</v>
      </c>
      <c r="E159" s="9">
        <f t="shared" si="16"/>
        <v>0.90540540540540537</v>
      </c>
    </row>
    <row r="160" spans="1:10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1.5952380952380951</v>
      </c>
      <c r="E160" s="9">
        <f t="shared" si="16"/>
        <v>0.90540540540540537</v>
      </c>
    </row>
    <row r="161" spans="1:5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1.5952380952380951</v>
      </c>
      <c r="E161" s="9">
        <f t="shared" si="16"/>
        <v>0.90540540540540537</v>
      </c>
    </row>
    <row r="162" spans="1:5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1.5952380952380951</v>
      </c>
      <c r="E162" s="9">
        <f t="shared" si="16"/>
        <v>0.90540540540540537</v>
      </c>
    </row>
    <row r="163" spans="1:5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1.5952380952380951</v>
      </c>
      <c r="E163" s="9">
        <f t="shared" si="16"/>
        <v>0.90540540540540537</v>
      </c>
    </row>
    <row r="164" spans="1:5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1.5952380952380951</v>
      </c>
      <c r="E164" s="9">
        <f t="shared" si="16"/>
        <v>0.90540540540540537</v>
      </c>
    </row>
    <row r="165" spans="1:5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1.5952380952380951</v>
      </c>
      <c r="E165" s="9">
        <f>D165/$C$151</f>
        <v>0.90540540540540537</v>
      </c>
    </row>
    <row r="166" spans="1:5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D165-(JDB_Commun!C26+JDB_Aurelie!C50)</f>
        <v>1.3452380952380951</v>
      </c>
      <c r="E166" s="9">
        <f t="shared" si="16"/>
        <v>0.76351351351351349</v>
      </c>
    </row>
    <row r="167" spans="1:5">
      <c r="A167">
        <v>17</v>
      </c>
      <c r="B167" s="4">
        <f t="shared" si="17"/>
        <v>44603</v>
      </c>
      <c r="C167" s="5">
        <f t="shared" si="18"/>
        <v>0.99999999999999911</v>
      </c>
      <c r="D167" s="5">
        <f>D166-(JDB_Aurelie!C51)</f>
        <v>1.1785714285714284</v>
      </c>
      <c r="E167" s="9">
        <f t="shared" si="16"/>
        <v>0.66891891891891886</v>
      </c>
    </row>
    <row r="168" spans="1:5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1.1785714285714284</v>
      </c>
      <c r="E168" s="9">
        <f t="shared" si="16"/>
        <v>0.66891891891891886</v>
      </c>
    </row>
    <row r="169" spans="1:5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1.1785714285714284</v>
      </c>
      <c r="E169" s="9">
        <f t="shared" si="16"/>
        <v>0.66891891891891886</v>
      </c>
    </row>
    <row r="170" spans="1:5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1.1785714285714284</v>
      </c>
      <c r="E170" s="9">
        <f t="shared" si="16"/>
        <v>0.66891891891891886</v>
      </c>
    </row>
    <row r="171" spans="1:5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1.1785714285714284</v>
      </c>
      <c r="E171" s="9">
        <f t="shared" si="16"/>
        <v>0.66891891891891886</v>
      </c>
    </row>
    <row r="172" spans="1:5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1.1785714285714284</v>
      </c>
      <c r="E172" s="9">
        <f t="shared" si="16"/>
        <v>0.66891891891891886</v>
      </c>
    </row>
    <row r="173" spans="1:5">
      <c r="A173">
        <v>23</v>
      </c>
      <c r="B173" s="4">
        <f t="shared" si="17"/>
        <v>44609</v>
      </c>
      <c r="C173" s="5">
        <f t="shared" si="18"/>
        <v>0.71428571428571308</v>
      </c>
      <c r="D173" s="5">
        <f>D172</f>
        <v>1.1785714285714284</v>
      </c>
      <c r="E173" s="9">
        <f t="shared" si="16"/>
        <v>0.66891891891891886</v>
      </c>
    </row>
    <row r="174" spans="1:5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1.1785714285714284</v>
      </c>
      <c r="E174" s="9">
        <f t="shared" si="16"/>
        <v>0.66891891891891886</v>
      </c>
    </row>
    <row r="175" spans="1:5">
      <c r="A175">
        <v>25</v>
      </c>
      <c r="B175" s="4">
        <f t="shared" si="17"/>
        <v>44611</v>
      </c>
      <c r="C175" s="5">
        <f t="shared" si="18"/>
        <v>0.61904761904761774</v>
      </c>
      <c r="D175" s="5">
        <f>D174-(JDB_Aurelie!C52+JDB_Aurelie!C53)</f>
        <v>0.97023809523809512</v>
      </c>
      <c r="E175" s="9">
        <f t="shared" si="16"/>
        <v>0.55067567567567566</v>
      </c>
    </row>
    <row r="176" spans="1:5">
      <c r="A176">
        <v>26</v>
      </c>
      <c r="B176" s="4">
        <f t="shared" si="17"/>
        <v>44612</v>
      </c>
      <c r="C176" s="5">
        <f t="shared" si="18"/>
        <v>0.57142857142857006</v>
      </c>
      <c r="D176" s="5">
        <f>D175</f>
        <v>0.97023809523809512</v>
      </c>
      <c r="E176" s="9">
        <f t="shared" si="16"/>
        <v>0.55067567567567566</v>
      </c>
    </row>
    <row r="177" spans="1:10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0.97023809523809512</v>
      </c>
      <c r="E177" s="9">
        <f>D177/$C$151</f>
        <v>0.55067567567567566</v>
      </c>
    </row>
    <row r="178" spans="1:10">
      <c r="A178">
        <v>28</v>
      </c>
      <c r="B178" s="4">
        <f t="shared" si="17"/>
        <v>44614</v>
      </c>
      <c r="C178" s="5">
        <f t="shared" si="18"/>
        <v>0.47619047619047478</v>
      </c>
      <c r="D178" s="5">
        <f t="shared" si="19"/>
        <v>0.97023809523809512</v>
      </c>
      <c r="E178" s="9">
        <f t="shared" ref="E178:E186" si="20">D178/$C$151</f>
        <v>0.55067567567567566</v>
      </c>
    </row>
    <row r="179" spans="1:10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0.97023809523809512</v>
      </c>
      <c r="E179" s="9">
        <f t="shared" si="20"/>
        <v>0.55067567567567566</v>
      </c>
    </row>
    <row r="180" spans="1:10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0.97023809523809512</v>
      </c>
      <c r="E180" s="9">
        <f t="shared" si="20"/>
        <v>0.55067567567567566</v>
      </c>
    </row>
    <row r="181" spans="1:10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0.97023809523809512</v>
      </c>
      <c r="E181" s="9">
        <f t="shared" si="20"/>
        <v>0.55067567567567566</v>
      </c>
    </row>
    <row r="182" spans="1:10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0.97023809523809512</v>
      </c>
      <c r="E182" s="9">
        <f t="shared" si="20"/>
        <v>0.55067567567567566</v>
      </c>
    </row>
    <row r="183" spans="1:10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0.97023809523809512</v>
      </c>
      <c r="E183" s="9">
        <f t="shared" si="20"/>
        <v>0.55067567567567566</v>
      </c>
    </row>
    <row r="184" spans="1:10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0.97023809523809512</v>
      </c>
      <c r="E184" s="9">
        <f>D184/$C$151</f>
        <v>0.55067567567567566</v>
      </c>
    </row>
    <row r="185" spans="1:10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D184-(JDB_Aurelie!C54)</f>
        <v>0.94940476190476175</v>
      </c>
      <c r="E185" s="9">
        <f t="shared" si="20"/>
        <v>0.53885135135135132</v>
      </c>
    </row>
    <row r="186" spans="1:10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0.94940476190476175</v>
      </c>
      <c r="E186" s="9">
        <f t="shared" si="20"/>
        <v>0.53885135135135132</v>
      </c>
    </row>
    <row r="187" spans="1:10">
      <c r="A187">
        <v>37</v>
      </c>
      <c r="B187" s="4">
        <f t="shared" si="17"/>
        <v>44623</v>
      </c>
      <c r="C187" s="5">
        <f t="shared" si="18"/>
        <v>4.7619047619046229E-2</v>
      </c>
      <c r="D187" s="5">
        <f t="shared" si="19"/>
        <v>0.94940476190476175</v>
      </c>
      <c r="E187" s="9">
        <f>D187/$C$151</f>
        <v>0.53885135135135132</v>
      </c>
      <c r="G187" t="s">
        <v>221</v>
      </c>
      <c r="H187" s="91">
        <f>SUM(JDB_Aurelie!C48:C54)</f>
        <v>0.72916666666666663</v>
      </c>
      <c r="I187" t="s">
        <v>222</v>
      </c>
      <c r="J187" s="91">
        <f>F1/7*A187</f>
        <v>1.7619047619047619</v>
      </c>
    </row>
    <row r="191" spans="1:10" ht="26.25">
      <c r="B191" s="143" t="s">
        <v>253</v>
      </c>
      <c r="C191" s="144"/>
      <c r="D191" s="144"/>
      <c r="E191" s="144"/>
    </row>
    <row r="192" spans="1:10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>
      <c r="A193">
        <v>2</v>
      </c>
      <c r="B193" s="4">
        <f>B192+1</f>
        <v>44625</v>
      </c>
      <c r="C193" s="5">
        <f>C192-(($F$1/7))</f>
        <v>0.99999999999999978</v>
      </c>
      <c r="D193" s="5">
        <f>D192</f>
        <v>1.0059523809523807</v>
      </c>
      <c r="E193" s="9">
        <f t="shared" ref="E193:E212" si="21">D193/$C$192</f>
        <v>0.9602272727272726</v>
      </c>
    </row>
    <row r="194" spans="1:5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</f>
        <v>1.0059523809523807</v>
      </c>
      <c r="E194" s="9">
        <f t="shared" si="21"/>
        <v>0.9602272727272726</v>
      </c>
    </row>
    <row r="195" spans="1:5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</f>
        <v>1.0059523809523807</v>
      </c>
      <c r="E195" s="9">
        <f t="shared" si="21"/>
        <v>0.9602272727272726</v>
      </c>
    </row>
    <row r="196" spans="1:5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1.0059523809523807</v>
      </c>
      <c r="E196" s="9">
        <f t="shared" si="21"/>
        <v>0.9602272727272726</v>
      </c>
    </row>
    <row r="197" spans="1:5">
      <c r="A197">
        <v>6</v>
      </c>
      <c r="B197" s="4">
        <f t="shared" si="22"/>
        <v>44629</v>
      </c>
      <c r="C197" s="5">
        <f t="shared" si="23"/>
        <v>0.80952380952380909</v>
      </c>
      <c r="D197" s="5">
        <f>D196-(JDB_Aurelie!C55+JDB_Aurelie!C56)</f>
        <v>0.94345238095238071</v>
      </c>
      <c r="E197" s="9">
        <f t="shared" si="21"/>
        <v>0.90056818181818177</v>
      </c>
    </row>
    <row r="198" spans="1:5">
      <c r="A198">
        <v>7</v>
      </c>
      <c r="B198" s="4">
        <f t="shared" si="22"/>
        <v>44630</v>
      </c>
      <c r="C198" s="5">
        <f t="shared" si="23"/>
        <v>0.76190476190476142</v>
      </c>
      <c r="D198" s="5">
        <f>D197</f>
        <v>0.94345238095238071</v>
      </c>
      <c r="E198" s="9">
        <f t="shared" si="21"/>
        <v>0.90056818181818177</v>
      </c>
    </row>
    <row r="199" spans="1:5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0.94345238095238071</v>
      </c>
      <c r="E199" s="9">
        <f t="shared" si="21"/>
        <v>0.90056818181818177</v>
      </c>
    </row>
    <row r="200" spans="1:5">
      <c r="A200">
        <v>9</v>
      </c>
      <c r="B200" s="4">
        <f t="shared" si="22"/>
        <v>44632</v>
      </c>
      <c r="C200" s="5">
        <f t="shared" si="23"/>
        <v>0.66666666666666607</v>
      </c>
      <c r="D200" s="5">
        <f t="shared" si="24"/>
        <v>0.94345238095238071</v>
      </c>
      <c r="E200" s="9">
        <f t="shared" si="21"/>
        <v>0.90056818181818177</v>
      </c>
    </row>
    <row r="201" spans="1:5">
      <c r="A201">
        <v>10</v>
      </c>
      <c r="B201" s="4">
        <f t="shared" si="22"/>
        <v>44633</v>
      </c>
      <c r="C201" s="5">
        <f t="shared" si="23"/>
        <v>0.6190476190476184</v>
      </c>
      <c r="D201" s="5">
        <f>D200</f>
        <v>0.94345238095238071</v>
      </c>
      <c r="E201" s="9">
        <f t="shared" si="21"/>
        <v>0.90056818181818177</v>
      </c>
    </row>
    <row r="202" spans="1:5">
      <c r="A202">
        <v>11</v>
      </c>
      <c r="B202" s="4">
        <f t="shared" si="22"/>
        <v>44634</v>
      </c>
      <c r="C202" s="5">
        <f t="shared" si="23"/>
        <v>0.57142857142857073</v>
      </c>
      <c r="D202" s="5">
        <f>D201</f>
        <v>0.94345238095238071</v>
      </c>
      <c r="E202" s="9">
        <f t="shared" si="21"/>
        <v>0.90056818181818177</v>
      </c>
    </row>
    <row r="203" spans="1:5">
      <c r="A203">
        <v>12</v>
      </c>
      <c r="B203" s="4">
        <f t="shared" si="22"/>
        <v>44635</v>
      </c>
      <c r="C203" s="5">
        <f t="shared" si="23"/>
        <v>0.52380952380952306</v>
      </c>
      <c r="D203" s="5">
        <f t="shared" si="24"/>
        <v>0.94345238095238071</v>
      </c>
      <c r="E203" s="9">
        <f t="shared" si="21"/>
        <v>0.90056818181818177</v>
      </c>
    </row>
    <row r="204" spans="1:5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0.94345238095238071</v>
      </c>
      <c r="E204" s="9">
        <f t="shared" si="21"/>
        <v>0.90056818181818177</v>
      </c>
    </row>
    <row r="205" spans="1:5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0.94345238095238071</v>
      </c>
      <c r="E205" s="9">
        <f t="shared" si="21"/>
        <v>0.90056818181818177</v>
      </c>
    </row>
    <row r="206" spans="1:5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0.94345238095238071</v>
      </c>
      <c r="E206" s="9">
        <f t="shared" si="21"/>
        <v>0.90056818181818177</v>
      </c>
    </row>
    <row r="207" spans="1:5">
      <c r="A207">
        <v>16</v>
      </c>
      <c r="B207" s="4">
        <f t="shared" si="22"/>
        <v>44639</v>
      </c>
      <c r="C207" s="5">
        <f t="shared" si="23"/>
        <v>0.33333333333333259</v>
      </c>
      <c r="D207" s="5">
        <f>D206-(JDB_Aurelie!C57)</f>
        <v>0.90178571428571408</v>
      </c>
      <c r="E207" s="9">
        <f t="shared" si="21"/>
        <v>0.86079545454545447</v>
      </c>
    </row>
    <row r="208" spans="1:5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0.90178571428571408</v>
      </c>
      <c r="E208" s="9">
        <f t="shared" si="21"/>
        <v>0.86079545454545447</v>
      </c>
    </row>
    <row r="209" spans="1:10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0.90178571428571408</v>
      </c>
      <c r="E209" s="9">
        <f t="shared" si="21"/>
        <v>0.86079545454545447</v>
      </c>
    </row>
    <row r="210" spans="1:10">
      <c r="A210">
        <v>19</v>
      </c>
      <c r="B210" s="4">
        <f t="shared" si="22"/>
        <v>44642</v>
      </c>
      <c r="C210" s="5">
        <f t="shared" si="23"/>
        <v>0.19047619047618974</v>
      </c>
      <c r="D210" s="5">
        <f>D209-(JDB_Aurelie!C58+JDB_Aurelie!C59)</f>
        <v>0.78720238095238071</v>
      </c>
      <c r="E210" s="9">
        <f t="shared" si="21"/>
        <v>0.75142045454545447</v>
      </c>
    </row>
    <row r="211" spans="1:10">
      <c r="A211">
        <v>20</v>
      </c>
      <c r="B211" s="4">
        <f t="shared" si="22"/>
        <v>44643</v>
      </c>
      <c r="C211" s="5">
        <f t="shared" si="23"/>
        <v>0.14285714285714213</v>
      </c>
      <c r="D211" s="5">
        <f>D210-(JDB_Aurelie!C60)</f>
        <v>0.66220238095238071</v>
      </c>
      <c r="E211" s="9">
        <f t="shared" si="21"/>
        <v>0.6321022727272726</v>
      </c>
    </row>
    <row r="212" spans="1:10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0.66220238095238071</v>
      </c>
      <c r="E212" s="9">
        <f t="shared" si="21"/>
        <v>0.6321022727272726</v>
      </c>
    </row>
    <row r="213" spans="1:10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0.66220238095238071</v>
      </c>
      <c r="E213" s="9">
        <f>D213/$C$192</f>
        <v>0.6321022727272726</v>
      </c>
      <c r="G213" t="s">
        <v>221</v>
      </c>
      <c r="H213" s="91">
        <f>SUM(JDB_Aurelie!C55:C60)</f>
        <v>0.34375</v>
      </c>
      <c r="I213" t="s">
        <v>222</v>
      </c>
      <c r="J213" s="91">
        <f>$F$1/7*A213</f>
        <v>1.0476190476190474</v>
      </c>
    </row>
    <row r="217" spans="1:10" ht="26.25">
      <c r="B217" s="143" t="s">
        <v>307</v>
      </c>
      <c r="C217" s="144"/>
      <c r="D217" s="144"/>
      <c r="E217" s="144"/>
      <c r="H217"/>
      <c r="J217"/>
    </row>
    <row r="218" spans="1:10">
      <c r="A218">
        <v>1</v>
      </c>
      <c r="B218" s="4">
        <f>B213+1</f>
        <v>44646</v>
      </c>
      <c r="C218" s="5">
        <f>($F$1/7)*A239</f>
        <v>1.0476190476190474</v>
      </c>
      <c r="D218" s="5">
        <f>C218-(JDB_Aurelie!C61)</f>
        <v>0.86011904761904745</v>
      </c>
      <c r="E218" s="9">
        <f>D218/$C$218</f>
        <v>0.82102272727272729</v>
      </c>
      <c r="H218"/>
      <c r="J218"/>
    </row>
    <row r="219" spans="1:10">
      <c r="A219">
        <v>2</v>
      </c>
      <c r="B219" s="4">
        <f>B218+1</f>
        <v>44647</v>
      </c>
      <c r="C219" s="5">
        <f>C218-(($F$1/7))</f>
        <v>0.99999999999999978</v>
      </c>
      <c r="D219" s="5">
        <f>D218</f>
        <v>0.86011904761904745</v>
      </c>
      <c r="E219" s="9">
        <f t="shared" ref="E219:E239" si="25">D219/$C$218</f>
        <v>0.82102272727272729</v>
      </c>
      <c r="H219"/>
      <c r="J219"/>
    </row>
    <row r="220" spans="1:10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D219-(JDB_Aurelie!C62+JDB_Aurelie!C63)</f>
        <v>0.63095238095238071</v>
      </c>
      <c r="E220" s="9">
        <f t="shared" si="25"/>
        <v>0.60227272727272718</v>
      </c>
      <c r="H220"/>
      <c r="J220"/>
    </row>
    <row r="221" spans="1:10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</f>
        <v>0.63095238095238071</v>
      </c>
      <c r="E221" s="9">
        <f t="shared" si="25"/>
        <v>0.60227272727272718</v>
      </c>
      <c r="H221"/>
      <c r="J221"/>
    </row>
    <row r="222" spans="1:10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D221-(JDB_Aurelie!C64+JDB_Aurelie!C65)</f>
        <v>0.58928571428571408</v>
      </c>
      <c r="E222" s="9">
        <f t="shared" si="25"/>
        <v>0.56249999999999989</v>
      </c>
      <c r="H222"/>
      <c r="J222"/>
    </row>
    <row r="223" spans="1:10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0.46428571428571408</v>
      </c>
      <c r="E223" s="9">
        <f t="shared" si="25"/>
        <v>0.44318181818181807</v>
      </c>
      <c r="H223"/>
      <c r="J223"/>
    </row>
    <row r="224" spans="1:10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4" si="28">D223</f>
        <v>0.46428571428571408</v>
      </c>
      <c r="E224" s="9">
        <f t="shared" si="25"/>
        <v>0.44318181818181807</v>
      </c>
      <c r="H224"/>
      <c r="J224"/>
    </row>
    <row r="225" spans="1:10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</f>
        <v>0.46428571428571408</v>
      </c>
      <c r="E225" s="9">
        <f t="shared" si="25"/>
        <v>0.44318181818181807</v>
      </c>
      <c r="H225"/>
      <c r="J225"/>
    </row>
    <row r="226" spans="1:10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</f>
        <v>0.46428571428571408</v>
      </c>
      <c r="E226" s="9">
        <f t="shared" si="25"/>
        <v>0.44318181818181807</v>
      </c>
      <c r="H226"/>
      <c r="J226"/>
    </row>
    <row r="227" spans="1:10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</f>
        <v>0.46428571428571408</v>
      </c>
      <c r="E227" s="9">
        <f t="shared" si="25"/>
        <v>0.44318181818181807</v>
      </c>
      <c r="H227"/>
      <c r="J227"/>
    </row>
    <row r="228" spans="1:10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D227-(JDB_Aurelie!C66)</f>
        <v>0.40178571428571408</v>
      </c>
      <c r="E228" s="9">
        <f t="shared" si="25"/>
        <v>0.38352272727272713</v>
      </c>
      <c r="H228"/>
      <c r="J228"/>
    </row>
    <row r="229" spans="1:10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D228-(JDB_Aurelie!C67+JDB_Aurelie!C68)</f>
        <v>0.27678571428571408</v>
      </c>
      <c r="E229" s="9">
        <f t="shared" si="25"/>
        <v>0.2642045454545453</v>
      </c>
      <c r="H229"/>
      <c r="J229"/>
    </row>
    <row r="230" spans="1:10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0.27678571428571408</v>
      </c>
      <c r="E230" s="9">
        <f t="shared" si="25"/>
        <v>0.2642045454545453</v>
      </c>
      <c r="H230"/>
      <c r="J230"/>
    </row>
    <row r="231" spans="1:10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0.27678571428571408</v>
      </c>
      <c r="E231" s="9">
        <f t="shared" si="25"/>
        <v>0.2642045454545453</v>
      </c>
      <c r="H231"/>
      <c r="J231"/>
    </row>
    <row r="232" spans="1:10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0.27678571428571408</v>
      </c>
      <c r="E232" s="9">
        <f t="shared" si="25"/>
        <v>0.2642045454545453</v>
      </c>
      <c r="H232"/>
      <c r="J232"/>
    </row>
    <row r="233" spans="1:10">
      <c r="A233">
        <v>16</v>
      </c>
      <c r="B233" s="4">
        <f t="shared" si="26"/>
        <v>44661</v>
      </c>
      <c r="C233" s="5">
        <f t="shared" si="27"/>
        <v>0.33333333333333259</v>
      </c>
      <c r="D233" s="5">
        <f t="shared" si="28"/>
        <v>0.27678571428571408</v>
      </c>
      <c r="E233" s="9">
        <f t="shared" si="25"/>
        <v>0.2642045454545453</v>
      </c>
      <c r="H233"/>
      <c r="J233"/>
    </row>
    <row r="234" spans="1:10">
      <c r="A234">
        <v>17</v>
      </c>
      <c r="B234" s="4">
        <f t="shared" si="26"/>
        <v>44662</v>
      </c>
      <c r="C234" s="5">
        <f t="shared" si="27"/>
        <v>0.28571428571428498</v>
      </c>
      <c r="D234" s="5">
        <f t="shared" si="28"/>
        <v>0.27678571428571408</v>
      </c>
      <c r="E234" s="9">
        <f t="shared" si="25"/>
        <v>0.2642045454545453</v>
      </c>
      <c r="H234"/>
      <c r="J234"/>
    </row>
    <row r="235" spans="1:10">
      <c r="A235">
        <v>18</v>
      </c>
      <c r="B235" s="4">
        <f t="shared" si="26"/>
        <v>44663</v>
      </c>
      <c r="C235" s="5">
        <f t="shared" si="27"/>
        <v>0.23809523809523736</v>
      </c>
      <c r="D235" s="5">
        <f>D234-(JDB_Commun!C29)</f>
        <v>0.23511904761904742</v>
      </c>
      <c r="E235" s="9">
        <f t="shared" si="25"/>
        <v>0.22443181818181804</v>
      </c>
    </row>
    <row r="236" spans="1:10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0.23511904761904742</v>
      </c>
      <c r="E236" s="9">
        <f t="shared" si="25"/>
        <v>0.22443181818181804</v>
      </c>
    </row>
    <row r="237" spans="1:10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0.23511904761904742</v>
      </c>
      <c r="E237" s="9">
        <f t="shared" si="25"/>
        <v>0.22443181818181804</v>
      </c>
    </row>
    <row r="238" spans="1:10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0.23511904761904742</v>
      </c>
      <c r="E238" s="9">
        <f t="shared" si="25"/>
        <v>0.22443181818181804</v>
      </c>
    </row>
    <row r="239" spans="1:10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0.23511904761904742</v>
      </c>
      <c r="E239" s="9">
        <f t="shared" si="25"/>
        <v>0.22443181818181804</v>
      </c>
      <c r="G239" t="s">
        <v>221</v>
      </c>
      <c r="H239" s="91">
        <f>SUM(JDB_Aurelie!C61:C68)</f>
        <v>0.64583333333333337</v>
      </c>
      <c r="I239" t="s">
        <v>222</v>
      </c>
      <c r="J239" s="91">
        <f>$F$1/7*A239</f>
        <v>1.0476190476190474</v>
      </c>
    </row>
    <row r="243" spans="1:10" ht="26.25">
      <c r="B243" s="143" t="s">
        <v>327</v>
      </c>
      <c r="C243" s="144"/>
      <c r="D243" s="144"/>
      <c r="E243" s="144"/>
      <c r="H243"/>
      <c r="J243"/>
    </row>
    <row r="244" spans="1:10">
      <c r="A244">
        <v>1</v>
      </c>
      <c r="B244" s="4">
        <f>B239+1</f>
        <v>44668</v>
      </c>
      <c r="C244" s="5">
        <f>($F$1/7)*A266</f>
        <v>1.0952380952380951</v>
      </c>
      <c r="D244" s="5">
        <f>C244</f>
        <v>1.0952380952380951</v>
      </c>
      <c r="E244" s="9">
        <f>D244/$C$244</f>
        <v>1</v>
      </c>
      <c r="H244"/>
      <c r="J244"/>
    </row>
    <row r="245" spans="1:10">
      <c r="A245">
        <v>2</v>
      </c>
      <c r="B245" s="4">
        <f>B244+1</f>
        <v>44669</v>
      </c>
      <c r="C245" s="5">
        <f>C244-(($F$1/7))</f>
        <v>1.0476190476190474</v>
      </c>
      <c r="D245" s="5">
        <f>D244</f>
        <v>1.0952380952380951</v>
      </c>
      <c r="E245" s="9">
        <f t="shared" ref="E245:E266" si="31">D245/$C$244</f>
        <v>1</v>
      </c>
      <c r="H245"/>
      <c r="J245"/>
    </row>
    <row r="246" spans="1:10">
      <c r="A246">
        <v>3</v>
      </c>
      <c r="B246" s="4">
        <f t="shared" ref="B246:B266" si="32">B245+1</f>
        <v>44670</v>
      </c>
      <c r="C246" s="5">
        <f t="shared" ref="C246:C266" si="33">C245-(($F$1/7))</f>
        <v>0.99999999999999978</v>
      </c>
      <c r="D246" s="5">
        <f t="shared" ref="D246:D264" si="34">D245</f>
        <v>1.0952380952380951</v>
      </c>
      <c r="E246" s="9">
        <f t="shared" si="31"/>
        <v>1</v>
      </c>
      <c r="H246"/>
      <c r="J246"/>
    </row>
    <row r="247" spans="1:10">
      <c r="A247">
        <v>4</v>
      </c>
      <c r="B247" s="4">
        <f t="shared" si="32"/>
        <v>44671</v>
      </c>
      <c r="C247" s="5">
        <f t="shared" si="33"/>
        <v>0.95238095238095211</v>
      </c>
      <c r="D247" s="5">
        <f t="shared" si="34"/>
        <v>1.0952380952380951</v>
      </c>
      <c r="E247" s="9">
        <f t="shared" si="31"/>
        <v>1</v>
      </c>
      <c r="H247"/>
      <c r="J247"/>
    </row>
    <row r="248" spans="1:10">
      <c r="A248">
        <v>5</v>
      </c>
      <c r="B248" s="4">
        <f t="shared" si="32"/>
        <v>44672</v>
      </c>
      <c r="C248" s="5">
        <f t="shared" si="33"/>
        <v>0.90476190476190443</v>
      </c>
      <c r="D248" s="5">
        <f t="shared" si="34"/>
        <v>1.0952380952380951</v>
      </c>
      <c r="E248" s="9">
        <f t="shared" si="31"/>
        <v>1</v>
      </c>
      <c r="H248"/>
      <c r="J248"/>
    </row>
    <row r="249" spans="1:10">
      <c r="A249">
        <v>6</v>
      </c>
      <c r="B249" s="4">
        <f t="shared" si="32"/>
        <v>44673</v>
      </c>
      <c r="C249" s="5">
        <f t="shared" si="33"/>
        <v>0.85714285714285676</v>
      </c>
      <c r="D249" s="5">
        <f t="shared" si="34"/>
        <v>1.0952380952380951</v>
      </c>
      <c r="E249" s="9">
        <f t="shared" si="31"/>
        <v>1</v>
      </c>
      <c r="H249"/>
      <c r="J249"/>
    </row>
    <row r="250" spans="1:10">
      <c r="A250">
        <v>7</v>
      </c>
      <c r="B250" s="4">
        <f t="shared" si="32"/>
        <v>44674</v>
      </c>
      <c r="C250" s="5">
        <f t="shared" si="33"/>
        <v>0.80952380952380909</v>
      </c>
      <c r="D250" s="5">
        <f t="shared" si="34"/>
        <v>1.0952380952380951</v>
      </c>
      <c r="E250" s="9">
        <f t="shared" si="31"/>
        <v>1</v>
      </c>
      <c r="H250"/>
      <c r="J250"/>
    </row>
    <row r="251" spans="1:10">
      <c r="A251">
        <v>8</v>
      </c>
      <c r="B251" s="4">
        <f t="shared" si="32"/>
        <v>44675</v>
      </c>
      <c r="C251" s="5">
        <f t="shared" si="33"/>
        <v>0.76190476190476142</v>
      </c>
      <c r="D251" s="5">
        <f t="shared" si="34"/>
        <v>1.0952380952380951</v>
      </c>
      <c r="E251" s="9">
        <f t="shared" si="31"/>
        <v>1</v>
      </c>
      <c r="H251"/>
      <c r="J251"/>
    </row>
    <row r="252" spans="1:10">
      <c r="A252">
        <v>9</v>
      </c>
      <c r="B252" s="4">
        <f t="shared" si="32"/>
        <v>44676</v>
      </c>
      <c r="C252" s="5">
        <f t="shared" si="33"/>
        <v>0.71428571428571375</v>
      </c>
      <c r="D252" s="5">
        <f>D251-(JDB_Aurelie!C69)</f>
        <v>1.0535714285714284</v>
      </c>
      <c r="E252" s="9">
        <f t="shared" si="31"/>
        <v>0.96195652173913038</v>
      </c>
      <c r="H252"/>
      <c r="J252"/>
    </row>
    <row r="253" spans="1:10">
      <c r="A253">
        <v>10</v>
      </c>
      <c r="B253" s="4">
        <f t="shared" si="32"/>
        <v>44677</v>
      </c>
      <c r="C253" s="5">
        <f t="shared" si="33"/>
        <v>0.66666666666666607</v>
      </c>
      <c r="D253" s="5">
        <f>D252-(JDB_Aurelie!C70)</f>
        <v>0.95982142857142838</v>
      </c>
      <c r="E253" s="9">
        <f t="shared" si="31"/>
        <v>0.87635869565217384</v>
      </c>
      <c r="H253"/>
      <c r="J253"/>
    </row>
    <row r="254" spans="1:10">
      <c r="A254">
        <v>11</v>
      </c>
      <c r="B254" s="4">
        <f t="shared" si="32"/>
        <v>44678</v>
      </c>
      <c r="C254" s="5">
        <f t="shared" si="33"/>
        <v>0.6190476190476184</v>
      </c>
      <c r="D254" s="5">
        <f t="shared" si="34"/>
        <v>0.95982142857142838</v>
      </c>
      <c r="E254" s="9">
        <f t="shared" si="31"/>
        <v>0.87635869565217384</v>
      </c>
      <c r="H254"/>
      <c r="J254"/>
    </row>
    <row r="255" spans="1:10">
      <c r="A255">
        <v>12</v>
      </c>
      <c r="B255" s="4">
        <f t="shared" si="32"/>
        <v>44679</v>
      </c>
      <c r="C255" s="5">
        <f t="shared" si="33"/>
        <v>0.57142857142857073</v>
      </c>
      <c r="D255" s="5">
        <f t="shared" si="34"/>
        <v>0.95982142857142838</v>
      </c>
      <c r="E255" s="9">
        <f t="shared" si="31"/>
        <v>0.87635869565217384</v>
      </c>
      <c r="H255"/>
      <c r="J255"/>
    </row>
    <row r="256" spans="1:10">
      <c r="A256">
        <v>13</v>
      </c>
      <c r="B256" s="4">
        <f t="shared" si="32"/>
        <v>44680</v>
      </c>
      <c r="C256" s="5">
        <f t="shared" si="33"/>
        <v>0.52380952380952306</v>
      </c>
      <c r="D256" s="5">
        <f t="shared" si="34"/>
        <v>0.95982142857142838</v>
      </c>
      <c r="E256" s="9">
        <f t="shared" si="31"/>
        <v>0.87635869565217384</v>
      </c>
      <c r="H256"/>
      <c r="J256"/>
    </row>
    <row r="257" spans="1:10">
      <c r="A257">
        <v>14</v>
      </c>
      <c r="B257" s="4">
        <f t="shared" si="32"/>
        <v>44681</v>
      </c>
      <c r="C257" s="5">
        <f t="shared" si="33"/>
        <v>0.47619047619047544</v>
      </c>
      <c r="D257" s="5">
        <f>D256-(JDB_Aurelie!C71+JDB_Aurelie!C72)</f>
        <v>0.84523809523809501</v>
      </c>
      <c r="E257" s="9">
        <f t="shared" si="31"/>
        <v>0.77173913043478248</v>
      </c>
      <c r="H257"/>
      <c r="J257"/>
    </row>
    <row r="258" spans="1:10">
      <c r="A258">
        <v>15</v>
      </c>
      <c r="B258" s="4">
        <f t="shared" si="32"/>
        <v>44682</v>
      </c>
      <c r="C258" s="5">
        <f t="shared" si="33"/>
        <v>0.42857142857142783</v>
      </c>
      <c r="D258" s="5">
        <f t="shared" si="34"/>
        <v>0.84523809523809501</v>
      </c>
      <c r="E258" s="9">
        <f t="shared" si="31"/>
        <v>0.77173913043478248</v>
      </c>
      <c r="H258"/>
      <c r="J258"/>
    </row>
    <row r="259" spans="1:10">
      <c r="A259">
        <v>16</v>
      </c>
      <c r="B259" s="4">
        <f t="shared" si="32"/>
        <v>44683</v>
      </c>
      <c r="C259" s="5">
        <f t="shared" si="33"/>
        <v>0.38095238095238021</v>
      </c>
      <c r="D259" s="5">
        <f t="shared" si="34"/>
        <v>0.84523809523809501</v>
      </c>
      <c r="E259" s="9">
        <f t="shared" si="31"/>
        <v>0.77173913043478248</v>
      </c>
      <c r="H259"/>
      <c r="J259"/>
    </row>
    <row r="260" spans="1:10">
      <c r="A260">
        <v>17</v>
      </c>
      <c r="B260" s="4">
        <f t="shared" si="32"/>
        <v>44684</v>
      </c>
      <c r="C260" s="5">
        <f t="shared" si="33"/>
        <v>0.33333333333333259</v>
      </c>
      <c r="D260" s="5">
        <f>D259-(JDB_Aurelie!C73)</f>
        <v>0.80357142857142838</v>
      </c>
      <c r="E260" s="9">
        <f t="shared" si="31"/>
        <v>0.73369565217391297</v>
      </c>
      <c r="H260"/>
      <c r="J260"/>
    </row>
    <row r="261" spans="1:10">
      <c r="A261">
        <v>18</v>
      </c>
      <c r="B261" s="4">
        <f t="shared" si="32"/>
        <v>44685</v>
      </c>
      <c r="C261" s="5">
        <f t="shared" si="33"/>
        <v>0.28571428571428498</v>
      </c>
      <c r="D261" s="5">
        <f t="shared" si="34"/>
        <v>0.80357142857142838</v>
      </c>
      <c r="E261" s="9">
        <f t="shared" si="31"/>
        <v>0.73369565217391297</v>
      </c>
    </row>
    <row r="262" spans="1:10">
      <c r="A262">
        <v>19</v>
      </c>
      <c r="B262" s="4">
        <f t="shared" si="32"/>
        <v>44686</v>
      </c>
      <c r="C262" s="5">
        <f t="shared" si="33"/>
        <v>0.23809523809523736</v>
      </c>
      <c r="D262" s="5">
        <f t="shared" si="34"/>
        <v>0.80357142857142838</v>
      </c>
      <c r="E262" s="9">
        <f t="shared" si="31"/>
        <v>0.73369565217391297</v>
      </c>
      <c r="H262"/>
      <c r="J262"/>
    </row>
    <row r="263" spans="1:10">
      <c r="A263">
        <v>20</v>
      </c>
      <c r="B263" s="4">
        <f t="shared" si="32"/>
        <v>44687</v>
      </c>
      <c r="C263" s="5">
        <f t="shared" si="33"/>
        <v>0.19047619047618974</v>
      </c>
      <c r="D263" s="5">
        <f>D262-(JDB_Aurelie!C74)</f>
        <v>0.67857142857142838</v>
      </c>
      <c r="E263" s="9">
        <f t="shared" si="31"/>
        <v>0.61956521739130421</v>
      </c>
    </row>
    <row r="264" spans="1:10">
      <c r="A264">
        <v>21</v>
      </c>
      <c r="B264" s="4">
        <f t="shared" si="32"/>
        <v>44688</v>
      </c>
      <c r="C264" s="5">
        <f t="shared" si="33"/>
        <v>0.14285714285714213</v>
      </c>
      <c r="D264" s="5">
        <f t="shared" si="34"/>
        <v>0.67857142857142838</v>
      </c>
      <c r="E264" s="9">
        <f t="shared" si="31"/>
        <v>0.61956521739130421</v>
      </c>
    </row>
    <row r="265" spans="1:10">
      <c r="A265">
        <v>22</v>
      </c>
      <c r="B265" s="4">
        <f t="shared" si="32"/>
        <v>44689</v>
      </c>
      <c r="C265" s="5">
        <f t="shared" si="33"/>
        <v>9.5238095238094511E-2</v>
      </c>
      <c r="D265" s="5">
        <f>D264-(JDB_Aurelie!C76)</f>
        <v>0.65773809523809501</v>
      </c>
      <c r="E265" s="9">
        <f t="shared" si="31"/>
        <v>0.6005434782608694</v>
      </c>
    </row>
    <row r="266" spans="1:10">
      <c r="A266">
        <v>23</v>
      </c>
      <c r="B266" s="4">
        <f t="shared" si="32"/>
        <v>44690</v>
      </c>
      <c r="C266" s="5">
        <f t="shared" si="33"/>
        <v>4.7619047619046895E-2</v>
      </c>
      <c r="D266" s="5">
        <f>D265-(JDB_Aurelie!C76+JDB_Aurelie!C77)</f>
        <v>0.59523809523809501</v>
      </c>
      <c r="E266" s="9">
        <f t="shared" si="31"/>
        <v>0.54347826086956508</v>
      </c>
      <c r="G266" t="s">
        <v>221</v>
      </c>
      <c r="H266" s="122">
        <f>SUM(JDB_Aurelie!C69:C77)</f>
        <v>0.54166666666666663</v>
      </c>
      <c r="I266" t="s">
        <v>222</v>
      </c>
      <c r="J266" s="91">
        <f>$F$1/7*A266</f>
        <v>1.0952380952380951</v>
      </c>
    </row>
    <row r="270" spans="1:10" ht="26.25">
      <c r="B270" s="143" t="s">
        <v>328</v>
      </c>
      <c r="C270" s="144"/>
      <c r="D270" s="144"/>
      <c r="E270" s="144"/>
      <c r="H270"/>
      <c r="J270"/>
    </row>
    <row r="271" spans="1:10">
      <c r="A271">
        <v>1</v>
      </c>
      <c r="B271" s="4">
        <f>B266+1</f>
        <v>44691</v>
      </c>
      <c r="C271" s="5">
        <f>($F$1/7)*A294</f>
        <v>1.1428571428571428</v>
      </c>
      <c r="D271" s="5">
        <f>C271</f>
        <v>1.1428571428571428</v>
      </c>
      <c r="E271" s="9">
        <f>D271/$C$271</f>
        <v>1</v>
      </c>
      <c r="H271"/>
      <c r="J271"/>
    </row>
    <row r="272" spans="1:10">
      <c r="A272">
        <v>2</v>
      </c>
      <c r="B272" s="4">
        <f>B271+1</f>
        <v>44692</v>
      </c>
      <c r="C272" s="5">
        <f>C271-(($F$1/7))</f>
        <v>1.0952380952380951</v>
      </c>
      <c r="D272" s="5">
        <f>D271</f>
        <v>1.1428571428571428</v>
      </c>
      <c r="E272" s="9">
        <f t="shared" ref="E272:E291" si="35">D272/$C$271</f>
        <v>1</v>
      </c>
      <c r="H272"/>
      <c r="J272"/>
    </row>
    <row r="273" spans="1:10">
      <c r="A273">
        <v>3</v>
      </c>
      <c r="B273" s="4">
        <f t="shared" ref="B273:B294" si="36">B272+1</f>
        <v>44693</v>
      </c>
      <c r="C273" s="5">
        <f t="shared" ref="C273:C294" si="37">C272-(($F$1/7))</f>
        <v>1.0476190476190474</v>
      </c>
      <c r="D273" s="5">
        <f t="shared" ref="D273:D294" si="38">D272</f>
        <v>1.1428571428571428</v>
      </c>
      <c r="E273" s="9">
        <f t="shared" si="35"/>
        <v>1</v>
      </c>
      <c r="H273"/>
      <c r="J273"/>
    </row>
    <row r="274" spans="1:10">
      <c r="A274">
        <v>4</v>
      </c>
      <c r="B274" s="4">
        <f t="shared" si="36"/>
        <v>44694</v>
      </c>
      <c r="C274" s="5">
        <f t="shared" si="37"/>
        <v>0.99999999999999978</v>
      </c>
      <c r="D274" s="5">
        <f t="shared" si="38"/>
        <v>1.1428571428571428</v>
      </c>
      <c r="E274" s="9">
        <f t="shared" si="35"/>
        <v>1</v>
      </c>
      <c r="H274"/>
      <c r="J274"/>
    </row>
    <row r="275" spans="1:10">
      <c r="A275">
        <v>5</v>
      </c>
      <c r="B275" s="4">
        <f t="shared" si="36"/>
        <v>44695</v>
      </c>
      <c r="C275" s="5">
        <f t="shared" si="37"/>
        <v>0.95238095238095211</v>
      </c>
      <c r="D275" s="5">
        <f t="shared" si="38"/>
        <v>1.1428571428571428</v>
      </c>
      <c r="E275" s="9">
        <f t="shared" si="35"/>
        <v>1</v>
      </c>
      <c r="H275"/>
      <c r="J275"/>
    </row>
    <row r="276" spans="1:10">
      <c r="A276">
        <v>6</v>
      </c>
      <c r="B276" s="4">
        <f t="shared" si="36"/>
        <v>44696</v>
      </c>
      <c r="C276" s="5">
        <f t="shared" si="37"/>
        <v>0.90476190476190443</v>
      </c>
      <c r="D276" s="5">
        <f t="shared" si="38"/>
        <v>1.1428571428571428</v>
      </c>
      <c r="E276" s="9">
        <f t="shared" si="35"/>
        <v>1</v>
      </c>
      <c r="H276"/>
      <c r="J276"/>
    </row>
    <row r="277" spans="1:10">
      <c r="A277">
        <v>7</v>
      </c>
      <c r="B277" s="4">
        <f t="shared" si="36"/>
        <v>44697</v>
      </c>
      <c r="C277" s="5">
        <f t="shared" si="37"/>
        <v>0.85714285714285676</v>
      </c>
      <c r="D277" s="5">
        <f>D276-(JDB_Aurelie!C78+JDB_Aurelie!C79)</f>
        <v>1.0386904761904761</v>
      </c>
      <c r="E277" s="9">
        <f t="shared" si="35"/>
        <v>0.90885416666666663</v>
      </c>
      <c r="H277"/>
      <c r="J277"/>
    </row>
    <row r="278" spans="1:10">
      <c r="A278">
        <v>8</v>
      </c>
      <c r="B278" s="4">
        <f t="shared" si="36"/>
        <v>44698</v>
      </c>
      <c r="C278" s="5">
        <f t="shared" si="37"/>
        <v>0.80952380952380909</v>
      </c>
      <c r="D278" s="5">
        <f>D277-(JDB_Commun!C30)</f>
        <v>0.96577380952380942</v>
      </c>
      <c r="E278" s="9">
        <f t="shared" si="35"/>
        <v>0.84505208333333326</v>
      </c>
      <c r="H278"/>
      <c r="J278"/>
    </row>
    <row r="279" spans="1:10">
      <c r="A279">
        <v>9</v>
      </c>
      <c r="B279" s="4">
        <f t="shared" si="36"/>
        <v>44699</v>
      </c>
      <c r="C279" s="5">
        <f t="shared" si="37"/>
        <v>0.76190476190476142</v>
      </c>
      <c r="D279" s="5">
        <f>D278-(JDB_Aurelie!C80)</f>
        <v>0.84077380952380942</v>
      </c>
      <c r="E279" s="9">
        <f t="shared" si="35"/>
        <v>0.73567708333333326</v>
      </c>
      <c r="H279"/>
      <c r="J279"/>
    </row>
    <row r="280" spans="1:10">
      <c r="A280">
        <v>10</v>
      </c>
      <c r="B280" s="4">
        <f t="shared" si="36"/>
        <v>44700</v>
      </c>
      <c r="C280" s="5">
        <f t="shared" si="37"/>
        <v>0.71428571428571375</v>
      </c>
      <c r="D280" s="5">
        <f>D279-(JDB_Aurelie!C81)</f>
        <v>0.77827380952380942</v>
      </c>
      <c r="E280" s="9">
        <f t="shared" si="35"/>
        <v>0.68098958333333326</v>
      </c>
      <c r="H280"/>
      <c r="J280"/>
    </row>
    <row r="281" spans="1:10">
      <c r="A281">
        <v>11</v>
      </c>
      <c r="B281" s="4">
        <f t="shared" si="36"/>
        <v>44701</v>
      </c>
      <c r="C281" s="5">
        <f t="shared" si="37"/>
        <v>0.66666666666666607</v>
      </c>
      <c r="D281" s="5">
        <f t="shared" si="38"/>
        <v>0.77827380952380942</v>
      </c>
      <c r="E281" s="9">
        <f t="shared" si="35"/>
        <v>0.68098958333333326</v>
      </c>
      <c r="H281"/>
      <c r="J281"/>
    </row>
    <row r="282" spans="1:10">
      <c r="A282">
        <v>12</v>
      </c>
      <c r="B282" s="4">
        <f t="shared" si="36"/>
        <v>44702</v>
      </c>
      <c r="C282" s="5">
        <f t="shared" si="37"/>
        <v>0.6190476190476184</v>
      </c>
      <c r="D282" s="5">
        <f>D281-(JDB_Aurelie!C82)</f>
        <v>0.65327380952380942</v>
      </c>
      <c r="E282" s="9">
        <f t="shared" si="35"/>
        <v>0.57161458333333326</v>
      </c>
      <c r="H282"/>
      <c r="J282"/>
    </row>
    <row r="283" spans="1:10">
      <c r="A283">
        <v>13</v>
      </c>
      <c r="B283" s="4">
        <f t="shared" si="36"/>
        <v>44703</v>
      </c>
      <c r="C283" s="5">
        <f t="shared" si="37"/>
        <v>0.57142857142857073</v>
      </c>
      <c r="D283" s="5">
        <f>D282-(JDB_Aurelie!C83)</f>
        <v>0.63244047619047605</v>
      </c>
      <c r="E283" s="9">
        <f t="shared" si="35"/>
        <v>0.55338541666666663</v>
      </c>
      <c r="H283"/>
      <c r="J283"/>
    </row>
    <row r="284" spans="1:10">
      <c r="A284">
        <v>14</v>
      </c>
      <c r="B284" s="4">
        <f t="shared" si="36"/>
        <v>44704</v>
      </c>
      <c r="C284" s="5">
        <f t="shared" si="37"/>
        <v>0.52380952380952306</v>
      </c>
      <c r="D284" s="5">
        <f>D283-(JDB_Aurelie!C84+JDB_Aurelie!C85)</f>
        <v>0.38244047619047605</v>
      </c>
      <c r="E284" s="9">
        <f t="shared" si="35"/>
        <v>0.33463541666666657</v>
      </c>
      <c r="H284"/>
      <c r="J284"/>
    </row>
    <row r="285" spans="1:10">
      <c r="A285">
        <v>15</v>
      </c>
      <c r="B285" s="4">
        <f t="shared" si="36"/>
        <v>44705</v>
      </c>
      <c r="C285" s="5">
        <f t="shared" si="37"/>
        <v>0.47619047619047544</v>
      </c>
      <c r="D285" s="5">
        <f>D284-(JDB_Aurelie!C86+JDB_Aurelie!C87)</f>
        <v>0.23660714285714271</v>
      </c>
      <c r="E285" s="9">
        <f t="shared" si="35"/>
        <v>0.20703124999999989</v>
      </c>
      <c r="H285"/>
      <c r="J285"/>
    </row>
    <row r="286" spans="1:10">
      <c r="A286">
        <v>16</v>
      </c>
      <c r="B286" s="4">
        <f t="shared" si="36"/>
        <v>44706</v>
      </c>
      <c r="C286" s="5">
        <f t="shared" si="37"/>
        <v>0.42857142857142783</v>
      </c>
      <c r="D286" s="5">
        <f>D285-(JDB_Aurelie!C88)</f>
        <v>0.19494047619047605</v>
      </c>
      <c r="E286" s="9">
        <f t="shared" si="35"/>
        <v>0.17057291666666655</v>
      </c>
      <c r="H286"/>
      <c r="J286"/>
    </row>
    <row r="287" spans="1:10">
      <c r="A287">
        <v>17</v>
      </c>
      <c r="B287" s="4">
        <f t="shared" si="36"/>
        <v>44707</v>
      </c>
      <c r="C287" s="5">
        <f t="shared" si="37"/>
        <v>0.38095238095238021</v>
      </c>
      <c r="D287" s="5">
        <f>D286-(JDB_Commun!C31+JDB_Aurelie!C89)</f>
        <v>9.0773809523809396E-2</v>
      </c>
      <c r="E287" s="9">
        <f t="shared" si="35"/>
        <v>7.9427083333333232E-2</v>
      </c>
      <c r="H287"/>
      <c r="J287"/>
    </row>
    <row r="288" spans="1:10">
      <c r="A288">
        <v>18</v>
      </c>
      <c r="B288" s="4">
        <f t="shared" si="36"/>
        <v>44708</v>
      </c>
      <c r="C288" s="5">
        <f t="shared" si="37"/>
        <v>0.33333333333333259</v>
      </c>
      <c r="D288" s="5">
        <f t="shared" si="38"/>
        <v>9.0773809523809396E-2</v>
      </c>
      <c r="E288" s="9">
        <f t="shared" si="35"/>
        <v>7.9427083333333232E-2</v>
      </c>
    </row>
    <row r="289" spans="1:11">
      <c r="A289">
        <v>19</v>
      </c>
      <c r="B289" s="4">
        <f t="shared" si="36"/>
        <v>44709</v>
      </c>
      <c r="C289" s="5">
        <f t="shared" si="37"/>
        <v>0.28571428571428498</v>
      </c>
      <c r="D289" s="5">
        <f>D288-(JDB_Aurelie!C90+JDB_Aurelie!C91+JDB_Aurelie!C92)</f>
        <v>-0.28422619047619058</v>
      </c>
      <c r="E289" s="9">
        <f t="shared" si="35"/>
        <v>-0.24869791666666677</v>
      </c>
      <c r="H289"/>
      <c r="J289"/>
    </row>
    <row r="290" spans="1:11">
      <c r="A290">
        <v>20</v>
      </c>
      <c r="B290" s="4">
        <f t="shared" si="36"/>
        <v>44710</v>
      </c>
      <c r="C290" s="5">
        <f t="shared" si="37"/>
        <v>0.23809523809523736</v>
      </c>
      <c r="D290" s="5">
        <f t="shared" si="38"/>
        <v>-0.28422619047619058</v>
      </c>
      <c r="E290" s="9">
        <f t="shared" si="35"/>
        <v>-0.24869791666666677</v>
      </c>
    </row>
    <row r="291" spans="1:11">
      <c r="A291">
        <v>21</v>
      </c>
      <c r="B291" s="4">
        <f t="shared" si="36"/>
        <v>44711</v>
      </c>
      <c r="C291" s="5">
        <f t="shared" si="37"/>
        <v>0.19047619047618974</v>
      </c>
      <c r="D291" s="5">
        <f t="shared" si="38"/>
        <v>-0.28422619047619058</v>
      </c>
      <c r="E291" s="9">
        <f t="shared" si="35"/>
        <v>-0.24869791666666677</v>
      </c>
      <c r="G291" t="s">
        <v>221</v>
      </c>
      <c r="H291" s="122">
        <f>SUM(JDB_Aurelie!C78:C92)</f>
        <v>1.2708333333333335</v>
      </c>
      <c r="I291" t="s">
        <v>222</v>
      </c>
      <c r="J291" s="91">
        <f>$F$1/7*A294</f>
        <v>1.1428571428571428</v>
      </c>
    </row>
    <row r="292" spans="1:11">
      <c r="A292">
        <v>22</v>
      </c>
      <c r="B292" s="4">
        <f t="shared" si="36"/>
        <v>44712</v>
      </c>
      <c r="C292" s="5">
        <f t="shared" si="37"/>
        <v>0.14285714285714213</v>
      </c>
      <c r="D292" s="5">
        <f t="shared" si="38"/>
        <v>-0.28422619047619058</v>
      </c>
      <c r="E292" s="9">
        <f t="shared" ref="E292:E294" si="39">D292/$C$271</f>
        <v>-0.24869791666666677</v>
      </c>
    </row>
    <row r="293" spans="1:11">
      <c r="A293">
        <v>23</v>
      </c>
      <c r="B293" s="4">
        <f t="shared" si="36"/>
        <v>44713</v>
      </c>
      <c r="C293" s="5">
        <f t="shared" si="37"/>
        <v>9.5238095238094511E-2</v>
      </c>
      <c r="D293" s="5">
        <f t="shared" si="38"/>
        <v>-0.28422619047619058</v>
      </c>
      <c r="E293" s="9">
        <f t="shared" si="39"/>
        <v>-0.24869791666666677</v>
      </c>
    </row>
    <row r="294" spans="1:11">
      <c r="A294">
        <v>24</v>
      </c>
      <c r="B294" s="4">
        <f t="shared" si="36"/>
        <v>44714</v>
      </c>
      <c r="C294" s="5">
        <f t="shared" si="37"/>
        <v>4.7619047619046895E-2</v>
      </c>
      <c r="D294" s="5">
        <f t="shared" si="38"/>
        <v>-0.28422619047619058</v>
      </c>
      <c r="E294" s="9">
        <f t="shared" si="39"/>
        <v>-0.24869791666666677</v>
      </c>
    </row>
    <row r="295" spans="1:11">
      <c r="G295" t="s">
        <v>384</v>
      </c>
      <c r="H295" s="91">
        <f>H21+H53+H78+H103+H146+H187+H213+H239+H266+H291+SUM(JDB_Commun!C3:C31)</f>
        <v>6.510416666666667</v>
      </c>
      <c r="I295" s="91" t="s">
        <v>222</v>
      </c>
      <c r="J295" s="91">
        <f>J21+J53+J78+J103+J146+J187+J213+J239+J266+J291</f>
        <v>12.19047619047619</v>
      </c>
      <c r="K295" t="s">
        <v>386</v>
      </c>
    </row>
    <row r="296" spans="1:11">
      <c r="J296" s="91">
        <v>9</v>
      </c>
      <c r="K296" t="s">
        <v>385</v>
      </c>
    </row>
  </sheetData>
  <mergeCells count="10">
    <mergeCell ref="B243:E243"/>
    <mergeCell ref="B270:E270"/>
    <mergeCell ref="B217:E217"/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32" priority="12" timePeriod="today">
      <formula>FLOOR(B1,1)=TODAY()</formula>
    </cfRule>
  </conditionalFormatting>
  <conditionalFormatting sqref="B150:E187">
    <cfRule type="timePeriod" dxfId="31" priority="11" timePeriod="today">
      <formula>FLOOR(B150,1)=TODAY()</formula>
    </cfRule>
  </conditionalFormatting>
  <conditionalFormatting sqref="B25:E25">
    <cfRule type="timePeriod" dxfId="30" priority="10" timePeriod="today">
      <formula>FLOOR(B25,1)=TODAY()</formula>
    </cfRule>
  </conditionalFormatting>
  <conditionalFormatting sqref="B22:E24">
    <cfRule type="timePeriod" dxfId="29" priority="9" timePeriod="today">
      <formula>FLOOR(B22,1)=TODAY()</formula>
    </cfRule>
  </conditionalFormatting>
  <conditionalFormatting sqref="B54:E57">
    <cfRule type="timePeriod" dxfId="28" priority="8" timePeriod="today">
      <formula>FLOOR(B54,1)=TODAY()</formula>
    </cfRule>
  </conditionalFormatting>
  <conditionalFormatting sqref="B107:E107">
    <cfRule type="timePeriod" dxfId="27" priority="7" timePeriod="today">
      <formula>FLOOR(B107,1)=TODAY()</formula>
    </cfRule>
  </conditionalFormatting>
  <conditionalFormatting sqref="B191:E191">
    <cfRule type="timePeriod" dxfId="26" priority="5" timePeriod="today">
      <formula>FLOOR(B191,1)=TODAY()</formula>
    </cfRule>
  </conditionalFormatting>
  <conditionalFormatting sqref="B192:E213">
    <cfRule type="timePeriod" dxfId="25" priority="4" timePeriod="today">
      <formula>FLOOR(B192,1)=TODAY()</formula>
    </cfRule>
  </conditionalFormatting>
  <conditionalFormatting sqref="B217:E239">
    <cfRule type="timePeriod" dxfId="24" priority="3" timePeriod="today">
      <formula>FLOOR(B217,1)=TODAY()</formula>
    </cfRule>
  </conditionalFormatting>
  <conditionalFormatting sqref="B243:E266">
    <cfRule type="timePeriod" dxfId="23" priority="2" timePeriod="today">
      <formula>FLOOR(B243,1)=TODAY()</formula>
    </cfRule>
  </conditionalFormatting>
  <conditionalFormatting sqref="B270:E294">
    <cfRule type="timePeriod" dxfId="22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EF223-4C0E-3C4F-941B-E81973F7A7EA}">
  <sheetPr codeName="Feuil4"/>
  <dimension ref="A1:K296"/>
  <sheetViews>
    <sheetView showGridLines="0" zoomScale="106" zoomScaleNormal="70" workbookViewId="0">
      <pane ySplit="1" topLeftCell="A267" activePane="bottomLeft" state="frozen"/>
      <selection pane="bottomLeft" activeCell="H292" sqref="H292"/>
    </sheetView>
  </sheetViews>
  <sheetFormatPr baseColWidth="10" defaultRowHeight="15.75"/>
  <cols>
    <col min="1" max="1" width="3.125" bestFit="1" customWidth="1"/>
    <col min="2" max="4" width="16.5" customWidth="1"/>
    <col min="5" max="5" width="16.5" style="8" customWidth="1"/>
    <col min="7" max="7" width="22.875" bestFit="1" customWidth="1"/>
    <col min="8" max="8" width="10.875" style="91"/>
    <col min="9" max="9" width="2" bestFit="1" customWidth="1"/>
    <col min="10" max="10" width="9.625" style="91" bestFit="1" customWidth="1"/>
  </cols>
  <sheetData>
    <row r="1" spans="1:10" s="1" customFormat="1" ht="18.75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2"/>
      <c r="J1" s="92"/>
    </row>
    <row r="2" spans="1:10" s="1" customFormat="1" ht="26.25">
      <c r="B2" s="143" t="s">
        <v>8</v>
      </c>
      <c r="C2" s="144"/>
      <c r="D2" s="144"/>
      <c r="E2" s="144"/>
      <c r="F2" s="2"/>
      <c r="H2" s="92"/>
      <c r="J2" s="92"/>
    </row>
    <row r="3" spans="1:10">
      <c r="A3">
        <v>1</v>
      </c>
      <c r="B3" s="4">
        <v>44459</v>
      </c>
      <c r="C3" s="5">
        <f>(F1/7)*A21</f>
        <v>0.90476190476190466</v>
      </c>
      <c r="D3" s="5">
        <f>C3-(JDB_Commun!C4+JDB_Commun!C5+JDB_Coralie!C3+JDB_Coralie!C4)</f>
        <v>0.8561507936507935</v>
      </c>
      <c r="E3" s="6">
        <f>D3/$C$3</f>
        <v>0.94627192982456132</v>
      </c>
    </row>
    <row r="4" spans="1:10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>
      <c r="A5">
        <v>3</v>
      </c>
      <c r="B5" s="4">
        <v>44461</v>
      </c>
      <c r="C5" s="5">
        <f t="shared" ref="C5:C21" si="0">C4-(($F$1/7))</f>
        <v>0.80952380952380931</v>
      </c>
      <c r="D5" s="5">
        <f>D4-(JDB_Coralie!C5)</f>
        <v>0.85267857142857129</v>
      </c>
      <c r="E5" s="6">
        <f t="shared" ref="E5:E20" si="1">D5/$C$3</f>
        <v>0.94243421052631571</v>
      </c>
    </row>
    <row r="6" spans="1:10">
      <c r="A6">
        <v>4</v>
      </c>
      <c r="B6" s="4">
        <v>44462</v>
      </c>
      <c r="C6" s="5">
        <f t="shared" si="0"/>
        <v>0.76190476190476164</v>
      </c>
      <c r="D6" s="5">
        <f>D5</f>
        <v>0.85267857142857129</v>
      </c>
      <c r="E6" s="6">
        <f t="shared" si="1"/>
        <v>0.94243421052631571</v>
      </c>
    </row>
    <row r="7" spans="1:10">
      <c r="A7">
        <v>5</v>
      </c>
      <c r="B7" s="4">
        <v>44463</v>
      </c>
      <c r="C7" s="5">
        <f t="shared" si="0"/>
        <v>0.71428571428571397</v>
      </c>
      <c r="D7" s="5">
        <f>D6</f>
        <v>0.85267857142857129</v>
      </c>
      <c r="E7" s="6">
        <f t="shared" si="1"/>
        <v>0.94243421052631571</v>
      </c>
    </row>
    <row r="8" spans="1:10">
      <c r="A8">
        <v>6</v>
      </c>
      <c r="B8" s="4">
        <v>44464</v>
      </c>
      <c r="C8" s="5">
        <f t="shared" si="0"/>
        <v>0.6666666666666663</v>
      </c>
      <c r="D8" s="5">
        <f>D7</f>
        <v>0.85267857142857129</v>
      </c>
      <c r="E8" s="6">
        <f t="shared" si="1"/>
        <v>0.94243421052631571</v>
      </c>
    </row>
    <row r="9" spans="1:10">
      <c r="A9">
        <v>7</v>
      </c>
      <c r="B9" s="4">
        <v>44465</v>
      </c>
      <c r="C9" s="5">
        <f t="shared" si="0"/>
        <v>0.61904761904761862</v>
      </c>
      <c r="D9" s="5">
        <f>D8-(JDB_Coralie!C6+JDB_Coralie!C7)</f>
        <v>0.72420634920634908</v>
      </c>
      <c r="E9" s="6">
        <f t="shared" si="1"/>
        <v>0.80043859649122806</v>
      </c>
    </row>
    <row r="10" spans="1:10">
      <c r="A10">
        <v>8</v>
      </c>
      <c r="B10" s="4">
        <v>44466</v>
      </c>
      <c r="C10" s="5">
        <f t="shared" si="0"/>
        <v>0.57142857142857095</v>
      </c>
      <c r="D10" s="5">
        <f>D9-(JDB_Coralie!C8)</f>
        <v>0.68253968253968245</v>
      </c>
      <c r="E10" s="6">
        <f t="shared" si="1"/>
        <v>0.75438596491228072</v>
      </c>
    </row>
    <row r="11" spans="1:10">
      <c r="A11">
        <v>9</v>
      </c>
      <c r="B11" s="4">
        <v>44467</v>
      </c>
      <c r="C11" s="5">
        <f t="shared" si="0"/>
        <v>0.52380952380952328</v>
      </c>
      <c r="D11" s="5">
        <f>D10-(JDB_Coralie!C9+JDB_Coralie!C10+JDB_Coralie!C11)</f>
        <v>0.59920634920634908</v>
      </c>
      <c r="E11" s="6">
        <f t="shared" si="1"/>
        <v>0.66228070175438591</v>
      </c>
    </row>
    <row r="12" spans="1:10">
      <c r="A12">
        <v>10</v>
      </c>
      <c r="B12" s="4">
        <v>44468</v>
      </c>
      <c r="C12" s="5">
        <f t="shared" si="0"/>
        <v>0.47619047619047566</v>
      </c>
      <c r="D12" s="5">
        <f>D11-(JDB_Commun!C6)</f>
        <v>0.55753968253968245</v>
      </c>
      <c r="E12" s="6">
        <f t="shared" si="1"/>
        <v>0.61622807017543857</v>
      </c>
    </row>
    <row r="13" spans="1:10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0.55753968253968245</v>
      </c>
      <c r="E13" s="6">
        <f t="shared" si="1"/>
        <v>0.61622807017543857</v>
      </c>
    </row>
    <row r="14" spans="1:10">
      <c r="A14">
        <v>12</v>
      </c>
      <c r="B14" s="4">
        <v>44470</v>
      </c>
      <c r="C14" s="5">
        <f t="shared" si="0"/>
        <v>0.38095238095238043</v>
      </c>
      <c r="D14" s="5">
        <f>D13-(JDB_Commun!C7+JDB_Commun!C8+JDB_Coralie!C12)</f>
        <v>0.49156746031746024</v>
      </c>
      <c r="E14" s="6">
        <f t="shared" si="1"/>
        <v>0.54331140350877194</v>
      </c>
    </row>
    <row r="15" spans="1:10">
      <c r="A15">
        <v>13</v>
      </c>
      <c r="B15" s="4">
        <v>44471</v>
      </c>
      <c r="C15" s="5">
        <f t="shared" si="0"/>
        <v>0.33333333333333282</v>
      </c>
      <c r="D15" s="5">
        <f t="shared" si="2"/>
        <v>0.49156746031746024</v>
      </c>
      <c r="E15" s="6">
        <f t="shared" si="1"/>
        <v>0.54331140350877194</v>
      </c>
    </row>
    <row r="16" spans="1:10">
      <c r="A16">
        <v>14</v>
      </c>
      <c r="B16" s="4">
        <v>44472</v>
      </c>
      <c r="C16" s="5">
        <f t="shared" si="0"/>
        <v>0.2857142857142852</v>
      </c>
      <c r="D16" s="5">
        <f>D15-(JDB_Coralie!C13+JDB_Coralie!C14+JDB_Coralie!C15)</f>
        <v>0.40476190476190466</v>
      </c>
      <c r="E16" s="6">
        <f t="shared" si="1"/>
        <v>0.44736842105263153</v>
      </c>
    </row>
    <row r="17" spans="1:10">
      <c r="A17">
        <v>15</v>
      </c>
      <c r="B17" s="4">
        <v>44473</v>
      </c>
      <c r="C17" s="5">
        <f t="shared" si="0"/>
        <v>0.23809523809523758</v>
      </c>
      <c r="D17" s="5">
        <f t="shared" si="2"/>
        <v>0.40476190476190466</v>
      </c>
      <c r="E17" s="6">
        <f t="shared" si="1"/>
        <v>0.44736842105263153</v>
      </c>
    </row>
    <row r="18" spans="1:10">
      <c r="A18">
        <v>16</v>
      </c>
      <c r="B18" s="4">
        <v>44474</v>
      </c>
      <c r="C18" s="5">
        <f t="shared" si="0"/>
        <v>0.19047619047618997</v>
      </c>
      <c r="D18" s="5">
        <f t="shared" si="2"/>
        <v>0.40476190476190466</v>
      </c>
      <c r="E18" s="6">
        <f t="shared" si="1"/>
        <v>0.44736842105263153</v>
      </c>
    </row>
    <row r="19" spans="1:10">
      <c r="A19">
        <v>17</v>
      </c>
      <c r="B19" s="4">
        <v>44475</v>
      </c>
      <c r="C19" s="5">
        <f t="shared" si="0"/>
        <v>0.14285714285714235</v>
      </c>
      <c r="D19" s="5">
        <f t="shared" si="2"/>
        <v>0.40476190476190466</v>
      </c>
      <c r="E19" s="6">
        <f t="shared" si="1"/>
        <v>0.44736842105263153</v>
      </c>
    </row>
    <row r="20" spans="1:10">
      <c r="A20">
        <v>18</v>
      </c>
      <c r="B20" s="4">
        <v>44476</v>
      </c>
      <c r="C20" s="5">
        <f t="shared" si="0"/>
        <v>9.5238095238094733E-2</v>
      </c>
      <c r="D20" s="5">
        <f t="shared" si="2"/>
        <v>0.40476190476190466</v>
      </c>
      <c r="E20" s="6">
        <f t="shared" si="1"/>
        <v>0.44736842105263153</v>
      </c>
    </row>
    <row r="21" spans="1:10">
      <c r="A21">
        <v>19</v>
      </c>
      <c r="B21" s="4">
        <v>44477</v>
      </c>
      <c r="C21" s="5">
        <f t="shared" si="0"/>
        <v>4.7619047619047117E-2</v>
      </c>
      <c r="D21" s="5">
        <f>D20-(JDB_Commun!C9+JDB_Coralie!C16+JDB_Coralie!C17+JDB_Coralie!C18)</f>
        <v>0.35267857142857134</v>
      </c>
      <c r="E21" s="6">
        <f>D21/$C$3</f>
        <v>0.38980263157894735</v>
      </c>
      <c r="G21" t="s">
        <v>221</v>
      </c>
      <c r="H21" s="91">
        <f>SUM(JDB_Coralie!C3:C18)</f>
        <v>0.3958333333333332</v>
      </c>
      <c r="I21" t="s">
        <v>222</v>
      </c>
      <c r="J21" s="91">
        <f>F1/7*A21</f>
        <v>0.90476190476190466</v>
      </c>
    </row>
    <row r="25" spans="1:10" ht="26.25">
      <c r="A25" s="1"/>
      <c r="B25" s="143" t="s">
        <v>3</v>
      </c>
      <c r="C25" s="144"/>
      <c r="D25" s="144"/>
      <c r="E25" s="144"/>
    </row>
    <row r="26" spans="1:10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>
      <c r="A27">
        <v>2</v>
      </c>
      <c r="B27" s="4">
        <v>44479</v>
      </c>
      <c r="C27" s="5">
        <f>C26-(($F$1/7))</f>
        <v>1.2857142857142856</v>
      </c>
      <c r="D27" s="5">
        <f>D26</f>
        <v>1.3333333333333333</v>
      </c>
      <c r="E27" s="6">
        <f>D27/$C$26</f>
        <v>1</v>
      </c>
    </row>
    <row r="28" spans="1:10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D27-(JDB_Commun!C10+JDB_Coralie!C19+JDB_Coralie!C20)</f>
        <v>1.2083333333333333</v>
      </c>
      <c r="E28" s="6">
        <f t="shared" ref="E28:E53" si="4">D28/$C$26</f>
        <v>0.90625</v>
      </c>
    </row>
    <row r="29" spans="1:10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1.2083333333333333</v>
      </c>
      <c r="E29" s="6">
        <f t="shared" si="4"/>
        <v>0.90625</v>
      </c>
    </row>
    <row r="30" spans="1:10">
      <c r="A30">
        <v>5</v>
      </c>
      <c r="B30" s="4">
        <v>44482</v>
      </c>
      <c r="C30" s="5">
        <f t="shared" si="3"/>
        <v>1.1428571428571426</v>
      </c>
      <c r="D30" s="5">
        <f>D29</f>
        <v>1.2083333333333333</v>
      </c>
      <c r="E30" s="6">
        <f t="shared" si="4"/>
        <v>0.90625</v>
      </c>
    </row>
    <row r="31" spans="1:10">
      <c r="A31">
        <v>6</v>
      </c>
      <c r="B31" s="4">
        <v>44483</v>
      </c>
      <c r="C31" s="5">
        <f t="shared" si="3"/>
        <v>1.0952380952380949</v>
      </c>
      <c r="D31" s="5">
        <f>D30-(JDB_Commun!C11+JDB_Coralie!C21+JDB_Coralie!C22+JDB_Coralie!C23+JDB_Coralie!C24)</f>
        <v>1.0694444444444444</v>
      </c>
      <c r="E31" s="6">
        <f t="shared" si="4"/>
        <v>0.80208333333333337</v>
      </c>
    </row>
    <row r="32" spans="1:10">
      <c r="A32">
        <v>7</v>
      </c>
      <c r="B32" s="4">
        <v>44484</v>
      </c>
      <c r="C32" s="5">
        <f t="shared" si="3"/>
        <v>1.0476190476190472</v>
      </c>
      <c r="D32" s="5">
        <f>D31-(JDB_Coralie!C25)</f>
        <v>1.0173611111111112</v>
      </c>
      <c r="E32" s="6">
        <f t="shared" si="4"/>
        <v>0.76302083333333337</v>
      </c>
    </row>
    <row r="33" spans="1:5">
      <c r="A33">
        <v>8</v>
      </c>
      <c r="B33" s="4">
        <v>44485</v>
      </c>
      <c r="C33" s="5">
        <f t="shared" si="3"/>
        <v>0.99999999999999956</v>
      </c>
      <c r="D33" s="5">
        <f>D32-(JDB_Coralie!C26+JDB_Coralie!C27+JDB_Coralie!C28+JDB_Coralie!C29+JDB_Coralie!C30)</f>
        <v>0.84375</v>
      </c>
      <c r="E33" s="6">
        <f t="shared" si="4"/>
        <v>0.6328125</v>
      </c>
    </row>
    <row r="34" spans="1:5">
      <c r="A34">
        <v>9</v>
      </c>
      <c r="B34" s="4">
        <v>44486</v>
      </c>
      <c r="C34" s="5">
        <f t="shared" si="3"/>
        <v>0.95238095238095188</v>
      </c>
      <c r="D34" s="5">
        <f>D33-(JDB_Coralie!C31+JDB_Coralie!C32)</f>
        <v>0.81597222222222221</v>
      </c>
      <c r="E34" s="6">
        <f t="shared" si="4"/>
        <v>0.61197916666666674</v>
      </c>
    </row>
    <row r="35" spans="1:5">
      <c r="A35">
        <v>10</v>
      </c>
      <c r="B35" s="4">
        <v>44487</v>
      </c>
      <c r="C35" s="5">
        <f t="shared" si="3"/>
        <v>0.90476190476190421</v>
      </c>
      <c r="D35" s="5">
        <f>D34-(JDB_Commun!C12+JDB_Coralie!C33)</f>
        <v>0.74305555555555558</v>
      </c>
      <c r="E35" s="6">
        <f t="shared" si="4"/>
        <v>0.55729166666666674</v>
      </c>
    </row>
    <row r="36" spans="1:5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0.70138888888888895</v>
      </c>
      <c r="E36" s="6">
        <f t="shared" si="4"/>
        <v>0.52604166666666674</v>
      </c>
    </row>
    <row r="37" spans="1:5">
      <c r="A37">
        <v>12</v>
      </c>
      <c r="B37" s="4">
        <v>44489</v>
      </c>
      <c r="C37" s="5">
        <f t="shared" si="3"/>
        <v>0.80952380952380887</v>
      </c>
      <c r="D37" s="5">
        <f t="shared" si="5"/>
        <v>0.70138888888888895</v>
      </c>
      <c r="E37" s="6">
        <f t="shared" si="4"/>
        <v>0.52604166666666674</v>
      </c>
    </row>
    <row r="38" spans="1:5">
      <c r="A38">
        <v>13</v>
      </c>
      <c r="B38" s="4">
        <v>44490</v>
      </c>
      <c r="C38" s="5">
        <f t="shared" si="3"/>
        <v>0.7619047619047612</v>
      </c>
      <c r="D38" s="5">
        <f>D37-(JDB_Coralie!C34)</f>
        <v>0.69097222222222232</v>
      </c>
      <c r="E38" s="6">
        <f t="shared" si="4"/>
        <v>0.51822916666666674</v>
      </c>
    </row>
    <row r="39" spans="1:5">
      <c r="A39">
        <v>14</v>
      </c>
      <c r="B39" s="4">
        <v>44491</v>
      </c>
      <c r="C39" s="5">
        <f t="shared" si="3"/>
        <v>0.71428571428571352</v>
      </c>
      <c r="D39" s="5">
        <f>D38</f>
        <v>0.69097222222222232</v>
      </c>
      <c r="E39" s="6">
        <f t="shared" si="4"/>
        <v>0.51822916666666674</v>
      </c>
    </row>
    <row r="40" spans="1:5">
      <c r="A40">
        <v>15</v>
      </c>
      <c r="B40" s="4">
        <v>44492</v>
      </c>
      <c r="C40" s="5">
        <f t="shared" si="3"/>
        <v>0.66666666666666585</v>
      </c>
      <c r="D40" s="5">
        <f t="shared" si="5"/>
        <v>0.69097222222222232</v>
      </c>
      <c r="E40" s="6">
        <f t="shared" si="4"/>
        <v>0.51822916666666674</v>
      </c>
    </row>
    <row r="41" spans="1:5">
      <c r="A41">
        <v>16</v>
      </c>
      <c r="B41" s="4">
        <v>44493</v>
      </c>
      <c r="C41" s="5">
        <f t="shared" si="3"/>
        <v>0.61904761904761818</v>
      </c>
      <c r="D41" s="5">
        <f>D40-(JDB_Coralie!C35)</f>
        <v>0.67708333333333348</v>
      </c>
      <c r="E41" s="6">
        <f t="shared" si="4"/>
        <v>0.50781250000000011</v>
      </c>
    </row>
    <row r="42" spans="1:5">
      <c r="A42">
        <v>17</v>
      </c>
      <c r="B42" s="4">
        <v>44494</v>
      </c>
      <c r="C42" s="5">
        <f t="shared" si="3"/>
        <v>0.57142857142857051</v>
      </c>
      <c r="D42" s="5">
        <f>D41-(JDB_Coralie!C36)</f>
        <v>0.67013888888888906</v>
      </c>
      <c r="E42" s="6">
        <f t="shared" si="4"/>
        <v>0.50260416666666685</v>
      </c>
    </row>
    <row r="43" spans="1:5">
      <c r="A43">
        <v>18</v>
      </c>
      <c r="B43" s="4">
        <v>44495</v>
      </c>
      <c r="C43" s="5">
        <f t="shared" si="3"/>
        <v>0.52380952380952284</v>
      </c>
      <c r="D43" s="5">
        <f t="shared" si="5"/>
        <v>0.67013888888888906</v>
      </c>
      <c r="E43" s="6">
        <f t="shared" si="4"/>
        <v>0.50260416666666685</v>
      </c>
    </row>
    <row r="44" spans="1:5">
      <c r="A44">
        <v>19</v>
      </c>
      <c r="B44" s="4">
        <v>44496</v>
      </c>
      <c r="C44" s="5">
        <f t="shared" si="3"/>
        <v>0.47619047619047522</v>
      </c>
      <c r="D44" s="5">
        <f t="shared" si="5"/>
        <v>0.67013888888888906</v>
      </c>
      <c r="E44" s="6">
        <f t="shared" si="4"/>
        <v>0.50260416666666685</v>
      </c>
    </row>
    <row r="45" spans="1:5">
      <c r="A45">
        <v>20</v>
      </c>
      <c r="B45" s="4">
        <v>44497</v>
      </c>
      <c r="C45" s="5">
        <f t="shared" si="3"/>
        <v>0.4285714285714276</v>
      </c>
      <c r="D45" s="5">
        <f>D44-(JDB_Coralie!C37+JDB_Coralie!C38)</f>
        <v>0.61805555555555569</v>
      </c>
      <c r="E45" s="6">
        <f t="shared" si="4"/>
        <v>0.4635416666666668</v>
      </c>
    </row>
    <row r="46" spans="1:5">
      <c r="A46">
        <v>21</v>
      </c>
      <c r="B46" s="4">
        <v>44498</v>
      </c>
      <c r="C46" s="5">
        <f t="shared" si="3"/>
        <v>0.38095238095237999</v>
      </c>
      <c r="D46" s="5">
        <f t="shared" si="5"/>
        <v>0.61805555555555569</v>
      </c>
      <c r="E46" s="6">
        <f t="shared" si="4"/>
        <v>0.4635416666666668</v>
      </c>
    </row>
    <row r="47" spans="1:5">
      <c r="A47">
        <v>22</v>
      </c>
      <c r="B47" s="4">
        <v>44499</v>
      </c>
      <c r="C47" s="5">
        <f t="shared" si="3"/>
        <v>0.33333333333333237</v>
      </c>
      <c r="D47" s="5">
        <f t="shared" si="5"/>
        <v>0.61805555555555569</v>
      </c>
      <c r="E47" s="6">
        <f t="shared" si="4"/>
        <v>0.4635416666666668</v>
      </c>
    </row>
    <row r="48" spans="1:5">
      <c r="A48">
        <v>23</v>
      </c>
      <c r="B48" s="4">
        <v>44500</v>
      </c>
      <c r="C48" s="5">
        <f t="shared" si="3"/>
        <v>0.28571428571428475</v>
      </c>
      <c r="D48" s="5">
        <f t="shared" si="5"/>
        <v>0.61805555555555569</v>
      </c>
      <c r="E48" s="6">
        <f t="shared" si="4"/>
        <v>0.4635416666666668</v>
      </c>
    </row>
    <row r="49" spans="1:10">
      <c r="A49">
        <v>24</v>
      </c>
      <c r="B49" s="4">
        <v>44501</v>
      </c>
      <c r="C49" s="5">
        <f t="shared" si="3"/>
        <v>0.23809523809523714</v>
      </c>
      <c r="D49" s="5">
        <f>D48-(JDB_Coralie!C40+JDB_Coralie!C41)</f>
        <v>0.61111111111111127</v>
      </c>
      <c r="E49" s="6">
        <f t="shared" si="4"/>
        <v>0.45833333333333348</v>
      </c>
    </row>
    <row r="50" spans="1:10">
      <c r="A50">
        <v>25</v>
      </c>
      <c r="B50" s="4">
        <v>44502</v>
      </c>
      <c r="C50" s="5">
        <f t="shared" si="3"/>
        <v>0.19047619047618952</v>
      </c>
      <c r="D50" s="5">
        <f>D49</f>
        <v>0.61111111111111127</v>
      </c>
      <c r="E50" s="6">
        <f t="shared" si="4"/>
        <v>0.45833333333333348</v>
      </c>
    </row>
    <row r="51" spans="1:10">
      <c r="A51">
        <v>26</v>
      </c>
      <c r="B51" s="4">
        <v>44503</v>
      </c>
      <c r="C51" s="5">
        <f t="shared" si="3"/>
        <v>0.14285714285714191</v>
      </c>
      <c r="D51" s="5">
        <f t="shared" si="5"/>
        <v>0.61111111111111127</v>
      </c>
      <c r="E51" s="6">
        <f t="shared" si="4"/>
        <v>0.45833333333333348</v>
      </c>
    </row>
    <row r="52" spans="1:10">
      <c r="A52">
        <v>27</v>
      </c>
      <c r="B52" s="4">
        <v>44504</v>
      </c>
      <c r="C52" s="5">
        <f t="shared" si="3"/>
        <v>9.5238095238094289E-2</v>
      </c>
      <c r="D52" s="5">
        <f>D51-(JDB_Coralie!C42+JDB_Coralie!C43)</f>
        <v>0.55555555555555569</v>
      </c>
      <c r="E52" s="6">
        <f t="shared" si="4"/>
        <v>0.4166666666666668</v>
      </c>
    </row>
    <row r="53" spans="1:10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0.45138888888888906</v>
      </c>
      <c r="E53" s="6">
        <f t="shared" si="4"/>
        <v>0.3385416666666668</v>
      </c>
      <c r="G53" t="s">
        <v>221</v>
      </c>
      <c r="H53" s="91">
        <f>SUM(JDB_Coralie!C19:C43)</f>
        <v>0.65277777777777779</v>
      </c>
      <c r="I53" t="s">
        <v>222</v>
      </c>
      <c r="J53" s="91">
        <f>F1/7*A53</f>
        <v>1.3333333333333333</v>
      </c>
    </row>
    <row r="57" spans="1:10" ht="26.25">
      <c r="B57" s="143" t="s">
        <v>4</v>
      </c>
      <c r="C57" s="144"/>
      <c r="D57" s="144"/>
      <c r="E57" s="144"/>
    </row>
    <row r="58" spans="1:10">
      <c r="A58">
        <v>1</v>
      </c>
      <c r="B58" s="4">
        <v>44506</v>
      </c>
      <c r="C58" s="5">
        <f>(F1/7)*A78</f>
        <v>1</v>
      </c>
      <c r="D58" s="5">
        <f>C58-(JDB_Coralie!C44+JDB_Coralie!C45)</f>
        <v>0.97569444444444442</v>
      </c>
      <c r="E58" s="9">
        <f>D58/$C$58</f>
        <v>0.97569444444444442</v>
      </c>
    </row>
    <row r="59" spans="1:10">
      <c r="A59">
        <v>2</v>
      </c>
      <c r="B59" s="4">
        <v>44507</v>
      </c>
      <c r="C59" s="5">
        <f>C58-(($F$1/7))</f>
        <v>0.95238095238095233</v>
      </c>
      <c r="D59" s="5">
        <f>D58</f>
        <v>0.97569444444444442</v>
      </c>
      <c r="E59" s="9">
        <f t="shared" ref="E59:E77" si="6">D59/$C$58</f>
        <v>0.97569444444444442</v>
      </c>
    </row>
    <row r="60" spans="1:10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0.93402777777777779</v>
      </c>
      <c r="E60" s="9">
        <f t="shared" si="6"/>
        <v>0.93402777777777779</v>
      </c>
    </row>
    <row r="61" spans="1:10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0.93402777777777779</v>
      </c>
      <c r="E61" s="9">
        <f t="shared" si="6"/>
        <v>0.93402777777777779</v>
      </c>
    </row>
    <row r="62" spans="1:10">
      <c r="A62">
        <v>5</v>
      </c>
      <c r="B62" s="4">
        <v>44510</v>
      </c>
      <c r="C62" s="5">
        <f t="shared" si="7"/>
        <v>0.80952380952380931</v>
      </c>
      <c r="D62" s="5">
        <f t="shared" si="8"/>
        <v>0.93402777777777779</v>
      </c>
      <c r="E62" s="9">
        <f t="shared" si="6"/>
        <v>0.93402777777777779</v>
      </c>
    </row>
    <row r="63" spans="1:10">
      <c r="A63">
        <v>6</v>
      </c>
      <c r="B63" s="4">
        <v>44511</v>
      </c>
      <c r="C63" s="5">
        <f t="shared" si="7"/>
        <v>0.76190476190476164</v>
      </c>
      <c r="D63" s="5">
        <f t="shared" si="8"/>
        <v>0.93402777777777779</v>
      </c>
      <c r="E63" s="9">
        <f t="shared" si="6"/>
        <v>0.93402777777777779</v>
      </c>
    </row>
    <row r="64" spans="1:10">
      <c r="A64">
        <v>7</v>
      </c>
      <c r="B64" s="4">
        <v>44512</v>
      </c>
      <c r="C64" s="5">
        <f t="shared" si="7"/>
        <v>0.71428571428571397</v>
      </c>
      <c r="D64" s="5">
        <f t="shared" si="8"/>
        <v>0.93402777777777779</v>
      </c>
      <c r="E64" s="9">
        <f t="shared" si="6"/>
        <v>0.93402777777777779</v>
      </c>
    </row>
    <row r="65" spans="1:10">
      <c r="A65">
        <v>8</v>
      </c>
      <c r="B65" s="4">
        <v>44513</v>
      </c>
      <c r="C65" s="5">
        <f t="shared" si="7"/>
        <v>0.6666666666666663</v>
      </c>
      <c r="D65" s="5">
        <f t="shared" si="8"/>
        <v>0.93402777777777779</v>
      </c>
      <c r="E65" s="9">
        <f t="shared" si="6"/>
        <v>0.93402777777777779</v>
      </c>
    </row>
    <row r="66" spans="1:10">
      <c r="A66">
        <v>9</v>
      </c>
      <c r="B66" s="4">
        <v>44514</v>
      </c>
      <c r="C66" s="5">
        <f t="shared" si="7"/>
        <v>0.61904761904761862</v>
      </c>
      <c r="D66" s="5">
        <f t="shared" si="8"/>
        <v>0.93402777777777779</v>
      </c>
      <c r="E66" s="9">
        <f t="shared" si="6"/>
        <v>0.93402777777777779</v>
      </c>
    </row>
    <row r="67" spans="1:10">
      <c r="A67">
        <v>10</v>
      </c>
      <c r="B67" s="4">
        <v>44515</v>
      </c>
      <c r="C67" s="5">
        <f t="shared" si="7"/>
        <v>0.57142857142857095</v>
      </c>
      <c r="D67" s="5">
        <f>D66-(JDB_Coralie!C46+JDB_Coralie!C47)</f>
        <v>0.88194444444444442</v>
      </c>
      <c r="E67" s="9">
        <f t="shared" si="6"/>
        <v>0.88194444444444442</v>
      </c>
    </row>
    <row r="68" spans="1:10">
      <c r="A68">
        <v>11</v>
      </c>
      <c r="B68" s="4">
        <v>44516</v>
      </c>
      <c r="C68" s="5">
        <f t="shared" si="7"/>
        <v>0.52380952380952328</v>
      </c>
      <c r="D68" s="5">
        <f t="shared" si="8"/>
        <v>0.88194444444444442</v>
      </c>
      <c r="E68" s="9">
        <f t="shared" si="6"/>
        <v>0.88194444444444442</v>
      </c>
    </row>
    <row r="69" spans="1:10">
      <c r="A69">
        <v>12</v>
      </c>
      <c r="B69" s="4">
        <v>44517</v>
      </c>
      <c r="C69" s="5">
        <f t="shared" si="7"/>
        <v>0.47619047619047566</v>
      </c>
      <c r="D69" s="5">
        <f>D68</f>
        <v>0.88194444444444442</v>
      </c>
      <c r="E69" s="9">
        <f t="shared" si="6"/>
        <v>0.88194444444444442</v>
      </c>
    </row>
    <row r="70" spans="1:10">
      <c r="A70">
        <v>13</v>
      </c>
      <c r="B70" s="4">
        <v>44518</v>
      </c>
      <c r="C70" s="5">
        <f t="shared" si="7"/>
        <v>0.42857142857142805</v>
      </c>
      <c r="D70" s="5">
        <f>D69-(JDB_Coralie!C48)</f>
        <v>0.86111111111111105</v>
      </c>
      <c r="E70" s="9">
        <f t="shared" si="6"/>
        <v>0.86111111111111105</v>
      </c>
    </row>
    <row r="71" spans="1:10">
      <c r="A71">
        <v>14</v>
      </c>
      <c r="B71" s="4">
        <v>44519</v>
      </c>
      <c r="C71" s="5">
        <f t="shared" si="7"/>
        <v>0.38095238095238043</v>
      </c>
      <c r="D71" s="5">
        <f>D70-(JDB_Coralie!C49)</f>
        <v>0.79861111111111105</v>
      </c>
      <c r="E71" s="9">
        <f t="shared" si="6"/>
        <v>0.79861111111111105</v>
      </c>
    </row>
    <row r="72" spans="1:10">
      <c r="A72">
        <v>15</v>
      </c>
      <c r="B72" s="4">
        <v>44520</v>
      </c>
      <c r="C72" s="5">
        <f t="shared" si="7"/>
        <v>0.33333333333333282</v>
      </c>
      <c r="D72" s="5">
        <f>D71-(JDB_Coralie!C50)</f>
        <v>0.71527777777777768</v>
      </c>
      <c r="E72" s="9">
        <f t="shared" si="6"/>
        <v>0.71527777777777768</v>
      </c>
    </row>
    <row r="73" spans="1:10">
      <c r="A73">
        <v>16</v>
      </c>
      <c r="B73" s="4">
        <v>44521</v>
      </c>
      <c r="C73" s="5">
        <f t="shared" si="7"/>
        <v>0.2857142857142852</v>
      </c>
      <c r="D73" s="5">
        <f>D72</f>
        <v>0.71527777777777768</v>
      </c>
      <c r="E73" s="9">
        <f t="shared" si="6"/>
        <v>0.71527777777777768</v>
      </c>
    </row>
    <row r="74" spans="1:10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0.63194444444444431</v>
      </c>
      <c r="E74" s="9">
        <f t="shared" si="6"/>
        <v>0.63194444444444431</v>
      </c>
    </row>
    <row r="75" spans="1:10">
      <c r="A75">
        <v>18</v>
      </c>
      <c r="B75" s="4">
        <v>44523</v>
      </c>
      <c r="C75" s="5">
        <f t="shared" si="7"/>
        <v>0.19047619047618997</v>
      </c>
      <c r="D75" s="5">
        <f>D74</f>
        <v>0.63194444444444431</v>
      </c>
      <c r="E75" s="9">
        <f t="shared" si="6"/>
        <v>0.63194444444444431</v>
      </c>
    </row>
    <row r="76" spans="1:10">
      <c r="A76">
        <v>19</v>
      </c>
      <c r="B76" s="4">
        <v>44524</v>
      </c>
      <c r="C76" s="5">
        <f t="shared" si="7"/>
        <v>0.14285714285714235</v>
      </c>
      <c r="D76" s="5">
        <f>D75-(JDB_Coralie!C51)</f>
        <v>0.54861111111111094</v>
      </c>
      <c r="E76" s="9">
        <f t="shared" si="6"/>
        <v>0.54861111111111094</v>
      </c>
    </row>
    <row r="77" spans="1:10">
      <c r="A77">
        <v>20</v>
      </c>
      <c r="B77" s="4">
        <v>44525</v>
      </c>
      <c r="C77" s="5">
        <f t="shared" si="7"/>
        <v>9.5238095238094733E-2</v>
      </c>
      <c r="D77" s="5">
        <f>D76-(JDB_Coralie!C52)</f>
        <v>0.54513888888888873</v>
      </c>
      <c r="E77" s="9">
        <f t="shared" si="6"/>
        <v>0.54513888888888873</v>
      </c>
    </row>
    <row r="78" spans="1:10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D77-(JDB_Commun!C18+JDB_Commun!C19+JDB_Commun!C20+JDB_Coralie!C53)</f>
        <v>0.43055555555555541</v>
      </c>
      <c r="E78" s="9">
        <f>D78/$C$58</f>
        <v>0.43055555555555541</v>
      </c>
      <c r="G78" t="s">
        <v>221</v>
      </c>
      <c r="H78" s="91">
        <f>SUM(JDB_Coralie!C44:C53)</f>
        <v>0.35069444444444436</v>
      </c>
      <c r="I78" t="s">
        <v>222</v>
      </c>
      <c r="J78" s="91">
        <f>F1/7*A78</f>
        <v>1</v>
      </c>
    </row>
    <row r="82" spans="1:5" ht="26.25">
      <c r="B82" s="143" t="s">
        <v>5</v>
      </c>
      <c r="C82" s="144"/>
      <c r="D82" s="144"/>
      <c r="E82" s="144"/>
    </row>
    <row r="83" spans="1:5">
      <c r="A83">
        <v>1</v>
      </c>
      <c r="B83" s="4">
        <f>B78+1</f>
        <v>44527</v>
      </c>
      <c r="C83" s="5">
        <f>(F1/7)*A103</f>
        <v>1</v>
      </c>
      <c r="D83" s="5">
        <f>C83-(JDB_Coralie!C54)</f>
        <v>0.95833333333333337</v>
      </c>
      <c r="E83" s="9">
        <f>D83/$C$83</f>
        <v>0.95833333333333337</v>
      </c>
    </row>
    <row r="84" spans="1:5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0.95833333333333337</v>
      </c>
      <c r="E84" s="9">
        <f>D84/$C$83</f>
        <v>0.95833333333333337</v>
      </c>
    </row>
    <row r="85" spans="1:5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D84-(JDB_Coralie!C55)</f>
        <v>0.95486111111111116</v>
      </c>
      <c r="E85" s="9">
        <f t="shared" ref="E85:E103" si="11">D85/$C$83</f>
        <v>0.95486111111111116</v>
      </c>
    </row>
    <row r="86" spans="1:5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0.95486111111111116</v>
      </c>
      <c r="E86" s="9">
        <f t="shared" si="11"/>
        <v>0.95486111111111116</v>
      </c>
    </row>
    <row r="87" spans="1:5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0.95486111111111116</v>
      </c>
      <c r="E87" s="9">
        <f t="shared" si="11"/>
        <v>0.95486111111111116</v>
      </c>
    </row>
    <row r="88" spans="1:5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0.95486111111111116</v>
      </c>
      <c r="E88" s="9">
        <f t="shared" si="11"/>
        <v>0.95486111111111116</v>
      </c>
    </row>
    <row r="89" spans="1:5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0.95486111111111116</v>
      </c>
      <c r="E89" s="9">
        <f t="shared" si="11"/>
        <v>0.95486111111111116</v>
      </c>
    </row>
    <row r="90" spans="1:5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0.95486111111111116</v>
      </c>
      <c r="E90" s="9">
        <f t="shared" si="11"/>
        <v>0.95486111111111116</v>
      </c>
    </row>
    <row r="91" spans="1:5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0.95486111111111116</v>
      </c>
      <c r="E91" s="9">
        <f t="shared" si="11"/>
        <v>0.95486111111111116</v>
      </c>
    </row>
    <row r="92" spans="1:5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0.87152777777777779</v>
      </c>
      <c r="E92" s="9">
        <f t="shared" si="11"/>
        <v>0.87152777777777779</v>
      </c>
    </row>
    <row r="93" spans="1:5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0.87152777777777779</v>
      </c>
      <c r="E93" s="9">
        <f t="shared" si="11"/>
        <v>0.87152777777777779</v>
      </c>
    </row>
    <row r="94" spans="1:5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0.87152777777777779</v>
      </c>
      <c r="E94" s="9">
        <f t="shared" si="11"/>
        <v>0.87152777777777779</v>
      </c>
    </row>
    <row r="95" spans="1:5">
      <c r="A95">
        <v>13</v>
      </c>
      <c r="B95" s="4">
        <f t="shared" si="9"/>
        <v>44539</v>
      </c>
      <c r="C95" s="5">
        <f t="shared" si="10"/>
        <v>0.42857142857142805</v>
      </c>
      <c r="D95" s="5">
        <f>D94-(JDB_Coralie!C56)</f>
        <v>0.80902777777777779</v>
      </c>
      <c r="E95" s="9">
        <f t="shared" si="11"/>
        <v>0.80902777777777779</v>
      </c>
    </row>
    <row r="96" spans="1:5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0.80902777777777779</v>
      </c>
      <c r="E96" s="9">
        <f>D96/$C$83</f>
        <v>0.80902777777777779</v>
      </c>
    </row>
    <row r="97" spans="1:10">
      <c r="A97">
        <v>15</v>
      </c>
      <c r="B97" s="4">
        <f t="shared" si="9"/>
        <v>44541</v>
      </c>
      <c r="C97" s="5">
        <f t="shared" si="10"/>
        <v>0.33333333333333282</v>
      </c>
      <c r="D97" s="5">
        <f>D96-(JDB_Coralie!C57+JDB_Coralie!C58)</f>
        <v>0.68055555555555558</v>
      </c>
      <c r="E97" s="9">
        <f t="shared" si="11"/>
        <v>0.68055555555555558</v>
      </c>
    </row>
    <row r="98" spans="1:10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0.68055555555555558</v>
      </c>
      <c r="E98" s="9">
        <f t="shared" si="11"/>
        <v>0.68055555555555558</v>
      </c>
    </row>
    <row r="99" spans="1:10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D98-(JDB_Coralie!C59+JDB_Coralie!C60)</f>
        <v>0.59027777777777779</v>
      </c>
      <c r="E99" s="9">
        <f t="shared" si="11"/>
        <v>0.59027777777777779</v>
      </c>
    </row>
    <row r="100" spans="1:10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0.59027777777777779</v>
      </c>
      <c r="E100" s="9">
        <f t="shared" si="11"/>
        <v>0.59027777777777779</v>
      </c>
    </row>
    <row r="101" spans="1:10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0.59027777777777779</v>
      </c>
      <c r="E101" s="9">
        <f t="shared" si="11"/>
        <v>0.59027777777777779</v>
      </c>
    </row>
    <row r="102" spans="1:10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D101-(JDB_Coralie!C61)</f>
        <v>0.36111111111111116</v>
      </c>
      <c r="E102" s="9">
        <f t="shared" si="11"/>
        <v>0.36111111111111116</v>
      </c>
    </row>
    <row r="103" spans="1:10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0.31944444444444448</v>
      </c>
      <c r="E103" s="12">
        <f t="shared" si="11"/>
        <v>0.31944444444444448</v>
      </c>
      <c r="G103" t="s">
        <v>221</v>
      </c>
      <c r="H103" s="91">
        <f>SUM(JDB_Coralie!C54:C61)</f>
        <v>0.55555555555555547</v>
      </c>
      <c r="I103" t="s">
        <v>222</v>
      </c>
      <c r="J103" s="91">
        <f>F1/7*A103</f>
        <v>1</v>
      </c>
    </row>
    <row r="107" spans="1:10" ht="26.25">
      <c r="B107" s="143" t="s">
        <v>6</v>
      </c>
      <c r="C107" s="144"/>
      <c r="D107" s="144"/>
      <c r="E107" s="144"/>
    </row>
    <row r="108" spans="1:10">
      <c r="A108">
        <v>1</v>
      </c>
      <c r="B108" s="4">
        <f>B103+1</f>
        <v>44548</v>
      </c>
      <c r="C108" s="5">
        <f>(F1/7)*A146</f>
        <v>1.857142857142857</v>
      </c>
      <c r="D108" s="5">
        <f>C108-(JDB_Coralie!C62)</f>
        <v>1.8363095238095237</v>
      </c>
      <c r="E108" s="9">
        <f>D108/$C$108</f>
        <v>0.98878205128205132</v>
      </c>
    </row>
    <row r="109" spans="1:10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1.8363095238095237</v>
      </c>
      <c r="E109" s="9">
        <f t="shared" ref="E109:E145" si="13">D109/$C$108</f>
        <v>0.98878205128205132</v>
      </c>
    </row>
    <row r="110" spans="1:10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D109-(JDB_Coralie!C63)</f>
        <v>1.8328373015873014</v>
      </c>
      <c r="E110" s="9">
        <f t="shared" si="13"/>
        <v>0.9869123931623931</v>
      </c>
    </row>
    <row r="111" spans="1:10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1.8328373015873014</v>
      </c>
      <c r="E111" s="9">
        <f t="shared" si="13"/>
        <v>0.9869123931623931</v>
      </c>
    </row>
    <row r="112" spans="1:10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1.8328373015873014</v>
      </c>
      <c r="E112" s="9">
        <f t="shared" si="13"/>
        <v>0.9869123931623931</v>
      </c>
    </row>
    <row r="113" spans="1:5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D112-(JDB_Coralie!C64)</f>
        <v>1.8293650793650791</v>
      </c>
      <c r="E113" s="9">
        <f t="shared" si="13"/>
        <v>0.98504273504273498</v>
      </c>
    </row>
    <row r="114" spans="1:5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1.8293650793650791</v>
      </c>
      <c r="E114" s="9">
        <f t="shared" si="13"/>
        <v>0.98504273504273498</v>
      </c>
    </row>
    <row r="115" spans="1:5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1.8293650793650791</v>
      </c>
      <c r="E115" s="9">
        <f t="shared" si="13"/>
        <v>0.98504273504273498</v>
      </c>
    </row>
    <row r="116" spans="1:5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1.8293650793650791</v>
      </c>
      <c r="E116" s="9">
        <f t="shared" si="13"/>
        <v>0.98504273504273498</v>
      </c>
    </row>
    <row r="117" spans="1:5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1.8293650793650791</v>
      </c>
      <c r="E117" s="9">
        <f t="shared" si="13"/>
        <v>0.98504273504273498</v>
      </c>
    </row>
    <row r="118" spans="1:5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1.8293650793650791</v>
      </c>
      <c r="E118" s="9">
        <f t="shared" si="13"/>
        <v>0.98504273504273498</v>
      </c>
    </row>
    <row r="119" spans="1:5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1.8293650793650791</v>
      </c>
      <c r="E119" s="9">
        <f t="shared" si="13"/>
        <v>0.98504273504273498</v>
      </c>
    </row>
    <row r="120" spans="1:5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1.8293650793650791</v>
      </c>
      <c r="E120" s="9">
        <f t="shared" si="13"/>
        <v>0.98504273504273498</v>
      </c>
    </row>
    <row r="121" spans="1:5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1.8293650793650791</v>
      </c>
      <c r="E121" s="9">
        <f t="shared" si="13"/>
        <v>0.98504273504273498</v>
      </c>
    </row>
    <row r="122" spans="1:5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1.8293650793650791</v>
      </c>
      <c r="E122" s="9">
        <f t="shared" si="13"/>
        <v>0.98504273504273498</v>
      </c>
    </row>
    <row r="123" spans="1:5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1.8293650793650791</v>
      </c>
      <c r="E123" s="9">
        <f t="shared" si="13"/>
        <v>0.98504273504273498</v>
      </c>
    </row>
    <row r="124" spans="1:5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1.8293650793650791</v>
      </c>
      <c r="E124" s="9">
        <f t="shared" si="13"/>
        <v>0.98504273504273498</v>
      </c>
    </row>
    <row r="125" spans="1:5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1.8293650793650791</v>
      </c>
      <c r="E125" s="9">
        <f t="shared" si="13"/>
        <v>0.98504273504273498</v>
      </c>
    </row>
    <row r="126" spans="1:5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1.8293650793650791</v>
      </c>
      <c r="E126" s="9">
        <f t="shared" si="13"/>
        <v>0.98504273504273498</v>
      </c>
    </row>
    <row r="127" spans="1:5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1.8293650793650791</v>
      </c>
      <c r="E127" s="9">
        <f t="shared" si="13"/>
        <v>0.98504273504273498</v>
      </c>
    </row>
    <row r="128" spans="1:5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1.8293650793650791</v>
      </c>
      <c r="E128" s="9">
        <f t="shared" si="13"/>
        <v>0.98504273504273498</v>
      </c>
    </row>
    <row r="129" spans="1:5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1.8293650793650791</v>
      </c>
      <c r="E129" s="9">
        <f t="shared" si="13"/>
        <v>0.98504273504273498</v>
      </c>
    </row>
    <row r="130" spans="1:5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1.8293650793650791</v>
      </c>
      <c r="E130" s="9">
        <f t="shared" si="13"/>
        <v>0.98504273504273498</v>
      </c>
    </row>
    <row r="131" spans="1:5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1.8293650793650791</v>
      </c>
      <c r="E131" s="9">
        <f t="shared" si="13"/>
        <v>0.98504273504273498</v>
      </c>
    </row>
    <row r="132" spans="1:5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1.8293650793650791</v>
      </c>
      <c r="E132" s="9">
        <f t="shared" si="13"/>
        <v>0.98504273504273498</v>
      </c>
    </row>
    <row r="133" spans="1:5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D132-(JDB_Coralie!C65+JDB_Coralie!C66)</f>
        <v>1.7008928571428568</v>
      </c>
      <c r="E133" s="9">
        <f t="shared" si="13"/>
        <v>0.91586538461538447</v>
      </c>
    </row>
    <row r="134" spans="1:5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D133-(JDB_Coralie!C67)</f>
        <v>1.6974206349206344</v>
      </c>
      <c r="E134" s="9">
        <f t="shared" si="13"/>
        <v>0.91399572649572636</v>
      </c>
    </row>
    <row r="135" spans="1:5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1.6974206349206344</v>
      </c>
      <c r="E135" s="9">
        <f t="shared" si="13"/>
        <v>0.91399572649572636</v>
      </c>
    </row>
    <row r="136" spans="1:5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1.6974206349206344</v>
      </c>
      <c r="E136" s="9">
        <f t="shared" si="13"/>
        <v>0.91399572649572636</v>
      </c>
    </row>
    <row r="137" spans="1:5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1.6974206349206344</v>
      </c>
      <c r="E137" s="9">
        <f t="shared" si="13"/>
        <v>0.91399572649572636</v>
      </c>
    </row>
    <row r="138" spans="1:5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1.6974206349206344</v>
      </c>
      <c r="E138" s="9">
        <f t="shared" si="13"/>
        <v>0.91399572649572636</v>
      </c>
    </row>
    <row r="139" spans="1:5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1.6974206349206344</v>
      </c>
      <c r="E139" s="9">
        <f t="shared" si="13"/>
        <v>0.91399572649572636</v>
      </c>
    </row>
    <row r="140" spans="1:5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1.6974206349206344</v>
      </c>
      <c r="E140" s="9">
        <f t="shared" si="13"/>
        <v>0.91399572649572636</v>
      </c>
    </row>
    <row r="141" spans="1:5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1.6974206349206344</v>
      </c>
      <c r="E141" s="9">
        <f t="shared" si="13"/>
        <v>0.91399572649572636</v>
      </c>
    </row>
    <row r="142" spans="1:5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1.6974206349206344</v>
      </c>
      <c r="E142" s="9">
        <f t="shared" si="13"/>
        <v>0.91399572649572636</v>
      </c>
    </row>
    <row r="143" spans="1:5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1.6974206349206344</v>
      </c>
      <c r="E143" s="9">
        <f t="shared" si="13"/>
        <v>0.91399572649572636</v>
      </c>
    </row>
    <row r="144" spans="1:5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1.6974206349206344</v>
      </c>
      <c r="E144" s="9">
        <f t="shared" si="13"/>
        <v>0.91399572649572636</v>
      </c>
    </row>
    <row r="145" spans="1:10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D144-(JDB_Commun!C23)</f>
        <v>1.6557539682539677</v>
      </c>
      <c r="E145" s="9">
        <f t="shared" si="13"/>
        <v>0.89155982905982889</v>
      </c>
    </row>
    <row r="146" spans="1:10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D145-(JDB_Commun!C24+JDB_Commun!C25+JDB_Coralie!C68)</f>
        <v>1.520337301587301</v>
      </c>
      <c r="E146" s="9">
        <f>D146/$C$108</f>
        <v>0.81864316239316215</v>
      </c>
      <c r="G146" t="s">
        <v>221</v>
      </c>
      <c r="H146" s="91">
        <f>SUM(JDB_Coralie!C62:C68)</f>
        <v>0.21180555555555555</v>
      </c>
      <c r="I146" s="93" t="s">
        <v>222</v>
      </c>
      <c r="J146" s="94">
        <f>F1/7*A146</f>
        <v>1.857142857142857</v>
      </c>
    </row>
    <row r="150" spans="1:10" ht="26.25">
      <c r="B150" s="143" t="s">
        <v>9</v>
      </c>
      <c r="C150" s="144"/>
      <c r="D150" s="144"/>
      <c r="E150" s="144"/>
    </row>
    <row r="151" spans="1:10">
      <c r="A151">
        <v>1</v>
      </c>
      <c r="B151" s="4">
        <f>B146+1</f>
        <v>44587</v>
      </c>
      <c r="C151" s="5">
        <f>($F$1/7)*A187</f>
        <v>1.7619047619047619</v>
      </c>
      <c r="D151" s="5">
        <f>C151-(JDB_Coralie!C69+JDB_Coralie!C70+JDB_Coralie!C71)</f>
        <v>1.623015873015873</v>
      </c>
      <c r="E151" s="9">
        <f>D151/$C$151</f>
        <v>0.9211711711711712</v>
      </c>
    </row>
    <row r="152" spans="1:10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1.623015873015873</v>
      </c>
      <c r="E152" s="9">
        <f t="shared" ref="E152:E176" si="16">D152/$C$151</f>
        <v>0.9211711711711712</v>
      </c>
    </row>
    <row r="153" spans="1:10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1.623015873015873</v>
      </c>
      <c r="E153" s="9">
        <f t="shared" si="16"/>
        <v>0.9211711711711712</v>
      </c>
    </row>
    <row r="154" spans="1:10">
      <c r="A154">
        <v>4</v>
      </c>
      <c r="B154" s="4">
        <f t="shared" si="17"/>
        <v>44590</v>
      </c>
      <c r="C154" s="5">
        <f t="shared" si="18"/>
        <v>1.6190476190476188</v>
      </c>
      <c r="D154" s="5">
        <f>D153-(JDB_Coralie!C72)</f>
        <v>1.560515873015873</v>
      </c>
      <c r="E154" s="9">
        <f t="shared" si="16"/>
        <v>0.88569819819819817</v>
      </c>
    </row>
    <row r="155" spans="1:10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1.560515873015873</v>
      </c>
      <c r="E155" s="9">
        <f t="shared" si="16"/>
        <v>0.88569819819819817</v>
      </c>
    </row>
    <row r="156" spans="1:10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1.560515873015873</v>
      </c>
      <c r="E156" s="9">
        <f t="shared" si="16"/>
        <v>0.88569819819819817</v>
      </c>
    </row>
    <row r="157" spans="1:10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1.560515873015873</v>
      </c>
      <c r="E157" s="9">
        <f t="shared" si="16"/>
        <v>0.88569819819819817</v>
      </c>
    </row>
    <row r="158" spans="1:10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1.560515873015873</v>
      </c>
      <c r="E158" s="9">
        <f t="shared" si="16"/>
        <v>0.88569819819819817</v>
      </c>
    </row>
    <row r="159" spans="1:10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1.560515873015873</v>
      </c>
      <c r="E159" s="9">
        <f t="shared" si="16"/>
        <v>0.88569819819819817</v>
      </c>
    </row>
    <row r="160" spans="1:10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1.560515873015873</v>
      </c>
      <c r="E160" s="9">
        <f t="shared" si="16"/>
        <v>0.88569819819819817</v>
      </c>
    </row>
    <row r="161" spans="1:5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1.560515873015873</v>
      </c>
      <c r="E161" s="9">
        <f t="shared" si="16"/>
        <v>0.88569819819819817</v>
      </c>
    </row>
    <row r="162" spans="1:5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1.560515873015873</v>
      </c>
      <c r="E162" s="9">
        <f t="shared" si="16"/>
        <v>0.88569819819819817</v>
      </c>
    </row>
    <row r="163" spans="1:5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1.560515873015873</v>
      </c>
      <c r="E163" s="9">
        <f t="shared" si="16"/>
        <v>0.88569819819819817</v>
      </c>
    </row>
    <row r="164" spans="1:5">
      <c r="A164">
        <v>14</v>
      </c>
      <c r="B164" s="4">
        <f t="shared" si="17"/>
        <v>44600</v>
      </c>
      <c r="C164" s="5">
        <f t="shared" si="18"/>
        <v>1.1428571428571421</v>
      </c>
      <c r="D164" s="5">
        <f>D163-(JDB_Coralie!C73+JDB_Coralie!C74+JDB_Coralie!C75)</f>
        <v>1.4841269841269842</v>
      </c>
      <c r="E164" s="9">
        <f t="shared" si="16"/>
        <v>0.8423423423423424</v>
      </c>
    </row>
    <row r="165" spans="1:5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1.4841269841269842</v>
      </c>
      <c r="E165" s="9">
        <f>D165/$C$151</f>
        <v>0.8423423423423424</v>
      </c>
    </row>
    <row r="166" spans="1:5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1.4007936507936509</v>
      </c>
      <c r="E166" s="9">
        <f t="shared" si="16"/>
        <v>0.79504504504504514</v>
      </c>
    </row>
    <row r="167" spans="1:5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1.4007936507936509</v>
      </c>
      <c r="E167" s="9">
        <f t="shared" si="16"/>
        <v>0.79504504504504514</v>
      </c>
    </row>
    <row r="168" spans="1:5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1.4007936507936509</v>
      </c>
      <c r="E168" s="9">
        <f t="shared" si="16"/>
        <v>0.79504504504504514</v>
      </c>
    </row>
    <row r="169" spans="1:5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1.4007936507936509</v>
      </c>
      <c r="E169" s="9">
        <f t="shared" si="16"/>
        <v>0.79504504504504514</v>
      </c>
    </row>
    <row r="170" spans="1:5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1.4007936507936509</v>
      </c>
      <c r="E170" s="9">
        <f t="shared" si="16"/>
        <v>0.79504504504504514</v>
      </c>
    </row>
    <row r="171" spans="1:5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1.4007936507936509</v>
      </c>
      <c r="E171" s="9">
        <f t="shared" si="16"/>
        <v>0.79504504504504514</v>
      </c>
    </row>
    <row r="172" spans="1:5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1.4007936507936509</v>
      </c>
      <c r="E172" s="9">
        <f t="shared" si="16"/>
        <v>0.79504504504504514</v>
      </c>
    </row>
    <row r="173" spans="1:5">
      <c r="A173">
        <v>23</v>
      </c>
      <c r="B173" s="4">
        <f t="shared" si="17"/>
        <v>44609</v>
      </c>
      <c r="C173" s="5">
        <f t="shared" si="18"/>
        <v>0.71428571428571308</v>
      </c>
      <c r="D173" s="5">
        <f t="shared" si="19"/>
        <v>1.4007936507936509</v>
      </c>
      <c r="E173" s="9">
        <f t="shared" si="16"/>
        <v>0.79504504504504514</v>
      </c>
    </row>
    <row r="174" spans="1:5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1.4007936507936509</v>
      </c>
      <c r="E174" s="9">
        <f t="shared" si="16"/>
        <v>0.79504504504504514</v>
      </c>
    </row>
    <row r="175" spans="1:5">
      <c r="A175">
        <v>25</v>
      </c>
      <c r="B175" s="4">
        <f t="shared" si="17"/>
        <v>44611</v>
      </c>
      <c r="C175" s="5">
        <f t="shared" si="18"/>
        <v>0.61904761904761774</v>
      </c>
      <c r="D175" s="5">
        <f>D174-(JDB_Coralie!C76+JDB_Coralie!C77)</f>
        <v>1.2862103174603177</v>
      </c>
      <c r="E175" s="9">
        <f t="shared" si="16"/>
        <v>0.73001126126126137</v>
      </c>
    </row>
    <row r="176" spans="1:5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1.2862103174603177</v>
      </c>
      <c r="E176" s="9">
        <f t="shared" si="16"/>
        <v>0.73001126126126137</v>
      </c>
    </row>
    <row r="177" spans="1:10">
      <c r="A177">
        <v>27</v>
      </c>
      <c r="B177" s="4">
        <f t="shared" si="17"/>
        <v>44613</v>
      </c>
      <c r="C177" s="5">
        <f t="shared" si="18"/>
        <v>0.52380952380952239</v>
      </c>
      <c r="D177" s="5">
        <f>D176-(JDB_Coralie!C78+JDB_Coralie!C79+JDB_Coralie!C80)</f>
        <v>1.1994047619047621</v>
      </c>
      <c r="E177" s="9">
        <f>D177/$C$151</f>
        <v>0.68074324324324331</v>
      </c>
    </row>
    <row r="178" spans="1:10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D177-(JDB_Coralie!C81+JDB_Coralie!C82+JDB_Coralie!C83)</f>
        <v>1.1021825396825398</v>
      </c>
      <c r="E178" s="9">
        <f t="shared" ref="E178:E187" si="20">D178/$C$151</f>
        <v>0.62556306306306309</v>
      </c>
    </row>
    <row r="179" spans="1:10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1.1021825396825398</v>
      </c>
      <c r="E179" s="9">
        <f t="shared" si="20"/>
        <v>0.62556306306306309</v>
      </c>
    </row>
    <row r="180" spans="1:10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1.1021825396825398</v>
      </c>
      <c r="E180" s="9">
        <f t="shared" si="20"/>
        <v>0.62556306306306309</v>
      </c>
    </row>
    <row r="181" spans="1:10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1.1021825396825398</v>
      </c>
      <c r="E181" s="9">
        <f t="shared" si="20"/>
        <v>0.62556306306306309</v>
      </c>
    </row>
    <row r="182" spans="1:10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1.1021825396825398</v>
      </c>
      <c r="E182" s="9">
        <f t="shared" si="20"/>
        <v>0.62556306306306309</v>
      </c>
    </row>
    <row r="183" spans="1:10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1.1021825396825398</v>
      </c>
      <c r="E183" s="9">
        <f t="shared" si="20"/>
        <v>0.62556306306306309</v>
      </c>
    </row>
    <row r="184" spans="1:10">
      <c r="A184">
        <v>34</v>
      </c>
      <c r="B184" s="4">
        <f t="shared" si="17"/>
        <v>44620</v>
      </c>
      <c r="C184" s="5">
        <f t="shared" si="18"/>
        <v>0.19047619047618908</v>
      </c>
      <c r="D184" s="5">
        <f>D183-(JDB_Coralie!C84+JDB_Coralie!C85+JDB_Coralie!C86+JDB_Coralie!C87)</f>
        <v>0.89384920634920639</v>
      </c>
      <c r="E184" s="9">
        <f t="shared" si="20"/>
        <v>0.50731981981981988</v>
      </c>
    </row>
    <row r="185" spans="1:10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D184-(JDB_Coralie!C88+JDB_Coralie!C89+JDB_Coralie!C90+JDB_Coralie!C91)</f>
        <v>0.73412698412698418</v>
      </c>
      <c r="E185" s="9">
        <f t="shared" si="20"/>
        <v>0.41666666666666669</v>
      </c>
    </row>
    <row r="186" spans="1:10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0.73412698412698418</v>
      </c>
      <c r="E186" s="9">
        <f t="shared" si="20"/>
        <v>0.41666666666666669</v>
      </c>
    </row>
    <row r="187" spans="1:10">
      <c r="A187">
        <v>37</v>
      </c>
      <c r="B187" s="4">
        <f t="shared" si="17"/>
        <v>44623</v>
      </c>
      <c r="C187" s="5">
        <f t="shared" si="18"/>
        <v>4.7619047619046229E-2</v>
      </c>
      <c r="D187" s="5">
        <f t="shared" si="19"/>
        <v>0.73412698412698418</v>
      </c>
      <c r="E187" s="9">
        <f t="shared" si="20"/>
        <v>0.41666666666666669</v>
      </c>
      <c r="G187" t="s">
        <v>221</v>
      </c>
      <c r="H187" s="91">
        <f>SUM(JDB_Coralie!C69:C91)</f>
        <v>0.94444444444444442</v>
      </c>
      <c r="I187" t="s">
        <v>222</v>
      </c>
      <c r="J187" s="91">
        <f>F1/7*A187</f>
        <v>1.7619047619047619</v>
      </c>
    </row>
    <row r="191" spans="1:10" ht="26.25">
      <c r="B191" s="143" t="s">
        <v>253</v>
      </c>
      <c r="C191" s="144"/>
      <c r="D191" s="144"/>
      <c r="E191" s="144"/>
    </row>
    <row r="192" spans="1:10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>
      <c r="A193">
        <v>2</v>
      </c>
      <c r="B193" s="4">
        <f>B192+1</f>
        <v>44625</v>
      </c>
      <c r="C193" s="5">
        <f>C192-(($F$1/7))</f>
        <v>0.99999999999999978</v>
      </c>
      <c r="D193" s="5">
        <f>D192</f>
        <v>1.0059523809523807</v>
      </c>
      <c r="E193" s="9">
        <f t="shared" ref="E193:E213" si="21">D193/$C$192</f>
        <v>0.9602272727272726</v>
      </c>
    </row>
    <row r="194" spans="1:5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</f>
        <v>1.0059523809523807</v>
      </c>
      <c r="E194" s="9">
        <f t="shared" si="21"/>
        <v>0.9602272727272726</v>
      </c>
    </row>
    <row r="195" spans="1:5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D194-(JDB_Coralie!C92)</f>
        <v>1.0024801587301584</v>
      </c>
      <c r="E195" s="9">
        <f t="shared" si="21"/>
        <v>0.95691287878787856</v>
      </c>
    </row>
    <row r="196" spans="1:5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1.0024801587301584</v>
      </c>
      <c r="E196" s="9">
        <f t="shared" si="21"/>
        <v>0.95691287878787856</v>
      </c>
    </row>
    <row r="197" spans="1:5">
      <c r="A197">
        <v>6</v>
      </c>
      <c r="B197" s="4">
        <f t="shared" si="22"/>
        <v>44629</v>
      </c>
      <c r="C197" s="5">
        <f t="shared" si="23"/>
        <v>0.80952380952380909</v>
      </c>
      <c r="D197" s="5">
        <f>D196</f>
        <v>1.0024801587301584</v>
      </c>
      <c r="E197" s="9">
        <f t="shared" si="21"/>
        <v>0.95691287878787856</v>
      </c>
    </row>
    <row r="198" spans="1:5">
      <c r="A198">
        <v>7</v>
      </c>
      <c r="B198" s="4">
        <f t="shared" si="22"/>
        <v>44630</v>
      </c>
      <c r="C198" s="5">
        <f t="shared" si="23"/>
        <v>0.76190476190476142</v>
      </c>
      <c r="D198" s="5">
        <f>D197-(JDB_Coralie!C93)</f>
        <v>0.99553571428571397</v>
      </c>
      <c r="E198" s="9">
        <f t="shared" si="21"/>
        <v>0.95028409090909072</v>
      </c>
    </row>
    <row r="199" spans="1:5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0.99553571428571397</v>
      </c>
      <c r="E199" s="9">
        <f t="shared" si="21"/>
        <v>0.95028409090909072</v>
      </c>
    </row>
    <row r="200" spans="1:5">
      <c r="A200">
        <v>9</v>
      </c>
      <c r="B200" s="4">
        <f t="shared" si="22"/>
        <v>44632</v>
      </c>
      <c r="C200" s="5">
        <f t="shared" si="23"/>
        <v>0.66666666666666607</v>
      </c>
      <c r="D200" s="5">
        <f t="shared" si="24"/>
        <v>0.99553571428571397</v>
      </c>
      <c r="E200" s="9">
        <f t="shared" si="21"/>
        <v>0.95028409090909072</v>
      </c>
    </row>
    <row r="201" spans="1:5">
      <c r="A201">
        <v>10</v>
      </c>
      <c r="B201" s="4">
        <f t="shared" si="22"/>
        <v>44633</v>
      </c>
      <c r="C201" s="5">
        <f t="shared" si="23"/>
        <v>0.6190476190476184</v>
      </c>
      <c r="D201" s="5">
        <f>D200-(JDB_Coralie!C94+JDB_Coralie!C95+JDB_Coralie!C96+JDB_Coralie!C97+JDB_Coralie!C98)</f>
        <v>0.92261904761904734</v>
      </c>
      <c r="E201" s="9">
        <f t="shared" si="21"/>
        <v>0.88068181818181801</v>
      </c>
    </row>
    <row r="202" spans="1:5">
      <c r="A202">
        <v>11</v>
      </c>
      <c r="B202" s="4">
        <f t="shared" si="22"/>
        <v>44634</v>
      </c>
      <c r="C202" s="5">
        <f t="shared" si="23"/>
        <v>0.57142857142857073</v>
      </c>
      <c r="D202" s="5">
        <f>D201</f>
        <v>0.92261904761904734</v>
      </c>
      <c r="E202" s="9">
        <f t="shared" si="21"/>
        <v>0.88068181818181801</v>
      </c>
    </row>
    <row r="203" spans="1:5">
      <c r="A203">
        <v>12</v>
      </c>
      <c r="B203" s="4">
        <f t="shared" si="22"/>
        <v>44635</v>
      </c>
      <c r="C203" s="5">
        <f t="shared" si="23"/>
        <v>0.52380952380952306</v>
      </c>
      <c r="D203" s="5">
        <f t="shared" si="24"/>
        <v>0.92261904761904734</v>
      </c>
      <c r="E203" s="9">
        <f t="shared" si="21"/>
        <v>0.88068181818181801</v>
      </c>
    </row>
    <row r="204" spans="1:5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0.92261904761904734</v>
      </c>
      <c r="E204" s="9">
        <f t="shared" si="21"/>
        <v>0.88068181818181801</v>
      </c>
    </row>
    <row r="205" spans="1:5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0.92261904761904734</v>
      </c>
      <c r="E205" s="9">
        <f t="shared" si="21"/>
        <v>0.88068181818181801</v>
      </c>
    </row>
    <row r="206" spans="1:5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0.92261904761904734</v>
      </c>
      <c r="E206" s="9">
        <f t="shared" si="21"/>
        <v>0.88068181818181801</v>
      </c>
    </row>
    <row r="207" spans="1:5">
      <c r="A207">
        <v>16</v>
      </c>
      <c r="B207" s="4">
        <f t="shared" si="22"/>
        <v>44639</v>
      </c>
      <c r="C207" s="5">
        <f t="shared" si="23"/>
        <v>0.33333333333333259</v>
      </c>
      <c r="D207" s="5">
        <f>D206-(JDB_Coralie!C99+JDB_Coralie!C100+JDB_Coralie!C101+JDB_Coralie!C102+JDB_Coralie!C103+JDB_Coralie!C104)</f>
        <v>0.89136904761904734</v>
      </c>
      <c r="E207" s="9">
        <f t="shared" si="21"/>
        <v>0.8508522727272726</v>
      </c>
    </row>
    <row r="208" spans="1:5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0.89136904761904734</v>
      </c>
      <c r="E208" s="9">
        <f t="shared" si="21"/>
        <v>0.8508522727272726</v>
      </c>
    </row>
    <row r="209" spans="1:10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0.89136904761904734</v>
      </c>
      <c r="E209" s="9">
        <f t="shared" si="21"/>
        <v>0.8508522727272726</v>
      </c>
    </row>
    <row r="210" spans="1:10">
      <c r="A210">
        <v>19</v>
      </c>
      <c r="B210" s="4">
        <f t="shared" si="22"/>
        <v>44642</v>
      </c>
      <c r="C210" s="5">
        <f t="shared" si="23"/>
        <v>0.19047619047618974</v>
      </c>
      <c r="D210" s="5">
        <f>D209-(JDB_Coralie!C105+JDB_Coralie!C106+JDB_Coralie!C107+JDB_Coralie!C108)</f>
        <v>0.70386904761904734</v>
      </c>
      <c r="E210" s="9">
        <f t="shared" si="21"/>
        <v>0.67187499999999989</v>
      </c>
    </row>
    <row r="211" spans="1:10">
      <c r="A211">
        <v>20</v>
      </c>
      <c r="B211" s="4">
        <f t="shared" si="22"/>
        <v>44643</v>
      </c>
      <c r="C211" s="5">
        <f t="shared" si="23"/>
        <v>0.14285714285714213</v>
      </c>
      <c r="D211" s="5">
        <f>D210-(JDB_Coralie!C109)</f>
        <v>0.62053571428571397</v>
      </c>
      <c r="E211" s="9">
        <f t="shared" si="21"/>
        <v>0.59232954545454519</v>
      </c>
    </row>
    <row r="212" spans="1:10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0.62053571428571397</v>
      </c>
      <c r="E212" s="9">
        <f t="shared" si="21"/>
        <v>0.59232954545454519</v>
      </c>
    </row>
    <row r="213" spans="1:10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0.62053571428571397</v>
      </c>
      <c r="E213" s="9">
        <f t="shared" si="21"/>
        <v>0.59232954545454519</v>
      </c>
      <c r="G213" t="s">
        <v>221</v>
      </c>
      <c r="H213" s="91">
        <f>SUM(JDB_Coralie!C92:C109)</f>
        <v>0.38541666666666669</v>
      </c>
      <c r="I213" t="s">
        <v>222</v>
      </c>
      <c r="J213" s="91">
        <f>$F$1/7*A213</f>
        <v>1.0476190476190474</v>
      </c>
    </row>
    <row r="217" spans="1:10" ht="26.25">
      <c r="B217" s="143" t="s">
        <v>307</v>
      </c>
      <c r="C217" s="144"/>
      <c r="D217" s="144"/>
      <c r="E217" s="144"/>
      <c r="H217"/>
      <c r="J217"/>
    </row>
    <row r="218" spans="1:10">
      <c r="A218">
        <v>1</v>
      </c>
      <c r="B218" s="4">
        <f>B213+1</f>
        <v>44646</v>
      </c>
      <c r="C218" s="5">
        <f>($F$1/7)*A239</f>
        <v>1.0476190476190474</v>
      </c>
      <c r="D218" s="5">
        <f>C218</f>
        <v>1.0476190476190474</v>
      </c>
      <c r="E218" s="9">
        <f>D218/$C$218</f>
        <v>1</v>
      </c>
      <c r="H218"/>
      <c r="J218"/>
    </row>
    <row r="219" spans="1:10">
      <c r="A219">
        <v>2</v>
      </c>
      <c r="B219" s="4">
        <f>B218+1</f>
        <v>44647</v>
      </c>
      <c r="C219" s="5">
        <f>C218-(($F$1/7))</f>
        <v>0.99999999999999978</v>
      </c>
      <c r="D219" s="5">
        <f>D218</f>
        <v>1.0476190476190474</v>
      </c>
      <c r="E219" s="9">
        <f t="shared" ref="E219:E239" si="25">D219/$C$218</f>
        <v>1</v>
      </c>
      <c r="H219"/>
      <c r="J219"/>
    </row>
    <row r="220" spans="1:10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D219-(JDB_Coralie!C110)</f>
        <v>0.79761904761904745</v>
      </c>
      <c r="E220" s="9">
        <f t="shared" si="25"/>
        <v>0.76136363636363635</v>
      </c>
      <c r="H220"/>
      <c r="J220"/>
    </row>
    <row r="221" spans="1:10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D220-(JDB_Coralie!C111)</f>
        <v>0.48511904761904745</v>
      </c>
      <c r="E221" s="9">
        <f t="shared" si="25"/>
        <v>0.46306818181818171</v>
      </c>
      <c r="H221"/>
      <c r="J221"/>
    </row>
    <row r="222" spans="1:10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D221-(JDB_Coralie!C112+JDB_Coralie!C113)</f>
        <v>0.35664682539682524</v>
      </c>
      <c r="E222" s="9">
        <f t="shared" si="25"/>
        <v>0.34043560606060597</v>
      </c>
      <c r="H222"/>
      <c r="J222"/>
    </row>
    <row r="223" spans="1:10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0.23164682539682524</v>
      </c>
      <c r="E223" s="9">
        <f t="shared" si="25"/>
        <v>0.22111742424242412</v>
      </c>
      <c r="H223"/>
      <c r="J223"/>
    </row>
    <row r="224" spans="1:10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3" si="28">D223</f>
        <v>0.23164682539682524</v>
      </c>
      <c r="E224" s="9">
        <f t="shared" si="25"/>
        <v>0.22111742424242412</v>
      </c>
      <c r="H224"/>
      <c r="J224"/>
    </row>
    <row r="225" spans="1:10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</f>
        <v>0.23164682539682524</v>
      </c>
      <c r="E225" s="9">
        <f t="shared" si="25"/>
        <v>0.22111742424242412</v>
      </c>
      <c r="H225"/>
      <c r="J225"/>
    </row>
    <row r="226" spans="1:10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</f>
        <v>0.23164682539682524</v>
      </c>
      <c r="E226" s="9">
        <f t="shared" si="25"/>
        <v>0.22111742424242412</v>
      </c>
      <c r="H226"/>
      <c r="J226"/>
    </row>
    <row r="227" spans="1:10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D226-(JDB_Coralie!C114)</f>
        <v>6.4980158730158583E-2</v>
      </c>
      <c r="E227" s="9">
        <f t="shared" si="25"/>
        <v>6.202651515151502E-2</v>
      </c>
      <c r="H227"/>
      <c r="J227"/>
    </row>
    <row r="228" spans="1:10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D227-(JDB_Coralie!C115+JDB_Coralie!C116)</f>
        <v>-4.464285714285865E-3</v>
      </c>
      <c r="E228" s="9">
        <f t="shared" si="25"/>
        <v>-4.2613636363637809E-3</v>
      </c>
      <c r="H228"/>
      <c r="J228"/>
    </row>
    <row r="229" spans="1:10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D228-(JDB_Coralie!C117)</f>
        <v>-7.936507936508087E-3</v>
      </c>
      <c r="E229" s="9">
        <f t="shared" si="25"/>
        <v>-7.5757575757577208E-3</v>
      </c>
      <c r="H229"/>
      <c r="J229"/>
    </row>
    <row r="230" spans="1:10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-7.936507936508087E-3</v>
      </c>
      <c r="E230" s="9">
        <f t="shared" si="25"/>
        <v>-7.5757575757577208E-3</v>
      </c>
      <c r="H230"/>
      <c r="J230"/>
    </row>
    <row r="231" spans="1:10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-7.936507936508087E-3</v>
      </c>
      <c r="E231" s="9">
        <f t="shared" si="25"/>
        <v>-7.5757575757577208E-3</v>
      </c>
      <c r="H231"/>
      <c r="J231"/>
    </row>
    <row r="232" spans="1:10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-7.936507936508087E-3</v>
      </c>
      <c r="E232" s="9">
        <f t="shared" si="25"/>
        <v>-7.5757575757577208E-3</v>
      </c>
      <c r="H232"/>
      <c r="J232"/>
    </row>
    <row r="233" spans="1:10">
      <c r="A233">
        <v>16</v>
      </c>
      <c r="B233" s="4">
        <f t="shared" si="26"/>
        <v>44661</v>
      </c>
      <c r="C233" s="5">
        <f t="shared" si="27"/>
        <v>0.33333333333333259</v>
      </c>
      <c r="D233" s="5">
        <f t="shared" si="28"/>
        <v>-7.936507936508087E-3</v>
      </c>
      <c r="E233" s="9">
        <f t="shared" si="25"/>
        <v>-7.5757575757577208E-3</v>
      </c>
      <c r="H233"/>
      <c r="J233"/>
    </row>
    <row r="234" spans="1:10">
      <c r="A234">
        <v>17</v>
      </c>
      <c r="B234" s="4">
        <f t="shared" si="26"/>
        <v>44662</v>
      </c>
      <c r="C234" s="5">
        <f t="shared" si="27"/>
        <v>0.28571428571428498</v>
      </c>
      <c r="D234" s="5">
        <f>D233-(JDB_Coralie!C118+JDB_Coralie!C119+JDB_Coralie!C120)</f>
        <v>-0.12251984126984143</v>
      </c>
      <c r="E234" s="9">
        <f t="shared" si="25"/>
        <v>-0.11695075757575775</v>
      </c>
      <c r="H234"/>
      <c r="J234"/>
    </row>
    <row r="235" spans="1:10">
      <c r="A235">
        <v>18</v>
      </c>
      <c r="B235" s="4">
        <f t="shared" si="26"/>
        <v>44663</v>
      </c>
      <c r="C235" s="5">
        <f t="shared" si="27"/>
        <v>0.23809523809523736</v>
      </c>
      <c r="D235" s="5">
        <f>D234-(JDB_Coralie!C121+JDB_Commun!C29)</f>
        <v>-0.33085317460317476</v>
      </c>
      <c r="E235" s="9">
        <f t="shared" si="25"/>
        <v>-0.31581439393939414</v>
      </c>
    </row>
    <row r="236" spans="1:10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-0.33085317460317476</v>
      </c>
      <c r="E236" s="9">
        <f t="shared" si="25"/>
        <v>-0.31581439393939414</v>
      </c>
    </row>
    <row r="237" spans="1:10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-0.33085317460317476</v>
      </c>
      <c r="E237" s="9">
        <f t="shared" si="25"/>
        <v>-0.31581439393939414</v>
      </c>
    </row>
    <row r="238" spans="1:10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-0.33085317460317476</v>
      </c>
      <c r="E238" s="9">
        <f t="shared" si="25"/>
        <v>-0.31581439393939414</v>
      </c>
    </row>
    <row r="239" spans="1:10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-0.33085317460317476</v>
      </c>
      <c r="E239" s="9">
        <f t="shared" si="25"/>
        <v>-0.31581439393939414</v>
      </c>
      <c r="G239" t="s">
        <v>221</v>
      </c>
      <c r="H239" s="91">
        <f>SUM(JDB_Coralie!C110:C121)</f>
        <v>1.2118055555555556</v>
      </c>
      <c r="I239" t="s">
        <v>222</v>
      </c>
      <c r="J239" s="91">
        <f>$F$1/7*A239</f>
        <v>1.0476190476190474</v>
      </c>
    </row>
    <row r="243" spans="1:10" ht="26.25">
      <c r="B243" s="143" t="s">
        <v>327</v>
      </c>
      <c r="C243" s="144"/>
      <c r="D243" s="144"/>
      <c r="E243" s="144"/>
      <c r="H243"/>
      <c r="J243"/>
    </row>
    <row r="244" spans="1:10">
      <c r="A244">
        <v>1</v>
      </c>
      <c r="B244" s="4">
        <f>B239+1</f>
        <v>44668</v>
      </c>
      <c r="C244" s="5">
        <f>($F$1/7)*A266</f>
        <v>1.0952380952380951</v>
      </c>
      <c r="D244" s="5">
        <f>C244</f>
        <v>1.0952380952380951</v>
      </c>
      <c r="E244" s="9">
        <f>D244/$C$244</f>
        <v>1</v>
      </c>
      <c r="H244"/>
      <c r="J244"/>
    </row>
    <row r="245" spans="1:10">
      <c r="A245">
        <v>2</v>
      </c>
      <c r="B245" s="4">
        <f>B244+1</f>
        <v>44669</v>
      </c>
      <c r="C245" s="5">
        <f>C244-(($F$1/7))</f>
        <v>1.0476190476190474</v>
      </c>
      <c r="D245" s="5">
        <f>D244</f>
        <v>1.0952380952380951</v>
      </c>
      <c r="E245" s="9">
        <f t="shared" ref="E245:E266" si="31">D245/$C$244</f>
        <v>1</v>
      </c>
      <c r="H245"/>
      <c r="J245"/>
    </row>
    <row r="246" spans="1:10">
      <c r="A246">
        <v>3</v>
      </c>
      <c r="B246" s="4">
        <f t="shared" ref="B246:B266" si="32">B245+1</f>
        <v>44670</v>
      </c>
      <c r="C246" s="5">
        <f t="shared" ref="C246:C266" si="33">C245-(($F$1/7))</f>
        <v>0.99999999999999978</v>
      </c>
      <c r="D246" s="5">
        <f t="shared" ref="D246:D266" si="34">D245</f>
        <v>1.0952380952380951</v>
      </c>
      <c r="E246" s="9">
        <f t="shared" si="31"/>
        <v>1</v>
      </c>
      <c r="H246"/>
      <c r="J246"/>
    </row>
    <row r="247" spans="1:10">
      <c r="A247">
        <v>4</v>
      </c>
      <c r="B247" s="4">
        <f t="shared" si="32"/>
        <v>44671</v>
      </c>
      <c r="C247" s="5">
        <f t="shared" si="33"/>
        <v>0.95238095238095211</v>
      </c>
      <c r="D247" s="5">
        <f t="shared" si="34"/>
        <v>1.0952380952380951</v>
      </c>
      <c r="E247" s="9">
        <f t="shared" si="31"/>
        <v>1</v>
      </c>
      <c r="H247"/>
      <c r="J247"/>
    </row>
    <row r="248" spans="1:10">
      <c r="A248">
        <v>5</v>
      </c>
      <c r="B248" s="4">
        <f t="shared" si="32"/>
        <v>44672</v>
      </c>
      <c r="C248" s="5">
        <f t="shared" si="33"/>
        <v>0.90476190476190443</v>
      </c>
      <c r="D248" s="5">
        <f t="shared" si="34"/>
        <v>1.0952380952380951</v>
      </c>
      <c r="E248" s="9">
        <f t="shared" si="31"/>
        <v>1</v>
      </c>
      <c r="H248"/>
      <c r="J248"/>
    </row>
    <row r="249" spans="1:10">
      <c r="A249">
        <v>6</v>
      </c>
      <c r="B249" s="4">
        <f t="shared" si="32"/>
        <v>44673</v>
      </c>
      <c r="C249" s="5">
        <f t="shared" si="33"/>
        <v>0.85714285714285676</v>
      </c>
      <c r="D249" s="5">
        <f t="shared" si="34"/>
        <v>1.0952380952380951</v>
      </c>
      <c r="E249" s="9">
        <f t="shared" si="31"/>
        <v>1</v>
      </c>
      <c r="H249"/>
      <c r="J249"/>
    </row>
    <row r="250" spans="1:10">
      <c r="A250">
        <v>7</v>
      </c>
      <c r="B250" s="4">
        <f t="shared" si="32"/>
        <v>44674</v>
      </c>
      <c r="C250" s="5">
        <f t="shared" si="33"/>
        <v>0.80952380952380909</v>
      </c>
      <c r="D250" s="5">
        <f t="shared" si="34"/>
        <v>1.0952380952380951</v>
      </c>
      <c r="E250" s="9">
        <f t="shared" si="31"/>
        <v>1</v>
      </c>
      <c r="H250"/>
      <c r="J250"/>
    </row>
    <row r="251" spans="1:10">
      <c r="A251">
        <v>8</v>
      </c>
      <c r="B251" s="4">
        <f t="shared" si="32"/>
        <v>44675</v>
      </c>
      <c r="C251" s="5">
        <f t="shared" si="33"/>
        <v>0.76190476190476142</v>
      </c>
      <c r="D251" s="5">
        <f t="shared" si="34"/>
        <v>1.0952380952380951</v>
      </c>
      <c r="E251" s="9">
        <f t="shared" si="31"/>
        <v>1</v>
      </c>
      <c r="H251"/>
      <c r="J251"/>
    </row>
    <row r="252" spans="1:10">
      <c r="A252">
        <v>9</v>
      </c>
      <c r="B252" s="4">
        <f t="shared" si="32"/>
        <v>44676</v>
      </c>
      <c r="C252" s="5">
        <f t="shared" si="33"/>
        <v>0.71428571428571375</v>
      </c>
      <c r="D252" s="5">
        <f t="shared" si="34"/>
        <v>1.0952380952380951</v>
      </c>
      <c r="E252" s="9">
        <f t="shared" si="31"/>
        <v>1</v>
      </c>
      <c r="H252"/>
      <c r="J252"/>
    </row>
    <row r="253" spans="1:10">
      <c r="A253">
        <v>10</v>
      </c>
      <c r="B253" s="4">
        <f t="shared" si="32"/>
        <v>44677</v>
      </c>
      <c r="C253" s="5">
        <f t="shared" si="33"/>
        <v>0.66666666666666607</v>
      </c>
      <c r="D253" s="5">
        <f>D252-(JDB_Coralie!C122+JDB_Coralie!C123)</f>
        <v>1.0813492063492063</v>
      </c>
      <c r="E253" s="9">
        <f t="shared" si="31"/>
        <v>0.9873188405797102</v>
      </c>
      <c r="H253"/>
      <c r="J253"/>
    </row>
    <row r="254" spans="1:10">
      <c r="A254">
        <v>11</v>
      </c>
      <c r="B254" s="4">
        <f t="shared" si="32"/>
        <v>44678</v>
      </c>
      <c r="C254" s="5">
        <f t="shared" si="33"/>
        <v>0.6190476190476184</v>
      </c>
      <c r="D254" s="5">
        <f t="shared" si="34"/>
        <v>1.0813492063492063</v>
      </c>
      <c r="E254" s="9">
        <f t="shared" si="31"/>
        <v>0.9873188405797102</v>
      </c>
      <c r="H254"/>
      <c r="J254"/>
    </row>
    <row r="255" spans="1:10">
      <c r="A255">
        <v>12</v>
      </c>
      <c r="B255" s="4">
        <f t="shared" si="32"/>
        <v>44679</v>
      </c>
      <c r="C255" s="5">
        <f t="shared" si="33"/>
        <v>0.57142857142857073</v>
      </c>
      <c r="D255" s="5">
        <f t="shared" si="34"/>
        <v>1.0813492063492063</v>
      </c>
      <c r="E255" s="9">
        <f t="shared" si="31"/>
        <v>0.9873188405797102</v>
      </c>
      <c r="H255"/>
      <c r="J255"/>
    </row>
    <row r="256" spans="1:10">
      <c r="A256">
        <v>13</v>
      </c>
      <c r="B256" s="4">
        <f t="shared" si="32"/>
        <v>44680</v>
      </c>
      <c r="C256" s="5">
        <f t="shared" si="33"/>
        <v>0.52380952380952306</v>
      </c>
      <c r="D256" s="5">
        <f t="shared" si="34"/>
        <v>1.0813492063492063</v>
      </c>
      <c r="E256" s="9">
        <f t="shared" si="31"/>
        <v>0.9873188405797102</v>
      </c>
      <c r="H256"/>
      <c r="J256"/>
    </row>
    <row r="257" spans="1:10">
      <c r="A257">
        <v>14</v>
      </c>
      <c r="B257" s="4">
        <f t="shared" si="32"/>
        <v>44681</v>
      </c>
      <c r="C257" s="5">
        <f t="shared" si="33"/>
        <v>0.47619047619047544</v>
      </c>
      <c r="D257" s="5">
        <f>D256-(JDB_Coralie!C124)</f>
        <v>0.95634920634920628</v>
      </c>
      <c r="E257" s="9">
        <f t="shared" si="31"/>
        <v>0.87318840579710144</v>
      </c>
      <c r="H257"/>
      <c r="J257"/>
    </row>
    <row r="258" spans="1:10">
      <c r="A258">
        <v>15</v>
      </c>
      <c r="B258" s="4">
        <f t="shared" si="32"/>
        <v>44682</v>
      </c>
      <c r="C258" s="5">
        <f t="shared" si="33"/>
        <v>0.42857142857142783</v>
      </c>
      <c r="D258" s="5">
        <f t="shared" si="34"/>
        <v>0.95634920634920628</v>
      </c>
      <c r="E258" s="9">
        <f t="shared" si="31"/>
        <v>0.87318840579710144</v>
      </c>
      <c r="H258"/>
      <c r="J258"/>
    </row>
    <row r="259" spans="1:10">
      <c r="A259">
        <v>16</v>
      </c>
      <c r="B259" s="4">
        <f t="shared" si="32"/>
        <v>44683</v>
      </c>
      <c r="C259" s="5">
        <f t="shared" si="33"/>
        <v>0.38095238095238021</v>
      </c>
      <c r="D259" s="5">
        <f t="shared" si="34"/>
        <v>0.95634920634920628</v>
      </c>
      <c r="E259" s="9">
        <f t="shared" si="31"/>
        <v>0.87318840579710144</v>
      </c>
      <c r="H259"/>
      <c r="J259"/>
    </row>
    <row r="260" spans="1:10">
      <c r="A260">
        <v>17</v>
      </c>
      <c r="B260" s="4">
        <f t="shared" si="32"/>
        <v>44684</v>
      </c>
      <c r="C260" s="5">
        <f t="shared" si="33"/>
        <v>0.33333333333333259</v>
      </c>
      <c r="D260" s="5">
        <f>D259-(JDB_Coralie!C125)</f>
        <v>0.77926587301587291</v>
      </c>
      <c r="E260" s="9">
        <f t="shared" si="31"/>
        <v>0.71150362318840576</v>
      </c>
      <c r="H260"/>
      <c r="J260"/>
    </row>
    <row r="261" spans="1:10">
      <c r="A261">
        <v>18</v>
      </c>
      <c r="B261" s="4">
        <f t="shared" si="32"/>
        <v>44685</v>
      </c>
      <c r="C261" s="5">
        <f t="shared" si="33"/>
        <v>0.28571428571428498</v>
      </c>
      <c r="D261" s="5">
        <f>D260-(JDB_Coralie!C126)</f>
        <v>0.57093253968253954</v>
      </c>
      <c r="E261" s="9">
        <f t="shared" si="31"/>
        <v>0.52128623188405787</v>
      </c>
    </row>
    <row r="262" spans="1:10">
      <c r="A262">
        <v>19</v>
      </c>
      <c r="B262" s="4">
        <f t="shared" si="32"/>
        <v>44686</v>
      </c>
      <c r="C262" s="5">
        <f t="shared" si="33"/>
        <v>0.23809523809523736</v>
      </c>
      <c r="D262" s="5">
        <f t="shared" si="34"/>
        <v>0.57093253968253954</v>
      </c>
      <c r="E262" s="9">
        <f t="shared" si="31"/>
        <v>0.52128623188405787</v>
      </c>
      <c r="H262"/>
      <c r="J262"/>
    </row>
    <row r="263" spans="1:10">
      <c r="A263">
        <v>20</v>
      </c>
      <c r="B263" s="4">
        <f t="shared" si="32"/>
        <v>44687</v>
      </c>
      <c r="C263" s="5">
        <f t="shared" si="33"/>
        <v>0.19047619047618974</v>
      </c>
      <c r="D263" s="5">
        <f t="shared" si="34"/>
        <v>0.57093253968253954</v>
      </c>
      <c r="E263" s="9">
        <f t="shared" si="31"/>
        <v>0.52128623188405787</v>
      </c>
    </row>
    <row r="264" spans="1:10">
      <c r="A264">
        <v>21</v>
      </c>
      <c r="B264" s="4">
        <f t="shared" si="32"/>
        <v>44688</v>
      </c>
      <c r="C264" s="5">
        <f t="shared" si="33"/>
        <v>0.14285714285714213</v>
      </c>
      <c r="D264" s="5">
        <f t="shared" si="34"/>
        <v>0.57093253968253954</v>
      </c>
      <c r="E264" s="9">
        <f t="shared" si="31"/>
        <v>0.52128623188405787</v>
      </c>
    </row>
    <row r="265" spans="1:10">
      <c r="A265">
        <v>22</v>
      </c>
      <c r="B265" s="4">
        <f t="shared" si="32"/>
        <v>44689</v>
      </c>
      <c r="C265" s="5">
        <f t="shared" si="33"/>
        <v>9.5238095238094511E-2</v>
      </c>
      <c r="D265" s="5">
        <f t="shared" si="34"/>
        <v>0.57093253968253954</v>
      </c>
      <c r="E265" s="9">
        <f t="shared" si="31"/>
        <v>0.52128623188405787</v>
      </c>
    </row>
    <row r="266" spans="1:10">
      <c r="A266">
        <v>23</v>
      </c>
      <c r="B266" s="4">
        <f t="shared" si="32"/>
        <v>44690</v>
      </c>
      <c r="C266" s="5">
        <f t="shared" si="33"/>
        <v>4.7619047619046895E-2</v>
      </c>
      <c r="D266" s="5">
        <f t="shared" si="34"/>
        <v>0.57093253968253954</v>
      </c>
      <c r="E266" s="9">
        <f t="shared" si="31"/>
        <v>0.52128623188405787</v>
      </c>
      <c r="G266" t="s">
        <v>221</v>
      </c>
      <c r="H266" s="122">
        <f>SUM(JDB_Coralie!C122:C126)</f>
        <v>0.52430555555555558</v>
      </c>
      <c r="I266" t="s">
        <v>222</v>
      </c>
      <c r="J266" s="91">
        <f>$F$1/7*A266</f>
        <v>1.0952380952380951</v>
      </c>
    </row>
    <row r="270" spans="1:10" ht="26.25">
      <c r="B270" s="143" t="s">
        <v>328</v>
      </c>
      <c r="C270" s="144"/>
      <c r="D270" s="144"/>
      <c r="E270" s="144"/>
      <c r="H270"/>
      <c r="J270"/>
    </row>
    <row r="271" spans="1:10">
      <c r="A271">
        <v>1</v>
      </c>
      <c r="B271" s="4">
        <f>B266+1</f>
        <v>44691</v>
      </c>
      <c r="C271" s="5">
        <f>($F$1/7)*A294</f>
        <v>1.1428571428571428</v>
      </c>
      <c r="D271" s="5">
        <f>C271</f>
        <v>1.1428571428571428</v>
      </c>
      <c r="E271" s="9">
        <f>D271/$C$271</f>
        <v>1</v>
      </c>
      <c r="H271"/>
      <c r="J271"/>
    </row>
    <row r="272" spans="1:10">
      <c r="A272">
        <v>2</v>
      </c>
      <c r="B272" s="4">
        <f>B271+1</f>
        <v>44692</v>
      </c>
      <c r="C272" s="5">
        <f>C271-(($F$1/7))</f>
        <v>1.0952380952380951</v>
      </c>
      <c r="D272" s="5">
        <f>D271-(JDB_Coralie!C127+JDB_Coralie!C128)</f>
        <v>1.1254960317460316</v>
      </c>
      <c r="E272" s="9">
        <f t="shared" ref="E272:E291" si="35">D272/$C$271</f>
        <v>0.98480902777777768</v>
      </c>
      <c r="H272"/>
      <c r="J272"/>
    </row>
    <row r="273" spans="1:10">
      <c r="A273">
        <v>3</v>
      </c>
      <c r="B273" s="4">
        <f t="shared" ref="B273:B294" si="36">B272+1</f>
        <v>44693</v>
      </c>
      <c r="C273" s="5">
        <f t="shared" ref="C273:C294" si="37">C272-(($F$1/7))</f>
        <v>1.0476190476190474</v>
      </c>
      <c r="D273" s="5">
        <f t="shared" ref="D273:D294" si="38">D272</f>
        <v>1.1254960317460316</v>
      </c>
      <c r="E273" s="9">
        <f t="shared" si="35"/>
        <v>0.98480902777777768</v>
      </c>
      <c r="H273"/>
      <c r="J273"/>
    </row>
    <row r="274" spans="1:10">
      <c r="A274">
        <v>4</v>
      </c>
      <c r="B274" s="4">
        <f t="shared" si="36"/>
        <v>44694</v>
      </c>
      <c r="C274" s="5">
        <f t="shared" si="37"/>
        <v>0.99999999999999978</v>
      </c>
      <c r="D274" s="5">
        <f>D273-(JDB_Coralie!C129)</f>
        <v>1.1185515873015872</v>
      </c>
      <c r="E274" s="9">
        <f t="shared" si="35"/>
        <v>0.97873263888888884</v>
      </c>
      <c r="H274"/>
      <c r="J274"/>
    </row>
    <row r="275" spans="1:10">
      <c r="A275">
        <v>5</v>
      </c>
      <c r="B275" s="4">
        <f t="shared" si="36"/>
        <v>44695</v>
      </c>
      <c r="C275" s="5">
        <f t="shared" si="37"/>
        <v>0.95238095238095211</v>
      </c>
      <c r="D275" s="5">
        <f t="shared" si="38"/>
        <v>1.1185515873015872</v>
      </c>
      <c r="E275" s="9">
        <f t="shared" si="35"/>
        <v>0.97873263888888884</v>
      </c>
      <c r="H275"/>
      <c r="J275"/>
    </row>
    <row r="276" spans="1:10">
      <c r="A276">
        <v>6</v>
      </c>
      <c r="B276" s="4">
        <f t="shared" si="36"/>
        <v>44696</v>
      </c>
      <c r="C276" s="5">
        <f t="shared" si="37"/>
        <v>0.90476190476190443</v>
      </c>
      <c r="D276" s="5">
        <f t="shared" si="38"/>
        <v>1.1185515873015872</v>
      </c>
      <c r="E276" s="9">
        <f t="shared" si="35"/>
        <v>0.97873263888888884</v>
      </c>
      <c r="H276"/>
      <c r="J276"/>
    </row>
    <row r="277" spans="1:10">
      <c r="A277">
        <v>7</v>
      </c>
      <c r="B277" s="4">
        <f t="shared" si="36"/>
        <v>44697</v>
      </c>
      <c r="C277" s="5">
        <f t="shared" si="37"/>
        <v>0.85714285714285676</v>
      </c>
      <c r="D277" s="5">
        <f>D276-(JDB_Coralie!C130+JDB_Coralie!C131+JDB_Coralie!C132+JDB_Coralie!C133+JDB_Coralie!C134+JDB_Coralie!C135+JDB_Coralie!C136)</f>
        <v>0.802579365079365</v>
      </c>
      <c r="E277" s="9">
        <f t="shared" si="35"/>
        <v>0.70225694444444442</v>
      </c>
      <c r="H277"/>
      <c r="J277"/>
    </row>
    <row r="278" spans="1:10">
      <c r="A278">
        <v>8</v>
      </c>
      <c r="B278" s="4">
        <f t="shared" si="36"/>
        <v>44698</v>
      </c>
      <c r="C278" s="5">
        <f t="shared" si="37"/>
        <v>0.80952380952380909</v>
      </c>
      <c r="D278" s="5">
        <f>D277-(JDB_Coralie!C137+JDB_Coralie!C138+JDB_Commun!C30)</f>
        <v>0.583829365079365</v>
      </c>
      <c r="E278" s="9">
        <f t="shared" si="35"/>
        <v>0.51085069444444442</v>
      </c>
      <c r="H278"/>
      <c r="J278"/>
    </row>
    <row r="279" spans="1:10">
      <c r="A279">
        <v>9</v>
      </c>
      <c r="B279" s="4">
        <f t="shared" si="36"/>
        <v>44699</v>
      </c>
      <c r="C279" s="5">
        <f t="shared" si="37"/>
        <v>0.76190476190476142</v>
      </c>
      <c r="D279" s="5">
        <f t="shared" si="38"/>
        <v>0.583829365079365</v>
      </c>
      <c r="E279" s="9">
        <f t="shared" si="35"/>
        <v>0.51085069444444442</v>
      </c>
      <c r="H279"/>
      <c r="J279"/>
    </row>
    <row r="280" spans="1:10">
      <c r="A280">
        <v>10</v>
      </c>
      <c r="B280" s="4">
        <f t="shared" si="36"/>
        <v>44700</v>
      </c>
      <c r="C280" s="5">
        <f t="shared" si="37"/>
        <v>0.71428571428571375</v>
      </c>
      <c r="D280" s="5">
        <f>D279-(JDB_Coralie!C139+JDB_Coralie!C140+JDB_Coralie!C141)</f>
        <v>0.50396825396825395</v>
      </c>
      <c r="E280" s="9">
        <f t="shared" si="35"/>
        <v>0.44097222222222221</v>
      </c>
      <c r="H280"/>
      <c r="J280"/>
    </row>
    <row r="281" spans="1:10">
      <c r="A281">
        <v>11</v>
      </c>
      <c r="B281" s="4">
        <f t="shared" si="36"/>
        <v>44701</v>
      </c>
      <c r="C281" s="5">
        <f t="shared" si="37"/>
        <v>0.66666666666666607</v>
      </c>
      <c r="D281" s="5">
        <f>D280-(JDB_Coralie!C142)</f>
        <v>0.33730158730158732</v>
      </c>
      <c r="E281" s="9">
        <f t="shared" si="35"/>
        <v>0.29513888888888895</v>
      </c>
      <c r="H281"/>
      <c r="J281"/>
    </row>
    <row r="282" spans="1:10">
      <c r="A282">
        <v>12</v>
      </c>
      <c r="B282" s="4">
        <f t="shared" si="36"/>
        <v>44702</v>
      </c>
      <c r="C282" s="5">
        <f t="shared" si="37"/>
        <v>0.6190476190476184</v>
      </c>
      <c r="D282" s="5">
        <f t="shared" si="38"/>
        <v>0.33730158730158732</v>
      </c>
      <c r="E282" s="9">
        <f t="shared" si="35"/>
        <v>0.29513888888888895</v>
      </c>
      <c r="H282"/>
      <c r="J282"/>
    </row>
    <row r="283" spans="1:10">
      <c r="A283">
        <v>13</v>
      </c>
      <c r="B283" s="4">
        <f t="shared" si="36"/>
        <v>44703</v>
      </c>
      <c r="C283" s="5">
        <f t="shared" si="37"/>
        <v>0.57142857142857073</v>
      </c>
      <c r="D283" s="5">
        <f>D282-(JDB_Coralie!C143)</f>
        <v>8.7301587301587324E-2</v>
      </c>
      <c r="E283" s="9">
        <f t="shared" si="35"/>
        <v>7.6388888888888909E-2</v>
      </c>
      <c r="H283"/>
      <c r="J283"/>
    </row>
    <row r="284" spans="1:10">
      <c r="A284">
        <v>14</v>
      </c>
      <c r="B284" s="4">
        <f t="shared" si="36"/>
        <v>44704</v>
      </c>
      <c r="C284" s="5">
        <f t="shared" si="37"/>
        <v>0.52380952380952306</v>
      </c>
      <c r="D284" s="5">
        <f t="shared" si="38"/>
        <v>8.7301587301587324E-2</v>
      </c>
      <c r="E284" s="9">
        <f t="shared" si="35"/>
        <v>7.6388888888888909E-2</v>
      </c>
      <c r="H284"/>
      <c r="J284"/>
    </row>
    <row r="285" spans="1:10">
      <c r="A285">
        <v>15</v>
      </c>
      <c r="B285" s="4">
        <f t="shared" si="36"/>
        <v>44705</v>
      </c>
      <c r="C285" s="5">
        <f t="shared" si="37"/>
        <v>0.47619047619047544</v>
      </c>
      <c r="D285" s="5">
        <f>D284-(JDB_Coralie!C144+JDB_Coralie!C145+JDB_Coralie!C146)</f>
        <v>-5.505952380952378E-2</v>
      </c>
      <c r="E285" s="9">
        <f t="shared" si="35"/>
        <v>-4.8177083333333308E-2</v>
      </c>
      <c r="H285"/>
      <c r="J285"/>
    </row>
    <row r="286" spans="1:10">
      <c r="A286">
        <v>16</v>
      </c>
      <c r="B286" s="4">
        <f t="shared" si="36"/>
        <v>44706</v>
      </c>
      <c r="C286" s="5">
        <f t="shared" si="37"/>
        <v>0.42857142857142783</v>
      </c>
      <c r="D286" s="5">
        <f>D285-(JDB_Coralie!C147)</f>
        <v>-0.15922619047619047</v>
      </c>
      <c r="E286" s="9">
        <f t="shared" si="35"/>
        <v>-0.13932291666666666</v>
      </c>
      <c r="H286"/>
      <c r="J286"/>
    </row>
    <row r="287" spans="1:10">
      <c r="A287">
        <v>17</v>
      </c>
      <c r="B287" s="4">
        <f t="shared" si="36"/>
        <v>44707</v>
      </c>
      <c r="C287" s="5">
        <f t="shared" si="37"/>
        <v>0.38095238095238021</v>
      </c>
      <c r="D287" s="5">
        <f>D286-(JDB_Commun!C31+JDB_Coralie!C148)</f>
        <v>-0.24603174603174602</v>
      </c>
      <c r="E287" s="9">
        <f t="shared" si="35"/>
        <v>-0.21527777777777779</v>
      </c>
      <c r="H287"/>
      <c r="J287"/>
    </row>
    <row r="288" spans="1:10">
      <c r="A288">
        <v>18</v>
      </c>
      <c r="B288" s="4">
        <f t="shared" si="36"/>
        <v>44708</v>
      </c>
      <c r="C288" s="5">
        <f t="shared" si="37"/>
        <v>0.33333333333333259</v>
      </c>
      <c r="D288" s="5">
        <f>D287-(JDB_Coralie!C149+JDB_Coralie!C150)</f>
        <v>-0.25992063492063489</v>
      </c>
      <c r="E288" s="9">
        <f t="shared" si="35"/>
        <v>-0.22743055555555552</v>
      </c>
    </row>
    <row r="289" spans="1:11">
      <c r="A289">
        <v>19</v>
      </c>
      <c r="B289" s="4">
        <f t="shared" si="36"/>
        <v>44709</v>
      </c>
      <c r="C289" s="5">
        <f t="shared" si="37"/>
        <v>0.28571428571428498</v>
      </c>
      <c r="D289" s="5">
        <f>D288-(JDB_Coralie!C151)</f>
        <v>-0.63492063492063489</v>
      </c>
      <c r="E289" s="9">
        <f t="shared" si="35"/>
        <v>-0.55555555555555558</v>
      </c>
      <c r="H289"/>
      <c r="J289"/>
    </row>
    <row r="290" spans="1:11">
      <c r="A290">
        <v>20</v>
      </c>
      <c r="B290" s="4">
        <f t="shared" si="36"/>
        <v>44710</v>
      </c>
      <c r="C290" s="5">
        <f t="shared" si="37"/>
        <v>0.23809523809523736</v>
      </c>
      <c r="D290" s="5">
        <f t="shared" si="38"/>
        <v>-0.63492063492063489</v>
      </c>
      <c r="E290" s="9">
        <f t="shared" si="35"/>
        <v>-0.55555555555555558</v>
      </c>
    </row>
    <row r="291" spans="1:11">
      <c r="A291">
        <v>21</v>
      </c>
      <c r="B291" s="4">
        <f t="shared" si="36"/>
        <v>44711</v>
      </c>
      <c r="C291" s="5">
        <f t="shared" si="37"/>
        <v>0.19047619047618974</v>
      </c>
      <c r="D291" s="5">
        <f t="shared" si="38"/>
        <v>-0.63492063492063489</v>
      </c>
      <c r="E291" s="9">
        <f t="shared" si="35"/>
        <v>-0.55555555555555558</v>
      </c>
      <c r="G291" t="s">
        <v>221</v>
      </c>
      <c r="H291" s="122">
        <f>SUM(JDB_Coralie!C127:C151)</f>
        <v>1.6215277777777781</v>
      </c>
      <c r="I291" t="s">
        <v>222</v>
      </c>
      <c r="J291" s="91">
        <f>$F$1/7*A294</f>
        <v>1.1428571428571428</v>
      </c>
    </row>
    <row r="292" spans="1:11">
      <c r="A292">
        <v>22</v>
      </c>
      <c r="B292" s="4">
        <f t="shared" si="36"/>
        <v>44712</v>
      </c>
      <c r="C292" s="5">
        <f t="shared" si="37"/>
        <v>0.14285714285714213</v>
      </c>
      <c r="D292" s="5">
        <f t="shared" si="38"/>
        <v>-0.63492063492063489</v>
      </c>
      <c r="E292" s="9">
        <f t="shared" ref="E292:E294" si="39">D292/$C$271</f>
        <v>-0.55555555555555558</v>
      </c>
    </row>
    <row r="293" spans="1:11">
      <c r="A293">
        <v>23</v>
      </c>
      <c r="B293" s="4">
        <f t="shared" si="36"/>
        <v>44713</v>
      </c>
      <c r="C293" s="5">
        <f t="shared" si="37"/>
        <v>9.5238095238094511E-2</v>
      </c>
      <c r="D293" s="5">
        <f t="shared" si="38"/>
        <v>-0.63492063492063489</v>
      </c>
      <c r="E293" s="9">
        <f t="shared" si="39"/>
        <v>-0.55555555555555558</v>
      </c>
    </row>
    <row r="294" spans="1:11">
      <c r="A294">
        <v>24</v>
      </c>
      <c r="B294" s="4">
        <f t="shared" si="36"/>
        <v>44714</v>
      </c>
      <c r="C294" s="5">
        <f t="shared" si="37"/>
        <v>4.7619047619046895E-2</v>
      </c>
      <c r="D294" s="5">
        <f t="shared" si="38"/>
        <v>-0.63492063492063489</v>
      </c>
      <c r="E294" s="9">
        <f t="shared" si="39"/>
        <v>-0.55555555555555558</v>
      </c>
    </row>
    <row r="295" spans="1:11">
      <c r="G295" t="s">
        <v>384</v>
      </c>
      <c r="H295" s="91">
        <f>H21+H53+H78+H103+H146+H187+H213+H239+H266+H291+SUM(JDB_Commun!C3:C31)</f>
        <v>8.3020833333333321</v>
      </c>
      <c r="I295" s="91" t="s">
        <v>222</v>
      </c>
      <c r="J295" s="91">
        <f>J21+J53+J78+J103+J146+J187+J213+J239+J266+J291</f>
        <v>12.19047619047619</v>
      </c>
      <c r="K295" t="s">
        <v>386</v>
      </c>
    </row>
    <row r="296" spans="1:11">
      <c r="J296" s="91">
        <v>9</v>
      </c>
      <c r="K296" t="s">
        <v>385</v>
      </c>
    </row>
  </sheetData>
  <mergeCells count="10">
    <mergeCell ref="B243:E243"/>
    <mergeCell ref="B270:E270"/>
    <mergeCell ref="B217:E217"/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21" priority="12" timePeriod="today">
      <formula>FLOOR(B1,1)=TODAY()</formula>
    </cfRule>
  </conditionalFormatting>
  <conditionalFormatting sqref="B150:E187">
    <cfRule type="timePeriod" dxfId="20" priority="11" timePeriod="today">
      <formula>FLOOR(B150,1)=TODAY()</formula>
    </cfRule>
  </conditionalFormatting>
  <conditionalFormatting sqref="B25:E25">
    <cfRule type="timePeriod" dxfId="19" priority="10" timePeriod="today">
      <formula>FLOOR(B25,1)=TODAY()</formula>
    </cfRule>
  </conditionalFormatting>
  <conditionalFormatting sqref="B22:E24">
    <cfRule type="timePeriod" dxfId="18" priority="9" timePeriod="today">
      <formula>FLOOR(B22,1)=TODAY()</formula>
    </cfRule>
  </conditionalFormatting>
  <conditionalFormatting sqref="B54:E57">
    <cfRule type="timePeriod" dxfId="17" priority="8" timePeriod="today">
      <formula>FLOOR(B54,1)=TODAY()</formula>
    </cfRule>
  </conditionalFormatting>
  <conditionalFormatting sqref="B107:E107">
    <cfRule type="timePeriod" dxfId="16" priority="7" timePeriod="today">
      <formula>FLOOR(B107,1)=TODAY()</formula>
    </cfRule>
  </conditionalFormatting>
  <conditionalFormatting sqref="B191:E191">
    <cfRule type="timePeriod" dxfId="15" priority="5" timePeriod="today">
      <formula>FLOOR(B191,1)=TODAY()</formula>
    </cfRule>
  </conditionalFormatting>
  <conditionalFormatting sqref="B192:E213">
    <cfRule type="timePeriod" dxfId="14" priority="4" timePeriod="today">
      <formula>FLOOR(B192,1)=TODAY()</formula>
    </cfRule>
  </conditionalFormatting>
  <conditionalFormatting sqref="B217:E239">
    <cfRule type="timePeriod" dxfId="13" priority="3" timePeriod="today">
      <formula>FLOOR(B217,1)=TODAY()</formula>
    </cfRule>
  </conditionalFormatting>
  <conditionalFormatting sqref="B243:E266">
    <cfRule type="timePeriod" dxfId="12" priority="2" timePeriod="today">
      <formula>FLOOR(B243,1)=TODAY()</formula>
    </cfRule>
  </conditionalFormatting>
  <conditionalFormatting sqref="B270:E294">
    <cfRule type="timePeriod" dxfId="11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8CC5-36C4-1340-8DE8-5785907C2251}">
  <sheetPr codeName="Feuil5"/>
  <dimension ref="A1:K296"/>
  <sheetViews>
    <sheetView showGridLines="0" zoomScale="110" zoomScaleNormal="70" workbookViewId="0">
      <pane ySplit="1" topLeftCell="A269" activePane="bottomLeft" state="frozen"/>
      <selection pane="bottomLeft" activeCell="D287" sqref="D287"/>
    </sheetView>
  </sheetViews>
  <sheetFormatPr baseColWidth="10" defaultRowHeight="15.75"/>
  <cols>
    <col min="1" max="1" width="3.125" bestFit="1" customWidth="1"/>
    <col min="2" max="4" width="16.5" customWidth="1"/>
    <col min="5" max="5" width="16.5" style="8" customWidth="1"/>
    <col min="7" max="7" width="23" bestFit="1" customWidth="1"/>
    <col min="8" max="8" width="10.875" style="91"/>
    <col min="9" max="9" width="2" bestFit="1" customWidth="1"/>
    <col min="10" max="10" width="10.375" style="91" bestFit="1" customWidth="1"/>
  </cols>
  <sheetData>
    <row r="1" spans="1:10" s="1" customFormat="1" ht="18.75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2"/>
      <c r="J1" s="92"/>
    </row>
    <row r="2" spans="1:10" s="1" customFormat="1" ht="26.25">
      <c r="B2" s="143" t="s">
        <v>8</v>
      </c>
      <c r="C2" s="144"/>
      <c r="D2" s="144"/>
      <c r="E2" s="144"/>
      <c r="F2" s="2"/>
      <c r="H2" s="92"/>
      <c r="J2" s="92"/>
    </row>
    <row r="3" spans="1:10">
      <c r="A3">
        <v>1</v>
      </c>
      <c r="B3" s="4">
        <v>44459</v>
      </c>
      <c r="C3" s="5">
        <f>(F1/7)*A21</f>
        <v>0.90476190476190466</v>
      </c>
      <c r="D3" s="5">
        <f>C3-(JDB_Commun!C4+JDB_Commun!C5+JDB_Constantin!C3)</f>
        <v>0.85962301587301582</v>
      </c>
      <c r="E3" s="6">
        <f>D3/$C$3</f>
        <v>0.95010964912280704</v>
      </c>
    </row>
    <row r="4" spans="1:10">
      <c r="A4">
        <v>2</v>
      </c>
      <c r="B4" s="4">
        <v>44460</v>
      </c>
      <c r="C4" s="5">
        <f>C3-(($F$1/7))</f>
        <v>0.85714285714285698</v>
      </c>
      <c r="D4" s="5">
        <f>D3</f>
        <v>0.85962301587301582</v>
      </c>
      <c r="E4" s="6">
        <f>D4/$C$3</f>
        <v>0.95010964912280704</v>
      </c>
    </row>
    <row r="5" spans="1:10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0.85962301587301582</v>
      </c>
      <c r="E5" s="6">
        <f t="shared" ref="E5:E20" si="1">D5/$C$3</f>
        <v>0.95010964912280704</v>
      </c>
    </row>
    <row r="6" spans="1:10">
      <c r="A6">
        <v>4</v>
      </c>
      <c r="B6" s="4">
        <v>44462</v>
      </c>
      <c r="C6" s="5">
        <f t="shared" si="0"/>
        <v>0.76190476190476164</v>
      </c>
      <c r="D6" s="5">
        <f>D5</f>
        <v>0.85962301587301582</v>
      </c>
      <c r="E6" s="6">
        <f t="shared" si="1"/>
        <v>0.95010964912280704</v>
      </c>
    </row>
    <row r="7" spans="1:10">
      <c r="A7">
        <v>5</v>
      </c>
      <c r="B7" s="4">
        <v>44463</v>
      </c>
      <c r="C7" s="5">
        <f t="shared" si="0"/>
        <v>0.71428571428571397</v>
      </c>
      <c r="D7" s="5">
        <f>D6-(JDB_Constantin!C4+JDB_Constantin!C5)</f>
        <v>0.8165674603174603</v>
      </c>
      <c r="E7" s="6">
        <f t="shared" si="1"/>
        <v>0.90252192982456148</v>
      </c>
    </row>
    <row r="8" spans="1:10">
      <c r="A8">
        <v>6</v>
      </c>
      <c r="B8" s="4">
        <v>44464</v>
      </c>
      <c r="C8" s="5">
        <f t="shared" si="0"/>
        <v>0.6666666666666663</v>
      </c>
      <c r="D8" s="5">
        <f>D7</f>
        <v>0.8165674603174603</v>
      </c>
      <c r="E8" s="6">
        <f t="shared" si="1"/>
        <v>0.90252192982456148</v>
      </c>
    </row>
    <row r="9" spans="1:10">
      <c r="A9">
        <v>7</v>
      </c>
      <c r="B9" s="4">
        <v>44465</v>
      </c>
      <c r="C9" s="5">
        <f t="shared" si="0"/>
        <v>0.61904761904761862</v>
      </c>
      <c r="D9" s="5">
        <f>D8</f>
        <v>0.8165674603174603</v>
      </c>
      <c r="E9" s="6">
        <f t="shared" si="1"/>
        <v>0.90252192982456148</v>
      </c>
    </row>
    <row r="10" spans="1:10">
      <c r="A10">
        <v>8</v>
      </c>
      <c r="B10" s="4">
        <v>44466</v>
      </c>
      <c r="C10" s="5">
        <f t="shared" si="0"/>
        <v>0.57142857142857095</v>
      </c>
      <c r="D10" s="5">
        <f>D9</f>
        <v>0.8165674603174603</v>
      </c>
      <c r="E10" s="6">
        <f t="shared" si="1"/>
        <v>0.90252192982456148</v>
      </c>
    </row>
    <row r="11" spans="1:10">
      <c r="A11">
        <v>9</v>
      </c>
      <c r="B11" s="4">
        <v>44467</v>
      </c>
      <c r="C11" s="5">
        <f t="shared" si="0"/>
        <v>0.52380952380952328</v>
      </c>
      <c r="D11" s="5">
        <f>D10</f>
        <v>0.8165674603174603</v>
      </c>
      <c r="E11" s="6">
        <f t="shared" si="1"/>
        <v>0.90252192982456148</v>
      </c>
    </row>
    <row r="12" spans="1:10">
      <c r="A12">
        <v>10</v>
      </c>
      <c r="B12" s="4">
        <v>44468</v>
      </c>
      <c r="C12" s="5">
        <f t="shared" si="0"/>
        <v>0.47619047619047566</v>
      </c>
      <c r="D12" s="5">
        <f>D11-(JDB_Constantin!C6)</f>
        <v>0.73323412698412693</v>
      </c>
      <c r="E12" s="6">
        <f t="shared" si="1"/>
        <v>0.81041666666666667</v>
      </c>
    </row>
    <row r="13" spans="1:10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0.73323412698412693</v>
      </c>
      <c r="E13" s="6">
        <f t="shared" si="1"/>
        <v>0.81041666666666667</v>
      </c>
    </row>
    <row r="14" spans="1:10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0.68809523809523809</v>
      </c>
      <c r="E14" s="6">
        <f t="shared" si="1"/>
        <v>0.76052631578947372</v>
      </c>
    </row>
    <row r="15" spans="1:10">
      <c r="A15">
        <v>13</v>
      </c>
      <c r="B15" s="4">
        <v>44471</v>
      </c>
      <c r="C15" s="5">
        <f>C14-(($F$1/7))</f>
        <v>0.33333333333333282</v>
      </c>
      <c r="D15" s="5">
        <f t="shared" si="2"/>
        <v>0.68809523809523809</v>
      </c>
      <c r="E15" s="6">
        <f t="shared" si="1"/>
        <v>0.76052631578947372</v>
      </c>
    </row>
    <row r="16" spans="1:10">
      <c r="A16">
        <v>14</v>
      </c>
      <c r="B16" s="4">
        <v>44472</v>
      </c>
      <c r="C16" s="5">
        <f t="shared" si="0"/>
        <v>0.2857142857142852</v>
      </c>
      <c r="D16" s="5">
        <f>D15</f>
        <v>0.68809523809523809</v>
      </c>
      <c r="E16" s="6">
        <f t="shared" si="1"/>
        <v>0.76052631578947372</v>
      </c>
    </row>
    <row r="17" spans="1:10">
      <c r="A17">
        <v>15</v>
      </c>
      <c r="B17" s="4">
        <v>44473</v>
      </c>
      <c r="C17" s="5">
        <f t="shared" si="0"/>
        <v>0.23809523809523758</v>
      </c>
      <c r="D17" s="5">
        <f t="shared" si="2"/>
        <v>0.68809523809523809</v>
      </c>
      <c r="E17" s="6">
        <f t="shared" si="1"/>
        <v>0.76052631578947372</v>
      </c>
    </row>
    <row r="18" spans="1:10">
      <c r="A18">
        <v>16</v>
      </c>
      <c r="B18" s="4">
        <v>44474</v>
      </c>
      <c r="C18" s="5">
        <f t="shared" si="0"/>
        <v>0.19047619047618997</v>
      </c>
      <c r="D18" s="5">
        <f t="shared" si="2"/>
        <v>0.68809523809523809</v>
      </c>
      <c r="E18" s="6">
        <f t="shared" si="1"/>
        <v>0.76052631578947372</v>
      </c>
    </row>
    <row r="19" spans="1:10">
      <c r="A19">
        <v>17</v>
      </c>
      <c r="B19" s="4">
        <v>44475</v>
      </c>
      <c r="C19" s="5">
        <f t="shared" si="0"/>
        <v>0.14285714285714235</v>
      </c>
      <c r="D19" s="5">
        <f t="shared" si="2"/>
        <v>0.68809523809523809</v>
      </c>
      <c r="E19" s="6">
        <f t="shared" si="1"/>
        <v>0.76052631578947372</v>
      </c>
    </row>
    <row r="20" spans="1:10">
      <c r="A20">
        <v>18</v>
      </c>
      <c r="B20" s="4">
        <v>44476</v>
      </c>
      <c r="C20" s="5">
        <f t="shared" si="0"/>
        <v>9.5238095238094733E-2</v>
      </c>
      <c r="D20" s="5">
        <f t="shared" si="2"/>
        <v>0.68809523809523809</v>
      </c>
      <c r="E20" s="6">
        <f t="shared" si="1"/>
        <v>0.76052631578947372</v>
      </c>
    </row>
    <row r="21" spans="1:10">
      <c r="A21">
        <v>19</v>
      </c>
      <c r="B21" s="4">
        <v>44477</v>
      </c>
      <c r="C21" s="5">
        <f t="shared" si="0"/>
        <v>4.7619047619047117E-2</v>
      </c>
      <c r="D21" s="5">
        <f>D20-(JDB_Commun!C9+JDB_Constantin!C7)</f>
        <v>0.65337301587301588</v>
      </c>
      <c r="E21" s="6">
        <f>D21/$C$3</f>
        <v>0.7221491228070176</v>
      </c>
      <c r="G21" t="s">
        <v>221</v>
      </c>
      <c r="H21" s="91">
        <f>SUM(JDB_Constantin!C3:C7)</f>
        <v>0.13680555555555554</v>
      </c>
      <c r="I21" t="s">
        <v>222</v>
      </c>
      <c r="J21" s="91">
        <f>F1/7*A21</f>
        <v>0.90476190476190466</v>
      </c>
    </row>
    <row r="25" spans="1:10" ht="26.25">
      <c r="A25" s="1"/>
      <c r="B25" s="143" t="s">
        <v>3</v>
      </c>
      <c r="C25" s="144"/>
      <c r="D25" s="144"/>
      <c r="E25" s="144"/>
    </row>
    <row r="26" spans="1:10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>
      <c r="A27">
        <v>2</v>
      </c>
      <c r="B27" s="4">
        <v>44479</v>
      </c>
      <c r="C27" s="5">
        <f>C26-(($F$1/7))</f>
        <v>1.2857142857142856</v>
      </c>
      <c r="D27" s="5">
        <f>D26-(JDB_Constantin!C8)</f>
        <v>1.2708333333333333</v>
      </c>
      <c r="E27" s="6">
        <f>D27/$C$26</f>
        <v>0.953125</v>
      </c>
    </row>
    <row r="28" spans="1:10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1.1875</v>
      </c>
      <c r="E28" s="6">
        <f t="shared" ref="E28:E53" si="4">D28/$C$26</f>
        <v>0.890625</v>
      </c>
    </row>
    <row r="29" spans="1:10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1.1875</v>
      </c>
      <c r="E29" s="6">
        <f t="shared" si="4"/>
        <v>0.890625</v>
      </c>
    </row>
    <row r="30" spans="1:10">
      <c r="A30">
        <v>5</v>
      </c>
      <c r="B30" s="4">
        <v>44482</v>
      </c>
      <c r="C30" s="5">
        <f t="shared" si="3"/>
        <v>1.1428571428571426</v>
      </c>
      <c r="D30" s="5">
        <f>D29</f>
        <v>1.1875</v>
      </c>
      <c r="E30" s="6">
        <f t="shared" si="4"/>
        <v>0.890625</v>
      </c>
    </row>
    <row r="31" spans="1:10">
      <c r="A31">
        <v>6</v>
      </c>
      <c r="B31" s="4">
        <v>44483</v>
      </c>
      <c r="C31" s="5">
        <f t="shared" si="3"/>
        <v>1.0952380952380949</v>
      </c>
      <c r="D31" s="5">
        <f>D30-(JDB_Commun!C11)</f>
        <v>1.1458333333333333</v>
      </c>
      <c r="E31" s="6">
        <f t="shared" si="4"/>
        <v>0.859375</v>
      </c>
    </row>
    <row r="32" spans="1:10">
      <c r="A32">
        <v>7</v>
      </c>
      <c r="B32" s="4">
        <v>44484</v>
      </c>
      <c r="C32" s="5">
        <f t="shared" si="3"/>
        <v>1.0476190476190472</v>
      </c>
      <c r="D32" s="5">
        <f>D31</f>
        <v>1.1458333333333333</v>
      </c>
      <c r="E32" s="6">
        <f t="shared" si="4"/>
        <v>0.859375</v>
      </c>
    </row>
    <row r="33" spans="1:5">
      <c r="A33">
        <v>8</v>
      </c>
      <c r="B33" s="4">
        <v>44485</v>
      </c>
      <c r="C33" s="5">
        <f t="shared" si="3"/>
        <v>0.99999999999999956</v>
      </c>
      <c r="D33" s="5">
        <f>D32-(JDB_Constantin!C9)</f>
        <v>1.125</v>
      </c>
      <c r="E33" s="6">
        <f t="shared" si="4"/>
        <v>0.84375</v>
      </c>
    </row>
    <row r="34" spans="1:5">
      <c r="A34">
        <v>9</v>
      </c>
      <c r="B34" s="4">
        <v>44486</v>
      </c>
      <c r="C34" s="5">
        <f t="shared" si="3"/>
        <v>0.95238095238095188</v>
      </c>
      <c r="D34" s="5">
        <f>D33</f>
        <v>1.125</v>
      </c>
      <c r="E34" s="6">
        <f t="shared" si="4"/>
        <v>0.84375</v>
      </c>
    </row>
    <row r="35" spans="1:5">
      <c r="A35">
        <v>10</v>
      </c>
      <c r="B35" s="4">
        <v>44487</v>
      </c>
      <c r="C35" s="5">
        <f t="shared" si="3"/>
        <v>0.90476190476190421</v>
      </c>
      <c r="D35" s="5">
        <f>D34-(JDB_Commun!C12)</f>
        <v>1.0833333333333333</v>
      </c>
      <c r="E35" s="6">
        <f t="shared" si="4"/>
        <v>0.8125</v>
      </c>
    </row>
    <row r="36" spans="1:5">
      <c r="A36">
        <v>11</v>
      </c>
      <c r="B36" s="4">
        <v>44488</v>
      </c>
      <c r="C36" s="5">
        <f t="shared" si="3"/>
        <v>0.85714285714285654</v>
      </c>
      <c r="D36" s="5">
        <f>D35-(JDB_Commun!C13+JDB_Constantin!C10)</f>
        <v>0.99999999999999989</v>
      </c>
      <c r="E36" s="6">
        <f t="shared" si="4"/>
        <v>0.75</v>
      </c>
    </row>
    <row r="37" spans="1:5">
      <c r="A37">
        <v>12</v>
      </c>
      <c r="B37" s="4">
        <v>44489</v>
      </c>
      <c r="C37" s="5">
        <f t="shared" si="3"/>
        <v>0.80952380952380887</v>
      </c>
      <c r="D37" s="5">
        <f t="shared" si="5"/>
        <v>0.99999999999999989</v>
      </c>
      <c r="E37" s="6">
        <f t="shared" si="4"/>
        <v>0.75</v>
      </c>
    </row>
    <row r="38" spans="1:5">
      <c r="A38">
        <v>13</v>
      </c>
      <c r="B38" s="4">
        <v>44490</v>
      </c>
      <c r="C38" s="5">
        <f t="shared" si="3"/>
        <v>0.7619047619047612</v>
      </c>
      <c r="D38" s="5">
        <f>D37</f>
        <v>0.99999999999999989</v>
      </c>
      <c r="E38" s="6">
        <f t="shared" si="4"/>
        <v>0.75</v>
      </c>
    </row>
    <row r="39" spans="1:5">
      <c r="A39">
        <v>14</v>
      </c>
      <c r="B39" s="4">
        <v>44491</v>
      </c>
      <c r="C39" s="5">
        <f t="shared" si="3"/>
        <v>0.71428571428571352</v>
      </c>
      <c r="D39" s="5">
        <f>D38</f>
        <v>0.99999999999999989</v>
      </c>
      <c r="E39" s="6">
        <f t="shared" si="4"/>
        <v>0.75</v>
      </c>
    </row>
    <row r="40" spans="1:5">
      <c r="A40">
        <v>15</v>
      </c>
      <c r="B40" s="4">
        <v>44492</v>
      </c>
      <c r="C40" s="5">
        <f t="shared" si="3"/>
        <v>0.66666666666666585</v>
      </c>
      <c r="D40" s="5">
        <f t="shared" si="5"/>
        <v>0.99999999999999989</v>
      </c>
      <c r="E40" s="6">
        <f t="shared" si="4"/>
        <v>0.75</v>
      </c>
    </row>
    <row r="41" spans="1:5">
      <c r="A41">
        <v>16</v>
      </c>
      <c r="B41" s="4">
        <v>44493</v>
      </c>
      <c r="C41" s="5">
        <f t="shared" si="3"/>
        <v>0.61904761904761818</v>
      </c>
      <c r="D41" s="5">
        <f>D40</f>
        <v>0.99999999999999989</v>
      </c>
      <c r="E41" s="6">
        <f t="shared" si="4"/>
        <v>0.75</v>
      </c>
    </row>
    <row r="42" spans="1:5">
      <c r="A42">
        <v>17</v>
      </c>
      <c r="B42" s="4">
        <v>44494</v>
      </c>
      <c r="C42" s="5">
        <f t="shared" si="3"/>
        <v>0.57142857142857051</v>
      </c>
      <c r="D42" s="5">
        <f>D41-(JDB_Constantin!C11+JDB_Constantin!C12+JDB_Constantin!C13)</f>
        <v>0.93402777777777768</v>
      </c>
      <c r="E42" s="6">
        <f t="shared" si="4"/>
        <v>0.70052083333333326</v>
      </c>
    </row>
    <row r="43" spans="1:5">
      <c r="A43">
        <v>18</v>
      </c>
      <c r="B43" s="4">
        <v>44495</v>
      </c>
      <c r="C43" s="5">
        <f t="shared" si="3"/>
        <v>0.52380952380952284</v>
      </c>
      <c r="D43" s="5">
        <f t="shared" si="5"/>
        <v>0.93402777777777768</v>
      </c>
      <c r="E43" s="6">
        <f t="shared" si="4"/>
        <v>0.70052083333333326</v>
      </c>
    </row>
    <row r="44" spans="1:5">
      <c r="A44">
        <v>19</v>
      </c>
      <c r="B44" s="4">
        <v>44496</v>
      </c>
      <c r="C44" s="5">
        <f t="shared" si="3"/>
        <v>0.47619047619047522</v>
      </c>
      <c r="D44" s="5">
        <f t="shared" si="5"/>
        <v>0.93402777777777768</v>
      </c>
      <c r="E44" s="6">
        <f t="shared" si="4"/>
        <v>0.70052083333333326</v>
      </c>
    </row>
    <row r="45" spans="1:5">
      <c r="A45">
        <v>20</v>
      </c>
      <c r="B45" s="4">
        <v>44497</v>
      </c>
      <c r="C45" s="5">
        <f t="shared" si="3"/>
        <v>0.4285714285714276</v>
      </c>
      <c r="D45" s="5">
        <f>D44</f>
        <v>0.93402777777777768</v>
      </c>
      <c r="E45" s="6">
        <f t="shared" si="4"/>
        <v>0.70052083333333326</v>
      </c>
    </row>
    <row r="46" spans="1:5">
      <c r="A46">
        <v>21</v>
      </c>
      <c r="B46" s="4">
        <v>44498</v>
      </c>
      <c r="C46" s="5">
        <f t="shared" si="3"/>
        <v>0.38095238095237999</v>
      </c>
      <c r="D46" s="5">
        <f t="shared" si="5"/>
        <v>0.93402777777777768</v>
      </c>
      <c r="E46" s="6">
        <f t="shared" si="4"/>
        <v>0.70052083333333326</v>
      </c>
    </row>
    <row r="47" spans="1:5">
      <c r="A47">
        <v>22</v>
      </c>
      <c r="B47" s="4">
        <v>44499</v>
      </c>
      <c r="C47" s="5">
        <f t="shared" si="3"/>
        <v>0.33333333333333237</v>
      </c>
      <c r="D47" s="5">
        <f t="shared" si="5"/>
        <v>0.93402777777777768</v>
      </c>
      <c r="E47" s="6">
        <f t="shared" si="4"/>
        <v>0.70052083333333326</v>
      </c>
    </row>
    <row r="48" spans="1:5">
      <c r="A48">
        <v>23</v>
      </c>
      <c r="B48" s="4">
        <v>44500</v>
      </c>
      <c r="C48" s="5">
        <f t="shared" si="3"/>
        <v>0.28571428571428475</v>
      </c>
      <c r="D48" s="5">
        <f t="shared" si="5"/>
        <v>0.93402777777777768</v>
      </c>
      <c r="E48" s="6">
        <f t="shared" si="4"/>
        <v>0.70052083333333326</v>
      </c>
    </row>
    <row r="49" spans="1:10">
      <c r="A49">
        <v>24</v>
      </c>
      <c r="B49" s="4">
        <v>44501</v>
      </c>
      <c r="C49" s="5">
        <f t="shared" si="3"/>
        <v>0.23809523809523714</v>
      </c>
      <c r="D49" s="5">
        <f>D48</f>
        <v>0.93402777777777768</v>
      </c>
      <c r="E49" s="6">
        <f t="shared" si="4"/>
        <v>0.70052083333333326</v>
      </c>
    </row>
    <row r="50" spans="1:10">
      <c r="A50">
        <v>25</v>
      </c>
      <c r="B50" s="4">
        <v>44502</v>
      </c>
      <c r="C50" s="5">
        <f t="shared" si="3"/>
        <v>0.19047619047618952</v>
      </c>
      <c r="D50" s="5">
        <f>D49-(JDB_Constantin!C14)</f>
        <v>0.89236111111111105</v>
      </c>
      <c r="E50" s="6">
        <f t="shared" si="4"/>
        <v>0.66927083333333337</v>
      </c>
    </row>
    <row r="51" spans="1:10">
      <c r="A51">
        <v>26</v>
      </c>
      <c r="B51" s="4">
        <v>44503</v>
      </c>
      <c r="C51" s="5">
        <f t="shared" si="3"/>
        <v>0.14285714285714191</v>
      </c>
      <c r="D51" s="5">
        <f t="shared" si="5"/>
        <v>0.89236111111111105</v>
      </c>
      <c r="E51" s="6">
        <f t="shared" si="4"/>
        <v>0.66927083333333337</v>
      </c>
    </row>
    <row r="52" spans="1:10">
      <c r="A52">
        <v>27</v>
      </c>
      <c r="B52" s="4">
        <v>44504</v>
      </c>
      <c r="C52" s="5">
        <f t="shared" si="3"/>
        <v>9.5238095238094289E-2</v>
      </c>
      <c r="D52" s="5">
        <f>D51</f>
        <v>0.89236111111111105</v>
      </c>
      <c r="E52" s="6">
        <f t="shared" si="4"/>
        <v>0.66927083333333337</v>
      </c>
    </row>
    <row r="53" spans="1:10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0.78819444444444442</v>
      </c>
      <c r="E53" s="6">
        <f t="shared" si="4"/>
        <v>0.59114583333333337</v>
      </c>
      <c r="G53" t="s">
        <v>221</v>
      </c>
      <c r="H53" s="91">
        <f>SUM(JDB_Constantin!C8:C14)</f>
        <v>0.2326388888888889</v>
      </c>
      <c r="I53" t="s">
        <v>222</v>
      </c>
      <c r="J53" s="91">
        <f>F1/7*A53</f>
        <v>1.3333333333333333</v>
      </c>
    </row>
    <row r="57" spans="1:10" ht="26.25">
      <c r="B57" s="143" t="s">
        <v>4</v>
      </c>
      <c r="C57" s="144"/>
      <c r="D57" s="144"/>
      <c r="E57" s="144"/>
    </row>
    <row r="58" spans="1:10">
      <c r="A58">
        <v>1</v>
      </c>
      <c r="B58" s="4">
        <v>44506</v>
      </c>
      <c r="C58" s="5">
        <f>(F1/7)*A78</f>
        <v>1</v>
      </c>
      <c r="D58" s="5">
        <f>C58-(JDB_Constantin!C15)</f>
        <v>0.97916666666666663</v>
      </c>
      <c r="E58" s="9">
        <f>D58/$C$58</f>
        <v>0.97916666666666663</v>
      </c>
    </row>
    <row r="59" spans="1:10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D59-(JDB_Commun!C16+JDB_Constantin!C16)</f>
        <v>0.91666666666666663</v>
      </c>
      <c r="E60" s="9">
        <f t="shared" si="6"/>
        <v>0.91666666666666663</v>
      </c>
    </row>
    <row r="61" spans="1:10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0.91666666666666663</v>
      </c>
      <c r="E61" s="9">
        <f t="shared" si="6"/>
        <v>0.91666666666666663</v>
      </c>
    </row>
    <row r="62" spans="1:10">
      <c r="A62">
        <v>5</v>
      </c>
      <c r="B62" s="4">
        <v>44510</v>
      </c>
      <c r="C62" s="5">
        <f t="shared" si="7"/>
        <v>0.80952380952380931</v>
      </c>
      <c r="D62" s="5">
        <f t="shared" si="8"/>
        <v>0.91666666666666663</v>
      </c>
      <c r="E62" s="9">
        <f t="shared" si="6"/>
        <v>0.91666666666666663</v>
      </c>
    </row>
    <row r="63" spans="1:10">
      <c r="A63">
        <v>6</v>
      </c>
      <c r="B63" s="4">
        <v>44511</v>
      </c>
      <c r="C63" s="5">
        <f t="shared" si="7"/>
        <v>0.76190476190476164</v>
      </c>
      <c r="D63" s="5">
        <f t="shared" si="8"/>
        <v>0.91666666666666663</v>
      </c>
      <c r="E63" s="9">
        <f t="shared" si="6"/>
        <v>0.91666666666666663</v>
      </c>
    </row>
    <row r="64" spans="1:10">
      <c r="A64">
        <v>7</v>
      </c>
      <c r="B64" s="4">
        <v>44512</v>
      </c>
      <c r="C64" s="5">
        <f t="shared" si="7"/>
        <v>0.71428571428571397</v>
      </c>
      <c r="D64" s="5">
        <f t="shared" si="8"/>
        <v>0.91666666666666663</v>
      </c>
      <c r="E64" s="9">
        <f t="shared" si="6"/>
        <v>0.91666666666666663</v>
      </c>
    </row>
    <row r="65" spans="1:10">
      <c r="A65">
        <v>8</v>
      </c>
      <c r="B65" s="4">
        <v>44513</v>
      </c>
      <c r="C65" s="5">
        <f t="shared" si="7"/>
        <v>0.6666666666666663</v>
      </c>
      <c r="D65" s="5">
        <f t="shared" si="8"/>
        <v>0.91666666666666663</v>
      </c>
      <c r="E65" s="9">
        <f t="shared" si="6"/>
        <v>0.91666666666666663</v>
      </c>
    </row>
    <row r="66" spans="1:10">
      <c r="A66">
        <v>9</v>
      </c>
      <c r="B66" s="4">
        <v>44514</v>
      </c>
      <c r="C66" s="5">
        <f t="shared" si="7"/>
        <v>0.61904761904761862</v>
      </c>
      <c r="D66" s="5">
        <f t="shared" si="8"/>
        <v>0.91666666666666663</v>
      </c>
      <c r="E66" s="9">
        <f t="shared" si="6"/>
        <v>0.91666666666666663</v>
      </c>
    </row>
    <row r="67" spans="1:10">
      <c r="A67">
        <v>10</v>
      </c>
      <c r="B67" s="4">
        <v>44515</v>
      </c>
      <c r="C67" s="5">
        <f t="shared" si="7"/>
        <v>0.57142857142857095</v>
      </c>
      <c r="D67" s="5">
        <f>D66</f>
        <v>0.91666666666666663</v>
      </c>
      <c r="E67" s="9">
        <f t="shared" si="6"/>
        <v>0.91666666666666663</v>
      </c>
    </row>
    <row r="68" spans="1:10">
      <c r="A68">
        <v>11</v>
      </c>
      <c r="B68" s="4">
        <v>44516</v>
      </c>
      <c r="C68" s="5">
        <f t="shared" si="7"/>
        <v>0.52380952380952328</v>
      </c>
      <c r="D68" s="5">
        <f t="shared" si="8"/>
        <v>0.91666666666666663</v>
      </c>
      <c r="E68" s="9">
        <f t="shared" si="6"/>
        <v>0.91666666666666663</v>
      </c>
    </row>
    <row r="69" spans="1:10">
      <c r="A69">
        <v>12</v>
      </c>
      <c r="B69" s="4">
        <v>44517</v>
      </c>
      <c r="C69" s="5">
        <f t="shared" si="7"/>
        <v>0.47619047619047566</v>
      </c>
      <c r="D69" s="5">
        <f>D68</f>
        <v>0.91666666666666663</v>
      </c>
      <c r="E69" s="9">
        <f t="shared" si="6"/>
        <v>0.91666666666666663</v>
      </c>
    </row>
    <row r="70" spans="1:10">
      <c r="A70">
        <v>13</v>
      </c>
      <c r="B70" s="4">
        <v>44518</v>
      </c>
      <c r="C70" s="5">
        <f t="shared" si="7"/>
        <v>0.42857142857142805</v>
      </c>
      <c r="D70" s="5">
        <f>D69</f>
        <v>0.91666666666666663</v>
      </c>
      <c r="E70" s="9">
        <f t="shared" si="6"/>
        <v>0.91666666666666663</v>
      </c>
    </row>
    <row r="71" spans="1:10">
      <c r="A71">
        <v>14</v>
      </c>
      <c r="B71" s="4">
        <v>44519</v>
      </c>
      <c r="C71" s="5">
        <f t="shared" si="7"/>
        <v>0.38095238095238043</v>
      </c>
      <c r="D71" s="5">
        <f>D70</f>
        <v>0.91666666666666663</v>
      </c>
      <c r="E71" s="9">
        <f t="shared" si="6"/>
        <v>0.91666666666666663</v>
      </c>
    </row>
    <row r="72" spans="1:10">
      <c r="A72">
        <v>15</v>
      </c>
      <c r="B72" s="4">
        <v>44520</v>
      </c>
      <c r="C72" s="5">
        <f t="shared" si="7"/>
        <v>0.33333333333333282</v>
      </c>
      <c r="D72" s="5">
        <f>D71-(JDB_Constantin!C17+JDB_Constantin!C18)</f>
        <v>0.82291666666666663</v>
      </c>
      <c r="E72" s="9">
        <f t="shared" si="6"/>
        <v>0.82291666666666663</v>
      </c>
    </row>
    <row r="73" spans="1:10">
      <c r="A73">
        <v>16</v>
      </c>
      <c r="B73" s="4">
        <v>44521</v>
      </c>
      <c r="C73" s="5">
        <f t="shared" si="7"/>
        <v>0.2857142857142852</v>
      </c>
      <c r="D73" s="5">
        <f>D72-(JDB_Constantin!C19)</f>
        <v>0.80208333333333326</v>
      </c>
      <c r="E73" s="9">
        <f t="shared" si="6"/>
        <v>0.80208333333333326</v>
      </c>
    </row>
    <row r="74" spans="1:10">
      <c r="A74">
        <v>17</v>
      </c>
      <c r="B74" s="4">
        <v>44522</v>
      </c>
      <c r="C74" s="5">
        <f t="shared" si="7"/>
        <v>0.23809523809523758</v>
      </c>
      <c r="D74" s="5">
        <f>D73-(JDB_Commun!C17+JDB_Constantin!C20+JDB_Constantin!C21)</f>
        <v>0.63541666666666663</v>
      </c>
      <c r="E74" s="9">
        <f t="shared" si="6"/>
        <v>0.63541666666666663</v>
      </c>
    </row>
    <row r="75" spans="1:10">
      <c r="A75">
        <v>18</v>
      </c>
      <c r="B75" s="4">
        <v>44523</v>
      </c>
      <c r="C75" s="5">
        <f t="shared" si="7"/>
        <v>0.19047619047618997</v>
      </c>
      <c r="D75" s="5">
        <f>D74-(JDB_Constantin!C22+JDB_Constantin!C23)</f>
        <v>0.40625</v>
      </c>
      <c r="E75" s="9">
        <f t="shared" si="6"/>
        <v>0.40625</v>
      </c>
    </row>
    <row r="76" spans="1:10">
      <c r="A76">
        <v>19</v>
      </c>
      <c r="B76" s="4">
        <v>44524</v>
      </c>
      <c r="C76" s="5">
        <f t="shared" si="7"/>
        <v>0.14285714285714235</v>
      </c>
      <c r="D76" s="5">
        <f>D75</f>
        <v>0.40625</v>
      </c>
      <c r="E76" s="9">
        <f t="shared" si="6"/>
        <v>0.40625</v>
      </c>
    </row>
    <row r="77" spans="1:10">
      <c r="A77">
        <v>20</v>
      </c>
      <c r="B77" s="4">
        <v>44525</v>
      </c>
      <c r="C77" s="5">
        <f t="shared" si="7"/>
        <v>9.5238095238094733E-2</v>
      </c>
      <c r="D77" s="5">
        <f>D76</f>
        <v>0.40625</v>
      </c>
      <c r="E77" s="9">
        <f t="shared" si="6"/>
        <v>0.40625</v>
      </c>
    </row>
    <row r="78" spans="1:10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0.3125</v>
      </c>
      <c r="E78" s="9">
        <f>D78/$C$58</f>
        <v>0.3125</v>
      </c>
      <c r="G78" t="s">
        <v>221</v>
      </c>
      <c r="H78" s="91">
        <f>SUM(JDB_Constantin!C15:C23)</f>
        <v>0.46875</v>
      </c>
      <c r="I78" t="s">
        <v>222</v>
      </c>
      <c r="J78" s="91">
        <f>F1/7*A78</f>
        <v>1</v>
      </c>
    </row>
    <row r="82" spans="1:5" ht="26.25">
      <c r="B82" s="143" t="s">
        <v>5</v>
      </c>
      <c r="C82" s="144"/>
      <c r="D82" s="144"/>
      <c r="E82" s="144"/>
    </row>
    <row r="83" spans="1:5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1</v>
      </c>
      <c r="E88" s="9">
        <f t="shared" si="11"/>
        <v>1</v>
      </c>
    </row>
    <row r="89" spans="1:5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1</v>
      </c>
      <c r="E89" s="9">
        <f t="shared" si="11"/>
        <v>1</v>
      </c>
    </row>
    <row r="90" spans="1:5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1</v>
      </c>
      <c r="E90" s="9">
        <f t="shared" si="11"/>
        <v>1</v>
      </c>
    </row>
    <row r="91" spans="1:5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1</v>
      </c>
      <c r="E91" s="9">
        <f t="shared" si="11"/>
        <v>1</v>
      </c>
    </row>
    <row r="92" spans="1:5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0.91666666666666663</v>
      </c>
      <c r="E92" s="9">
        <f t="shared" si="11"/>
        <v>0.91666666666666663</v>
      </c>
    </row>
    <row r="93" spans="1:5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0.91666666666666663</v>
      </c>
      <c r="E93" s="9">
        <f t="shared" si="11"/>
        <v>0.91666666666666663</v>
      </c>
    </row>
    <row r="94" spans="1:5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0.91666666666666663</v>
      </c>
      <c r="E94" s="9">
        <f t="shared" si="11"/>
        <v>0.91666666666666663</v>
      </c>
    </row>
    <row r="95" spans="1:5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0.91666666666666663</v>
      </c>
      <c r="E95" s="9">
        <f t="shared" si="11"/>
        <v>0.91666666666666663</v>
      </c>
    </row>
    <row r="96" spans="1:5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0.91666666666666663</v>
      </c>
      <c r="E96" s="9">
        <f>D96/$C$83</f>
        <v>0.91666666666666663</v>
      </c>
    </row>
    <row r="97" spans="1:10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0.91666666666666663</v>
      </c>
      <c r="E97" s="9">
        <f t="shared" si="11"/>
        <v>0.91666666666666663</v>
      </c>
    </row>
    <row r="98" spans="1:10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0.91666666666666663</v>
      </c>
      <c r="E98" s="9">
        <f t="shared" si="11"/>
        <v>0.91666666666666663</v>
      </c>
    </row>
    <row r="99" spans="1:10">
      <c r="A99">
        <v>17</v>
      </c>
      <c r="B99" s="4">
        <f t="shared" si="9"/>
        <v>44543</v>
      </c>
      <c r="C99" s="5">
        <f t="shared" si="10"/>
        <v>0.23809523809523758</v>
      </c>
      <c r="D99" s="5">
        <f>D98</f>
        <v>0.91666666666666663</v>
      </c>
      <c r="E99" s="9">
        <f t="shared" si="11"/>
        <v>0.91666666666666663</v>
      </c>
    </row>
    <row r="100" spans="1:10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0.91666666666666663</v>
      </c>
      <c r="E100" s="9">
        <f t="shared" si="11"/>
        <v>0.91666666666666663</v>
      </c>
    </row>
    <row r="101" spans="1:10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0.91666666666666663</v>
      </c>
      <c r="E101" s="9">
        <f t="shared" si="11"/>
        <v>0.91666666666666663</v>
      </c>
    </row>
    <row r="102" spans="1:10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D101-(JDB_Constantin!C24+JDB_Constantin!C25+JDB_Constantin!C26)</f>
        <v>0.73958333333333326</v>
      </c>
      <c r="E102" s="9">
        <f t="shared" si="11"/>
        <v>0.73958333333333326</v>
      </c>
    </row>
    <row r="103" spans="1:10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0.69791666666666663</v>
      </c>
      <c r="E103" s="12">
        <f t="shared" si="11"/>
        <v>0.69791666666666663</v>
      </c>
      <c r="G103" t="s">
        <v>221</v>
      </c>
      <c r="H103" s="91">
        <f>SUM(JDB_Constantin!C24:C26)</f>
        <v>0.17708333333333334</v>
      </c>
      <c r="I103" t="s">
        <v>222</v>
      </c>
      <c r="J103" s="91">
        <f>F1/7*A103</f>
        <v>1</v>
      </c>
    </row>
    <row r="107" spans="1:10" ht="26.25">
      <c r="B107" s="143" t="s">
        <v>6</v>
      </c>
      <c r="C107" s="144"/>
      <c r="D107" s="144"/>
      <c r="E107" s="144"/>
    </row>
    <row r="108" spans="1:10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D132-(JDB_Constantin!C27)</f>
        <v>1.732142857142857</v>
      </c>
      <c r="E133" s="9">
        <f t="shared" si="13"/>
        <v>0.93269230769230771</v>
      </c>
    </row>
    <row r="134" spans="1:5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1.732142857142857</v>
      </c>
      <c r="E134" s="9">
        <f t="shared" si="13"/>
        <v>0.93269230769230771</v>
      </c>
    </row>
    <row r="135" spans="1:5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1.732142857142857</v>
      </c>
      <c r="E135" s="9">
        <f t="shared" si="13"/>
        <v>0.93269230769230771</v>
      </c>
    </row>
    <row r="136" spans="1:5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1.732142857142857</v>
      </c>
      <c r="E136" s="9">
        <f t="shared" si="13"/>
        <v>0.93269230769230771</v>
      </c>
    </row>
    <row r="137" spans="1:5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1.732142857142857</v>
      </c>
      <c r="E137" s="9">
        <f t="shared" si="13"/>
        <v>0.93269230769230771</v>
      </c>
    </row>
    <row r="138" spans="1:5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1.732142857142857</v>
      </c>
      <c r="E138" s="9">
        <f t="shared" si="13"/>
        <v>0.93269230769230771</v>
      </c>
    </row>
    <row r="139" spans="1:5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1.732142857142857</v>
      </c>
      <c r="E139" s="9">
        <f t="shared" si="13"/>
        <v>0.93269230769230771</v>
      </c>
    </row>
    <row r="140" spans="1:5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1.732142857142857</v>
      </c>
      <c r="E140" s="9">
        <f t="shared" si="13"/>
        <v>0.93269230769230771</v>
      </c>
    </row>
    <row r="141" spans="1:5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1.732142857142857</v>
      </c>
      <c r="E141" s="9">
        <f t="shared" si="13"/>
        <v>0.93269230769230771</v>
      </c>
    </row>
    <row r="142" spans="1:5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1.732142857142857</v>
      </c>
      <c r="E142" s="9">
        <f t="shared" si="13"/>
        <v>0.93269230769230771</v>
      </c>
    </row>
    <row r="143" spans="1:5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1.732142857142857</v>
      </c>
      <c r="E143" s="9">
        <f t="shared" si="13"/>
        <v>0.93269230769230771</v>
      </c>
    </row>
    <row r="144" spans="1:5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1.732142857142857</v>
      </c>
      <c r="E144" s="9">
        <f t="shared" si="13"/>
        <v>0.93269230769230771</v>
      </c>
    </row>
    <row r="145" spans="1:10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D144-(JDB_Commun!C23+JDB_Constantin!C28)</f>
        <v>1.5238095238095237</v>
      </c>
      <c r="E145" s="9">
        <f t="shared" si="13"/>
        <v>0.82051282051282048</v>
      </c>
    </row>
    <row r="146" spans="1:10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D145-(JDB_Commun!C24+JDB_Commun!C25)</f>
        <v>1.4404761904761905</v>
      </c>
      <c r="E146" s="9">
        <f>D146/$C$108</f>
        <v>0.77564102564102566</v>
      </c>
      <c r="G146" t="s">
        <v>221</v>
      </c>
      <c r="H146" s="91">
        <f>SUM(JDB_Constantin!C27:C28)</f>
        <v>0.29166666666666663</v>
      </c>
      <c r="I146" s="93" t="s">
        <v>222</v>
      </c>
      <c r="J146" s="94">
        <f>F1/7*A146</f>
        <v>1.857142857142857</v>
      </c>
    </row>
    <row r="150" spans="1:10" ht="26.25">
      <c r="B150" s="143" t="s">
        <v>9</v>
      </c>
      <c r="C150" s="144"/>
      <c r="D150" s="144"/>
      <c r="E150" s="144"/>
    </row>
    <row r="151" spans="1:10">
      <c r="A151">
        <v>1</v>
      </c>
      <c r="B151" s="4">
        <f>B146+1</f>
        <v>44587</v>
      </c>
      <c r="C151" s="5">
        <f>($F$1/7)*A187</f>
        <v>1.7619047619047619</v>
      </c>
      <c r="D151" s="5">
        <f>C151</f>
        <v>1.7619047619047619</v>
      </c>
      <c r="E151" s="9">
        <f>D151/$C$151</f>
        <v>1</v>
      </c>
    </row>
    <row r="152" spans="1:10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1.7619047619047619</v>
      </c>
      <c r="E152" s="9">
        <f t="shared" ref="E152:E176" si="16">D152/$C$151</f>
        <v>1</v>
      </c>
    </row>
    <row r="153" spans="1:10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1.7619047619047619</v>
      </c>
      <c r="E153" s="9">
        <f t="shared" si="16"/>
        <v>1</v>
      </c>
    </row>
    <row r="154" spans="1:10">
      <c r="A154">
        <v>4</v>
      </c>
      <c r="B154" s="4">
        <f t="shared" si="17"/>
        <v>44590</v>
      </c>
      <c r="C154" s="5">
        <f t="shared" si="18"/>
        <v>1.6190476190476188</v>
      </c>
      <c r="D154" s="5">
        <f t="shared" si="19"/>
        <v>1.7619047619047619</v>
      </c>
      <c r="E154" s="9">
        <f t="shared" si="16"/>
        <v>1</v>
      </c>
    </row>
    <row r="155" spans="1:10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1.7619047619047619</v>
      </c>
      <c r="E155" s="9">
        <f t="shared" si="16"/>
        <v>1</v>
      </c>
    </row>
    <row r="156" spans="1:10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1.7619047619047619</v>
      </c>
      <c r="E156" s="9">
        <f t="shared" si="16"/>
        <v>1</v>
      </c>
    </row>
    <row r="157" spans="1:10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1.7619047619047619</v>
      </c>
      <c r="E157" s="9">
        <f t="shared" si="16"/>
        <v>1</v>
      </c>
    </row>
    <row r="158" spans="1:10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1.7619047619047619</v>
      </c>
      <c r="E158" s="9">
        <f t="shared" si="16"/>
        <v>1</v>
      </c>
    </row>
    <row r="159" spans="1:10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1.7619047619047619</v>
      </c>
      <c r="E159" s="9">
        <f t="shared" si="16"/>
        <v>1</v>
      </c>
    </row>
    <row r="160" spans="1:10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1.7619047619047619</v>
      </c>
      <c r="E160" s="9">
        <f t="shared" si="16"/>
        <v>1</v>
      </c>
    </row>
    <row r="161" spans="1:5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1.7619047619047619</v>
      </c>
      <c r="E161" s="9">
        <f t="shared" si="16"/>
        <v>1</v>
      </c>
    </row>
    <row r="162" spans="1:5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1.7619047619047619</v>
      </c>
      <c r="E162" s="9">
        <f t="shared" si="16"/>
        <v>1</v>
      </c>
    </row>
    <row r="163" spans="1:5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1.7619047619047619</v>
      </c>
      <c r="E163" s="9">
        <f t="shared" si="16"/>
        <v>1</v>
      </c>
    </row>
    <row r="164" spans="1:5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1.7619047619047619</v>
      </c>
      <c r="E164" s="9">
        <f t="shared" si="16"/>
        <v>1</v>
      </c>
    </row>
    <row r="165" spans="1:5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1.7619047619047619</v>
      </c>
      <c r="E165" s="9">
        <f>D165/$C$151</f>
        <v>1</v>
      </c>
    </row>
    <row r="166" spans="1:5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1.6785714285714286</v>
      </c>
      <c r="E166" s="9">
        <f t="shared" si="16"/>
        <v>0.95270270270270274</v>
      </c>
    </row>
    <row r="167" spans="1:5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1.6785714285714286</v>
      </c>
      <c r="E167" s="9">
        <f t="shared" si="16"/>
        <v>0.95270270270270274</v>
      </c>
    </row>
    <row r="168" spans="1:5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1.6785714285714286</v>
      </c>
      <c r="E168" s="9">
        <f t="shared" si="16"/>
        <v>0.95270270270270274</v>
      </c>
    </row>
    <row r="169" spans="1:5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1.6785714285714286</v>
      </c>
      <c r="E169" s="9">
        <f t="shared" si="16"/>
        <v>0.95270270270270274</v>
      </c>
    </row>
    <row r="170" spans="1:5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1.6785714285714286</v>
      </c>
      <c r="E170" s="9">
        <f t="shared" si="16"/>
        <v>0.95270270270270274</v>
      </c>
    </row>
    <row r="171" spans="1:5">
      <c r="A171">
        <v>21</v>
      </c>
      <c r="B171" s="10">
        <f t="shared" si="17"/>
        <v>44607</v>
      </c>
      <c r="C171" s="5">
        <f t="shared" si="18"/>
        <v>0.80952380952380842</v>
      </c>
      <c r="D171" s="5">
        <f>D170-(JDB_Constantin!C29)</f>
        <v>1.2619047619047619</v>
      </c>
      <c r="E171" s="9">
        <f t="shared" si="16"/>
        <v>0.71621621621621623</v>
      </c>
    </row>
    <row r="172" spans="1:5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1.2619047619047619</v>
      </c>
      <c r="E172" s="9">
        <f t="shared" si="16"/>
        <v>0.71621621621621623</v>
      </c>
    </row>
    <row r="173" spans="1:5">
      <c r="A173">
        <v>23</v>
      </c>
      <c r="B173" s="4">
        <f t="shared" si="17"/>
        <v>44609</v>
      </c>
      <c r="C173" s="5">
        <f t="shared" si="18"/>
        <v>0.71428571428571308</v>
      </c>
      <c r="D173" s="5">
        <f>D172-(JDB_Constantin!C30)</f>
        <v>1.1994047619047619</v>
      </c>
      <c r="E173" s="9">
        <f t="shared" si="16"/>
        <v>0.6807432432432432</v>
      </c>
    </row>
    <row r="174" spans="1:5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1.1994047619047619</v>
      </c>
      <c r="E174" s="9">
        <f t="shared" si="16"/>
        <v>0.6807432432432432</v>
      </c>
    </row>
    <row r="175" spans="1:5">
      <c r="A175">
        <v>25</v>
      </c>
      <c r="B175" s="4">
        <f t="shared" si="17"/>
        <v>44611</v>
      </c>
      <c r="C175" s="5">
        <f t="shared" si="18"/>
        <v>0.61904761904761774</v>
      </c>
      <c r="D175" s="5">
        <f t="shared" si="19"/>
        <v>1.1994047619047619</v>
      </c>
      <c r="E175" s="9">
        <f t="shared" si="16"/>
        <v>0.6807432432432432</v>
      </c>
    </row>
    <row r="176" spans="1:5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1.1994047619047619</v>
      </c>
      <c r="E176" s="9">
        <f t="shared" si="16"/>
        <v>0.6807432432432432</v>
      </c>
    </row>
    <row r="177" spans="1:10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1.1994047619047619</v>
      </c>
      <c r="E177" s="9">
        <f>D177/$C$151</f>
        <v>0.6807432432432432</v>
      </c>
    </row>
    <row r="178" spans="1:10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D177-(JDB_Constantin!C31)</f>
        <v>1.0744047619047619</v>
      </c>
      <c r="E178" s="9">
        <f t="shared" ref="E178:E187" si="20">D178/$C$151</f>
        <v>0.60979729729729726</v>
      </c>
    </row>
    <row r="179" spans="1:10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1.0744047619047619</v>
      </c>
      <c r="E179" s="9">
        <f t="shared" si="20"/>
        <v>0.60979729729729726</v>
      </c>
    </row>
    <row r="180" spans="1:10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1.0744047619047619</v>
      </c>
      <c r="E180" s="9">
        <f t="shared" si="20"/>
        <v>0.60979729729729726</v>
      </c>
    </row>
    <row r="181" spans="1:10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1.0744047619047619</v>
      </c>
      <c r="E181" s="9">
        <f t="shared" si="20"/>
        <v>0.60979729729729726</v>
      </c>
    </row>
    <row r="182" spans="1:10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1.0744047619047619</v>
      </c>
      <c r="E182" s="9">
        <f t="shared" si="20"/>
        <v>0.60979729729729726</v>
      </c>
    </row>
    <row r="183" spans="1:10">
      <c r="A183">
        <v>33</v>
      </c>
      <c r="B183" s="4">
        <f t="shared" si="17"/>
        <v>44619</v>
      </c>
      <c r="C183" s="5">
        <f t="shared" si="18"/>
        <v>0.23809523809523669</v>
      </c>
      <c r="D183" s="5">
        <f>D182-(JDB_Constantin!C32)</f>
        <v>0.92857142857142849</v>
      </c>
      <c r="E183" s="9">
        <f t="shared" si="20"/>
        <v>0.52702702702702697</v>
      </c>
    </row>
    <row r="184" spans="1:10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0.92857142857142849</v>
      </c>
      <c r="E184" s="9">
        <f t="shared" si="20"/>
        <v>0.52702702702702697</v>
      </c>
    </row>
    <row r="185" spans="1:10">
      <c r="A185">
        <v>35</v>
      </c>
      <c r="B185" s="4">
        <f t="shared" si="17"/>
        <v>44621</v>
      </c>
      <c r="C185" s="5">
        <f t="shared" si="18"/>
        <v>0.14285714285714146</v>
      </c>
      <c r="D185" s="5">
        <f t="shared" si="19"/>
        <v>0.92857142857142849</v>
      </c>
      <c r="E185" s="9">
        <f t="shared" si="20"/>
        <v>0.52702702702702697</v>
      </c>
    </row>
    <row r="186" spans="1:10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0.92857142857142849</v>
      </c>
      <c r="E186" s="9">
        <f t="shared" si="20"/>
        <v>0.52702702702702697</v>
      </c>
    </row>
    <row r="187" spans="1:10">
      <c r="A187">
        <v>37</v>
      </c>
      <c r="B187" s="99">
        <f t="shared" si="17"/>
        <v>44623</v>
      </c>
      <c r="C187" s="100">
        <f t="shared" si="18"/>
        <v>4.7619047619046229E-2</v>
      </c>
      <c r="D187" s="100">
        <f t="shared" si="19"/>
        <v>0.92857142857142849</v>
      </c>
      <c r="E187" s="101">
        <f t="shared" si="20"/>
        <v>0.52702702702702697</v>
      </c>
      <c r="G187" t="s">
        <v>221</v>
      </c>
      <c r="H187" s="91">
        <f>SUM(JDB_Constantin!C29:C32)</f>
        <v>0.75000000000000011</v>
      </c>
      <c r="I187" t="s">
        <v>222</v>
      </c>
      <c r="J187" s="91">
        <f>F1/7*A187</f>
        <v>1.7619047619047619</v>
      </c>
    </row>
    <row r="188" spans="1:10">
      <c r="B188" s="105"/>
      <c r="C188" s="106"/>
      <c r="D188" s="106"/>
      <c r="E188" s="107"/>
    </row>
    <row r="189" spans="1:10">
      <c r="B189" s="102"/>
      <c r="C189" s="103"/>
      <c r="D189" s="103"/>
      <c r="E189" s="104"/>
    </row>
    <row r="190" spans="1:10">
      <c r="B190" s="102"/>
      <c r="C190" s="103"/>
      <c r="D190" s="103"/>
      <c r="E190" s="104"/>
    </row>
    <row r="191" spans="1:10" ht="26.25">
      <c r="B191" s="143" t="s">
        <v>253</v>
      </c>
      <c r="C191" s="144"/>
      <c r="D191" s="144"/>
      <c r="E191" s="144"/>
    </row>
    <row r="192" spans="1:10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>
      <c r="A193">
        <v>2</v>
      </c>
      <c r="B193" s="4">
        <f>B192+1</f>
        <v>44625</v>
      </c>
      <c r="C193" s="5">
        <f>C192-(($F$1/7))</f>
        <v>0.99999999999999978</v>
      </c>
      <c r="D193" s="5">
        <f>D192</f>
        <v>1.0059523809523807</v>
      </c>
      <c r="E193" s="9">
        <f t="shared" ref="E193:E213" si="21">D193/$C$192</f>
        <v>0.9602272727272726</v>
      </c>
    </row>
    <row r="194" spans="1:5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D193-(JDB_Constantin!C33)</f>
        <v>0.92261904761904734</v>
      </c>
      <c r="E194" s="9">
        <f t="shared" si="21"/>
        <v>0.88068181818181801</v>
      </c>
    </row>
    <row r="195" spans="1:5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</f>
        <v>0.92261904761904734</v>
      </c>
      <c r="E195" s="9">
        <f t="shared" si="21"/>
        <v>0.88068181818181801</v>
      </c>
    </row>
    <row r="196" spans="1:5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0.92261904761904734</v>
      </c>
      <c r="E196" s="9">
        <f t="shared" si="21"/>
        <v>0.88068181818181801</v>
      </c>
    </row>
    <row r="197" spans="1:5">
      <c r="A197">
        <v>6</v>
      </c>
      <c r="B197" s="4">
        <f t="shared" si="22"/>
        <v>44629</v>
      </c>
      <c r="C197" s="5">
        <f t="shared" si="23"/>
        <v>0.80952380952380909</v>
      </c>
      <c r="D197" s="5">
        <f t="shared" si="24"/>
        <v>0.92261904761904734</v>
      </c>
      <c r="E197" s="9">
        <f t="shared" si="21"/>
        <v>0.88068181818181801</v>
      </c>
    </row>
    <row r="198" spans="1:5">
      <c r="A198">
        <v>7</v>
      </c>
      <c r="B198" s="4">
        <f t="shared" si="22"/>
        <v>44630</v>
      </c>
      <c r="C198" s="5">
        <f t="shared" si="23"/>
        <v>0.76190476190476142</v>
      </c>
      <c r="D198" s="5">
        <f t="shared" si="24"/>
        <v>0.92261904761904734</v>
      </c>
      <c r="E198" s="9">
        <f t="shared" si="21"/>
        <v>0.88068181818181801</v>
      </c>
    </row>
    <row r="199" spans="1:5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0.92261904761904734</v>
      </c>
      <c r="E199" s="9">
        <f t="shared" si="21"/>
        <v>0.88068181818181801</v>
      </c>
    </row>
    <row r="200" spans="1:5">
      <c r="A200">
        <v>9</v>
      </c>
      <c r="B200" s="4">
        <f t="shared" si="22"/>
        <v>44632</v>
      </c>
      <c r="C200" s="5">
        <f t="shared" si="23"/>
        <v>0.66666666666666607</v>
      </c>
      <c r="D200" s="5">
        <f>D199-(JDB_Constantin!C34)</f>
        <v>0.79761904761904734</v>
      </c>
      <c r="E200" s="9">
        <f t="shared" si="21"/>
        <v>0.76136363636363624</v>
      </c>
    </row>
    <row r="201" spans="1:5">
      <c r="A201">
        <v>10</v>
      </c>
      <c r="B201" s="4">
        <f t="shared" si="22"/>
        <v>44633</v>
      </c>
      <c r="C201" s="5">
        <f t="shared" si="23"/>
        <v>0.6190476190476184</v>
      </c>
      <c r="D201" s="5">
        <f t="shared" si="24"/>
        <v>0.79761904761904734</v>
      </c>
      <c r="E201" s="9">
        <f t="shared" si="21"/>
        <v>0.76136363636363624</v>
      </c>
    </row>
    <row r="202" spans="1:5">
      <c r="A202">
        <v>11</v>
      </c>
      <c r="B202" s="4">
        <f t="shared" si="22"/>
        <v>44634</v>
      </c>
      <c r="C202" s="5">
        <f t="shared" si="23"/>
        <v>0.57142857142857073</v>
      </c>
      <c r="D202" s="5">
        <f t="shared" si="24"/>
        <v>0.79761904761904734</v>
      </c>
      <c r="E202" s="9">
        <f t="shared" si="21"/>
        <v>0.76136363636363624</v>
      </c>
    </row>
    <row r="203" spans="1:5">
      <c r="A203">
        <v>12</v>
      </c>
      <c r="B203" s="4">
        <f t="shared" si="22"/>
        <v>44635</v>
      </c>
      <c r="C203" s="5">
        <f t="shared" si="23"/>
        <v>0.52380952380952306</v>
      </c>
      <c r="D203" s="5">
        <f>D202-(JDB_Constantin!C35)</f>
        <v>0.73511904761904734</v>
      </c>
      <c r="E203" s="9">
        <f t="shared" si="21"/>
        <v>0.7017045454545453</v>
      </c>
    </row>
    <row r="204" spans="1:5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0.73511904761904734</v>
      </c>
      <c r="E204" s="9">
        <f t="shared" si="21"/>
        <v>0.7017045454545453</v>
      </c>
    </row>
    <row r="205" spans="1:5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0.73511904761904734</v>
      </c>
      <c r="E205" s="9">
        <f t="shared" si="21"/>
        <v>0.7017045454545453</v>
      </c>
    </row>
    <row r="206" spans="1:5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0.73511904761904734</v>
      </c>
      <c r="E206" s="9">
        <f t="shared" si="21"/>
        <v>0.7017045454545453</v>
      </c>
    </row>
    <row r="207" spans="1:5">
      <c r="A207">
        <v>16</v>
      </c>
      <c r="B207" s="4">
        <f t="shared" si="22"/>
        <v>44639</v>
      </c>
      <c r="C207" s="5">
        <f t="shared" si="23"/>
        <v>0.33333333333333259</v>
      </c>
      <c r="D207" s="5">
        <f t="shared" si="24"/>
        <v>0.73511904761904734</v>
      </c>
      <c r="E207" s="9">
        <f t="shared" si="21"/>
        <v>0.7017045454545453</v>
      </c>
    </row>
    <row r="208" spans="1:5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0.73511904761904734</v>
      </c>
      <c r="E208" s="9">
        <f t="shared" si="21"/>
        <v>0.7017045454545453</v>
      </c>
    </row>
    <row r="209" spans="1:10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0.73511904761904734</v>
      </c>
      <c r="E209" s="9">
        <f t="shared" si="21"/>
        <v>0.7017045454545453</v>
      </c>
    </row>
    <row r="210" spans="1:10">
      <c r="A210">
        <v>19</v>
      </c>
      <c r="B210" s="4">
        <f t="shared" si="22"/>
        <v>44642</v>
      </c>
      <c r="C210" s="5">
        <f t="shared" si="23"/>
        <v>0.19047619047618974</v>
      </c>
      <c r="D210" s="5">
        <f t="shared" si="24"/>
        <v>0.73511904761904734</v>
      </c>
      <c r="E210" s="9">
        <f t="shared" si="21"/>
        <v>0.7017045454545453</v>
      </c>
    </row>
    <row r="211" spans="1:10">
      <c r="A211">
        <v>20</v>
      </c>
      <c r="B211" s="4">
        <f t="shared" si="22"/>
        <v>44643</v>
      </c>
      <c r="C211" s="5">
        <f t="shared" si="23"/>
        <v>0.14285714285714213</v>
      </c>
      <c r="D211" s="5">
        <f>D210-(JDB_Constantin!C36)</f>
        <v>0.65178571428571397</v>
      </c>
      <c r="E211" s="9">
        <f t="shared" si="21"/>
        <v>0.62215909090909072</v>
      </c>
    </row>
    <row r="212" spans="1:10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0.65178571428571397</v>
      </c>
      <c r="E212" s="9">
        <f t="shared" si="21"/>
        <v>0.62215909090909072</v>
      </c>
    </row>
    <row r="213" spans="1:10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0.65178571428571397</v>
      </c>
      <c r="E213" s="9">
        <f t="shared" si="21"/>
        <v>0.62215909090909072</v>
      </c>
      <c r="G213" t="s">
        <v>221</v>
      </c>
      <c r="H213" s="91">
        <f>SUM(JDB_Constantin!C33:C36)</f>
        <v>0.35416666666666663</v>
      </c>
      <c r="I213" t="s">
        <v>222</v>
      </c>
      <c r="J213" s="91">
        <f>$F$1/7*A213</f>
        <v>1.0476190476190474</v>
      </c>
    </row>
    <row r="217" spans="1:10" ht="26.25">
      <c r="B217" s="143" t="s">
        <v>307</v>
      </c>
      <c r="C217" s="144"/>
      <c r="D217" s="144"/>
      <c r="E217" s="144"/>
      <c r="H217"/>
      <c r="J217"/>
    </row>
    <row r="218" spans="1:10">
      <c r="A218">
        <v>1</v>
      </c>
      <c r="B218" s="4">
        <f>B213+1</f>
        <v>44646</v>
      </c>
      <c r="C218" s="5">
        <f>($F$1/7)*A239</f>
        <v>1.0476190476190474</v>
      </c>
      <c r="D218" s="5">
        <f>C218</f>
        <v>1.0476190476190474</v>
      </c>
      <c r="E218" s="9">
        <f>D218/$C$218</f>
        <v>1</v>
      </c>
      <c r="H218"/>
      <c r="J218"/>
    </row>
    <row r="219" spans="1:10">
      <c r="A219">
        <v>2</v>
      </c>
      <c r="B219" s="4">
        <f>B218+1</f>
        <v>44647</v>
      </c>
      <c r="C219" s="5">
        <f>C218-(($F$1/7))</f>
        <v>0.99999999999999978</v>
      </c>
      <c r="D219" s="5">
        <f>D218</f>
        <v>1.0476190476190474</v>
      </c>
      <c r="E219" s="9">
        <f t="shared" ref="E219:E239" si="25">D219/$C$218</f>
        <v>1</v>
      </c>
      <c r="H219"/>
      <c r="J219"/>
    </row>
    <row r="220" spans="1:10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</f>
        <v>1.0476190476190474</v>
      </c>
      <c r="E220" s="9">
        <f t="shared" si="25"/>
        <v>1</v>
      </c>
      <c r="H220"/>
      <c r="J220"/>
    </row>
    <row r="221" spans="1:10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</f>
        <v>1.0476190476190474</v>
      </c>
      <c r="E221" s="9">
        <f t="shared" si="25"/>
        <v>1</v>
      </c>
      <c r="H221"/>
      <c r="J221"/>
    </row>
    <row r="222" spans="1:10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</f>
        <v>1.0476190476190474</v>
      </c>
      <c r="E222" s="9">
        <f t="shared" si="25"/>
        <v>1</v>
      </c>
      <c r="H222"/>
      <c r="J222"/>
    </row>
    <row r="223" spans="1:10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0.92261904761904745</v>
      </c>
      <c r="E223" s="9">
        <f t="shared" si="25"/>
        <v>0.88068181818181812</v>
      </c>
      <c r="H223"/>
      <c r="J223"/>
    </row>
    <row r="224" spans="1:10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4" si="28">D223</f>
        <v>0.92261904761904745</v>
      </c>
      <c r="E224" s="9">
        <f t="shared" si="25"/>
        <v>0.88068181818181812</v>
      </c>
      <c r="H224"/>
      <c r="J224"/>
    </row>
    <row r="225" spans="1:10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D224-(JDB_Constantin!C37+JDB_Constantin!C38+JDB_Constantin!C39)</f>
        <v>0.58928571428571419</v>
      </c>
      <c r="E225" s="9">
        <f t="shared" si="25"/>
        <v>0.5625</v>
      </c>
      <c r="H225"/>
      <c r="J225"/>
    </row>
    <row r="226" spans="1:10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D225-(JDB_Constantin!C40)</f>
        <v>0.51636904761904756</v>
      </c>
      <c r="E226" s="9">
        <f t="shared" si="25"/>
        <v>0.49289772727272729</v>
      </c>
      <c r="H226"/>
      <c r="J226"/>
    </row>
    <row r="227" spans="1:10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D226-(JDB_Constantin!C41)</f>
        <v>0.47470238095238088</v>
      </c>
      <c r="E227" s="9">
        <f t="shared" si="25"/>
        <v>0.453125</v>
      </c>
      <c r="H227"/>
      <c r="J227"/>
    </row>
    <row r="228" spans="1:10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</f>
        <v>0.47470238095238088</v>
      </c>
      <c r="E228" s="9">
        <f t="shared" si="25"/>
        <v>0.453125</v>
      </c>
      <c r="H228"/>
      <c r="J228"/>
    </row>
    <row r="229" spans="1:10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</f>
        <v>0.47470238095238088</v>
      </c>
      <c r="E229" s="9">
        <f t="shared" si="25"/>
        <v>0.453125</v>
      </c>
      <c r="H229"/>
      <c r="J229"/>
    </row>
    <row r="230" spans="1:10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0.47470238095238088</v>
      </c>
      <c r="E230" s="9">
        <f t="shared" si="25"/>
        <v>0.453125</v>
      </c>
      <c r="H230"/>
      <c r="J230"/>
    </row>
    <row r="231" spans="1:10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0.47470238095238088</v>
      </c>
      <c r="E231" s="9">
        <f t="shared" si="25"/>
        <v>0.453125</v>
      </c>
      <c r="H231"/>
      <c r="J231"/>
    </row>
    <row r="232" spans="1:10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0.47470238095238088</v>
      </c>
      <c r="E232" s="9">
        <f t="shared" si="25"/>
        <v>0.453125</v>
      </c>
      <c r="H232"/>
      <c r="J232"/>
    </row>
    <row r="233" spans="1:10">
      <c r="A233">
        <v>16</v>
      </c>
      <c r="B233" s="4">
        <f t="shared" si="26"/>
        <v>44661</v>
      </c>
      <c r="C233" s="5">
        <f t="shared" si="27"/>
        <v>0.33333333333333259</v>
      </c>
      <c r="D233" s="5">
        <f t="shared" si="28"/>
        <v>0.47470238095238088</v>
      </c>
      <c r="E233" s="9">
        <f t="shared" si="25"/>
        <v>0.453125</v>
      </c>
      <c r="H233"/>
      <c r="J233"/>
    </row>
    <row r="234" spans="1:10">
      <c r="A234">
        <v>17</v>
      </c>
      <c r="B234" s="4">
        <f t="shared" si="26"/>
        <v>44662</v>
      </c>
      <c r="C234" s="5">
        <f t="shared" si="27"/>
        <v>0.28571428571428498</v>
      </c>
      <c r="D234" s="5">
        <f t="shared" si="28"/>
        <v>0.47470238095238088</v>
      </c>
      <c r="E234" s="9">
        <f t="shared" si="25"/>
        <v>0.453125</v>
      </c>
      <c r="H234"/>
      <c r="J234"/>
    </row>
    <row r="235" spans="1:10">
      <c r="A235">
        <v>18</v>
      </c>
      <c r="B235" s="4">
        <f t="shared" si="26"/>
        <v>44663</v>
      </c>
      <c r="C235" s="5">
        <f t="shared" si="27"/>
        <v>0.23809523809523736</v>
      </c>
      <c r="D235" s="5">
        <f>D234-(JDB_Commun!C29)</f>
        <v>0.43303571428571419</v>
      </c>
      <c r="E235" s="9">
        <f t="shared" si="25"/>
        <v>0.41335227272727271</v>
      </c>
      <c r="H235"/>
      <c r="J235"/>
    </row>
    <row r="236" spans="1:10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0.43303571428571419</v>
      </c>
      <c r="E236" s="9">
        <f t="shared" si="25"/>
        <v>0.41335227272727271</v>
      </c>
    </row>
    <row r="237" spans="1:10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0.43303571428571419</v>
      </c>
      <c r="E237" s="9">
        <f t="shared" si="25"/>
        <v>0.41335227272727271</v>
      </c>
    </row>
    <row r="238" spans="1:10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0.43303571428571419</v>
      </c>
      <c r="E238" s="9">
        <f t="shared" si="25"/>
        <v>0.41335227272727271</v>
      </c>
    </row>
    <row r="239" spans="1:10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0.43303571428571419</v>
      </c>
      <c r="E239" s="9">
        <f t="shared" si="25"/>
        <v>0.41335227272727271</v>
      </c>
      <c r="G239" t="s">
        <v>221</v>
      </c>
      <c r="H239" s="91">
        <f>SUM(JDB_Constantin!C37:C41)</f>
        <v>0.44791666666666669</v>
      </c>
      <c r="I239" t="s">
        <v>222</v>
      </c>
      <c r="J239" s="91">
        <f>$F$1/7*A239</f>
        <v>1.0476190476190474</v>
      </c>
    </row>
    <row r="243" spans="1:10" ht="26.25">
      <c r="B243" s="143" t="s">
        <v>327</v>
      </c>
      <c r="C243" s="144"/>
      <c r="D243" s="144"/>
      <c r="E243" s="144"/>
      <c r="H243"/>
      <c r="J243"/>
    </row>
    <row r="244" spans="1:10">
      <c r="A244">
        <v>1</v>
      </c>
      <c r="B244" s="4">
        <f>B239+1</f>
        <v>44668</v>
      </c>
      <c r="C244" s="5">
        <f>($F$1/7)*A266</f>
        <v>1.0952380952380951</v>
      </c>
      <c r="D244" s="5">
        <f>C244</f>
        <v>1.0952380952380951</v>
      </c>
      <c r="E244" s="9">
        <f>D244/$C$244</f>
        <v>1</v>
      </c>
      <c r="H244"/>
      <c r="J244"/>
    </row>
    <row r="245" spans="1:10">
      <c r="A245">
        <v>2</v>
      </c>
      <c r="B245" s="4">
        <f>B244+1</f>
        <v>44669</v>
      </c>
      <c r="C245" s="5">
        <f>C244-(($F$1/7))</f>
        <v>1.0476190476190474</v>
      </c>
      <c r="D245" s="5">
        <f>D244</f>
        <v>1.0952380952380951</v>
      </c>
      <c r="E245" s="9">
        <f t="shared" ref="E245:E266" si="31">D245/$C$244</f>
        <v>1</v>
      </c>
      <c r="H245"/>
      <c r="J245"/>
    </row>
    <row r="246" spans="1:10">
      <c r="A246">
        <v>3</v>
      </c>
      <c r="B246" s="4">
        <f t="shared" ref="B246:B266" si="32">B245+1</f>
        <v>44670</v>
      </c>
      <c r="C246" s="5">
        <f t="shared" ref="C246:C266" si="33">C245-(($F$1/7))</f>
        <v>0.99999999999999978</v>
      </c>
      <c r="D246" s="5">
        <f t="shared" ref="D246:D266" si="34">D245</f>
        <v>1.0952380952380951</v>
      </c>
      <c r="E246" s="9">
        <f t="shared" si="31"/>
        <v>1</v>
      </c>
      <c r="H246"/>
      <c r="J246"/>
    </row>
    <row r="247" spans="1:10">
      <c r="A247">
        <v>4</v>
      </c>
      <c r="B247" s="4">
        <f t="shared" si="32"/>
        <v>44671</v>
      </c>
      <c r="C247" s="5">
        <f t="shared" si="33"/>
        <v>0.95238095238095211</v>
      </c>
      <c r="D247" s="5">
        <f t="shared" si="34"/>
        <v>1.0952380952380951</v>
      </c>
      <c r="E247" s="9">
        <f t="shared" si="31"/>
        <v>1</v>
      </c>
      <c r="H247"/>
      <c r="J247"/>
    </row>
    <row r="248" spans="1:10">
      <c r="A248">
        <v>5</v>
      </c>
      <c r="B248" s="4">
        <f t="shared" si="32"/>
        <v>44672</v>
      </c>
      <c r="C248" s="5">
        <f t="shared" si="33"/>
        <v>0.90476190476190443</v>
      </c>
      <c r="D248" s="5">
        <f t="shared" si="34"/>
        <v>1.0952380952380951</v>
      </c>
      <c r="E248" s="9">
        <f t="shared" si="31"/>
        <v>1</v>
      </c>
      <c r="H248"/>
      <c r="J248"/>
    </row>
    <row r="249" spans="1:10">
      <c r="A249">
        <v>6</v>
      </c>
      <c r="B249" s="4">
        <f t="shared" si="32"/>
        <v>44673</v>
      </c>
      <c r="C249" s="5">
        <f t="shared" si="33"/>
        <v>0.85714285714285676</v>
      </c>
      <c r="D249" s="5">
        <f t="shared" si="34"/>
        <v>1.0952380952380951</v>
      </c>
      <c r="E249" s="9">
        <f t="shared" si="31"/>
        <v>1</v>
      </c>
      <c r="H249"/>
      <c r="J249"/>
    </row>
    <row r="250" spans="1:10">
      <c r="A250">
        <v>7</v>
      </c>
      <c r="B250" s="4">
        <f t="shared" si="32"/>
        <v>44674</v>
      </c>
      <c r="C250" s="5">
        <f t="shared" si="33"/>
        <v>0.80952380952380909</v>
      </c>
      <c r="D250" s="5">
        <f t="shared" si="34"/>
        <v>1.0952380952380951</v>
      </c>
      <c r="E250" s="9">
        <f t="shared" si="31"/>
        <v>1</v>
      </c>
      <c r="H250"/>
      <c r="J250"/>
    </row>
    <row r="251" spans="1:10">
      <c r="A251">
        <v>8</v>
      </c>
      <c r="B251" s="4">
        <f t="shared" si="32"/>
        <v>44675</v>
      </c>
      <c r="C251" s="5">
        <f t="shared" si="33"/>
        <v>0.76190476190476142</v>
      </c>
      <c r="D251" s="5">
        <f t="shared" si="34"/>
        <v>1.0952380952380951</v>
      </c>
      <c r="E251" s="9">
        <f t="shared" si="31"/>
        <v>1</v>
      </c>
      <c r="H251"/>
      <c r="J251"/>
    </row>
    <row r="252" spans="1:10">
      <c r="A252">
        <v>9</v>
      </c>
      <c r="B252" s="4">
        <f t="shared" si="32"/>
        <v>44676</v>
      </c>
      <c r="C252" s="5">
        <f t="shared" si="33"/>
        <v>0.71428571428571375</v>
      </c>
      <c r="D252" s="5">
        <f t="shared" si="34"/>
        <v>1.0952380952380951</v>
      </c>
      <c r="E252" s="9">
        <f t="shared" si="31"/>
        <v>1</v>
      </c>
      <c r="H252"/>
      <c r="J252"/>
    </row>
    <row r="253" spans="1:10">
      <c r="A253">
        <v>10</v>
      </c>
      <c r="B253" s="4">
        <f t="shared" si="32"/>
        <v>44677</v>
      </c>
      <c r="C253" s="5">
        <f t="shared" si="33"/>
        <v>0.66666666666666607</v>
      </c>
      <c r="D253" s="5">
        <f t="shared" si="34"/>
        <v>1.0952380952380951</v>
      </c>
      <c r="E253" s="9">
        <f t="shared" si="31"/>
        <v>1</v>
      </c>
      <c r="H253"/>
      <c r="J253"/>
    </row>
    <row r="254" spans="1:10">
      <c r="A254">
        <v>11</v>
      </c>
      <c r="B254" s="4">
        <f t="shared" si="32"/>
        <v>44678</v>
      </c>
      <c r="C254" s="5">
        <f t="shared" si="33"/>
        <v>0.6190476190476184</v>
      </c>
      <c r="D254" s="5">
        <f t="shared" si="34"/>
        <v>1.0952380952380951</v>
      </c>
      <c r="E254" s="9">
        <f t="shared" si="31"/>
        <v>1</v>
      </c>
      <c r="H254"/>
      <c r="J254"/>
    </row>
    <row r="255" spans="1:10">
      <c r="A255">
        <v>12</v>
      </c>
      <c r="B255" s="4">
        <f t="shared" si="32"/>
        <v>44679</v>
      </c>
      <c r="C255" s="5">
        <f t="shared" si="33"/>
        <v>0.57142857142857073</v>
      </c>
      <c r="D255" s="5">
        <f t="shared" si="34"/>
        <v>1.0952380952380951</v>
      </c>
      <c r="E255" s="9">
        <f t="shared" si="31"/>
        <v>1</v>
      </c>
      <c r="H255"/>
      <c r="J255"/>
    </row>
    <row r="256" spans="1:10">
      <c r="A256">
        <v>13</v>
      </c>
      <c r="B256" s="4">
        <f t="shared" si="32"/>
        <v>44680</v>
      </c>
      <c r="C256" s="5">
        <f t="shared" si="33"/>
        <v>0.52380952380952306</v>
      </c>
      <c r="D256" s="5">
        <f t="shared" si="34"/>
        <v>1.0952380952380951</v>
      </c>
      <c r="E256" s="9">
        <f t="shared" si="31"/>
        <v>1</v>
      </c>
      <c r="H256"/>
      <c r="J256"/>
    </row>
    <row r="257" spans="1:10">
      <c r="A257">
        <v>14</v>
      </c>
      <c r="B257" s="4">
        <f t="shared" si="32"/>
        <v>44681</v>
      </c>
      <c r="C257" s="5">
        <f t="shared" si="33"/>
        <v>0.47619047619047544</v>
      </c>
      <c r="D257" s="5">
        <f>D256-(JDB_Constantin!C42)</f>
        <v>0.76190476190476186</v>
      </c>
      <c r="E257" s="9">
        <f t="shared" si="31"/>
        <v>0.69565217391304346</v>
      </c>
      <c r="H257"/>
      <c r="J257"/>
    </row>
    <row r="258" spans="1:10">
      <c r="A258">
        <v>15</v>
      </c>
      <c r="B258" s="4">
        <f t="shared" si="32"/>
        <v>44682</v>
      </c>
      <c r="C258" s="5">
        <f t="shared" si="33"/>
        <v>0.42857142857142783</v>
      </c>
      <c r="D258" s="5">
        <f t="shared" si="34"/>
        <v>0.76190476190476186</v>
      </c>
      <c r="E258" s="9">
        <f t="shared" si="31"/>
        <v>0.69565217391304346</v>
      </c>
      <c r="H258"/>
      <c r="J258"/>
    </row>
    <row r="259" spans="1:10">
      <c r="A259">
        <v>16</v>
      </c>
      <c r="B259" s="4">
        <f t="shared" si="32"/>
        <v>44683</v>
      </c>
      <c r="C259" s="5">
        <f t="shared" si="33"/>
        <v>0.38095238095238021</v>
      </c>
      <c r="D259" s="5">
        <f t="shared" si="34"/>
        <v>0.76190476190476186</v>
      </c>
      <c r="E259" s="9">
        <f t="shared" si="31"/>
        <v>0.69565217391304346</v>
      </c>
      <c r="H259"/>
      <c r="J259"/>
    </row>
    <row r="260" spans="1:10">
      <c r="A260">
        <v>17</v>
      </c>
      <c r="B260" s="4">
        <f t="shared" si="32"/>
        <v>44684</v>
      </c>
      <c r="C260" s="5">
        <f t="shared" si="33"/>
        <v>0.33333333333333259</v>
      </c>
      <c r="D260" s="5">
        <f t="shared" si="34"/>
        <v>0.76190476190476186</v>
      </c>
      <c r="E260" s="9">
        <f t="shared" si="31"/>
        <v>0.69565217391304346</v>
      </c>
      <c r="H260"/>
      <c r="J260"/>
    </row>
    <row r="261" spans="1:10">
      <c r="A261">
        <v>18</v>
      </c>
      <c r="B261" s="4">
        <f t="shared" si="32"/>
        <v>44685</v>
      </c>
      <c r="C261" s="5">
        <f t="shared" si="33"/>
        <v>0.28571428571428498</v>
      </c>
      <c r="D261" s="5">
        <f t="shared" si="34"/>
        <v>0.76190476190476186</v>
      </c>
      <c r="E261" s="9">
        <f t="shared" si="31"/>
        <v>0.69565217391304346</v>
      </c>
    </row>
    <row r="262" spans="1:10">
      <c r="A262">
        <v>19</v>
      </c>
      <c r="B262" s="4">
        <f t="shared" si="32"/>
        <v>44686</v>
      </c>
      <c r="C262" s="5">
        <f t="shared" si="33"/>
        <v>0.23809523809523736</v>
      </c>
      <c r="D262" s="5">
        <f t="shared" si="34"/>
        <v>0.76190476190476186</v>
      </c>
      <c r="E262" s="9">
        <f t="shared" si="31"/>
        <v>0.69565217391304346</v>
      </c>
      <c r="H262"/>
      <c r="J262"/>
    </row>
    <row r="263" spans="1:10">
      <c r="A263">
        <v>20</v>
      </c>
      <c r="B263" s="4">
        <f t="shared" si="32"/>
        <v>44687</v>
      </c>
      <c r="C263" s="5">
        <f t="shared" si="33"/>
        <v>0.19047619047618974</v>
      </c>
      <c r="D263" s="5">
        <f t="shared" si="34"/>
        <v>0.76190476190476186</v>
      </c>
      <c r="E263" s="9">
        <f t="shared" si="31"/>
        <v>0.69565217391304346</v>
      </c>
    </row>
    <row r="264" spans="1:10">
      <c r="A264">
        <v>21</v>
      </c>
      <c r="B264" s="4">
        <f t="shared" si="32"/>
        <v>44688</v>
      </c>
      <c r="C264" s="5">
        <f t="shared" si="33"/>
        <v>0.14285714285714213</v>
      </c>
      <c r="D264" s="5">
        <f>D263-(JDB_Constantin!C43)</f>
        <v>0.65773809523809523</v>
      </c>
      <c r="E264" s="9">
        <f t="shared" si="31"/>
        <v>0.60054347826086962</v>
      </c>
    </row>
    <row r="265" spans="1:10">
      <c r="A265">
        <v>22</v>
      </c>
      <c r="B265" s="4">
        <f t="shared" si="32"/>
        <v>44689</v>
      </c>
      <c r="C265" s="5">
        <f t="shared" si="33"/>
        <v>9.5238095238094511E-2</v>
      </c>
      <c r="D265" s="5">
        <f>D264-(JDB_Constantin!C44)</f>
        <v>0.44940476190476186</v>
      </c>
      <c r="E265" s="9">
        <f t="shared" si="31"/>
        <v>0.41032608695652173</v>
      </c>
    </row>
    <row r="266" spans="1:10">
      <c r="A266">
        <v>23</v>
      </c>
      <c r="B266" s="4">
        <f t="shared" si="32"/>
        <v>44690</v>
      </c>
      <c r="C266" s="5">
        <f t="shared" si="33"/>
        <v>4.7619047619046895E-2</v>
      </c>
      <c r="D266" s="5">
        <f t="shared" si="34"/>
        <v>0.44940476190476186</v>
      </c>
      <c r="E266" s="9">
        <f t="shared" si="31"/>
        <v>0.41032608695652173</v>
      </c>
      <c r="G266" t="s">
        <v>221</v>
      </c>
      <c r="H266" s="122">
        <f>SUM(JDB_Constantin!C42:C44)</f>
        <v>0.64583333333333337</v>
      </c>
      <c r="I266" t="s">
        <v>222</v>
      </c>
      <c r="J266" s="91">
        <f>$F$1/7*A266</f>
        <v>1.0952380952380951</v>
      </c>
    </row>
    <row r="270" spans="1:10" ht="26.25">
      <c r="B270" s="143" t="s">
        <v>328</v>
      </c>
      <c r="C270" s="144"/>
      <c r="D270" s="144"/>
      <c r="E270" s="144"/>
    </row>
    <row r="271" spans="1:10">
      <c r="A271">
        <v>1</v>
      </c>
      <c r="B271" s="4">
        <f>B266+1</f>
        <v>44691</v>
      </c>
      <c r="C271" s="5">
        <f>($F$1/7)*A294</f>
        <v>1.1428571428571428</v>
      </c>
      <c r="D271" s="5">
        <f>C271</f>
        <v>1.1428571428571428</v>
      </c>
      <c r="E271" s="9">
        <f>D271/$C$271</f>
        <v>1</v>
      </c>
    </row>
    <row r="272" spans="1:10">
      <c r="A272">
        <v>2</v>
      </c>
      <c r="B272" s="4">
        <f>B271+1</f>
        <v>44692</v>
      </c>
      <c r="C272" s="5">
        <f>C271-(($F$1/7))</f>
        <v>1.0952380952380951</v>
      </c>
      <c r="D272" s="5">
        <f>D271</f>
        <v>1.1428571428571428</v>
      </c>
      <c r="E272" s="9">
        <f>D272/$C$271</f>
        <v>1</v>
      </c>
    </row>
    <row r="273" spans="1:5">
      <c r="A273">
        <v>3</v>
      </c>
      <c r="B273" s="4">
        <f t="shared" ref="B273:B294" si="35">B272+1</f>
        <v>44693</v>
      </c>
      <c r="C273" s="5">
        <f t="shared" ref="C273:C294" si="36">C272-(($F$1/7))</f>
        <v>1.0476190476190474</v>
      </c>
      <c r="D273" s="5">
        <f t="shared" ref="D273:D294" si="37">D272</f>
        <v>1.1428571428571428</v>
      </c>
      <c r="E273" s="9">
        <f>D273/$C$271</f>
        <v>1</v>
      </c>
    </row>
    <row r="274" spans="1:5">
      <c r="A274">
        <v>4</v>
      </c>
      <c r="B274" s="4">
        <f t="shared" si="35"/>
        <v>44694</v>
      </c>
      <c r="C274" s="5">
        <f t="shared" si="36"/>
        <v>0.99999999999999978</v>
      </c>
      <c r="D274" s="5">
        <f>D273</f>
        <v>1.1428571428571428</v>
      </c>
      <c r="E274" s="9">
        <f>D274/$C$271</f>
        <v>1</v>
      </c>
    </row>
    <row r="275" spans="1:5">
      <c r="A275">
        <v>5</v>
      </c>
      <c r="B275" s="4">
        <f t="shared" si="35"/>
        <v>44695</v>
      </c>
      <c r="C275" s="5">
        <f t="shared" si="36"/>
        <v>0.95238095238095211</v>
      </c>
      <c r="D275" s="5">
        <f t="shared" si="37"/>
        <v>1.1428571428571428</v>
      </c>
      <c r="E275" s="9">
        <f>D275/$C$271</f>
        <v>1</v>
      </c>
    </row>
    <row r="276" spans="1:5">
      <c r="A276">
        <v>6</v>
      </c>
      <c r="B276" s="4">
        <f t="shared" si="35"/>
        <v>44696</v>
      </c>
      <c r="C276" s="5">
        <f t="shared" si="36"/>
        <v>0.90476190476190443</v>
      </c>
      <c r="D276" s="5">
        <f t="shared" si="37"/>
        <v>1.1428571428571428</v>
      </c>
      <c r="E276" s="9">
        <f t="shared" ref="E276:E293" si="38">D276/$C$271</f>
        <v>1</v>
      </c>
    </row>
    <row r="277" spans="1:5">
      <c r="A277">
        <v>7</v>
      </c>
      <c r="B277" s="4">
        <f t="shared" si="35"/>
        <v>44697</v>
      </c>
      <c r="C277" s="5">
        <f t="shared" si="36"/>
        <v>0.85714285714285676</v>
      </c>
      <c r="D277" s="5">
        <f>D276-(JDB_Constantin!C45+JDB_Constantin!C46+JDB_Constantin!C47+JDB_Constantin!C48)</f>
        <v>0.72619047619047616</v>
      </c>
      <c r="E277" s="9">
        <f t="shared" si="38"/>
        <v>0.63541666666666663</v>
      </c>
    </row>
    <row r="278" spans="1:5">
      <c r="A278">
        <v>8</v>
      </c>
      <c r="B278" s="4">
        <f t="shared" si="35"/>
        <v>44698</v>
      </c>
      <c r="C278" s="5">
        <f t="shared" si="36"/>
        <v>0.80952380952380909</v>
      </c>
      <c r="D278" s="5">
        <f>D277-(JDB_Constantin!C49+JDB_Commun!C30)</f>
        <v>0.48660714285714285</v>
      </c>
      <c r="E278" s="9">
        <f t="shared" si="38"/>
        <v>0.42578125</v>
      </c>
    </row>
    <row r="279" spans="1:5">
      <c r="A279">
        <v>9</v>
      </c>
      <c r="B279" s="4">
        <f t="shared" si="35"/>
        <v>44699</v>
      </c>
      <c r="C279" s="5">
        <f t="shared" si="36"/>
        <v>0.76190476190476142</v>
      </c>
      <c r="D279" s="5">
        <f>D278-(JDB_Constantin!C50)</f>
        <v>2.8273809523809534E-2</v>
      </c>
      <c r="E279" s="9">
        <f>D279/$C$271</f>
        <v>2.4739583333333343E-2</v>
      </c>
    </row>
    <row r="280" spans="1:5">
      <c r="A280">
        <v>10</v>
      </c>
      <c r="B280" s="4">
        <f t="shared" si="35"/>
        <v>44700</v>
      </c>
      <c r="C280" s="5">
        <f t="shared" si="36"/>
        <v>0.71428571428571375</v>
      </c>
      <c r="D280" s="5">
        <f>D279-(JDB_Constantin!C51+JDB_Constantin!C52+JDB_Constantin!C53+JDB_Constantin!C54)</f>
        <v>-0.38839285714285715</v>
      </c>
      <c r="E280" s="9">
        <f t="shared" si="38"/>
        <v>-0.33984375</v>
      </c>
    </row>
    <row r="281" spans="1:5">
      <c r="A281">
        <v>11</v>
      </c>
      <c r="B281" s="4">
        <f t="shared" si="35"/>
        <v>44701</v>
      </c>
      <c r="C281" s="5">
        <f t="shared" si="36"/>
        <v>0.66666666666666607</v>
      </c>
      <c r="D281" s="5">
        <f t="shared" si="37"/>
        <v>-0.38839285714285715</v>
      </c>
      <c r="E281" s="9">
        <f t="shared" si="38"/>
        <v>-0.33984375</v>
      </c>
    </row>
    <row r="282" spans="1:5">
      <c r="A282">
        <v>12</v>
      </c>
      <c r="B282" s="4">
        <f t="shared" si="35"/>
        <v>44702</v>
      </c>
      <c r="C282" s="5">
        <f t="shared" si="36"/>
        <v>0.6190476190476184</v>
      </c>
      <c r="D282" s="5">
        <f t="shared" si="37"/>
        <v>-0.38839285714285715</v>
      </c>
      <c r="E282" s="9">
        <f t="shared" si="38"/>
        <v>-0.33984375</v>
      </c>
    </row>
    <row r="283" spans="1:5">
      <c r="A283">
        <v>13</v>
      </c>
      <c r="B283" s="4">
        <f t="shared" si="35"/>
        <v>44703</v>
      </c>
      <c r="C283" s="5">
        <f t="shared" si="36"/>
        <v>0.57142857142857073</v>
      </c>
      <c r="D283" s="5">
        <f t="shared" si="37"/>
        <v>-0.38839285714285715</v>
      </c>
      <c r="E283" s="9">
        <f t="shared" si="38"/>
        <v>-0.33984375</v>
      </c>
    </row>
    <row r="284" spans="1:5">
      <c r="A284">
        <v>14</v>
      </c>
      <c r="B284" s="4">
        <f t="shared" si="35"/>
        <v>44704</v>
      </c>
      <c r="C284" s="5">
        <f t="shared" si="36"/>
        <v>0.52380952380952306</v>
      </c>
      <c r="D284" s="5">
        <f>D283-(JDB_Constantin!C55+JDB_Constantin!C56)</f>
        <v>-0.59672619047619047</v>
      </c>
      <c r="E284" s="9">
        <f t="shared" si="38"/>
        <v>-0.52213541666666674</v>
      </c>
    </row>
    <row r="285" spans="1:5">
      <c r="A285">
        <v>15</v>
      </c>
      <c r="B285" s="4">
        <f t="shared" si="35"/>
        <v>44705</v>
      </c>
      <c r="C285" s="5">
        <f t="shared" si="36"/>
        <v>0.47619047619047544</v>
      </c>
      <c r="D285" s="5">
        <f t="shared" si="37"/>
        <v>-0.59672619047619047</v>
      </c>
      <c r="E285" s="9">
        <f t="shared" si="38"/>
        <v>-0.52213541666666674</v>
      </c>
    </row>
    <row r="286" spans="1:5">
      <c r="A286">
        <v>16</v>
      </c>
      <c r="B286" s="4">
        <f t="shared" si="35"/>
        <v>44706</v>
      </c>
      <c r="C286" s="5">
        <f t="shared" si="36"/>
        <v>0.42857142857142783</v>
      </c>
      <c r="D286" s="5">
        <f t="shared" si="37"/>
        <v>-0.59672619047619047</v>
      </c>
      <c r="E286" s="9">
        <f t="shared" si="38"/>
        <v>-0.52213541666666674</v>
      </c>
    </row>
    <row r="287" spans="1:5">
      <c r="A287">
        <v>17</v>
      </c>
      <c r="B287" s="4">
        <f t="shared" si="35"/>
        <v>44707</v>
      </c>
      <c r="C287" s="5">
        <f t="shared" si="36"/>
        <v>0.38095238095238021</v>
      </c>
      <c r="D287" s="5">
        <f>D286-(JDB_Commun!C31)</f>
        <v>-0.68005952380952384</v>
      </c>
      <c r="E287" s="9">
        <f t="shared" si="38"/>
        <v>-0.59505208333333337</v>
      </c>
    </row>
    <row r="288" spans="1:5">
      <c r="A288">
        <v>18</v>
      </c>
      <c r="B288" s="4">
        <f t="shared" si="35"/>
        <v>44708</v>
      </c>
      <c r="C288" s="5">
        <f t="shared" si="36"/>
        <v>0.33333333333333259</v>
      </c>
      <c r="D288" s="5">
        <f t="shared" si="37"/>
        <v>-0.68005952380952384</v>
      </c>
      <c r="E288" s="9">
        <f t="shared" si="38"/>
        <v>-0.59505208333333337</v>
      </c>
    </row>
    <row r="289" spans="1:11">
      <c r="A289">
        <v>19</v>
      </c>
      <c r="B289" s="4">
        <f t="shared" si="35"/>
        <v>44709</v>
      </c>
      <c r="C289" s="5">
        <f t="shared" si="36"/>
        <v>0.28571428571428498</v>
      </c>
      <c r="D289" s="5">
        <f t="shared" si="37"/>
        <v>-0.68005952380952384</v>
      </c>
      <c r="E289" s="9">
        <f t="shared" si="38"/>
        <v>-0.59505208333333337</v>
      </c>
    </row>
    <row r="290" spans="1:11">
      <c r="A290">
        <v>20</v>
      </c>
      <c r="B290" s="4">
        <f t="shared" si="35"/>
        <v>44710</v>
      </c>
      <c r="C290" s="5">
        <f t="shared" si="36"/>
        <v>0.23809523809523736</v>
      </c>
      <c r="D290" s="5">
        <f t="shared" si="37"/>
        <v>-0.68005952380952384</v>
      </c>
      <c r="E290" s="9">
        <f t="shared" si="38"/>
        <v>-0.59505208333333337</v>
      </c>
    </row>
    <row r="291" spans="1:11">
      <c r="A291">
        <v>21</v>
      </c>
      <c r="B291" s="4">
        <f t="shared" si="35"/>
        <v>44711</v>
      </c>
      <c r="C291" s="5">
        <f t="shared" si="36"/>
        <v>0.19047619047618974</v>
      </c>
      <c r="D291" s="5">
        <f t="shared" si="37"/>
        <v>-0.68005952380952384</v>
      </c>
      <c r="E291" s="9">
        <f t="shared" si="38"/>
        <v>-0.59505208333333337</v>
      </c>
      <c r="G291" t="s">
        <v>221</v>
      </c>
      <c r="H291" s="122">
        <f>SUM(JDB_Constantin!C45:C56)</f>
        <v>1.6666666666666665</v>
      </c>
      <c r="I291" t="s">
        <v>222</v>
      </c>
      <c r="J291" s="91">
        <f>$F$1/7*A294</f>
        <v>1.1428571428571428</v>
      </c>
    </row>
    <row r="292" spans="1:11">
      <c r="A292">
        <v>22</v>
      </c>
      <c r="B292" s="4">
        <f t="shared" si="35"/>
        <v>44712</v>
      </c>
      <c r="C292" s="5">
        <f t="shared" si="36"/>
        <v>0.14285714285714213</v>
      </c>
      <c r="D292" s="5">
        <f t="shared" si="37"/>
        <v>-0.68005952380952384</v>
      </c>
      <c r="E292" s="9">
        <f t="shared" si="38"/>
        <v>-0.59505208333333337</v>
      </c>
    </row>
    <row r="293" spans="1:11">
      <c r="A293">
        <v>23</v>
      </c>
      <c r="B293" s="4">
        <f t="shared" si="35"/>
        <v>44713</v>
      </c>
      <c r="C293" s="5">
        <f t="shared" si="36"/>
        <v>9.5238095238094511E-2</v>
      </c>
      <c r="D293" s="5">
        <f t="shared" si="37"/>
        <v>-0.68005952380952384</v>
      </c>
      <c r="E293" s="9">
        <f t="shared" si="38"/>
        <v>-0.59505208333333337</v>
      </c>
    </row>
    <row r="294" spans="1:11">
      <c r="A294">
        <v>24</v>
      </c>
      <c r="B294" s="99">
        <f t="shared" si="35"/>
        <v>44714</v>
      </c>
      <c r="C294" s="100">
        <f t="shared" si="36"/>
        <v>4.7619047619046895E-2</v>
      </c>
      <c r="D294" s="100">
        <f t="shared" si="37"/>
        <v>-0.68005952380952384</v>
      </c>
      <c r="E294" s="101">
        <f>D294/$C$271</f>
        <v>-0.59505208333333337</v>
      </c>
    </row>
    <row r="295" spans="1:11">
      <c r="B295" s="105"/>
      <c r="C295" s="106"/>
      <c r="D295" s="106"/>
      <c r="E295" s="107"/>
      <c r="G295" t="s">
        <v>384</v>
      </c>
      <c r="H295" s="91">
        <f>H21+H53+H78+H103+H146+H187+H213+H239+H266+H291+SUM(JDB_Commun!C3:C31)</f>
        <v>6.6194444444444445</v>
      </c>
      <c r="I295" s="91" t="s">
        <v>222</v>
      </c>
      <c r="J295" s="91">
        <f>J21+J53+J78+J103+J146+J187+J213+J239+J266+J291</f>
        <v>12.19047619047619</v>
      </c>
      <c r="K295" t="s">
        <v>386</v>
      </c>
    </row>
    <row r="296" spans="1:11">
      <c r="J296" s="91">
        <v>9</v>
      </c>
      <c r="K296" t="s">
        <v>385</v>
      </c>
    </row>
  </sheetData>
  <mergeCells count="10">
    <mergeCell ref="B243:E243"/>
    <mergeCell ref="B270:E270"/>
    <mergeCell ref="B217:E217"/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10" priority="12" timePeriod="today">
      <formula>FLOOR(B1,1)=TODAY()</formula>
    </cfRule>
  </conditionalFormatting>
  <conditionalFormatting sqref="B150:E190">
    <cfRule type="timePeriod" dxfId="9" priority="11" timePeriod="today">
      <formula>FLOOR(B150,1)=TODAY()</formula>
    </cfRule>
  </conditionalFormatting>
  <conditionalFormatting sqref="B25:E25">
    <cfRule type="timePeriod" dxfId="8" priority="10" timePeriod="today">
      <formula>FLOOR(B25,1)=TODAY()</formula>
    </cfRule>
  </conditionalFormatting>
  <conditionalFormatting sqref="B22:E24">
    <cfRule type="timePeriod" dxfId="7" priority="9" timePeriod="today">
      <formula>FLOOR(B22,1)=TODAY()</formula>
    </cfRule>
  </conditionalFormatting>
  <conditionalFormatting sqref="B54:E57">
    <cfRule type="timePeriod" dxfId="6" priority="8" timePeriod="today">
      <formula>FLOOR(B54,1)=TODAY()</formula>
    </cfRule>
  </conditionalFormatting>
  <conditionalFormatting sqref="B107:E107">
    <cfRule type="timePeriod" dxfId="5" priority="7" timePeriod="today">
      <formula>FLOOR(B107,1)=TODAY()</formula>
    </cfRule>
  </conditionalFormatting>
  <conditionalFormatting sqref="B191:E191">
    <cfRule type="timePeriod" dxfId="4" priority="5" timePeriod="today">
      <formula>FLOOR(B191,1)=TODAY()</formula>
    </cfRule>
  </conditionalFormatting>
  <conditionalFormatting sqref="B192:E213">
    <cfRule type="timePeriod" dxfId="3" priority="4" timePeriod="today">
      <formula>FLOOR(B192,1)=TODAY()</formula>
    </cfRule>
  </conditionalFormatting>
  <conditionalFormatting sqref="B217:E239">
    <cfRule type="timePeriod" dxfId="2" priority="3" timePeriod="today">
      <formula>FLOOR(B217,1)=TODAY()</formula>
    </cfRule>
  </conditionalFormatting>
  <conditionalFormatting sqref="B243:E266">
    <cfRule type="timePeriod" dxfId="1" priority="2" timePeriod="today">
      <formula>FLOOR(B243,1)=TODAY()</formula>
    </cfRule>
  </conditionalFormatting>
  <conditionalFormatting sqref="B270:E295">
    <cfRule type="timePeriod" dxfId="0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BB83-2845-B440-90C8-4B8FE388F75D}">
  <dimension ref="B4:O242"/>
  <sheetViews>
    <sheetView showGridLines="0" zoomScaleNormal="100" workbookViewId="0">
      <pane ySplit="1" topLeftCell="A227" activePane="bottomLeft" state="frozen"/>
      <selection pane="bottomLeft" activeCell="N245" sqref="N245"/>
    </sheetView>
  </sheetViews>
  <sheetFormatPr baseColWidth="10" defaultRowHeight="15.75"/>
  <cols>
    <col min="2" max="2" width="10.875" style="91"/>
    <col min="4" max="4" width="10.875" style="91"/>
    <col min="13" max="13" width="18.5" customWidth="1"/>
    <col min="14" max="14" width="10.875" style="91"/>
    <col min="15" max="15" width="17.875" style="91" bestFit="1" customWidth="1"/>
  </cols>
  <sheetData>
    <row r="4" spans="13:15">
      <c r="M4" s="95" t="s">
        <v>227</v>
      </c>
      <c r="N4" s="91">
        <f>Angela!J21</f>
        <v>0.90476190476190466</v>
      </c>
      <c r="O4" s="91" t="s">
        <v>230</v>
      </c>
    </row>
    <row r="6" spans="13:15">
      <c r="M6" t="s">
        <v>223</v>
      </c>
      <c r="N6" s="91">
        <f>Angela!H21</f>
        <v>0.18402777777777776</v>
      </c>
    </row>
    <row r="7" spans="13:15">
      <c r="M7" t="s">
        <v>224</v>
      </c>
      <c r="N7" s="91">
        <f>Aurelie!H21</f>
        <v>0.2048611111111111</v>
      </c>
    </row>
    <row r="8" spans="13:15">
      <c r="M8" t="s">
        <v>225</v>
      </c>
      <c r="N8" s="91">
        <f>Coralie!$H$21</f>
        <v>0.3958333333333332</v>
      </c>
    </row>
    <row r="9" spans="13:15">
      <c r="M9" t="s">
        <v>226</v>
      </c>
      <c r="N9" s="98">
        <f>Constantin!$H$21</f>
        <v>0.13680555555555554</v>
      </c>
    </row>
    <row r="10" spans="13:15">
      <c r="M10" t="s">
        <v>231</v>
      </c>
      <c r="N10" s="96">
        <f>SUM(JDB_Commun!C3:C9)</f>
        <v>0.21875</v>
      </c>
    </row>
    <row r="11" spans="13:15">
      <c r="N11" s="91">
        <f>SUM(N6:N9)+N10*4</f>
        <v>1.7965277777777775</v>
      </c>
      <c r="O11" s="91" t="s">
        <v>228</v>
      </c>
    </row>
    <row r="12" spans="13:15" ht="6" customHeight="1"/>
    <row r="13" spans="13:15">
      <c r="N13" s="91">
        <f>N4*4</f>
        <v>3.6190476190476186</v>
      </c>
      <c r="O13" s="91" t="s">
        <v>229</v>
      </c>
    </row>
    <row r="28" spans="13:15">
      <c r="M28" s="95" t="s">
        <v>227</v>
      </c>
      <c r="N28" s="91">
        <f>Angela!J53</f>
        <v>1.3333333333333333</v>
      </c>
      <c r="O28" s="91" t="s">
        <v>230</v>
      </c>
    </row>
    <row r="30" spans="13:15">
      <c r="M30" t="s">
        <v>223</v>
      </c>
      <c r="N30" s="91">
        <f>Angela!H53</f>
        <v>0.68055555555555547</v>
      </c>
    </row>
    <row r="31" spans="13:15">
      <c r="M31" t="s">
        <v>224</v>
      </c>
      <c r="N31" s="91">
        <f>Aurelie!H53</f>
        <v>0.30902777777777779</v>
      </c>
    </row>
    <row r="32" spans="13:15">
      <c r="M32" t="s">
        <v>225</v>
      </c>
      <c r="N32" s="91">
        <f>Coralie!$H$53</f>
        <v>0.65277777777777779</v>
      </c>
    </row>
    <row r="33" spans="13:15">
      <c r="M33" t="s">
        <v>226</v>
      </c>
      <c r="N33" s="98">
        <f>Constantin!$H$53</f>
        <v>0.2326388888888889</v>
      </c>
    </row>
    <row r="34" spans="13:15">
      <c r="M34" t="s">
        <v>231</v>
      </c>
      <c r="N34" s="96">
        <f>SUM(JDB_Commun!C10:C15)</f>
        <v>0.31249999999999994</v>
      </c>
    </row>
    <row r="35" spans="13:15">
      <c r="N35" s="91">
        <f>SUM(N30:N33)+N34*4</f>
        <v>3.125</v>
      </c>
      <c r="O35" s="91" t="s">
        <v>228</v>
      </c>
    </row>
    <row r="37" spans="13:15">
      <c r="N37" s="91">
        <f>N28*4</f>
        <v>5.333333333333333</v>
      </c>
      <c r="O37" s="91" t="s">
        <v>229</v>
      </c>
    </row>
    <row r="53" spans="13:15">
      <c r="M53" s="95" t="s">
        <v>227</v>
      </c>
      <c r="N53" s="91">
        <f>Angela!J78</f>
        <v>1</v>
      </c>
      <c r="O53" s="91" t="s">
        <v>230</v>
      </c>
    </row>
    <row r="55" spans="13:15">
      <c r="M55" t="s">
        <v>223</v>
      </c>
      <c r="N55" s="91">
        <f>Angela!H78</f>
        <v>0.49652777777777779</v>
      </c>
    </row>
    <row r="56" spans="13:15">
      <c r="M56" t="s">
        <v>224</v>
      </c>
      <c r="N56" s="91">
        <f>Aurelie!H78</f>
        <v>0.39236111111111105</v>
      </c>
    </row>
    <row r="57" spans="13:15">
      <c r="M57" t="s">
        <v>225</v>
      </c>
      <c r="N57" s="91">
        <f>Coralie!$H$78</f>
        <v>0.35069444444444436</v>
      </c>
    </row>
    <row r="58" spans="13:15">
      <c r="M58" t="s">
        <v>226</v>
      </c>
      <c r="N58" s="98">
        <f>Constantin!$H$78</f>
        <v>0.46875</v>
      </c>
    </row>
    <row r="59" spans="13:15">
      <c r="M59" t="s">
        <v>231</v>
      </c>
      <c r="N59" s="96">
        <f>SUM(JDB_Commun!C16:C20)</f>
        <v>0.21874999999999997</v>
      </c>
    </row>
    <row r="60" spans="13:15">
      <c r="N60" s="91">
        <f>SUM(N55:N58)+N59*4</f>
        <v>2.583333333333333</v>
      </c>
      <c r="O60" s="91" t="s">
        <v>228</v>
      </c>
    </row>
    <row r="62" spans="13:15">
      <c r="N62" s="91">
        <f>N53*4</f>
        <v>4</v>
      </c>
      <c r="O62" s="91" t="s">
        <v>229</v>
      </c>
    </row>
    <row r="77" spans="13:15">
      <c r="M77" s="95" t="s">
        <v>227</v>
      </c>
      <c r="N77" s="91">
        <f>Angela!J103</f>
        <v>1</v>
      </c>
      <c r="O77" s="91" t="s">
        <v>230</v>
      </c>
    </row>
    <row r="79" spans="13:15">
      <c r="M79" t="s">
        <v>223</v>
      </c>
      <c r="N79" s="91">
        <f>Angela!H103</f>
        <v>0.35416666666666657</v>
      </c>
    </row>
    <row r="80" spans="13:15">
      <c r="M80" t="s">
        <v>224</v>
      </c>
      <c r="N80" s="91">
        <f>Aurelie!H103</f>
        <v>0.37152777777777773</v>
      </c>
    </row>
    <row r="81" spans="13:15">
      <c r="M81" t="s">
        <v>225</v>
      </c>
      <c r="N81" s="91">
        <f>Coralie!H103</f>
        <v>0.55555555555555547</v>
      </c>
    </row>
    <row r="82" spans="13:15">
      <c r="M82" t="s">
        <v>226</v>
      </c>
      <c r="N82" s="98">
        <f>Constantin!H103</f>
        <v>0.17708333333333334</v>
      </c>
    </row>
    <row r="83" spans="13:15">
      <c r="M83" t="s">
        <v>231</v>
      </c>
      <c r="N83" s="96">
        <f>SUM(JDB_Commun!C21:C22)</f>
        <v>0.125</v>
      </c>
    </row>
    <row r="84" spans="13:15">
      <c r="N84" s="91">
        <f>SUM(N79:N82)+N83*4</f>
        <v>1.958333333333333</v>
      </c>
      <c r="O84" s="91" t="s">
        <v>228</v>
      </c>
    </row>
    <row r="86" spans="13:15">
      <c r="N86" s="91">
        <f>N77*4</f>
        <v>4</v>
      </c>
      <c r="O86" s="91" t="s">
        <v>229</v>
      </c>
    </row>
    <row r="103" spans="13:15">
      <c r="M103" s="95" t="s">
        <v>227</v>
      </c>
      <c r="N103" s="91">
        <f>Angela!J146</f>
        <v>1.857142857142857</v>
      </c>
      <c r="O103" s="91" t="s">
        <v>230</v>
      </c>
    </row>
    <row r="105" spans="13:15">
      <c r="M105" t="s">
        <v>223</v>
      </c>
      <c r="N105" s="91">
        <f>Angela!H146</f>
        <v>4.8611111111111105E-2</v>
      </c>
    </row>
    <row r="106" spans="13:15">
      <c r="M106" t="s">
        <v>224</v>
      </c>
      <c r="N106" s="91">
        <f>Aurelie!H146</f>
        <v>0.25347222222222221</v>
      </c>
    </row>
    <row r="107" spans="13:15">
      <c r="M107" t="s">
        <v>225</v>
      </c>
      <c r="N107" s="91">
        <f>Coralie!H146</f>
        <v>0.21180555555555555</v>
      </c>
    </row>
    <row r="108" spans="13:15">
      <c r="M108" t="s">
        <v>226</v>
      </c>
      <c r="N108" s="98">
        <f>Constantin!H146</f>
        <v>0.29166666666666663</v>
      </c>
    </row>
    <row r="109" spans="13:15">
      <c r="M109" t="s">
        <v>231</v>
      </c>
      <c r="N109" s="96">
        <f>SUM(JDB_Commun!C23:C25)</f>
        <v>0.125</v>
      </c>
    </row>
    <row r="110" spans="13:15">
      <c r="N110" s="91">
        <f>SUM(N105:N108)+N109*4</f>
        <v>1.3055555555555554</v>
      </c>
      <c r="O110" s="91" t="s">
        <v>228</v>
      </c>
    </row>
    <row r="112" spans="13:15">
      <c r="N112" s="91">
        <f>N103*4</f>
        <v>7.4285714285714279</v>
      </c>
      <c r="O112" s="91" t="s">
        <v>229</v>
      </c>
    </row>
    <row r="129" spans="13:15">
      <c r="M129" s="95" t="s">
        <v>227</v>
      </c>
      <c r="N129" s="91">
        <f>Angela!J187</f>
        <v>1.7619047619047619</v>
      </c>
      <c r="O129" s="91" t="s">
        <v>230</v>
      </c>
    </row>
    <row r="131" spans="13:15">
      <c r="M131" t="s">
        <v>223</v>
      </c>
      <c r="N131" s="91">
        <f>Angela!H187</f>
        <v>0.52083333333333326</v>
      </c>
    </row>
    <row r="132" spans="13:15">
      <c r="M132" t="s">
        <v>224</v>
      </c>
      <c r="N132" s="91">
        <f>Aurelie!H187</f>
        <v>0.72916666666666663</v>
      </c>
    </row>
    <row r="133" spans="13:15">
      <c r="M133" t="s">
        <v>225</v>
      </c>
      <c r="N133" s="91">
        <f>Coralie!H187</f>
        <v>0.94444444444444442</v>
      </c>
    </row>
    <row r="134" spans="13:15">
      <c r="M134" t="s">
        <v>226</v>
      </c>
      <c r="N134" s="98">
        <f>Constantin!H187</f>
        <v>0.75000000000000011</v>
      </c>
    </row>
    <row r="135" spans="13:15">
      <c r="M135" t="s">
        <v>231</v>
      </c>
      <c r="N135" s="96">
        <f>SUM(JDB_Commun!C26)</f>
        <v>8.3333333333333329E-2</v>
      </c>
    </row>
    <row r="136" spans="13:15">
      <c r="N136" s="91">
        <f>SUM(N131:N134)+N135*4</f>
        <v>3.2777777777777781</v>
      </c>
      <c r="O136" s="91" t="s">
        <v>228</v>
      </c>
    </row>
    <row r="138" spans="13:15">
      <c r="N138" s="91">
        <f>N129*4</f>
        <v>7.0476190476190474</v>
      </c>
      <c r="O138" s="91" t="s">
        <v>229</v>
      </c>
    </row>
    <row r="154" spans="13:15">
      <c r="M154" s="95" t="s">
        <v>227</v>
      </c>
      <c r="N154" s="91">
        <f>Angela!J213</f>
        <v>1.0476190476190474</v>
      </c>
      <c r="O154" s="91" t="s">
        <v>230</v>
      </c>
    </row>
    <row r="156" spans="13:15">
      <c r="M156" t="s">
        <v>223</v>
      </c>
      <c r="N156" s="91">
        <f>Angela!H213</f>
        <v>0.4861111111111111</v>
      </c>
    </row>
    <row r="157" spans="13:15">
      <c r="M157" t="s">
        <v>224</v>
      </c>
      <c r="N157" s="91">
        <f>Aurelie!$H$213</f>
        <v>0.34375</v>
      </c>
    </row>
    <row r="158" spans="13:15">
      <c r="M158" t="s">
        <v>225</v>
      </c>
      <c r="N158" s="91">
        <f>Coralie!H213</f>
        <v>0.38541666666666669</v>
      </c>
    </row>
    <row r="159" spans="13:15">
      <c r="M159" t="s">
        <v>226</v>
      </c>
      <c r="N159" s="98">
        <f>Constantin!H213</f>
        <v>0.35416666666666663</v>
      </c>
    </row>
    <row r="160" spans="13:15">
      <c r="M160" t="s">
        <v>231</v>
      </c>
      <c r="N160" s="96">
        <f>SUM(JDB_Commun!C27)</f>
        <v>4.1666666666666664E-2</v>
      </c>
    </row>
    <row r="161" spans="14:15">
      <c r="N161" s="91">
        <f>SUM(N156:N159)+N160*4</f>
        <v>1.7361111111111114</v>
      </c>
      <c r="O161" s="91" t="s">
        <v>228</v>
      </c>
    </row>
    <row r="163" spans="14:15">
      <c r="N163" s="91">
        <f>N154*4</f>
        <v>4.1904761904761898</v>
      </c>
      <c r="O163" s="91" t="s">
        <v>229</v>
      </c>
    </row>
    <row r="181" spans="13:15">
      <c r="M181" s="95" t="s">
        <v>227</v>
      </c>
      <c r="N181" s="91">
        <f>Angela!J239</f>
        <v>1.0476190476190474</v>
      </c>
      <c r="O181" s="91" t="s">
        <v>230</v>
      </c>
    </row>
    <row r="183" spans="13:15">
      <c r="M183" t="s">
        <v>223</v>
      </c>
      <c r="N183" s="91">
        <f>Angela!H239</f>
        <v>0.62152777777777768</v>
      </c>
    </row>
    <row r="184" spans="13:15">
      <c r="M184" t="s">
        <v>224</v>
      </c>
      <c r="N184" s="91">
        <f>Aurelie!$H$239</f>
        <v>0.64583333333333337</v>
      </c>
    </row>
    <row r="185" spans="13:15">
      <c r="M185" t="s">
        <v>225</v>
      </c>
      <c r="N185" s="91">
        <f>Coralie!H239</f>
        <v>1.2118055555555556</v>
      </c>
    </row>
    <row r="186" spans="13:15">
      <c r="M186" t="s">
        <v>226</v>
      </c>
      <c r="N186" s="98">
        <f>Constantin!H239</f>
        <v>0.44791666666666669</v>
      </c>
    </row>
    <row r="187" spans="13:15">
      <c r="M187" t="s">
        <v>231</v>
      </c>
      <c r="N187" s="96">
        <f>SUM(JDB_Commun!C28,JDB_Commun!C29)</f>
        <v>0.16666666666666666</v>
      </c>
    </row>
    <row r="188" spans="13:15">
      <c r="N188" s="91">
        <f>SUM(N183:N186)+N187*4</f>
        <v>3.59375</v>
      </c>
      <c r="O188" s="91" t="s">
        <v>228</v>
      </c>
    </row>
    <row r="190" spans="13:15">
      <c r="N190" s="91">
        <f>N181*4</f>
        <v>4.1904761904761898</v>
      </c>
      <c r="O190" s="91" t="s">
        <v>229</v>
      </c>
    </row>
    <row r="208" spans="13:15">
      <c r="M208" s="95" t="s">
        <v>227</v>
      </c>
      <c r="N208" s="91">
        <f>Angela!J266</f>
        <v>1.0952380952380951</v>
      </c>
      <c r="O208" s="91" t="s">
        <v>230</v>
      </c>
    </row>
    <row r="210" spans="13:15">
      <c r="M210" t="s">
        <v>223</v>
      </c>
      <c r="N210" s="91">
        <f>Angela!H266</f>
        <v>0.40625000000000006</v>
      </c>
    </row>
    <row r="211" spans="13:15">
      <c r="M211" t="s">
        <v>224</v>
      </c>
      <c r="N211" s="91">
        <f>Aurelie!H266</f>
        <v>0.54166666666666663</v>
      </c>
    </row>
    <row r="212" spans="13:15">
      <c r="M212" t="s">
        <v>225</v>
      </c>
      <c r="N212" s="91">
        <f>Coralie!H266</f>
        <v>0.52430555555555558</v>
      </c>
    </row>
    <row r="213" spans="13:15">
      <c r="M213" t="s">
        <v>226</v>
      </c>
      <c r="N213" s="98">
        <f>Constantin!H266</f>
        <v>0.64583333333333337</v>
      </c>
    </row>
    <row r="214" spans="13:15">
      <c r="M214" t="s">
        <v>231</v>
      </c>
      <c r="N214" s="96">
        <f>SUM(JDB_Commun!C55)</f>
        <v>0</v>
      </c>
    </row>
    <row r="215" spans="13:15">
      <c r="N215" s="91">
        <f>SUM(N210:N213)+N214*4</f>
        <v>2.1180555555555558</v>
      </c>
      <c r="O215" s="91" t="s">
        <v>228</v>
      </c>
    </row>
    <row r="217" spans="13:15">
      <c r="N217" s="91">
        <f>N208*4</f>
        <v>4.3809523809523805</v>
      </c>
      <c r="O217" s="91" t="s">
        <v>229</v>
      </c>
    </row>
    <row r="233" spans="13:15">
      <c r="M233" s="95" t="s">
        <v>227</v>
      </c>
      <c r="N233" s="91">
        <f>Angela!J291</f>
        <v>1.1428571428571428</v>
      </c>
      <c r="O233" s="91" t="s">
        <v>230</v>
      </c>
    </row>
    <row r="235" spans="13:15">
      <c r="M235" t="s">
        <v>223</v>
      </c>
      <c r="N235" s="91">
        <f>Angela!H291</f>
        <v>1.1666666666666667</v>
      </c>
    </row>
    <row r="236" spans="13:15">
      <c r="M236" t="s">
        <v>224</v>
      </c>
      <c r="N236" s="91">
        <f>Aurelie!H291</f>
        <v>1.2708333333333335</v>
      </c>
    </row>
    <row r="237" spans="13:15">
      <c r="M237" t="s">
        <v>225</v>
      </c>
      <c r="N237" s="91">
        <f>Coralie!H291</f>
        <v>1.6215277777777781</v>
      </c>
    </row>
    <row r="238" spans="13:15">
      <c r="M238" t="s">
        <v>226</v>
      </c>
      <c r="N238" s="98">
        <f>Constantin!H291</f>
        <v>1.6666666666666665</v>
      </c>
    </row>
    <row r="239" spans="13:15">
      <c r="M239" t="s">
        <v>231</v>
      </c>
      <c r="N239" s="96">
        <f>SUM(JDB_Commun!C30:C31)</f>
        <v>0.15625</v>
      </c>
    </row>
    <row r="240" spans="13:15">
      <c r="N240" s="91">
        <f>SUM(N235:N238)+N239*4</f>
        <v>6.3506944444444446</v>
      </c>
      <c r="O240" s="91" t="s">
        <v>228</v>
      </c>
    </row>
    <row r="242" spans="14:15">
      <c r="N242" s="91">
        <f>N233*4</f>
        <v>4.5714285714285712</v>
      </c>
      <c r="O242" s="91" t="s">
        <v>229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7A0B-81C4-BF49-B51B-63B9B45B1876}">
  <sheetPr codeName="Feuil6">
    <tabColor rgb="FF84E1FF"/>
    <pageSetUpPr fitToPage="1"/>
  </sheetPr>
  <dimension ref="A1:Y1005"/>
  <sheetViews>
    <sheetView showGridLines="0" topLeftCell="A19" zoomScaleNormal="100" workbookViewId="0">
      <selection activeCell="D33" sqref="D33"/>
    </sheetView>
  </sheetViews>
  <sheetFormatPr baseColWidth="10" defaultColWidth="12.5" defaultRowHeight="15" customHeight="1"/>
  <cols>
    <col min="1" max="1" width="2.5" style="14" customWidth="1"/>
    <col min="2" max="2" width="21.875" style="14" bestFit="1" customWidth="1"/>
    <col min="3" max="3" width="12.875" style="17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>
      <c r="A1" s="13"/>
      <c r="B1" s="145" t="s">
        <v>10</v>
      </c>
      <c r="C1" s="146"/>
      <c r="D1" s="146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>
      <c r="B2" s="15" t="s">
        <v>11</v>
      </c>
      <c r="C2" s="16" t="s">
        <v>12</v>
      </c>
      <c r="D2" s="15" t="s">
        <v>13</v>
      </c>
    </row>
    <row r="3" spans="1:25" ht="30.75" customHeight="1">
      <c r="B3" s="19">
        <v>44384</v>
      </c>
      <c r="C3" s="20">
        <v>6.25E-2</v>
      </c>
      <c r="D3" s="21" t="s">
        <v>14</v>
      </c>
    </row>
    <row r="4" spans="1:25" ht="30.75" customHeight="1">
      <c r="B4" s="22">
        <v>44459</v>
      </c>
      <c r="C4" s="23">
        <v>2.0833333333333332E-2</v>
      </c>
      <c r="D4" s="24" t="s">
        <v>15</v>
      </c>
    </row>
    <row r="5" spans="1:25" ht="30.75" customHeight="1">
      <c r="B5" s="22">
        <v>44459</v>
      </c>
      <c r="C5" s="23">
        <v>2.0833333333333332E-2</v>
      </c>
      <c r="D5" s="24" t="s">
        <v>16</v>
      </c>
    </row>
    <row r="6" spans="1:25" ht="30.75" customHeight="1">
      <c r="B6" s="22">
        <v>44468</v>
      </c>
      <c r="C6" s="25">
        <v>4.1666666666666664E-2</v>
      </c>
      <c r="D6" s="26" t="s">
        <v>17</v>
      </c>
    </row>
    <row r="7" spans="1:25" ht="30.75" customHeight="1">
      <c r="B7" s="22">
        <v>44470</v>
      </c>
      <c r="C7" s="27">
        <v>1.7361111111111112E-2</v>
      </c>
      <c r="D7" s="21" t="s">
        <v>18</v>
      </c>
    </row>
    <row r="8" spans="1:25" ht="30.75" customHeight="1">
      <c r="B8" s="22">
        <v>44470</v>
      </c>
      <c r="C8" s="27">
        <v>2.7777777777777776E-2</v>
      </c>
      <c r="D8" s="21" t="s">
        <v>19</v>
      </c>
    </row>
    <row r="9" spans="1:25" ht="30.75" customHeight="1" thickBot="1">
      <c r="B9" s="28">
        <v>44477</v>
      </c>
      <c r="C9" s="29">
        <v>2.7777777777777776E-2</v>
      </c>
      <c r="D9" s="30" t="s">
        <v>20</v>
      </c>
    </row>
    <row r="10" spans="1:25" ht="30.75" customHeight="1" thickTop="1">
      <c r="B10" s="22">
        <v>44480</v>
      </c>
      <c r="C10" s="31">
        <v>8.3333333333333329E-2</v>
      </c>
      <c r="D10" s="32" t="s">
        <v>21</v>
      </c>
    </row>
    <row r="11" spans="1:25" ht="30.75" customHeight="1">
      <c r="B11" s="22">
        <v>44483</v>
      </c>
      <c r="C11" s="20">
        <v>4.1666666666666664E-2</v>
      </c>
      <c r="D11" s="21" t="s">
        <v>22</v>
      </c>
    </row>
    <row r="12" spans="1:25" ht="30.75" customHeight="1">
      <c r="B12" s="22">
        <v>44487</v>
      </c>
      <c r="C12" s="20">
        <v>4.1666666666666664E-2</v>
      </c>
      <c r="D12" s="21" t="s">
        <v>23</v>
      </c>
    </row>
    <row r="13" spans="1:25" ht="30.75" customHeight="1">
      <c r="B13" s="22">
        <v>44488</v>
      </c>
      <c r="C13" s="20">
        <v>4.1666666666666664E-2</v>
      </c>
      <c r="D13" s="21" t="s">
        <v>24</v>
      </c>
    </row>
    <row r="14" spans="1:25" ht="30.75" customHeight="1">
      <c r="B14" s="22">
        <v>44505</v>
      </c>
      <c r="C14" s="31">
        <v>8.3333333333333329E-2</v>
      </c>
      <c r="D14" s="32" t="s">
        <v>25</v>
      </c>
    </row>
    <row r="15" spans="1:25" ht="30.75" customHeight="1" thickBot="1">
      <c r="B15" s="28">
        <v>44505</v>
      </c>
      <c r="C15" s="29">
        <v>2.0833333333333332E-2</v>
      </c>
      <c r="D15" s="30" t="s">
        <v>26</v>
      </c>
    </row>
    <row r="16" spans="1:25" ht="30.75" customHeight="1" thickTop="1">
      <c r="B16" s="22">
        <v>44508</v>
      </c>
      <c r="C16" s="33">
        <v>4.1666666666666664E-2</v>
      </c>
      <c r="D16" s="24" t="s">
        <v>27</v>
      </c>
    </row>
    <row r="17" spans="2:4" ht="30.75" customHeight="1">
      <c r="B17" s="34">
        <v>44522</v>
      </c>
      <c r="C17" s="33">
        <v>8.3333333333333329E-2</v>
      </c>
      <c r="D17" s="35" t="s">
        <v>28</v>
      </c>
    </row>
    <row r="18" spans="2:4" ht="30.75" customHeight="1">
      <c r="B18" s="34">
        <v>44526</v>
      </c>
      <c r="C18" s="33">
        <v>4.1666666666666664E-2</v>
      </c>
      <c r="D18" s="35" t="s">
        <v>23</v>
      </c>
    </row>
    <row r="19" spans="2:4" ht="30.75" customHeight="1">
      <c r="B19" s="34">
        <v>44526</v>
      </c>
      <c r="C19" s="33">
        <v>4.1666666666666664E-2</v>
      </c>
      <c r="D19" s="35" t="s">
        <v>29</v>
      </c>
    </row>
    <row r="20" spans="2:4" ht="30.75" customHeight="1" thickBot="1">
      <c r="B20" s="36">
        <v>44526</v>
      </c>
      <c r="C20" s="37">
        <v>1.0416666666666666E-2</v>
      </c>
      <c r="D20" s="38" t="s">
        <v>30</v>
      </c>
    </row>
    <row r="21" spans="2:4" ht="30.75" customHeight="1" thickTop="1">
      <c r="B21" s="34">
        <v>44536</v>
      </c>
      <c r="C21" s="33">
        <v>8.3333333333333329E-2</v>
      </c>
      <c r="D21" s="39" t="s">
        <v>23</v>
      </c>
    </row>
    <row r="22" spans="2:4" ht="30.75" customHeight="1" thickBot="1">
      <c r="B22" s="36">
        <v>44547</v>
      </c>
      <c r="C22" s="37">
        <v>4.1666666666666664E-2</v>
      </c>
      <c r="D22" s="38" t="s">
        <v>31</v>
      </c>
    </row>
    <row r="23" spans="2:4" ht="30.75" customHeight="1" thickTop="1">
      <c r="B23" s="34">
        <v>44585</v>
      </c>
      <c r="C23" s="33">
        <v>4.1666666666666664E-2</v>
      </c>
      <c r="D23" s="35" t="s">
        <v>23</v>
      </c>
    </row>
    <row r="24" spans="2:4" ht="30.75" customHeight="1">
      <c r="B24" s="34">
        <v>44586</v>
      </c>
      <c r="C24" s="33">
        <v>3.125E-2</v>
      </c>
      <c r="D24" s="35" t="s">
        <v>32</v>
      </c>
    </row>
    <row r="25" spans="2:4" ht="30.75" customHeight="1" thickBot="1">
      <c r="B25" s="36">
        <v>44586</v>
      </c>
      <c r="C25" s="37">
        <v>5.2083333333333336E-2</v>
      </c>
      <c r="D25" s="38" t="s">
        <v>23</v>
      </c>
    </row>
    <row r="26" spans="2:4" ht="30.75" customHeight="1" thickTop="1" thickBot="1">
      <c r="B26" s="36">
        <v>44602</v>
      </c>
      <c r="C26" s="37">
        <v>8.3333333333333329E-2</v>
      </c>
      <c r="D26" s="38" t="s">
        <v>23</v>
      </c>
    </row>
    <row r="27" spans="2:4" ht="30.75" customHeight="1" thickTop="1" thickBot="1">
      <c r="B27" s="113">
        <v>44624</v>
      </c>
      <c r="C27" s="114">
        <v>4.1666666666666664E-2</v>
      </c>
      <c r="D27" s="115" t="s">
        <v>254</v>
      </c>
    </row>
    <row r="28" spans="2:4" ht="30.75" customHeight="1" thickTop="1">
      <c r="B28" s="34">
        <v>44651</v>
      </c>
      <c r="C28" s="33">
        <v>0.125</v>
      </c>
      <c r="D28" s="35" t="s">
        <v>23</v>
      </c>
    </row>
    <row r="29" spans="2:4" ht="30.75" customHeight="1" thickBot="1">
      <c r="B29" s="116">
        <v>44663</v>
      </c>
      <c r="C29" s="117">
        <v>4.1666666666666664E-2</v>
      </c>
      <c r="D29" s="118" t="s">
        <v>329</v>
      </c>
    </row>
    <row r="30" spans="2:4" ht="30.75" customHeight="1" thickTop="1">
      <c r="B30" s="34">
        <v>44698</v>
      </c>
      <c r="C30" s="33">
        <v>7.2916666666666671E-2</v>
      </c>
      <c r="D30" s="35" t="s">
        <v>356</v>
      </c>
    </row>
    <row r="31" spans="2:4" ht="30.75" customHeight="1">
      <c r="B31" s="34">
        <v>44707</v>
      </c>
      <c r="C31" s="33">
        <v>8.3333333333333329E-2</v>
      </c>
      <c r="D31" s="35" t="s">
        <v>23</v>
      </c>
    </row>
    <row r="32" spans="2:4" ht="30.75" customHeight="1">
      <c r="B32" s="129"/>
      <c r="C32" s="130"/>
      <c r="D32" s="131"/>
    </row>
    <row r="33" spans="2:4" ht="30.75" customHeight="1">
      <c r="B33" s="129"/>
      <c r="C33" s="130"/>
      <c r="D33" s="131"/>
    </row>
    <row r="34" spans="2:4" ht="30.75" customHeight="1">
      <c r="B34" s="129"/>
      <c r="C34" s="130"/>
      <c r="D34" s="131"/>
    </row>
    <row r="35" spans="2:4" ht="30.75" customHeight="1"/>
    <row r="36" spans="2:4" ht="30.75" customHeight="1"/>
    <row r="37" spans="2:4" ht="30.75" customHeight="1"/>
    <row r="38" spans="2:4" ht="30.75" customHeight="1"/>
    <row r="39" spans="2:4" ht="30.75" customHeight="1"/>
    <row r="40" spans="2:4" ht="30.75" customHeight="1"/>
    <row r="41" spans="2:4" ht="30.75" customHeight="1"/>
    <row r="42" spans="2:4" ht="30.75" customHeight="1"/>
    <row r="43" spans="2:4" ht="30.75" customHeight="1"/>
    <row r="44" spans="2:4" ht="30.75" customHeight="1"/>
    <row r="45" spans="2:4" ht="30.75" customHeight="1"/>
    <row r="46" spans="2:4" ht="30.75" customHeight="1"/>
    <row r="47" spans="2:4" ht="30.75" customHeight="1"/>
    <row r="48" spans="2:4" ht="30.75" customHeight="1"/>
    <row r="49" ht="30.75" customHeight="1"/>
    <row r="50" ht="30.75" customHeight="1"/>
    <row r="51" ht="30.75" customHeight="1"/>
    <row r="52" ht="30.75" customHeight="1"/>
    <row r="53" ht="30.75" customHeight="1"/>
    <row r="54" ht="30.75" customHeight="1"/>
    <row r="55" ht="30.75" customHeight="1"/>
    <row r="56" ht="30.75" customHeight="1"/>
    <row r="57" ht="30.75" customHeight="1"/>
    <row r="58" ht="30.75" customHeight="1"/>
    <row r="59" ht="30.75" customHeight="1"/>
    <row r="60" ht="30.75" customHeight="1"/>
    <row r="61" ht="30.75" customHeight="1"/>
    <row r="62" ht="30.75" customHeight="1"/>
    <row r="63" ht="30.75" customHeight="1"/>
    <row r="64" ht="30.75" customHeight="1"/>
    <row r="65" ht="30.75" customHeight="1"/>
    <row r="66" ht="30.75" customHeight="1"/>
    <row r="67" ht="30.75" customHeight="1"/>
    <row r="68" ht="30.75" customHeight="1"/>
    <row r="69" ht="30.75" customHeight="1"/>
    <row r="70" ht="30.75" customHeight="1"/>
    <row r="71" ht="30.75" customHeight="1"/>
    <row r="72" ht="30.75" customHeight="1"/>
    <row r="73" ht="30.75" customHeight="1"/>
    <row r="74" ht="30.75" customHeight="1"/>
    <row r="75" ht="30.75" customHeight="1"/>
    <row r="76" ht="30.75" customHeight="1"/>
    <row r="77" ht="30.75" customHeight="1"/>
    <row r="78" ht="30.75" customHeight="1"/>
    <row r="79" ht="30.75" customHeight="1"/>
    <row r="80" ht="30.75" customHeight="1"/>
    <row r="81" ht="30.75" customHeight="1"/>
    <row r="82" ht="30.75" customHeight="1"/>
    <row r="83" ht="30.75" customHeight="1"/>
    <row r="84" ht="30.75" customHeight="1"/>
    <row r="85" ht="30.75" customHeight="1"/>
    <row r="86" ht="30.75" customHeight="1"/>
    <row r="87" ht="30.75" customHeight="1"/>
    <row r="88" ht="30.75" customHeight="1"/>
    <row r="89" ht="30.75" customHeight="1"/>
    <row r="90" ht="30.75" customHeight="1"/>
    <row r="91" ht="30.75" customHeight="1"/>
    <row r="92" ht="30.75" customHeight="1"/>
    <row r="93" ht="30.75" customHeight="1"/>
    <row r="94" ht="30.75" customHeight="1"/>
    <row r="95" ht="30.75" customHeight="1"/>
    <row r="96" ht="30.75" customHeight="1"/>
    <row r="97" ht="30.75" customHeight="1"/>
    <row r="98" ht="30.75" customHeight="1"/>
    <row r="99" ht="30.75" customHeight="1"/>
    <row r="100" ht="30.75" customHeight="1"/>
    <row r="101" ht="30.75" customHeight="1"/>
    <row r="102" ht="30.75" customHeight="1"/>
    <row r="103" ht="30.75" customHeight="1"/>
    <row r="104" ht="30.75" customHeight="1"/>
    <row r="105" ht="30.75" customHeight="1"/>
    <row r="106" ht="30.75" customHeight="1"/>
    <row r="107" ht="30.75" customHeight="1"/>
    <row r="108" ht="30.75" customHeight="1"/>
    <row r="109" ht="30.75" customHeight="1"/>
    <row r="110" ht="30.75" customHeight="1"/>
    <row r="111" ht="30.75" customHeight="1"/>
    <row r="112" ht="30.75" customHeight="1"/>
    <row r="113" ht="30.75" customHeight="1"/>
    <row r="114" ht="30.75" customHeight="1"/>
    <row r="115" ht="30.75" customHeight="1"/>
    <row r="116" ht="30.75" customHeight="1"/>
    <row r="117" ht="30.75" customHeight="1"/>
    <row r="118" ht="30.75" customHeight="1"/>
    <row r="119" ht="30.75" customHeight="1"/>
    <row r="120" ht="30.75" customHeight="1"/>
    <row r="121" ht="30.75" customHeight="1"/>
    <row r="122" ht="30.75" customHeight="1"/>
    <row r="123" ht="30.75" customHeight="1"/>
    <row r="124" ht="30.75" customHeight="1"/>
    <row r="125" ht="30.75" customHeight="1"/>
    <row r="126" ht="30.75" customHeight="1"/>
    <row r="127" ht="30.75" customHeight="1"/>
    <row r="128" ht="30.75" customHeight="1"/>
    <row r="129" ht="30.75" customHeight="1"/>
    <row r="130" ht="30.75" customHeight="1"/>
    <row r="131" ht="30.75" customHeight="1"/>
    <row r="132" ht="30.75" customHeight="1"/>
    <row r="133" ht="30.75" customHeight="1"/>
    <row r="134" ht="30.75" customHeight="1"/>
    <row r="135" ht="30.75" customHeight="1"/>
    <row r="136" ht="30.75" customHeight="1"/>
    <row r="137" ht="30.75" customHeight="1"/>
    <row r="138" ht="30.75" customHeight="1"/>
    <row r="139" ht="30.75" customHeight="1"/>
    <row r="140" ht="30.75" customHeight="1"/>
    <row r="141" ht="30.75" customHeight="1"/>
    <row r="142" ht="30.75" customHeight="1"/>
    <row r="143" ht="30.75" customHeight="1"/>
    <row r="144" ht="30.75" customHeight="1"/>
    <row r="145" ht="30.75" customHeight="1"/>
    <row r="146" ht="30.75" customHeight="1"/>
    <row r="147" ht="30.75" customHeight="1"/>
    <row r="148" ht="30.75" customHeight="1"/>
    <row r="149" ht="30.75" customHeight="1"/>
    <row r="150" ht="30.75" customHeight="1"/>
    <row r="151" ht="30.75" customHeight="1"/>
    <row r="152" ht="30.75" customHeight="1"/>
    <row r="153" ht="30.75" customHeight="1"/>
    <row r="154" ht="30.75" customHeight="1"/>
    <row r="155" ht="30.75" customHeight="1"/>
    <row r="156" ht="30.75" customHeight="1"/>
    <row r="157" ht="30.75" customHeight="1"/>
    <row r="158" ht="30.75" customHeight="1"/>
    <row r="159" ht="30.75" customHeight="1"/>
    <row r="160" ht="30.75" customHeight="1"/>
    <row r="161" ht="30.75" customHeight="1"/>
    <row r="162" ht="30.75" customHeight="1"/>
    <row r="163" ht="30.75" customHeight="1"/>
    <row r="164" ht="30.75" customHeight="1"/>
    <row r="165" ht="30.75" customHeight="1"/>
    <row r="166" ht="30.75" customHeight="1"/>
    <row r="167" ht="30.75" customHeight="1"/>
    <row r="168" ht="30.75" customHeight="1"/>
    <row r="169" ht="30.75" customHeight="1"/>
    <row r="170" ht="30.75" customHeight="1"/>
    <row r="171" ht="30.75" customHeight="1"/>
    <row r="172" ht="30.75" customHeight="1"/>
    <row r="173" ht="30.75" customHeight="1"/>
    <row r="174" ht="30.75" customHeight="1"/>
    <row r="175" ht="30.75" customHeight="1"/>
    <row r="176" ht="30.75" customHeight="1"/>
    <row r="177" ht="30.75" customHeight="1"/>
    <row r="178" ht="30.75" customHeight="1"/>
    <row r="179" ht="30.75" customHeight="1"/>
    <row r="180" ht="30.75" customHeight="1"/>
    <row r="181" ht="30.75" customHeight="1"/>
    <row r="182" ht="30.75" customHeight="1"/>
    <row r="183" ht="30.75" customHeight="1"/>
    <row r="184" ht="30.75" customHeight="1"/>
    <row r="185" ht="30.75" customHeight="1"/>
    <row r="186" ht="30.75" customHeight="1"/>
    <row r="187" ht="30.75" customHeight="1"/>
    <row r="188" ht="30.75" customHeight="1"/>
    <row r="189" ht="30.75" customHeight="1"/>
    <row r="190" ht="30.75" customHeight="1"/>
    <row r="191" ht="30.75" customHeight="1"/>
    <row r="192" ht="30.75" customHeight="1"/>
    <row r="193" ht="30.75" customHeight="1"/>
    <row r="194" ht="30.75" customHeight="1"/>
    <row r="195" ht="30.75" customHeight="1"/>
    <row r="196" ht="30.75" customHeight="1"/>
    <row r="197" ht="30.75" customHeight="1"/>
    <row r="198" ht="30.75" customHeight="1"/>
    <row r="199" ht="30.75" customHeight="1"/>
    <row r="200" ht="30.75" customHeight="1"/>
    <row r="201" ht="30.75" customHeight="1"/>
    <row r="202" ht="30.75" customHeight="1"/>
    <row r="203" ht="30.75" customHeight="1"/>
    <row r="204" ht="30.75" customHeight="1"/>
    <row r="205" ht="30.75" customHeight="1"/>
    <row r="206" ht="30.75" customHeight="1"/>
    <row r="207" ht="30.75" customHeight="1"/>
    <row r="208" ht="30.75" customHeight="1"/>
    <row r="209" ht="30.75" customHeight="1"/>
    <row r="210" ht="30.75" customHeight="1"/>
    <row r="211" ht="30.75" customHeight="1"/>
    <row r="212" ht="30.75" customHeight="1"/>
    <row r="213" ht="30.75" customHeight="1"/>
    <row r="214" ht="30.75" customHeight="1"/>
    <row r="215" ht="30.75" customHeight="1"/>
    <row r="216" ht="30.75" customHeight="1"/>
    <row r="217" ht="30.75" customHeight="1"/>
    <row r="218" ht="30.75" customHeight="1"/>
    <row r="219" ht="30.75" customHeight="1"/>
    <row r="220" ht="30.75" customHeight="1"/>
    <row r="221" ht="30.75" customHeight="1"/>
    <row r="222" ht="30.75" customHeight="1"/>
    <row r="223" ht="30.75" customHeight="1"/>
    <row r="224" ht="30.75" customHeight="1"/>
    <row r="225" ht="30.75" customHeight="1"/>
    <row r="226" ht="30.75" customHeight="1"/>
    <row r="227" ht="30.75" customHeight="1"/>
    <row r="228" ht="30.75" customHeight="1"/>
    <row r="229" ht="30.75" customHeight="1"/>
    <row r="230" ht="30.75" customHeight="1"/>
    <row r="231" ht="30.75" customHeight="1"/>
    <row r="232" ht="30.75" customHeight="1"/>
    <row r="233" ht="30.75" customHeight="1"/>
    <row r="234" ht="30.75" customHeight="1"/>
    <row r="235" ht="30.75" customHeight="1"/>
    <row r="236" ht="30.75" customHeight="1"/>
    <row r="237" ht="30.75" customHeight="1"/>
    <row r="238" ht="30.75" customHeight="1"/>
    <row r="239" ht="30.75" customHeight="1"/>
    <row r="240" ht="30.75" customHeight="1"/>
    <row r="241" ht="30.75" customHeight="1"/>
    <row r="242" ht="30.75" customHeight="1"/>
    <row r="243" ht="30.75" customHeight="1"/>
    <row r="244" ht="30.75" customHeight="1"/>
    <row r="245" ht="30.75" customHeight="1"/>
    <row r="246" ht="30.75" customHeight="1"/>
    <row r="247" ht="30.75" customHeight="1"/>
    <row r="248" ht="30.75" customHeight="1"/>
    <row r="249" ht="30.75" customHeight="1"/>
    <row r="250" ht="30.75" customHeight="1"/>
    <row r="251" ht="30.75" customHeight="1"/>
    <row r="252" ht="30.75" customHeight="1"/>
    <row r="253" ht="30.75" customHeight="1"/>
    <row r="254" ht="30.75" customHeight="1"/>
    <row r="255" ht="30.75" customHeight="1"/>
    <row r="256" ht="30.75" customHeight="1"/>
    <row r="257" ht="30.75" customHeight="1"/>
    <row r="258" ht="30.75" customHeight="1"/>
    <row r="259" ht="30.75" customHeight="1"/>
    <row r="260" ht="30.75" customHeight="1"/>
    <row r="261" ht="30.75" customHeight="1"/>
    <row r="262" ht="30.75" customHeight="1"/>
    <row r="263" ht="30.75" customHeight="1"/>
    <row r="264" ht="30.75" customHeight="1"/>
    <row r="265" ht="30.75" customHeight="1"/>
    <row r="266" ht="30.75" customHeight="1"/>
    <row r="267" ht="30.75" customHeight="1"/>
    <row r="268" ht="30.75" customHeight="1"/>
    <row r="269" ht="30.75" customHeight="1"/>
    <row r="270" ht="30.75" customHeight="1"/>
    <row r="271" ht="30.75" customHeight="1"/>
    <row r="272" ht="30.75" customHeight="1"/>
    <row r="273" ht="30.75" customHeight="1"/>
    <row r="274" ht="30.75" customHeight="1"/>
    <row r="275" ht="30.75" customHeight="1"/>
    <row r="276" ht="30.75" customHeight="1"/>
    <row r="277" ht="30.75" customHeight="1"/>
    <row r="278" ht="30.75" customHeight="1"/>
    <row r="279" ht="30.75" customHeight="1"/>
    <row r="280" ht="30.75" customHeight="1"/>
    <row r="281" ht="30.75" customHeight="1"/>
    <row r="282" ht="30.75" customHeight="1"/>
    <row r="283" ht="30.75" customHeight="1"/>
    <row r="284" ht="30.75" customHeight="1"/>
    <row r="285" ht="30.75" customHeight="1"/>
    <row r="286" ht="30.75" customHeight="1"/>
    <row r="287" ht="30.75" customHeight="1"/>
    <row r="288" ht="30.75" customHeight="1"/>
    <row r="289" ht="30.75" customHeight="1"/>
    <row r="290" ht="30.75" customHeight="1"/>
    <row r="291" ht="30.75" customHeight="1"/>
    <row r="292" ht="30.75" customHeight="1"/>
    <row r="293" ht="30.75" customHeight="1"/>
    <row r="294" ht="30.75" customHeight="1"/>
    <row r="295" ht="30.75" customHeight="1"/>
    <row r="296" ht="30.75" customHeight="1"/>
    <row r="297" ht="30.75" customHeight="1"/>
    <row r="298" ht="30.75" customHeight="1"/>
    <row r="299" ht="30.75" customHeight="1"/>
    <row r="300" ht="30.75" customHeight="1"/>
    <row r="301" ht="30.75" customHeight="1"/>
    <row r="302" ht="30.75" customHeight="1"/>
    <row r="303" ht="30.75" customHeight="1"/>
    <row r="304" ht="30.75" customHeight="1"/>
    <row r="305" ht="30.75" customHeight="1"/>
    <row r="306" ht="30.75" customHeight="1"/>
    <row r="307" ht="30.75" customHeight="1"/>
    <row r="308" ht="30.75" customHeight="1"/>
    <row r="309" ht="30.75" customHeight="1"/>
    <row r="310" ht="30.75" customHeight="1"/>
    <row r="311" ht="30.75" customHeight="1"/>
    <row r="312" ht="30.75" customHeight="1"/>
    <row r="313" ht="30.75" customHeight="1"/>
    <row r="314" ht="30.75" customHeight="1"/>
    <row r="315" ht="30.75" customHeight="1"/>
    <row r="316" ht="30.75" customHeight="1"/>
    <row r="317" ht="30.75" customHeight="1"/>
    <row r="318" ht="30.75" customHeight="1"/>
    <row r="319" ht="30.75" customHeight="1"/>
    <row r="320" ht="30.75" customHeight="1"/>
    <row r="321" ht="30.75" customHeight="1"/>
    <row r="322" ht="30.75" customHeight="1"/>
    <row r="323" ht="30.75" customHeight="1"/>
    <row r="324" ht="30.75" customHeight="1"/>
    <row r="325" ht="30.75" customHeight="1"/>
    <row r="326" ht="30.75" customHeight="1"/>
    <row r="327" ht="30.75" customHeight="1"/>
    <row r="328" ht="30.75" customHeight="1"/>
    <row r="329" ht="30.75" customHeight="1"/>
    <row r="330" ht="30.75" customHeight="1"/>
    <row r="331" ht="30.75" customHeight="1"/>
    <row r="332" ht="30.75" customHeight="1"/>
    <row r="333" ht="30.75" customHeight="1"/>
    <row r="334" ht="30.75" customHeight="1"/>
    <row r="335" ht="30.75" customHeight="1"/>
    <row r="336" ht="30.75" customHeight="1"/>
    <row r="337" ht="30.75" customHeight="1"/>
    <row r="338" ht="30.75" customHeight="1"/>
    <row r="339" ht="30.75" customHeight="1"/>
    <row r="340" ht="30.75" customHeight="1"/>
    <row r="341" ht="30.75" customHeight="1"/>
    <row r="342" ht="30.75" customHeight="1"/>
    <row r="343" ht="30.75" customHeight="1"/>
    <row r="344" ht="30.75" customHeight="1"/>
    <row r="345" ht="30.75" customHeight="1"/>
    <row r="346" ht="30.75" customHeight="1"/>
    <row r="347" ht="30.75" customHeight="1"/>
    <row r="348" ht="30.75" customHeight="1"/>
    <row r="349" ht="30.75" customHeight="1"/>
    <row r="350" ht="30.75" customHeight="1"/>
    <row r="351" ht="30.75" customHeight="1"/>
    <row r="352" ht="30.75" customHeight="1"/>
    <row r="353" ht="30.75" customHeight="1"/>
    <row r="354" ht="30.75" customHeight="1"/>
    <row r="355" ht="30.75" customHeight="1"/>
    <row r="356" ht="30.75" customHeight="1"/>
    <row r="357" ht="30.75" customHeight="1"/>
    <row r="358" ht="30.75" customHeight="1"/>
    <row r="359" ht="30.75" customHeight="1"/>
    <row r="360" ht="30.75" customHeight="1"/>
    <row r="361" ht="30.75" customHeight="1"/>
    <row r="362" ht="30.75" customHeight="1"/>
    <row r="363" ht="30.75" customHeight="1"/>
    <row r="364" ht="30.75" customHeight="1"/>
    <row r="365" ht="30.75" customHeight="1"/>
    <row r="366" ht="30.75" customHeight="1"/>
    <row r="367" ht="30.75" customHeight="1"/>
    <row r="368" ht="30.75" customHeight="1"/>
    <row r="369" ht="30.75" customHeight="1"/>
    <row r="370" ht="30.75" customHeight="1"/>
    <row r="371" ht="30.75" customHeight="1"/>
    <row r="372" ht="30.75" customHeight="1"/>
    <row r="373" ht="30.75" customHeight="1"/>
    <row r="374" ht="30.75" customHeight="1"/>
    <row r="375" ht="30.75" customHeight="1"/>
    <row r="376" ht="30.75" customHeight="1"/>
    <row r="377" ht="30.75" customHeight="1"/>
    <row r="378" ht="30.75" customHeight="1"/>
    <row r="379" ht="30.75" customHeight="1"/>
    <row r="380" ht="30.75" customHeight="1"/>
    <row r="381" ht="30.75" customHeight="1"/>
    <row r="382" ht="30.75" customHeight="1"/>
    <row r="383" ht="30.75" customHeight="1"/>
    <row r="384" ht="30.75" customHeight="1"/>
    <row r="385" ht="30.75" customHeight="1"/>
    <row r="386" ht="30.75" customHeight="1"/>
    <row r="387" ht="30.75" customHeight="1"/>
    <row r="388" ht="30.75" customHeight="1"/>
    <row r="389" ht="30.75" customHeight="1"/>
    <row r="390" ht="30.75" customHeight="1"/>
    <row r="391" ht="30.75" customHeight="1"/>
    <row r="392" ht="30.75" customHeight="1"/>
    <row r="393" ht="30.75" customHeight="1"/>
    <row r="394" ht="30.75" customHeight="1"/>
    <row r="395" ht="30.75" customHeight="1"/>
    <row r="396" ht="30.75" customHeight="1"/>
    <row r="397" ht="30.75" customHeight="1"/>
    <row r="398" ht="30.75" customHeight="1"/>
    <row r="399" ht="30.75" customHeight="1"/>
    <row r="400" ht="30.75" customHeight="1"/>
    <row r="401" ht="30.75" customHeight="1"/>
    <row r="402" ht="30.75" customHeight="1"/>
    <row r="403" ht="30.75" customHeight="1"/>
    <row r="404" ht="30.75" customHeight="1"/>
    <row r="405" ht="30.75" customHeight="1"/>
    <row r="406" ht="30.75" customHeight="1"/>
    <row r="407" ht="30.75" customHeight="1"/>
    <row r="408" ht="30.75" customHeight="1"/>
    <row r="409" ht="30.75" customHeight="1"/>
    <row r="410" ht="30.75" customHeight="1"/>
    <row r="411" ht="30.75" customHeight="1"/>
    <row r="412" ht="30.75" customHeight="1"/>
    <row r="413" ht="30.75" customHeight="1"/>
    <row r="414" ht="30.75" customHeight="1"/>
    <row r="415" ht="30.75" customHeight="1"/>
    <row r="416" ht="30.75" customHeight="1"/>
    <row r="417" ht="30.75" customHeight="1"/>
    <row r="418" ht="30.75" customHeight="1"/>
    <row r="419" ht="30.75" customHeight="1"/>
    <row r="420" ht="30.75" customHeight="1"/>
    <row r="421" ht="30.75" customHeight="1"/>
    <row r="422" ht="30.75" customHeight="1"/>
    <row r="423" ht="30.75" customHeight="1"/>
    <row r="424" ht="30.75" customHeight="1"/>
    <row r="425" ht="30.75" customHeight="1"/>
    <row r="426" ht="30.75" customHeight="1"/>
    <row r="427" ht="30.75" customHeight="1"/>
    <row r="428" ht="30.75" customHeight="1"/>
    <row r="429" ht="30.75" customHeight="1"/>
    <row r="430" ht="30.75" customHeight="1"/>
    <row r="431" ht="30.75" customHeight="1"/>
    <row r="432" ht="30.75" customHeight="1"/>
    <row r="433" ht="30.75" customHeight="1"/>
    <row r="434" ht="30.75" customHeight="1"/>
    <row r="435" ht="30.75" customHeight="1"/>
    <row r="436" ht="30.75" customHeight="1"/>
    <row r="437" ht="30.75" customHeight="1"/>
    <row r="438" ht="30.75" customHeight="1"/>
    <row r="439" ht="30.75" customHeight="1"/>
    <row r="440" ht="30.75" customHeight="1"/>
    <row r="441" ht="30.75" customHeight="1"/>
    <row r="442" ht="30.75" customHeight="1"/>
    <row r="443" ht="30.75" customHeight="1"/>
    <row r="444" ht="30.75" customHeight="1"/>
    <row r="445" ht="30.75" customHeight="1"/>
    <row r="446" ht="30.75" customHeight="1"/>
    <row r="447" ht="30.75" customHeight="1"/>
    <row r="448" ht="30.75" customHeight="1"/>
    <row r="449" ht="30.75" customHeight="1"/>
    <row r="450" ht="30.75" customHeight="1"/>
    <row r="451" ht="30.75" customHeight="1"/>
    <row r="452" ht="30.75" customHeight="1"/>
    <row r="453" ht="30.75" customHeight="1"/>
    <row r="454" ht="30.75" customHeight="1"/>
    <row r="455" ht="30.75" customHeight="1"/>
    <row r="456" ht="30.75" customHeight="1"/>
    <row r="457" ht="30.75" customHeight="1"/>
    <row r="458" ht="30.75" customHeight="1"/>
    <row r="459" ht="30.75" customHeight="1"/>
    <row r="460" ht="30.75" customHeight="1"/>
    <row r="461" ht="30.75" customHeight="1"/>
    <row r="462" ht="30.75" customHeight="1"/>
    <row r="463" ht="30.75" customHeight="1"/>
    <row r="464" ht="30.75" customHeight="1"/>
    <row r="465" ht="30.75" customHeight="1"/>
    <row r="466" ht="30.75" customHeight="1"/>
    <row r="467" ht="30.75" customHeight="1"/>
    <row r="468" ht="30.75" customHeight="1"/>
    <row r="469" ht="30.75" customHeight="1"/>
    <row r="470" ht="30.75" customHeight="1"/>
    <row r="471" ht="30.75" customHeight="1"/>
    <row r="472" ht="30.75" customHeight="1"/>
    <row r="473" ht="30.75" customHeight="1"/>
    <row r="474" ht="30.75" customHeight="1"/>
    <row r="475" ht="30.75" customHeight="1"/>
    <row r="476" ht="30.75" customHeight="1"/>
    <row r="477" ht="30.75" customHeight="1"/>
    <row r="478" ht="30.75" customHeight="1"/>
    <row r="479" ht="30.75" customHeight="1"/>
    <row r="480" ht="30.75" customHeight="1"/>
    <row r="481" ht="30.75" customHeight="1"/>
    <row r="482" ht="30.75" customHeight="1"/>
    <row r="483" ht="30.75" customHeight="1"/>
    <row r="484" ht="30.75" customHeight="1"/>
    <row r="485" ht="30.75" customHeight="1"/>
    <row r="486" ht="30.75" customHeight="1"/>
    <row r="487" ht="30.75" customHeight="1"/>
    <row r="488" ht="30.75" customHeight="1"/>
    <row r="489" ht="30.75" customHeight="1"/>
    <row r="490" ht="30.75" customHeight="1"/>
    <row r="491" ht="30.75" customHeight="1"/>
    <row r="492" ht="30.75" customHeight="1"/>
    <row r="493" ht="30.75" customHeight="1"/>
    <row r="494" ht="30.75" customHeight="1"/>
    <row r="495" ht="30.75" customHeight="1"/>
    <row r="496" ht="30.75" customHeight="1"/>
    <row r="497" ht="30.75" customHeight="1"/>
    <row r="498" ht="30.75" customHeight="1"/>
    <row r="499" ht="30.75" customHeight="1"/>
    <row r="500" ht="30.75" customHeight="1"/>
    <row r="501" ht="30.75" customHeight="1"/>
    <row r="502" ht="30.75" customHeight="1"/>
    <row r="503" ht="30.75" customHeight="1"/>
    <row r="504" ht="30.75" customHeight="1"/>
    <row r="505" ht="30.75" customHeight="1"/>
    <row r="506" ht="30.75" customHeight="1"/>
    <row r="507" ht="30.75" customHeight="1"/>
    <row r="508" ht="30.75" customHeight="1"/>
    <row r="509" ht="30.75" customHeight="1"/>
    <row r="510" ht="30.75" customHeight="1"/>
    <row r="511" ht="30.75" customHeight="1"/>
    <row r="512" ht="30.75" customHeight="1"/>
    <row r="513" ht="30.75" customHeight="1"/>
    <row r="514" ht="30.75" customHeight="1"/>
    <row r="515" ht="30.75" customHeight="1"/>
    <row r="516" ht="30.75" customHeight="1"/>
    <row r="517" ht="30.75" customHeight="1"/>
    <row r="518" ht="30.75" customHeight="1"/>
    <row r="519" ht="30.75" customHeight="1"/>
    <row r="520" ht="30.75" customHeight="1"/>
    <row r="521" ht="30.75" customHeight="1"/>
    <row r="522" ht="30.75" customHeight="1"/>
    <row r="523" ht="30.75" customHeight="1"/>
    <row r="524" ht="30.75" customHeight="1"/>
    <row r="525" ht="30.75" customHeight="1"/>
    <row r="526" ht="30.75" customHeight="1"/>
    <row r="527" ht="30.75" customHeight="1"/>
    <row r="528" ht="30.75" customHeight="1"/>
    <row r="529" ht="30.75" customHeight="1"/>
    <row r="530" ht="30.75" customHeight="1"/>
    <row r="531" ht="30.75" customHeight="1"/>
    <row r="532" ht="30.75" customHeight="1"/>
    <row r="533" ht="30.75" customHeight="1"/>
    <row r="534" ht="30.75" customHeight="1"/>
    <row r="535" ht="30.75" customHeight="1"/>
    <row r="536" ht="30.75" customHeight="1"/>
    <row r="537" ht="30.75" customHeight="1"/>
    <row r="538" ht="30.75" customHeight="1"/>
    <row r="539" ht="30.75" customHeight="1"/>
    <row r="540" ht="30.75" customHeight="1"/>
    <row r="541" ht="30.75" customHeight="1"/>
    <row r="542" ht="30.75" customHeight="1"/>
    <row r="543" ht="30.75" customHeight="1"/>
    <row r="544" ht="30.75" customHeight="1"/>
    <row r="545" ht="30.75" customHeight="1"/>
    <row r="546" ht="30.75" customHeight="1"/>
    <row r="547" ht="30.75" customHeight="1"/>
    <row r="548" ht="30.75" customHeight="1"/>
    <row r="549" ht="30.75" customHeight="1"/>
    <row r="550" ht="30.75" customHeight="1"/>
    <row r="551" ht="30.75" customHeight="1"/>
    <row r="552" ht="30.75" customHeight="1"/>
    <row r="553" ht="30.75" customHeight="1"/>
    <row r="554" ht="30.75" customHeight="1"/>
    <row r="555" ht="30.75" customHeight="1"/>
    <row r="556" ht="30.75" customHeight="1"/>
    <row r="557" ht="30.75" customHeight="1"/>
    <row r="558" ht="30.75" customHeight="1"/>
    <row r="559" ht="30.75" customHeight="1"/>
    <row r="560" ht="30.75" customHeight="1"/>
    <row r="561" ht="30.75" customHeight="1"/>
    <row r="562" ht="30.75" customHeight="1"/>
    <row r="563" ht="30.75" customHeight="1"/>
    <row r="564" ht="30.75" customHeight="1"/>
    <row r="565" ht="30.75" customHeight="1"/>
    <row r="566" ht="30.75" customHeight="1"/>
    <row r="567" ht="30.75" customHeight="1"/>
    <row r="568" ht="30.75" customHeight="1"/>
    <row r="569" ht="30.75" customHeight="1"/>
    <row r="570" ht="30.75" customHeight="1"/>
    <row r="571" ht="30.75" customHeight="1"/>
    <row r="572" ht="30.75" customHeight="1"/>
    <row r="573" ht="30.75" customHeight="1"/>
    <row r="574" ht="30.75" customHeight="1"/>
    <row r="575" ht="30.75" customHeight="1"/>
    <row r="576" ht="30.75" customHeight="1"/>
    <row r="577" ht="30.75" customHeight="1"/>
    <row r="578" ht="30.75" customHeight="1"/>
    <row r="579" ht="30.75" customHeight="1"/>
    <row r="580" ht="30.75" customHeight="1"/>
    <row r="581" ht="30.75" customHeight="1"/>
    <row r="582" ht="30.75" customHeight="1"/>
    <row r="583" ht="30.75" customHeight="1"/>
    <row r="584" ht="30.75" customHeight="1"/>
    <row r="585" ht="30.75" customHeight="1"/>
    <row r="586" ht="30.75" customHeight="1"/>
    <row r="587" ht="30.75" customHeight="1"/>
    <row r="588" ht="30.75" customHeight="1"/>
    <row r="589" ht="30.75" customHeight="1"/>
    <row r="590" ht="30.75" customHeight="1"/>
    <row r="591" ht="30.75" customHeight="1"/>
    <row r="592" ht="30.75" customHeight="1"/>
    <row r="593" ht="30.75" customHeight="1"/>
    <row r="594" ht="30.75" customHeight="1"/>
    <row r="595" ht="30.75" customHeight="1"/>
    <row r="596" ht="30.75" customHeight="1"/>
    <row r="597" ht="30.75" customHeight="1"/>
    <row r="598" ht="30.75" customHeight="1"/>
    <row r="599" ht="30.75" customHeight="1"/>
    <row r="600" ht="30.75" customHeight="1"/>
    <row r="601" ht="30.75" customHeight="1"/>
    <row r="602" ht="30.75" customHeight="1"/>
    <row r="603" ht="30.75" customHeight="1"/>
    <row r="604" ht="30.75" customHeight="1"/>
    <row r="605" ht="30.75" customHeight="1"/>
    <row r="606" ht="30.75" customHeight="1"/>
    <row r="607" ht="30.75" customHeight="1"/>
    <row r="608" ht="30.75" customHeight="1"/>
    <row r="609" ht="30.75" customHeight="1"/>
    <row r="610" ht="30.75" customHeight="1"/>
    <row r="611" ht="30.75" customHeight="1"/>
    <row r="612" ht="30.75" customHeight="1"/>
    <row r="613" ht="30.75" customHeight="1"/>
    <row r="614" ht="30.75" customHeight="1"/>
    <row r="615" ht="30.75" customHeight="1"/>
    <row r="616" ht="30.75" customHeight="1"/>
    <row r="617" ht="30.75" customHeight="1"/>
    <row r="618" ht="30.75" customHeight="1"/>
    <row r="619" ht="30.75" customHeight="1"/>
    <row r="620" ht="30.75" customHeight="1"/>
    <row r="621" ht="30.75" customHeight="1"/>
    <row r="622" ht="30.75" customHeight="1"/>
    <row r="623" ht="30.75" customHeight="1"/>
    <row r="624" ht="30.75" customHeight="1"/>
    <row r="625" ht="30.75" customHeight="1"/>
    <row r="626" ht="30.75" customHeight="1"/>
    <row r="627" ht="30.75" customHeight="1"/>
    <row r="628" ht="30.75" customHeight="1"/>
    <row r="629" ht="30.75" customHeight="1"/>
    <row r="630" ht="30.75" customHeight="1"/>
    <row r="631" ht="30.75" customHeight="1"/>
    <row r="632" ht="30.75" customHeight="1"/>
    <row r="633" ht="30.75" customHeight="1"/>
    <row r="634" ht="30.75" customHeight="1"/>
    <row r="635" ht="30.75" customHeight="1"/>
    <row r="636" ht="30.75" customHeight="1"/>
    <row r="637" ht="30.75" customHeight="1"/>
    <row r="638" ht="30.75" customHeight="1"/>
    <row r="639" ht="30.75" customHeight="1"/>
    <row r="640" ht="30.75" customHeight="1"/>
    <row r="641" ht="30.75" customHeight="1"/>
    <row r="642" ht="30.75" customHeight="1"/>
    <row r="643" ht="30.75" customHeight="1"/>
    <row r="644" ht="30.75" customHeight="1"/>
    <row r="645" ht="30.75" customHeight="1"/>
    <row r="646" ht="30.75" customHeight="1"/>
    <row r="647" ht="30.75" customHeight="1"/>
    <row r="648" ht="30.75" customHeight="1"/>
    <row r="649" ht="30.75" customHeight="1"/>
    <row r="650" ht="30.75" customHeight="1"/>
    <row r="651" ht="30.75" customHeight="1"/>
    <row r="652" ht="30.75" customHeight="1"/>
    <row r="653" ht="30.75" customHeight="1"/>
    <row r="654" ht="30.75" customHeight="1"/>
    <row r="655" ht="30.75" customHeight="1"/>
    <row r="656" ht="30.75" customHeight="1"/>
    <row r="657" ht="30.75" customHeight="1"/>
    <row r="658" ht="30.75" customHeight="1"/>
    <row r="659" ht="30.75" customHeight="1"/>
    <row r="660" ht="30.75" customHeight="1"/>
    <row r="661" ht="30.75" customHeight="1"/>
    <row r="662" ht="30.75" customHeight="1"/>
    <row r="663" ht="30.75" customHeight="1"/>
    <row r="664" ht="30.75" customHeight="1"/>
    <row r="665" ht="30.75" customHeight="1"/>
    <row r="666" ht="30.75" customHeight="1"/>
    <row r="667" ht="30.75" customHeight="1"/>
    <row r="668" ht="30.75" customHeight="1"/>
    <row r="669" ht="30.75" customHeight="1"/>
    <row r="670" ht="30.75" customHeight="1"/>
    <row r="671" ht="30.75" customHeight="1"/>
    <row r="672" ht="30.75" customHeight="1"/>
    <row r="673" ht="30.75" customHeight="1"/>
    <row r="674" ht="30.75" customHeight="1"/>
    <row r="675" ht="30.75" customHeight="1"/>
    <row r="676" ht="30.75" customHeight="1"/>
    <row r="677" ht="30.75" customHeight="1"/>
    <row r="678" ht="30.75" customHeight="1"/>
    <row r="679" ht="30.75" customHeight="1"/>
    <row r="680" ht="30.75" customHeight="1"/>
    <row r="681" ht="30.75" customHeight="1"/>
    <row r="682" ht="30.75" customHeight="1"/>
    <row r="683" ht="30.75" customHeight="1"/>
    <row r="684" ht="30.75" customHeight="1"/>
    <row r="685" ht="30.75" customHeight="1"/>
    <row r="686" ht="30.75" customHeight="1"/>
    <row r="687" ht="30.75" customHeight="1"/>
    <row r="688" ht="30.75" customHeight="1"/>
    <row r="689" ht="30.75" customHeight="1"/>
    <row r="690" ht="30.75" customHeight="1"/>
    <row r="691" ht="30.75" customHeight="1"/>
    <row r="692" ht="30.75" customHeight="1"/>
    <row r="693" ht="30.75" customHeight="1"/>
    <row r="694" ht="30.75" customHeight="1"/>
    <row r="695" ht="30.75" customHeight="1"/>
    <row r="696" ht="30.75" customHeight="1"/>
    <row r="697" ht="30.75" customHeight="1"/>
    <row r="698" ht="30.75" customHeight="1"/>
    <row r="699" ht="30.75" customHeight="1"/>
    <row r="700" ht="30.75" customHeight="1"/>
    <row r="701" ht="30.75" customHeight="1"/>
    <row r="702" ht="30.75" customHeight="1"/>
    <row r="703" ht="30.75" customHeight="1"/>
    <row r="704" ht="30.75" customHeight="1"/>
    <row r="705" ht="30.75" customHeight="1"/>
    <row r="706" ht="30.75" customHeight="1"/>
    <row r="707" ht="30.75" customHeight="1"/>
    <row r="708" ht="30.75" customHeight="1"/>
    <row r="709" ht="30.75" customHeight="1"/>
    <row r="710" ht="30.75" customHeight="1"/>
    <row r="711" ht="30.75" customHeight="1"/>
    <row r="712" ht="30.75" customHeight="1"/>
    <row r="713" ht="30.75" customHeight="1"/>
    <row r="714" ht="30.75" customHeight="1"/>
    <row r="715" ht="30.75" customHeight="1"/>
    <row r="716" ht="30.75" customHeight="1"/>
    <row r="717" ht="30.75" customHeight="1"/>
    <row r="718" ht="30.75" customHeight="1"/>
    <row r="719" ht="30.75" customHeight="1"/>
    <row r="720" ht="30.75" customHeight="1"/>
    <row r="721" ht="30.75" customHeight="1"/>
    <row r="722" ht="30.75" customHeight="1"/>
    <row r="723" ht="30.75" customHeight="1"/>
    <row r="724" ht="30.75" customHeight="1"/>
    <row r="725" ht="30.75" customHeight="1"/>
    <row r="726" ht="30.75" customHeight="1"/>
    <row r="727" ht="30.75" customHeight="1"/>
    <row r="728" ht="30.75" customHeight="1"/>
    <row r="729" ht="30.75" customHeight="1"/>
    <row r="730" ht="30.75" customHeight="1"/>
    <row r="731" ht="30.75" customHeight="1"/>
    <row r="732" ht="30.75" customHeight="1"/>
    <row r="733" ht="30.75" customHeight="1"/>
    <row r="734" ht="30.75" customHeight="1"/>
    <row r="735" ht="30.75" customHeight="1"/>
    <row r="736" ht="30.75" customHeight="1"/>
    <row r="737" ht="30.75" customHeight="1"/>
    <row r="738" ht="30.75" customHeight="1"/>
    <row r="739" ht="30.75" customHeight="1"/>
    <row r="740" ht="30.75" customHeight="1"/>
    <row r="741" ht="30.75" customHeight="1"/>
    <row r="742" ht="30.75" customHeight="1"/>
    <row r="743" ht="30.75" customHeight="1"/>
    <row r="744" ht="30.75" customHeight="1"/>
    <row r="745" ht="30.75" customHeight="1"/>
    <row r="746" ht="30.75" customHeight="1"/>
    <row r="747" ht="30.75" customHeight="1"/>
    <row r="748" ht="30.75" customHeight="1"/>
    <row r="749" ht="30.75" customHeight="1"/>
    <row r="750" ht="30.75" customHeight="1"/>
    <row r="751" ht="30.75" customHeight="1"/>
    <row r="752" ht="30.75" customHeight="1"/>
    <row r="753" ht="30.75" customHeight="1"/>
    <row r="754" ht="30.75" customHeight="1"/>
    <row r="755" ht="30.75" customHeight="1"/>
    <row r="756" ht="30.75" customHeight="1"/>
    <row r="757" ht="30.75" customHeight="1"/>
    <row r="758" ht="30.75" customHeight="1"/>
    <row r="759" ht="30.75" customHeight="1"/>
    <row r="760" ht="30.75" customHeight="1"/>
    <row r="761" ht="30.75" customHeight="1"/>
    <row r="762" ht="30.75" customHeight="1"/>
    <row r="763" ht="30.75" customHeight="1"/>
    <row r="764" ht="30.75" customHeight="1"/>
    <row r="765" ht="30.75" customHeight="1"/>
    <row r="766" ht="30.75" customHeight="1"/>
    <row r="767" ht="30.75" customHeight="1"/>
    <row r="768" ht="30.75" customHeight="1"/>
    <row r="769" ht="30.75" customHeight="1"/>
    <row r="770" ht="30.75" customHeight="1"/>
    <row r="771" ht="30.75" customHeight="1"/>
    <row r="772" ht="30.75" customHeight="1"/>
    <row r="773" ht="30.75" customHeight="1"/>
    <row r="774" ht="30.75" customHeight="1"/>
    <row r="775" ht="30.75" customHeight="1"/>
    <row r="776" ht="30.75" customHeight="1"/>
    <row r="777" ht="30.75" customHeight="1"/>
    <row r="778" ht="30.75" customHeight="1"/>
    <row r="779" ht="30.75" customHeight="1"/>
    <row r="780" ht="30.75" customHeight="1"/>
    <row r="781" ht="30.75" customHeight="1"/>
    <row r="782" ht="30.75" customHeight="1"/>
    <row r="783" ht="30.75" customHeight="1"/>
    <row r="784" ht="30.75" customHeight="1"/>
    <row r="785" ht="30.75" customHeight="1"/>
    <row r="786" ht="30.75" customHeight="1"/>
    <row r="787" ht="30.75" customHeight="1"/>
    <row r="788" ht="30.75" customHeight="1"/>
    <row r="789" ht="30.75" customHeight="1"/>
    <row r="790" ht="30.75" customHeight="1"/>
    <row r="791" ht="30.75" customHeight="1"/>
    <row r="792" ht="30.75" customHeight="1"/>
    <row r="793" ht="30.75" customHeight="1"/>
    <row r="794" ht="30.75" customHeight="1"/>
    <row r="795" ht="30.75" customHeight="1"/>
    <row r="796" ht="30.75" customHeight="1"/>
    <row r="797" ht="30.75" customHeight="1"/>
    <row r="798" ht="30.75" customHeight="1"/>
    <row r="799" ht="30.75" customHeight="1"/>
    <row r="800" ht="30.75" customHeight="1"/>
    <row r="801" ht="30.75" customHeight="1"/>
    <row r="802" ht="30.75" customHeight="1"/>
    <row r="803" ht="30.75" customHeight="1"/>
    <row r="804" ht="30.75" customHeight="1"/>
    <row r="805" ht="30.75" customHeight="1"/>
    <row r="806" ht="30.75" customHeight="1"/>
    <row r="807" ht="30.75" customHeight="1"/>
    <row r="808" ht="30.75" customHeight="1"/>
    <row r="809" ht="30.75" customHeight="1"/>
    <row r="810" ht="30.75" customHeight="1"/>
    <row r="811" ht="30.75" customHeight="1"/>
    <row r="812" ht="30.75" customHeight="1"/>
    <row r="813" ht="30.75" customHeight="1"/>
    <row r="814" ht="30.75" customHeight="1"/>
    <row r="815" ht="30.75" customHeight="1"/>
    <row r="816" ht="30.75" customHeight="1"/>
    <row r="817" ht="30.75" customHeight="1"/>
    <row r="818" ht="30.75" customHeight="1"/>
    <row r="819" ht="30.75" customHeight="1"/>
    <row r="820" ht="30.75" customHeight="1"/>
    <row r="821" ht="30.75" customHeight="1"/>
    <row r="822" ht="30.75" customHeight="1"/>
    <row r="823" ht="30.75" customHeight="1"/>
    <row r="824" ht="30.75" customHeight="1"/>
    <row r="825" ht="30.75" customHeight="1"/>
    <row r="826" ht="30.75" customHeight="1"/>
    <row r="827" ht="30.75" customHeight="1"/>
    <row r="828" ht="30.75" customHeight="1"/>
    <row r="829" ht="30.75" customHeight="1"/>
    <row r="830" ht="30.75" customHeight="1"/>
    <row r="831" ht="30.75" customHeight="1"/>
    <row r="832" ht="30.75" customHeight="1"/>
    <row r="833" ht="30.75" customHeight="1"/>
    <row r="834" ht="30.75" customHeight="1"/>
    <row r="835" ht="30.75" customHeight="1"/>
    <row r="836" ht="30.75" customHeight="1"/>
    <row r="837" ht="30.75" customHeight="1"/>
    <row r="838" ht="30.75" customHeight="1"/>
    <row r="839" ht="30.75" customHeight="1"/>
    <row r="840" ht="30.75" customHeight="1"/>
    <row r="841" ht="30.75" customHeight="1"/>
    <row r="842" ht="30.75" customHeight="1"/>
    <row r="843" ht="30.75" customHeight="1"/>
    <row r="844" ht="30.75" customHeight="1"/>
    <row r="845" ht="30.75" customHeight="1"/>
    <row r="846" ht="30.75" customHeight="1"/>
    <row r="847" ht="30.75" customHeight="1"/>
    <row r="848" ht="30.75" customHeight="1"/>
    <row r="849" ht="30.75" customHeight="1"/>
    <row r="850" ht="30.75" customHeight="1"/>
    <row r="851" ht="30.75" customHeight="1"/>
    <row r="852" ht="30.75" customHeight="1"/>
    <row r="853" ht="30.75" customHeight="1"/>
    <row r="854" ht="30.75" customHeight="1"/>
    <row r="855" ht="30.75" customHeight="1"/>
    <row r="856" ht="30.75" customHeight="1"/>
    <row r="857" ht="30.75" customHeight="1"/>
    <row r="858" ht="30.75" customHeight="1"/>
    <row r="859" ht="30.75" customHeight="1"/>
    <row r="860" ht="30.75" customHeight="1"/>
    <row r="861" ht="30.75" customHeight="1"/>
    <row r="862" ht="30.75" customHeight="1"/>
    <row r="863" ht="30.75" customHeight="1"/>
    <row r="864" ht="30.75" customHeight="1"/>
    <row r="865" ht="30.75" customHeight="1"/>
    <row r="866" ht="30.75" customHeight="1"/>
    <row r="867" ht="30.75" customHeight="1"/>
    <row r="868" ht="30.75" customHeight="1"/>
    <row r="869" ht="30.75" customHeight="1"/>
    <row r="870" ht="30.75" customHeight="1"/>
    <row r="871" ht="30.75" customHeight="1"/>
    <row r="872" ht="30.75" customHeight="1"/>
    <row r="873" ht="30.75" customHeight="1"/>
    <row r="874" ht="30.75" customHeight="1"/>
    <row r="875" ht="30.75" customHeight="1"/>
    <row r="876" ht="30.75" customHeight="1"/>
    <row r="877" ht="30.75" customHeight="1"/>
    <row r="878" ht="30.75" customHeight="1"/>
    <row r="879" ht="30.75" customHeight="1"/>
    <row r="880" ht="30.75" customHeight="1"/>
    <row r="881" ht="30.75" customHeight="1"/>
    <row r="882" ht="30.75" customHeight="1"/>
    <row r="883" ht="30.75" customHeight="1"/>
    <row r="884" ht="30.75" customHeight="1"/>
    <row r="885" ht="30.75" customHeight="1"/>
    <row r="886" ht="30.75" customHeight="1"/>
    <row r="887" ht="30.75" customHeight="1"/>
    <row r="888" ht="30.75" customHeight="1"/>
    <row r="889" ht="30.75" customHeight="1"/>
    <row r="890" ht="30.75" customHeight="1"/>
    <row r="891" ht="30.75" customHeight="1"/>
    <row r="892" ht="30.75" customHeight="1"/>
    <row r="893" ht="30.75" customHeight="1"/>
    <row r="894" ht="30.75" customHeight="1"/>
    <row r="895" ht="30.75" customHeight="1"/>
    <row r="896" ht="30.75" customHeight="1"/>
    <row r="897" ht="30.75" customHeight="1"/>
    <row r="898" ht="30.75" customHeight="1"/>
    <row r="899" ht="30.75" customHeight="1"/>
    <row r="900" ht="30.75" customHeight="1"/>
    <row r="901" ht="30.75" customHeight="1"/>
    <row r="902" ht="30.75" customHeight="1"/>
    <row r="903" ht="30.75" customHeight="1"/>
    <row r="904" ht="30.75" customHeight="1"/>
    <row r="905" ht="30.75" customHeight="1"/>
    <row r="906" ht="30.75" customHeight="1"/>
    <row r="907" ht="30.75" customHeight="1"/>
    <row r="908" ht="30.75" customHeight="1"/>
    <row r="909" ht="30.75" customHeight="1"/>
    <row r="910" ht="30.75" customHeight="1"/>
    <row r="911" ht="30.75" customHeight="1"/>
    <row r="912" ht="30.75" customHeight="1"/>
    <row r="913" ht="30.75" customHeight="1"/>
    <row r="914" ht="30.75" customHeight="1"/>
    <row r="915" ht="30.75" customHeight="1"/>
    <row r="916" ht="30.75" customHeight="1"/>
    <row r="917" ht="30.75" customHeight="1"/>
    <row r="918" ht="30.75" customHeight="1"/>
    <row r="919" ht="30.75" customHeight="1"/>
    <row r="920" ht="30.75" customHeight="1"/>
    <row r="921" ht="30.75" customHeight="1"/>
    <row r="922" ht="30.75" customHeight="1"/>
    <row r="923" ht="30.75" customHeight="1"/>
    <row r="924" ht="30.75" customHeight="1"/>
    <row r="925" ht="30.75" customHeight="1"/>
    <row r="926" ht="30.75" customHeight="1"/>
    <row r="927" ht="30.75" customHeight="1"/>
    <row r="928" ht="30.75" customHeight="1"/>
    <row r="929" ht="30.75" customHeight="1"/>
    <row r="930" ht="30.75" customHeight="1"/>
    <row r="931" ht="30.75" customHeight="1"/>
    <row r="932" ht="30.75" customHeight="1"/>
    <row r="933" ht="30.75" customHeight="1"/>
    <row r="934" ht="30.75" customHeight="1"/>
    <row r="935" ht="30.75" customHeight="1"/>
    <row r="936" ht="30.75" customHeight="1"/>
    <row r="937" ht="30.75" customHeight="1"/>
    <row r="938" ht="30.75" customHeight="1"/>
    <row r="939" ht="30.75" customHeight="1"/>
    <row r="940" ht="30.75" customHeight="1"/>
    <row r="941" ht="30.75" customHeight="1"/>
    <row r="942" ht="30.75" customHeight="1"/>
    <row r="943" ht="30.75" customHeight="1"/>
    <row r="944" ht="30.75" customHeight="1"/>
    <row r="945" ht="30.75" customHeight="1"/>
    <row r="946" ht="30.75" customHeight="1"/>
    <row r="947" ht="30.75" customHeight="1"/>
    <row r="948" ht="30.75" customHeight="1"/>
    <row r="949" ht="30.75" customHeight="1"/>
    <row r="950" ht="30.75" customHeight="1"/>
    <row r="951" ht="30.75" customHeight="1"/>
    <row r="952" ht="30.75" customHeight="1"/>
    <row r="953" ht="30.75" customHeight="1"/>
    <row r="954" ht="30.75" customHeight="1"/>
    <row r="955" ht="30.75" customHeight="1"/>
    <row r="956" ht="30.75" customHeight="1"/>
    <row r="957" ht="30.75" customHeight="1"/>
    <row r="958" ht="30.75" customHeight="1"/>
    <row r="959" ht="30.75" customHeight="1"/>
    <row r="960" ht="30.75" customHeight="1"/>
    <row r="961" ht="30.75" customHeight="1"/>
    <row r="962" ht="30.75" customHeight="1"/>
    <row r="963" ht="30.75" customHeight="1"/>
    <row r="964" ht="30.75" customHeight="1"/>
    <row r="965" ht="30.75" customHeight="1"/>
    <row r="966" ht="30.75" customHeight="1"/>
    <row r="967" ht="30.75" customHeight="1"/>
    <row r="968" ht="30.75" customHeight="1"/>
    <row r="969" ht="30.75" customHeight="1"/>
    <row r="970" ht="30.75" customHeight="1"/>
    <row r="971" ht="30.75" customHeight="1"/>
    <row r="972" ht="30.75" customHeight="1"/>
    <row r="973" ht="30.75" customHeight="1"/>
    <row r="974" ht="30.75" customHeight="1"/>
    <row r="975" ht="30.75" customHeight="1"/>
    <row r="976" ht="30.75" customHeight="1"/>
    <row r="977" ht="30.75" customHeight="1"/>
    <row r="978" ht="30.75" customHeight="1"/>
    <row r="979" ht="30.75" customHeight="1"/>
    <row r="980" ht="30.75" customHeight="1"/>
    <row r="981" ht="30.75" customHeight="1"/>
    <row r="982" ht="30.75" customHeight="1"/>
    <row r="983" ht="30.75" customHeight="1"/>
    <row r="984" ht="30.75" customHeight="1"/>
    <row r="985" ht="30.75" customHeight="1"/>
    <row r="986" ht="30.75" customHeight="1"/>
    <row r="987" ht="30.75" customHeight="1"/>
    <row r="988" ht="30.75" customHeight="1"/>
    <row r="989" ht="30.75" customHeight="1"/>
    <row r="990" ht="30.75" customHeight="1"/>
    <row r="991" ht="30.75" customHeight="1"/>
    <row r="992" ht="30.75" customHeight="1"/>
    <row r="993" ht="30.75" customHeight="1"/>
    <row r="994" ht="30.75" customHeight="1"/>
    <row r="995" ht="30.75" customHeight="1"/>
    <row r="996" ht="30.75" customHeight="1"/>
    <row r="997" ht="30.75" customHeight="1"/>
    <row r="998" ht="30.75" customHeight="1"/>
    <row r="999" ht="30.75" customHeight="1"/>
    <row r="1000" ht="30.75" customHeight="1"/>
    <row r="1001" ht="30.75" customHeight="1"/>
    <row r="1002" ht="30.75" customHeight="1"/>
    <row r="1003" ht="30.75" customHeight="1"/>
    <row r="1004" ht="30.75" customHeight="1"/>
    <row r="1005" ht="30.75" customHeight="1"/>
  </sheetData>
  <mergeCells count="1">
    <mergeCell ref="B1:D1"/>
  </mergeCells>
  <pageMargins left="0.45000000000000007" right="0.45000000000000007" top="0.5" bottom="0.5" header="0" footer="0"/>
  <pageSetup paperSize="9" scale="70" fitToHeight="0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51C5-99C2-1248-A726-27F8015C3BEE}">
  <sheetPr codeName="Feuil7">
    <tabColor rgb="FFD8B1CB"/>
    <pageSetUpPr fitToPage="1"/>
  </sheetPr>
  <dimension ref="A1:Y1051"/>
  <sheetViews>
    <sheetView showGridLines="0" topLeftCell="A106" workbookViewId="0">
      <selection activeCell="D120" sqref="D120"/>
    </sheetView>
  </sheetViews>
  <sheetFormatPr baseColWidth="10" defaultColWidth="12.5" defaultRowHeight="15" customHeight="1"/>
  <cols>
    <col min="1" max="1" width="2.5" style="14" customWidth="1"/>
    <col min="2" max="2" width="25" style="14" customWidth="1"/>
    <col min="3" max="3" width="12.875" style="17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>
      <c r="A1" s="13"/>
      <c r="B1" s="145" t="s">
        <v>33</v>
      </c>
      <c r="C1" s="146"/>
      <c r="D1" s="146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>
      <c r="B2" s="15" t="s">
        <v>11</v>
      </c>
      <c r="C2" s="16" t="s">
        <v>12</v>
      </c>
      <c r="D2" s="15" t="s">
        <v>13</v>
      </c>
    </row>
    <row r="3" spans="1:25" ht="30.75" customHeight="1">
      <c r="B3" s="40">
        <v>44459</v>
      </c>
      <c r="C3" s="41">
        <v>6.9444444444444441E-3</v>
      </c>
      <c r="D3" s="42" t="s">
        <v>34</v>
      </c>
    </row>
    <row r="4" spans="1:25" ht="30.75" customHeight="1">
      <c r="B4" s="40">
        <v>44462</v>
      </c>
      <c r="C4" s="41">
        <v>5.2083333333333336E-2</v>
      </c>
      <c r="D4" s="42" t="s">
        <v>35</v>
      </c>
    </row>
    <row r="5" spans="1:25" ht="30.75" customHeight="1">
      <c r="B5" s="40">
        <v>44463</v>
      </c>
      <c r="C5" s="41">
        <v>2.7777777777777776E-2</v>
      </c>
      <c r="D5" s="42" t="s">
        <v>36</v>
      </c>
    </row>
    <row r="6" spans="1:25" ht="30.75" customHeight="1">
      <c r="B6" s="40">
        <v>44464</v>
      </c>
      <c r="C6" s="41">
        <v>6.9444444444444441E-3</v>
      </c>
      <c r="D6" s="42" t="s">
        <v>37</v>
      </c>
    </row>
    <row r="7" spans="1:25" ht="30.75" customHeight="1">
      <c r="B7" s="40">
        <v>44466</v>
      </c>
      <c r="C7" s="41">
        <v>4.1666666666666664E-2</v>
      </c>
      <c r="D7" s="42" t="s">
        <v>38</v>
      </c>
    </row>
    <row r="8" spans="1:25" ht="30.75" customHeight="1">
      <c r="B8" s="40">
        <v>44467</v>
      </c>
      <c r="C8" s="41">
        <v>4.1666666666666664E-2</v>
      </c>
      <c r="D8" s="42" t="s">
        <v>39</v>
      </c>
    </row>
    <row r="9" spans="1:25" ht="30.75" customHeight="1" thickBot="1">
      <c r="B9" s="43">
        <v>44468</v>
      </c>
      <c r="C9" s="44">
        <v>6.9444444444444441E-3</v>
      </c>
      <c r="D9" s="45" t="s">
        <v>40</v>
      </c>
    </row>
    <row r="10" spans="1:25" ht="30.75" customHeight="1" thickTop="1">
      <c r="B10" s="40">
        <v>44479</v>
      </c>
      <c r="C10" s="46">
        <v>2.0833333333333332E-2</v>
      </c>
      <c r="D10" s="47" t="s">
        <v>41</v>
      </c>
    </row>
    <row r="11" spans="1:25" ht="30.75" customHeight="1">
      <c r="B11" s="40">
        <v>44480</v>
      </c>
      <c r="C11" s="41">
        <v>3.125E-2</v>
      </c>
      <c r="D11" s="42" t="s">
        <v>42</v>
      </c>
    </row>
    <row r="12" spans="1:25" ht="30.75" customHeight="1">
      <c r="B12" s="40">
        <v>44480</v>
      </c>
      <c r="C12" s="41">
        <v>2.0833333333333332E-2</v>
      </c>
      <c r="D12" s="42" t="s">
        <v>43</v>
      </c>
    </row>
    <row r="13" spans="1:25" ht="30.75" customHeight="1">
      <c r="B13" s="40">
        <v>44482</v>
      </c>
      <c r="C13" s="41">
        <v>2.0833333333333332E-2</v>
      </c>
      <c r="D13" s="42" t="s">
        <v>44</v>
      </c>
    </row>
    <row r="14" spans="1:25" ht="30.75" customHeight="1">
      <c r="B14" s="40">
        <v>44482</v>
      </c>
      <c r="C14" s="41">
        <v>2.0833333333333332E-2</v>
      </c>
      <c r="D14" s="42" t="s">
        <v>45</v>
      </c>
    </row>
    <row r="15" spans="1:25" ht="30.75" customHeight="1">
      <c r="B15" s="40">
        <v>44482</v>
      </c>
      <c r="C15" s="41">
        <v>2.0833333333333332E-2</v>
      </c>
      <c r="D15" s="42" t="s">
        <v>46</v>
      </c>
    </row>
    <row r="16" spans="1:25" ht="30.75" customHeight="1">
      <c r="B16" s="40">
        <v>44484</v>
      </c>
      <c r="C16" s="41">
        <v>0.125</v>
      </c>
      <c r="D16" s="42" t="s">
        <v>47</v>
      </c>
    </row>
    <row r="17" spans="2:4" ht="30.75" customHeight="1">
      <c r="B17" s="40">
        <v>44484</v>
      </c>
      <c r="C17" s="41">
        <v>6.9444444444444441E-3</v>
      </c>
      <c r="D17" s="42" t="s">
        <v>40</v>
      </c>
    </row>
    <row r="18" spans="2:4" ht="30.75" customHeight="1">
      <c r="B18" s="40">
        <v>44485</v>
      </c>
      <c r="C18" s="41">
        <v>0.10416666666666667</v>
      </c>
      <c r="D18" s="42" t="s">
        <v>47</v>
      </c>
    </row>
    <row r="19" spans="2:4" ht="30.75" customHeight="1">
      <c r="B19" s="40">
        <v>44487</v>
      </c>
      <c r="C19" s="41">
        <v>1.3888888888888888E-2</v>
      </c>
      <c r="D19" s="42" t="s">
        <v>48</v>
      </c>
    </row>
    <row r="20" spans="2:4" ht="30.75" customHeight="1">
      <c r="B20" s="40">
        <v>44491</v>
      </c>
      <c r="C20" s="46">
        <v>2.0833333333333332E-2</v>
      </c>
      <c r="D20" s="47" t="s">
        <v>49</v>
      </c>
    </row>
    <row r="21" spans="2:4" ht="30.75" customHeight="1">
      <c r="B21" s="40">
        <v>44493</v>
      </c>
      <c r="C21" s="41">
        <v>1.3888888888888888E-2</v>
      </c>
      <c r="D21" s="42" t="s">
        <v>50</v>
      </c>
    </row>
    <row r="22" spans="2:4" ht="30.75" customHeight="1">
      <c r="B22" s="40">
        <v>44494</v>
      </c>
      <c r="C22" s="41">
        <v>3.125E-2</v>
      </c>
      <c r="D22" s="42" t="s">
        <v>51</v>
      </c>
    </row>
    <row r="23" spans="2:4" ht="30.75" customHeight="1">
      <c r="B23" s="40">
        <v>44494</v>
      </c>
      <c r="C23" s="41">
        <v>1.0416666666666666E-2</v>
      </c>
      <c r="D23" s="42" t="s">
        <v>52</v>
      </c>
    </row>
    <row r="24" spans="2:4" ht="30.75" customHeight="1">
      <c r="B24" s="40">
        <v>44497</v>
      </c>
      <c r="C24" s="41">
        <v>2.0833333333333332E-2</v>
      </c>
      <c r="D24" s="42" t="s">
        <v>53</v>
      </c>
    </row>
    <row r="25" spans="2:4" ht="30.75" customHeight="1">
      <c r="B25" s="40">
        <v>44497</v>
      </c>
      <c r="C25" s="41">
        <v>4.1666666666666664E-2</v>
      </c>
      <c r="D25" s="42" t="s">
        <v>54</v>
      </c>
    </row>
    <row r="26" spans="2:4" ht="30.75" customHeight="1">
      <c r="B26" s="40">
        <v>44497</v>
      </c>
      <c r="C26" s="41">
        <v>1.0416666666666666E-2</v>
      </c>
      <c r="D26" s="42" t="s">
        <v>55</v>
      </c>
    </row>
    <row r="27" spans="2:4" ht="30.75" customHeight="1">
      <c r="B27" s="40">
        <v>44501</v>
      </c>
      <c r="C27" s="41">
        <v>8.3333333333333329E-2</v>
      </c>
      <c r="D27" s="42" t="s">
        <v>56</v>
      </c>
    </row>
    <row r="28" spans="2:4" ht="30.75" customHeight="1">
      <c r="B28" s="40">
        <v>44504</v>
      </c>
      <c r="C28" s="41">
        <v>5.2083333333333336E-2</v>
      </c>
      <c r="D28" s="42" t="s">
        <v>57</v>
      </c>
    </row>
    <row r="29" spans="2:4" ht="30.75" customHeight="1" thickBot="1">
      <c r="B29" s="43">
        <v>44505</v>
      </c>
      <c r="C29" s="44">
        <v>1.0416666666666666E-2</v>
      </c>
      <c r="D29" s="48" t="s">
        <v>58</v>
      </c>
    </row>
    <row r="30" spans="2:4" ht="30.75" customHeight="1" thickTop="1">
      <c r="B30" s="40">
        <v>44506</v>
      </c>
      <c r="C30" s="46">
        <v>2.0833333333333332E-2</v>
      </c>
      <c r="D30" s="47" t="s">
        <v>59</v>
      </c>
    </row>
    <row r="31" spans="2:4" ht="30.75" customHeight="1">
      <c r="B31" s="40">
        <v>44515</v>
      </c>
      <c r="C31" s="41">
        <v>4.1666666666666664E-2</v>
      </c>
      <c r="D31" s="42" t="s">
        <v>60</v>
      </c>
    </row>
    <row r="32" spans="2:4" ht="30.75" customHeight="1">
      <c r="B32" s="40">
        <v>44517</v>
      </c>
      <c r="C32" s="41">
        <v>0.1875</v>
      </c>
      <c r="D32" s="42" t="s">
        <v>61</v>
      </c>
    </row>
    <row r="33" spans="2:4" ht="30.75" customHeight="1">
      <c r="B33" s="40">
        <v>44518</v>
      </c>
      <c r="C33" s="41">
        <v>4.1666666666666664E-2</v>
      </c>
      <c r="D33" s="42" t="s">
        <v>62</v>
      </c>
    </row>
    <row r="34" spans="2:4" ht="30.75" customHeight="1">
      <c r="B34" s="40">
        <v>44519</v>
      </c>
      <c r="C34" s="41">
        <v>1.0416666666666666E-2</v>
      </c>
      <c r="D34" s="42" t="s">
        <v>63</v>
      </c>
    </row>
    <row r="35" spans="2:4" ht="32.25" customHeight="1">
      <c r="B35" s="40">
        <v>44519</v>
      </c>
      <c r="C35" s="41">
        <v>8.3333333333333329E-2</v>
      </c>
      <c r="D35" s="42" t="s">
        <v>64</v>
      </c>
    </row>
    <row r="36" spans="2:4" ht="30.75" customHeight="1">
      <c r="B36" s="49">
        <v>44521</v>
      </c>
      <c r="C36" s="41">
        <v>6.9444444444444441E-3</v>
      </c>
      <c r="D36" s="50" t="s">
        <v>40</v>
      </c>
    </row>
    <row r="37" spans="2:4" ht="30.75" customHeight="1">
      <c r="B37" s="49">
        <v>44524</v>
      </c>
      <c r="C37" s="41">
        <v>2.0833333333333332E-2</v>
      </c>
      <c r="D37" s="50" t="s">
        <v>65</v>
      </c>
    </row>
    <row r="38" spans="2:4" ht="30.75" customHeight="1">
      <c r="B38" s="49">
        <v>44525</v>
      </c>
      <c r="C38" s="41">
        <v>4.1666666666666664E-2</v>
      </c>
      <c r="D38" s="50" t="s">
        <v>66</v>
      </c>
    </row>
    <row r="39" spans="2:4" ht="30.75" customHeight="1" thickBot="1">
      <c r="B39" s="51">
        <v>44525</v>
      </c>
      <c r="C39" s="44">
        <v>4.1666666666666664E-2</v>
      </c>
      <c r="D39" s="52" t="s">
        <v>67</v>
      </c>
    </row>
    <row r="40" spans="2:4" ht="30.75" customHeight="1" thickTop="1">
      <c r="B40" s="49">
        <v>44528</v>
      </c>
      <c r="C40" s="41">
        <v>2.0833333333333332E-2</v>
      </c>
      <c r="D40" s="50" t="s">
        <v>68</v>
      </c>
    </row>
    <row r="41" spans="2:4" ht="30.75" customHeight="1">
      <c r="B41" s="49">
        <v>44543</v>
      </c>
      <c r="C41" s="41">
        <v>8.3333333333333329E-2</v>
      </c>
      <c r="D41" s="50" t="s">
        <v>69</v>
      </c>
    </row>
    <row r="42" spans="2:4" ht="30.75" customHeight="1">
      <c r="B42" s="49">
        <v>44543</v>
      </c>
      <c r="C42" s="41">
        <v>6.9444444444444441E-3</v>
      </c>
      <c r="D42" s="50" t="s">
        <v>70</v>
      </c>
    </row>
    <row r="43" spans="2:4" ht="30.75" customHeight="1">
      <c r="B43" s="49">
        <v>44543</v>
      </c>
      <c r="C43" s="41">
        <v>8.3333333333333329E-2</v>
      </c>
      <c r="D43" s="50" t="s">
        <v>71</v>
      </c>
    </row>
    <row r="44" spans="2:4" ht="30.75" customHeight="1">
      <c r="B44" s="49">
        <v>44544</v>
      </c>
      <c r="C44" s="41">
        <v>6.25E-2</v>
      </c>
      <c r="D44" s="50" t="s">
        <v>72</v>
      </c>
    </row>
    <row r="45" spans="2:4" ht="30.75" customHeight="1">
      <c r="B45" s="49">
        <v>44545</v>
      </c>
      <c r="C45" s="41">
        <v>2.0833333333333332E-2</v>
      </c>
      <c r="D45" s="50" t="s">
        <v>73</v>
      </c>
    </row>
    <row r="46" spans="2:4" ht="30.75" customHeight="1">
      <c r="B46" s="49">
        <v>44545</v>
      </c>
      <c r="C46" s="41">
        <v>1.0416666666666666E-2</v>
      </c>
      <c r="D46" s="50" t="s">
        <v>74</v>
      </c>
    </row>
    <row r="47" spans="2:4" ht="30.75" customHeight="1">
      <c r="B47" s="49">
        <v>44545</v>
      </c>
      <c r="C47" s="41">
        <v>2.0833333333333332E-2</v>
      </c>
      <c r="D47" s="50" t="s">
        <v>75</v>
      </c>
    </row>
    <row r="48" spans="2:4" ht="30.75" customHeight="1">
      <c r="B48" s="49">
        <v>44546</v>
      </c>
      <c r="C48" s="41">
        <v>2.0833333333333332E-2</v>
      </c>
      <c r="D48" s="50" t="s">
        <v>76</v>
      </c>
    </row>
    <row r="49" spans="2:4" ht="30.75" customHeight="1">
      <c r="B49" s="49">
        <v>44546</v>
      </c>
      <c r="C49" s="41">
        <v>3.472222222222222E-3</v>
      </c>
      <c r="D49" s="50" t="s">
        <v>77</v>
      </c>
    </row>
    <row r="50" spans="2:4" ht="30.75" customHeight="1" thickBot="1">
      <c r="B50" s="51">
        <v>44547</v>
      </c>
      <c r="C50" s="44">
        <v>2.0833333333333332E-2</v>
      </c>
      <c r="D50" s="52" t="s">
        <v>78</v>
      </c>
    </row>
    <row r="51" spans="2:4" ht="30.75" customHeight="1" thickTop="1">
      <c r="B51" s="49">
        <v>44548</v>
      </c>
      <c r="C51" s="46">
        <v>6.9444444444444441E-3</v>
      </c>
      <c r="D51" s="53" t="s">
        <v>68</v>
      </c>
    </row>
    <row r="52" spans="2:4" ht="30.75" customHeight="1">
      <c r="B52" s="49">
        <v>44585</v>
      </c>
      <c r="C52" s="41">
        <v>1.0416666666666666E-2</v>
      </c>
      <c r="D52" s="50" t="s">
        <v>79</v>
      </c>
    </row>
    <row r="53" spans="2:4" ht="30.75" customHeight="1">
      <c r="B53" s="49">
        <v>44585</v>
      </c>
      <c r="C53" s="41">
        <v>1.0416666666666666E-2</v>
      </c>
      <c r="D53" s="50" t="s">
        <v>80</v>
      </c>
    </row>
    <row r="54" spans="2:4" ht="30.75" customHeight="1" thickBot="1">
      <c r="B54" s="51">
        <v>44586</v>
      </c>
      <c r="C54" s="44">
        <v>2.0833333333333332E-2</v>
      </c>
      <c r="D54" s="52" t="s">
        <v>81</v>
      </c>
    </row>
    <row r="55" spans="2:4" ht="30.75" customHeight="1" thickTop="1">
      <c r="B55" s="49">
        <v>44587</v>
      </c>
      <c r="C55" s="41">
        <v>8.3333333333333329E-2</v>
      </c>
      <c r="D55" s="50" t="s">
        <v>82</v>
      </c>
    </row>
    <row r="56" spans="2:4" ht="30.75" customHeight="1">
      <c r="B56" s="49">
        <v>44587</v>
      </c>
      <c r="C56" s="41">
        <v>5.2083333333333336E-2</v>
      </c>
      <c r="D56" s="50" t="s">
        <v>83</v>
      </c>
    </row>
    <row r="57" spans="2:4" ht="30.75" customHeight="1">
      <c r="B57" s="49">
        <v>44587</v>
      </c>
      <c r="C57" s="41">
        <v>1.0416666666666666E-2</v>
      </c>
      <c r="D57" s="50" t="s">
        <v>210</v>
      </c>
    </row>
    <row r="58" spans="2:4" ht="30.75" customHeight="1">
      <c r="B58" s="49">
        <v>44590</v>
      </c>
      <c r="C58" s="41">
        <v>6.25E-2</v>
      </c>
      <c r="D58" s="50" t="s">
        <v>211</v>
      </c>
    </row>
    <row r="59" spans="2:4" ht="30.75" customHeight="1">
      <c r="B59" s="49">
        <v>44614</v>
      </c>
      <c r="C59" s="41">
        <v>0.10416666666666667</v>
      </c>
      <c r="D59" s="50" t="s">
        <v>161</v>
      </c>
    </row>
    <row r="60" spans="2:4" ht="30.75" customHeight="1">
      <c r="B60" s="49">
        <v>44614</v>
      </c>
      <c r="C60" s="41">
        <v>2.0833333333333332E-2</v>
      </c>
      <c r="D60" s="50" t="s">
        <v>239</v>
      </c>
    </row>
    <row r="61" spans="2:4" ht="30.75" customHeight="1">
      <c r="B61" s="49">
        <v>44614</v>
      </c>
      <c r="C61" s="41">
        <v>2.0833333333333332E-2</v>
      </c>
      <c r="D61" s="50" t="s">
        <v>240</v>
      </c>
    </row>
    <row r="62" spans="2:4" ht="30.75" customHeight="1">
      <c r="B62" s="49">
        <v>44615</v>
      </c>
      <c r="C62" s="41">
        <v>6.25E-2</v>
      </c>
      <c r="D62" s="50" t="s">
        <v>241</v>
      </c>
    </row>
    <row r="63" spans="2:4" ht="30.75" customHeight="1">
      <c r="B63" s="49">
        <v>44621</v>
      </c>
      <c r="C63" s="41">
        <v>8.3333333333333329E-2</v>
      </c>
      <c r="D63" s="50" t="s">
        <v>247</v>
      </c>
    </row>
    <row r="64" spans="2:4" ht="30.75" customHeight="1" thickBot="1">
      <c r="B64" s="51">
        <v>44621</v>
      </c>
      <c r="C64" s="44">
        <v>2.0833333333333332E-2</v>
      </c>
      <c r="D64" s="52" t="s">
        <v>248</v>
      </c>
    </row>
    <row r="65" spans="2:4" ht="30.75" customHeight="1" thickTop="1">
      <c r="B65" s="49">
        <v>44625</v>
      </c>
      <c r="C65" s="46">
        <v>4.1666666666666664E-2</v>
      </c>
      <c r="D65" s="53" t="s">
        <v>255</v>
      </c>
    </row>
    <row r="66" spans="2:4" ht="30.75" customHeight="1">
      <c r="B66" s="49">
        <v>44629</v>
      </c>
      <c r="C66" s="41">
        <v>1.0416666666666666E-2</v>
      </c>
      <c r="D66" s="50" t="s">
        <v>256</v>
      </c>
    </row>
    <row r="67" spans="2:4" ht="30.75" customHeight="1">
      <c r="B67" s="49">
        <v>44633</v>
      </c>
      <c r="C67" s="41">
        <v>1.0416666666666666E-2</v>
      </c>
      <c r="D67" s="50" t="s">
        <v>211</v>
      </c>
    </row>
    <row r="68" spans="2:4" ht="30.75" customHeight="1">
      <c r="B68" s="49">
        <v>44633</v>
      </c>
      <c r="C68" s="41">
        <v>1.0416666666666666E-2</v>
      </c>
      <c r="D68" s="50" t="s">
        <v>259</v>
      </c>
    </row>
    <row r="69" spans="2:4" ht="30.75" customHeight="1">
      <c r="B69" s="49">
        <v>44633</v>
      </c>
      <c r="C69" s="41">
        <v>1.0416666666666666E-2</v>
      </c>
      <c r="D69" s="50" t="s">
        <v>260</v>
      </c>
    </row>
    <row r="70" spans="2:4" ht="30.75" customHeight="1">
      <c r="B70" s="49">
        <v>44633</v>
      </c>
      <c r="C70" s="41">
        <v>1.0416666666666666E-2</v>
      </c>
      <c r="D70" s="50" t="s">
        <v>261</v>
      </c>
    </row>
    <row r="71" spans="2:4" ht="30.75" customHeight="1">
      <c r="B71" s="49">
        <v>44634</v>
      </c>
      <c r="C71" s="41">
        <v>0.10416666666666667</v>
      </c>
      <c r="D71" s="50" t="s">
        <v>262</v>
      </c>
    </row>
    <row r="72" spans="2:4" ht="30.75" customHeight="1">
      <c r="B72" s="49">
        <v>44634</v>
      </c>
      <c r="C72" s="41">
        <v>6.9444444444444441E-3</v>
      </c>
      <c r="D72" s="50" t="s">
        <v>263</v>
      </c>
    </row>
    <row r="73" spans="2:4" ht="30.75" customHeight="1">
      <c r="B73" s="49">
        <v>44642</v>
      </c>
      <c r="C73" s="41">
        <v>4.1666666666666664E-2</v>
      </c>
      <c r="D73" s="50" t="s">
        <v>264</v>
      </c>
    </row>
    <row r="74" spans="2:4" ht="30.75" customHeight="1">
      <c r="B74" s="49">
        <v>44642</v>
      </c>
      <c r="C74" s="41">
        <v>2.0833333333333332E-2</v>
      </c>
      <c r="D74" s="50" t="s">
        <v>265</v>
      </c>
    </row>
    <row r="75" spans="2:4" ht="30.75" customHeight="1">
      <c r="B75" s="49">
        <v>44642</v>
      </c>
      <c r="C75" s="41">
        <v>2.0833333333333332E-2</v>
      </c>
      <c r="D75" s="50" t="s">
        <v>266</v>
      </c>
    </row>
    <row r="76" spans="2:4" ht="30.75" customHeight="1">
      <c r="B76" s="49">
        <v>44642</v>
      </c>
      <c r="C76" s="41">
        <v>1.0416666666666666E-2</v>
      </c>
      <c r="D76" s="50" t="s">
        <v>267</v>
      </c>
    </row>
    <row r="77" spans="2:4" ht="30.75" customHeight="1">
      <c r="B77" s="49">
        <v>44642</v>
      </c>
      <c r="C77" s="41">
        <v>6.25E-2</v>
      </c>
      <c r="D77" s="50" t="s">
        <v>268</v>
      </c>
    </row>
    <row r="78" spans="2:4" ht="30.75" customHeight="1">
      <c r="B78" s="49">
        <v>44642</v>
      </c>
      <c r="C78" s="41">
        <v>0.10416666666666667</v>
      </c>
      <c r="D78" s="50" t="s">
        <v>269</v>
      </c>
    </row>
    <row r="79" spans="2:4" ht="30.75" customHeight="1" thickBot="1">
      <c r="B79" s="51">
        <v>44642</v>
      </c>
      <c r="C79" s="44">
        <v>2.0833333333333332E-2</v>
      </c>
      <c r="D79" s="52" t="s">
        <v>270</v>
      </c>
    </row>
    <row r="80" spans="2:4" ht="30.75" customHeight="1" thickTop="1">
      <c r="B80" s="49">
        <v>44646</v>
      </c>
      <c r="C80" s="41">
        <v>6.25E-2</v>
      </c>
      <c r="D80" s="50" t="s">
        <v>292</v>
      </c>
    </row>
    <row r="81" spans="2:4" ht="30.75" customHeight="1">
      <c r="B81" s="49">
        <v>44647</v>
      </c>
      <c r="C81" s="41">
        <v>6.25E-2</v>
      </c>
      <c r="D81" s="50" t="s">
        <v>293</v>
      </c>
    </row>
    <row r="82" spans="2:4" ht="30.75" customHeight="1">
      <c r="B82" s="49">
        <v>44648</v>
      </c>
      <c r="C82" s="41">
        <v>2.0833333333333332E-2</v>
      </c>
      <c r="D82" s="50" t="s">
        <v>294</v>
      </c>
    </row>
    <row r="83" spans="2:4" ht="30.75" customHeight="1">
      <c r="B83" s="49">
        <v>44650</v>
      </c>
      <c r="C83" s="41">
        <v>4.1666666666666664E-2</v>
      </c>
      <c r="D83" s="50" t="s">
        <v>298</v>
      </c>
    </row>
    <row r="84" spans="2:4" ht="30.75" customHeight="1">
      <c r="B84" s="49">
        <v>44653</v>
      </c>
      <c r="C84" s="41">
        <v>0.11458333333333333</v>
      </c>
      <c r="D84" s="50" t="s">
        <v>299</v>
      </c>
    </row>
    <row r="85" spans="2:4" ht="30.75" customHeight="1">
      <c r="B85" s="49">
        <v>44653</v>
      </c>
      <c r="C85" s="41">
        <v>1.0416666666666666E-2</v>
      </c>
      <c r="D85" s="50" t="s">
        <v>300</v>
      </c>
    </row>
    <row r="86" spans="2:4" ht="30.75" customHeight="1">
      <c r="B86" s="49">
        <v>44656</v>
      </c>
      <c r="C86" s="41">
        <v>5.2083333333333336E-2</v>
      </c>
      <c r="D86" s="50" t="s">
        <v>301</v>
      </c>
    </row>
    <row r="87" spans="2:4" ht="30.75" customHeight="1">
      <c r="B87" s="49">
        <v>44657</v>
      </c>
      <c r="C87" s="41">
        <v>6.9444444444444441E-3</v>
      </c>
      <c r="D87" s="50" t="s">
        <v>302</v>
      </c>
    </row>
    <row r="88" spans="2:4" ht="30.75" customHeight="1">
      <c r="B88" s="49">
        <v>44661</v>
      </c>
      <c r="C88" s="41">
        <v>4.1666666666666664E-2</v>
      </c>
      <c r="D88" s="50" t="s">
        <v>313</v>
      </c>
    </row>
    <row r="89" spans="2:4" ht="30.75" customHeight="1">
      <c r="B89" s="49">
        <v>44661</v>
      </c>
      <c r="C89" s="41">
        <v>5.2083333333333336E-2</v>
      </c>
      <c r="D89" s="50" t="s">
        <v>314</v>
      </c>
    </row>
    <row r="90" spans="2:4" ht="30.75" customHeight="1">
      <c r="B90" s="49">
        <v>44661</v>
      </c>
      <c r="C90" s="41">
        <v>6.25E-2</v>
      </c>
      <c r="D90" s="50" t="s">
        <v>315</v>
      </c>
    </row>
    <row r="91" spans="2:4" ht="30.75" customHeight="1">
      <c r="B91" s="49">
        <v>44662</v>
      </c>
      <c r="C91" s="41">
        <v>4.1666666666666664E-2</v>
      </c>
      <c r="D91" s="50" t="s">
        <v>316</v>
      </c>
    </row>
    <row r="92" spans="2:4" ht="30.75" customHeight="1" thickBot="1">
      <c r="B92" s="51">
        <v>44662</v>
      </c>
      <c r="C92" s="44">
        <v>5.2083333333333336E-2</v>
      </c>
      <c r="D92" s="52" t="s">
        <v>317</v>
      </c>
    </row>
    <row r="93" spans="2:4" ht="30.75" customHeight="1" thickTop="1">
      <c r="B93" s="119">
        <v>44677</v>
      </c>
      <c r="C93" s="120">
        <v>4.1666666666666664E-2</v>
      </c>
      <c r="D93" s="121" t="s">
        <v>59</v>
      </c>
    </row>
    <row r="94" spans="2:4" ht="30.75" customHeight="1">
      <c r="B94" s="49">
        <v>44679</v>
      </c>
      <c r="C94" s="41">
        <v>6.25E-2</v>
      </c>
      <c r="D94" s="50" t="s">
        <v>332</v>
      </c>
    </row>
    <row r="95" spans="2:4" ht="30.75" customHeight="1">
      <c r="B95" s="49">
        <v>44680</v>
      </c>
      <c r="C95" s="41">
        <v>0.16666666666666666</v>
      </c>
      <c r="D95" s="50" t="s">
        <v>391</v>
      </c>
    </row>
    <row r="96" spans="2:4" ht="30.75" customHeight="1">
      <c r="B96" s="49">
        <v>44681</v>
      </c>
      <c r="C96" s="41">
        <v>4.1666666666666664E-2</v>
      </c>
      <c r="D96" s="50" t="s">
        <v>392</v>
      </c>
    </row>
    <row r="97" spans="2:4" ht="30.75" customHeight="1">
      <c r="B97" s="49">
        <v>44681</v>
      </c>
      <c r="C97" s="41">
        <v>4.1666666666666664E-2</v>
      </c>
      <c r="D97" s="50" t="s">
        <v>393</v>
      </c>
    </row>
    <row r="98" spans="2:4" ht="30.75" customHeight="1">
      <c r="B98" s="49">
        <v>44684</v>
      </c>
      <c r="C98" s="41">
        <v>1.0416666666666666E-2</v>
      </c>
      <c r="D98" s="50" t="s">
        <v>394</v>
      </c>
    </row>
    <row r="99" spans="2:4" ht="30.75" customHeight="1" thickBot="1">
      <c r="B99" s="51">
        <v>44685</v>
      </c>
      <c r="C99" s="44">
        <v>4.1666666666666664E-2</v>
      </c>
      <c r="D99" s="52" t="s">
        <v>330</v>
      </c>
    </row>
    <row r="100" spans="2:4" ht="30.75" customHeight="1" thickTop="1">
      <c r="B100" s="49">
        <v>44691</v>
      </c>
      <c r="C100" s="41">
        <v>4.1666666666666664E-2</v>
      </c>
      <c r="D100" s="50" t="s">
        <v>331</v>
      </c>
    </row>
    <row r="101" spans="2:4" ht="30.75" customHeight="1">
      <c r="B101" s="49">
        <v>44692</v>
      </c>
      <c r="C101" s="41">
        <v>6.25E-2</v>
      </c>
      <c r="D101" s="50" t="s">
        <v>332</v>
      </c>
    </row>
    <row r="102" spans="2:4" ht="30.75" customHeight="1">
      <c r="B102" s="49">
        <v>44694</v>
      </c>
      <c r="C102" s="41">
        <v>6.25E-2</v>
      </c>
      <c r="D102" s="50" t="s">
        <v>333</v>
      </c>
    </row>
    <row r="103" spans="2:4" ht="30.75" customHeight="1">
      <c r="B103" s="49">
        <v>44694</v>
      </c>
      <c r="C103" s="41">
        <v>1.0416666666666666E-2</v>
      </c>
      <c r="D103" s="50" t="s">
        <v>135</v>
      </c>
    </row>
    <row r="104" spans="2:4" ht="30.75" customHeight="1">
      <c r="B104" s="49">
        <v>44697</v>
      </c>
      <c r="C104" s="41">
        <v>0.16666666666666666</v>
      </c>
      <c r="D104" s="50" t="s">
        <v>334</v>
      </c>
    </row>
    <row r="105" spans="2:4" ht="30.75" customHeight="1">
      <c r="B105" s="49">
        <v>44697</v>
      </c>
      <c r="C105" s="41">
        <v>4.1666666666666664E-2</v>
      </c>
      <c r="D105" s="50" t="s">
        <v>335</v>
      </c>
    </row>
    <row r="106" spans="2:4" ht="30.75" customHeight="1">
      <c r="B106" s="49">
        <v>44697</v>
      </c>
      <c r="C106" s="41">
        <v>4.1666666666666664E-2</v>
      </c>
      <c r="D106" s="50" t="s">
        <v>336</v>
      </c>
    </row>
    <row r="107" spans="2:4" ht="30.75" customHeight="1">
      <c r="B107" s="49">
        <v>44697</v>
      </c>
      <c r="C107" s="41">
        <v>6.9444444444444441E-3</v>
      </c>
      <c r="D107" s="50" t="s">
        <v>337</v>
      </c>
    </row>
    <row r="108" spans="2:4" ht="30.75" customHeight="1">
      <c r="B108" s="49">
        <v>44697</v>
      </c>
      <c r="C108" s="41">
        <v>2.0833333333333332E-2</v>
      </c>
      <c r="D108" s="50" t="s">
        <v>338</v>
      </c>
    </row>
    <row r="109" spans="2:4" ht="30.75" customHeight="1">
      <c r="B109" s="49">
        <v>44697</v>
      </c>
      <c r="C109" s="41">
        <v>0.16666666666666666</v>
      </c>
      <c r="D109" s="50" t="s">
        <v>343</v>
      </c>
    </row>
    <row r="110" spans="2:4" ht="30.75" customHeight="1">
      <c r="B110" s="49">
        <v>44704</v>
      </c>
      <c r="C110" s="41">
        <v>8.3333333333333329E-2</v>
      </c>
      <c r="D110" s="50" t="s">
        <v>367</v>
      </c>
    </row>
    <row r="111" spans="2:4" ht="30.75" customHeight="1">
      <c r="B111" s="49">
        <v>44704</v>
      </c>
      <c r="C111" s="41">
        <v>3.472222222222222E-3</v>
      </c>
      <c r="D111" s="50" t="s">
        <v>368</v>
      </c>
    </row>
    <row r="112" spans="2:4" ht="30.75" customHeight="1">
      <c r="B112" s="49">
        <v>44704</v>
      </c>
      <c r="C112" s="41">
        <v>2.0833333333333332E-2</v>
      </c>
      <c r="D112" s="50" t="s">
        <v>369</v>
      </c>
    </row>
    <row r="113" spans="2:4" ht="30.75" customHeight="1">
      <c r="B113" s="49">
        <v>44704</v>
      </c>
      <c r="C113" s="41">
        <v>6.25E-2</v>
      </c>
      <c r="D113" s="50" t="s">
        <v>370</v>
      </c>
    </row>
    <row r="114" spans="2:4" ht="30.75" customHeight="1">
      <c r="B114" s="49">
        <v>44704</v>
      </c>
      <c r="C114" s="41">
        <v>4.1666666666666664E-2</v>
      </c>
      <c r="D114" s="50" t="s">
        <v>371</v>
      </c>
    </row>
    <row r="115" spans="2:4" ht="30.75" customHeight="1">
      <c r="B115" s="49">
        <v>44705</v>
      </c>
      <c r="C115" s="41">
        <v>0.125</v>
      </c>
      <c r="D115" s="50" t="s">
        <v>372</v>
      </c>
    </row>
    <row r="116" spans="2:4" ht="30.75" customHeight="1">
      <c r="B116" s="49">
        <v>44706</v>
      </c>
      <c r="C116" s="41">
        <v>0.10416666666666667</v>
      </c>
      <c r="D116" s="50" t="s">
        <v>373</v>
      </c>
    </row>
    <row r="117" spans="2:4" ht="30.75" customHeight="1">
      <c r="B117" s="49">
        <v>44709</v>
      </c>
      <c r="C117" s="41">
        <v>4.1666666666666664E-2</v>
      </c>
      <c r="D117" s="50" t="s">
        <v>388</v>
      </c>
    </row>
    <row r="118" spans="2:4" ht="30.75" customHeight="1">
      <c r="B118" s="49">
        <v>44709</v>
      </c>
      <c r="C118" s="41">
        <v>4.1666666666666664E-2</v>
      </c>
      <c r="D118" s="50" t="s">
        <v>389</v>
      </c>
    </row>
    <row r="119" spans="2:4" ht="30.75" customHeight="1">
      <c r="B119" s="49">
        <v>44709</v>
      </c>
      <c r="C119" s="41">
        <v>2.0833333333333332E-2</v>
      </c>
      <c r="D119" s="50" t="s">
        <v>390</v>
      </c>
    </row>
    <row r="120" spans="2:4" ht="30.75" customHeight="1">
      <c r="B120" s="132"/>
      <c r="C120" s="133"/>
      <c r="D120" s="134"/>
    </row>
    <row r="121" spans="2:4" ht="30.75" customHeight="1"/>
    <row r="122" spans="2:4" ht="30.75" customHeight="1"/>
    <row r="123" spans="2:4" ht="30.75" customHeight="1"/>
    <row r="124" spans="2:4" ht="30.75" customHeight="1"/>
    <row r="125" spans="2:4" ht="30.75" customHeight="1"/>
    <row r="126" spans="2:4" ht="30.75" customHeight="1"/>
    <row r="127" spans="2:4" ht="30.75" customHeight="1"/>
    <row r="128" spans="2:4" ht="30.75" customHeight="1"/>
    <row r="129" ht="30.75" customHeight="1"/>
    <row r="130" ht="30.75" customHeight="1"/>
    <row r="131" ht="30.75" customHeight="1"/>
    <row r="132" ht="30.75" customHeight="1"/>
    <row r="133" ht="30.75" customHeight="1"/>
    <row r="134" ht="30.75" customHeight="1"/>
    <row r="135" ht="30.75" customHeight="1"/>
    <row r="136" ht="30.75" customHeight="1"/>
    <row r="137" ht="30.75" customHeight="1"/>
    <row r="138" ht="30.75" customHeight="1"/>
    <row r="139" ht="30.75" customHeight="1"/>
    <row r="140" ht="30.75" customHeight="1"/>
    <row r="141" ht="30.75" customHeight="1"/>
    <row r="142" ht="30.75" customHeight="1"/>
    <row r="143" ht="30.75" customHeight="1"/>
    <row r="144" ht="30.75" customHeight="1"/>
    <row r="145" ht="30.75" customHeight="1"/>
    <row r="146" ht="30.75" customHeight="1"/>
    <row r="147" ht="30.75" customHeight="1"/>
    <row r="148" ht="30.75" customHeight="1"/>
    <row r="149" ht="30.75" customHeight="1"/>
    <row r="150" ht="30.75" customHeight="1"/>
    <row r="151" ht="30.75" customHeight="1"/>
    <row r="152" ht="30.75" customHeight="1"/>
    <row r="153" ht="30.75" customHeight="1"/>
    <row r="154" ht="30.75" customHeight="1"/>
    <row r="155" ht="30.75" customHeight="1"/>
    <row r="156" ht="30.75" customHeight="1"/>
    <row r="157" ht="30.75" customHeight="1"/>
    <row r="158" ht="30.75" customHeight="1"/>
    <row r="159" ht="30.75" customHeight="1"/>
    <row r="160" ht="30.75" customHeight="1"/>
    <row r="161" ht="30.75" customHeight="1"/>
    <row r="162" ht="30.75" customHeight="1"/>
    <row r="163" ht="30.75" customHeight="1"/>
    <row r="164" ht="30.75" customHeight="1"/>
    <row r="165" ht="30.75" customHeight="1"/>
    <row r="166" ht="30.75" customHeight="1"/>
    <row r="167" ht="30.75" customHeight="1"/>
    <row r="168" ht="30.75" customHeight="1"/>
    <row r="169" ht="30.75" customHeight="1"/>
    <row r="170" ht="30.75" customHeight="1"/>
    <row r="171" ht="30.75" customHeight="1"/>
    <row r="172" ht="30.75" customHeight="1"/>
    <row r="173" ht="30.75" customHeight="1"/>
    <row r="174" ht="30.75" customHeight="1"/>
    <row r="175" ht="30.75" customHeight="1"/>
    <row r="176" ht="30.75" customHeight="1"/>
    <row r="177" ht="30.75" customHeight="1"/>
    <row r="178" ht="30.75" customHeight="1"/>
    <row r="179" ht="30.75" customHeight="1"/>
    <row r="180" ht="30.75" customHeight="1"/>
    <row r="181" ht="30.75" customHeight="1"/>
    <row r="182" ht="30.75" customHeight="1"/>
    <row r="183" ht="30.75" customHeight="1"/>
    <row r="184" ht="30.75" customHeight="1"/>
    <row r="185" ht="30.75" customHeight="1"/>
    <row r="186" ht="30.75" customHeight="1"/>
    <row r="187" ht="30.75" customHeight="1"/>
    <row r="188" ht="30.75" customHeight="1"/>
    <row r="189" ht="30.75" customHeight="1"/>
    <row r="190" ht="30.75" customHeight="1"/>
    <row r="191" ht="30.75" customHeight="1"/>
    <row r="192" ht="30.75" customHeight="1"/>
    <row r="193" ht="30.75" customHeight="1"/>
    <row r="194" ht="30.75" customHeight="1"/>
    <row r="195" ht="30.75" customHeight="1"/>
    <row r="196" ht="30.75" customHeight="1"/>
    <row r="197" ht="30.75" customHeight="1"/>
    <row r="198" ht="30.75" customHeight="1"/>
    <row r="199" ht="30.75" customHeight="1"/>
    <row r="200" ht="30.75" customHeight="1"/>
    <row r="201" ht="30.75" customHeight="1"/>
    <row r="202" ht="30.75" customHeight="1"/>
    <row r="203" ht="30.75" customHeight="1"/>
    <row r="204" ht="30.75" customHeight="1"/>
    <row r="205" ht="30.75" customHeight="1"/>
    <row r="206" ht="30.75" customHeight="1"/>
    <row r="207" ht="30.75" customHeight="1"/>
    <row r="208" ht="30.75" customHeight="1"/>
    <row r="209" ht="30.75" customHeight="1"/>
    <row r="210" ht="30.75" customHeight="1"/>
    <row r="211" ht="30.75" customHeight="1"/>
    <row r="212" ht="30.75" customHeight="1"/>
    <row r="213" ht="30.75" customHeight="1"/>
    <row r="214" ht="30.75" customHeight="1"/>
    <row r="215" ht="30.75" customHeight="1"/>
    <row r="216" ht="30.75" customHeight="1"/>
    <row r="217" ht="30.75" customHeight="1"/>
    <row r="218" ht="30.75" customHeight="1"/>
    <row r="219" ht="30.75" customHeight="1"/>
    <row r="220" ht="30.75" customHeight="1"/>
    <row r="221" ht="30.75" customHeight="1"/>
    <row r="222" ht="30.75" customHeight="1"/>
    <row r="223" ht="30.75" customHeight="1"/>
    <row r="224" ht="30.75" customHeight="1"/>
    <row r="225" ht="30.75" customHeight="1"/>
    <row r="226" ht="30.75" customHeight="1"/>
    <row r="227" ht="30.75" customHeight="1"/>
    <row r="228" ht="30.75" customHeight="1"/>
    <row r="229" ht="30.75" customHeight="1"/>
    <row r="230" ht="30.75" customHeight="1"/>
    <row r="231" ht="30.75" customHeight="1"/>
    <row r="232" ht="30.75" customHeight="1"/>
    <row r="233" ht="30.75" customHeight="1"/>
    <row r="234" ht="30.75" customHeight="1"/>
    <row r="235" ht="30.75" customHeight="1"/>
    <row r="236" ht="30.75" customHeight="1"/>
    <row r="237" ht="30.75" customHeight="1"/>
    <row r="238" ht="30.75" customHeight="1"/>
    <row r="239" ht="30.75" customHeight="1"/>
    <row r="240" ht="30.75" customHeight="1"/>
    <row r="241" ht="30.75" customHeight="1"/>
    <row r="242" ht="30.75" customHeight="1"/>
    <row r="243" ht="30.75" customHeight="1"/>
    <row r="244" ht="30.75" customHeight="1"/>
    <row r="245" ht="30.75" customHeight="1"/>
    <row r="246" ht="30.75" customHeight="1"/>
    <row r="247" ht="30.75" customHeight="1"/>
    <row r="248" ht="30.75" customHeight="1"/>
    <row r="249" ht="30.75" customHeight="1"/>
    <row r="250" ht="30.75" customHeight="1"/>
    <row r="251" ht="30.75" customHeight="1"/>
    <row r="252" ht="30.75" customHeight="1"/>
    <row r="253" ht="30.75" customHeight="1"/>
    <row r="254" ht="30.75" customHeight="1"/>
    <row r="255" ht="30.75" customHeight="1"/>
    <row r="256" ht="30.75" customHeight="1"/>
    <row r="257" ht="30.75" customHeight="1"/>
    <row r="258" ht="30.75" customHeight="1"/>
    <row r="259" ht="30.75" customHeight="1"/>
    <row r="260" ht="30.75" customHeight="1"/>
    <row r="261" ht="30.75" customHeight="1"/>
    <row r="262" ht="30.75" customHeight="1"/>
    <row r="263" ht="30.75" customHeight="1"/>
    <row r="264" ht="30.75" customHeight="1"/>
    <row r="265" ht="30.75" customHeight="1"/>
    <row r="266" ht="30.75" customHeight="1"/>
    <row r="267" ht="30.75" customHeight="1"/>
    <row r="268" ht="30.75" customHeight="1"/>
    <row r="269" ht="30.75" customHeight="1"/>
    <row r="270" ht="30.75" customHeight="1"/>
    <row r="271" ht="30.75" customHeight="1"/>
    <row r="272" ht="30.75" customHeight="1"/>
    <row r="273" ht="30.75" customHeight="1"/>
    <row r="274" ht="30.75" customHeight="1"/>
    <row r="275" ht="30.75" customHeight="1"/>
    <row r="276" ht="30.75" customHeight="1"/>
    <row r="277" ht="30.75" customHeight="1"/>
    <row r="278" ht="30.75" customHeight="1"/>
    <row r="279" ht="30.75" customHeight="1"/>
    <row r="280" ht="30.75" customHeight="1"/>
    <row r="281" ht="30.75" customHeight="1"/>
    <row r="282" ht="30.75" customHeight="1"/>
    <row r="283" ht="30.75" customHeight="1"/>
    <row r="284" ht="30.75" customHeight="1"/>
    <row r="285" ht="30.75" customHeight="1"/>
    <row r="286" ht="30.75" customHeight="1"/>
    <row r="287" ht="30.75" customHeight="1"/>
    <row r="288" ht="30.75" customHeight="1"/>
    <row r="289" ht="30.75" customHeight="1"/>
    <row r="290" ht="30.75" customHeight="1"/>
    <row r="291" ht="30.75" customHeight="1"/>
    <row r="292" ht="30.75" customHeight="1"/>
    <row r="293" ht="30.75" customHeight="1"/>
    <row r="294" ht="30.75" customHeight="1"/>
    <row r="295" ht="30.75" customHeight="1"/>
    <row r="296" ht="30.75" customHeight="1"/>
    <row r="297" ht="30.75" customHeight="1"/>
    <row r="298" ht="30.75" customHeight="1"/>
    <row r="299" ht="30.75" customHeight="1"/>
    <row r="300" ht="30.75" customHeight="1"/>
    <row r="301" ht="30.75" customHeight="1"/>
    <row r="302" ht="30.75" customHeight="1"/>
    <row r="303" ht="30.75" customHeight="1"/>
    <row r="304" ht="30.75" customHeight="1"/>
    <row r="305" ht="30.75" customHeight="1"/>
    <row r="306" ht="30.75" customHeight="1"/>
    <row r="307" ht="30.75" customHeight="1"/>
    <row r="308" ht="30.75" customHeight="1"/>
    <row r="309" ht="30.75" customHeight="1"/>
    <row r="310" ht="30.75" customHeight="1"/>
    <row r="311" ht="30.75" customHeight="1"/>
    <row r="312" ht="30.75" customHeight="1"/>
    <row r="313" ht="30.75" customHeight="1"/>
    <row r="314" ht="30.75" customHeight="1"/>
    <row r="315" ht="30.75" customHeight="1"/>
    <row r="316" ht="30.75" customHeight="1"/>
    <row r="317" ht="30.75" customHeight="1"/>
    <row r="318" ht="30.75" customHeight="1"/>
    <row r="319" ht="30.75" customHeight="1"/>
    <row r="320" ht="30.75" customHeight="1"/>
    <row r="321" ht="30.75" customHeight="1"/>
    <row r="322" ht="30.75" customHeight="1"/>
    <row r="323" ht="30.75" customHeight="1"/>
    <row r="324" ht="30.75" customHeight="1"/>
    <row r="325" ht="30.75" customHeight="1"/>
    <row r="326" ht="30.75" customHeight="1"/>
    <row r="327" ht="30.75" customHeight="1"/>
    <row r="328" ht="30.75" customHeight="1"/>
    <row r="329" ht="30.75" customHeight="1"/>
    <row r="330" ht="30.75" customHeight="1"/>
    <row r="331" ht="30.75" customHeight="1"/>
    <row r="332" ht="30.75" customHeight="1"/>
    <row r="333" ht="30.75" customHeight="1"/>
    <row r="334" ht="30.75" customHeight="1"/>
    <row r="335" ht="30.75" customHeight="1"/>
    <row r="336" ht="30.75" customHeight="1"/>
    <row r="337" ht="30.75" customHeight="1"/>
    <row r="338" ht="30.75" customHeight="1"/>
    <row r="339" ht="30.75" customHeight="1"/>
    <row r="340" ht="30.75" customHeight="1"/>
    <row r="341" ht="30.75" customHeight="1"/>
    <row r="342" ht="30.75" customHeight="1"/>
    <row r="343" ht="30.75" customHeight="1"/>
    <row r="344" ht="30.75" customHeight="1"/>
    <row r="345" ht="30.75" customHeight="1"/>
    <row r="346" ht="30.75" customHeight="1"/>
    <row r="347" ht="30.75" customHeight="1"/>
    <row r="348" ht="30.75" customHeight="1"/>
    <row r="349" ht="30.75" customHeight="1"/>
    <row r="350" ht="30.75" customHeight="1"/>
    <row r="351" ht="30.75" customHeight="1"/>
    <row r="352" ht="30.75" customHeight="1"/>
    <row r="353" ht="30.75" customHeight="1"/>
    <row r="354" ht="30.75" customHeight="1"/>
    <row r="355" ht="30.75" customHeight="1"/>
    <row r="356" ht="30.75" customHeight="1"/>
    <row r="357" ht="30.75" customHeight="1"/>
    <row r="358" ht="30.75" customHeight="1"/>
    <row r="359" ht="30.75" customHeight="1"/>
    <row r="360" ht="30.75" customHeight="1"/>
    <row r="361" ht="30.75" customHeight="1"/>
    <row r="362" ht="30.75" customHeight="1"/>
    <row r="363" ht="30.75" customHeight="1"/>
    <row r="364" ht="30.75" customHeight="1"/>
    <row r="365" ht="30.75" customHeight="1"/>
    <row r="366" ht="30.75" customHeight="1"/>
    <row r="367" ht="30.75" customHeight="1"/>
    <row r="368" ht="30.75" customHeight="1"/>
    <row r="369" ht="30.75" customHeight="1"/>
    <row r="370" ht="30.75" customHeight="1"/>
    <row r="371" ht="30.75" customHeight="1"/>
    <row r="372" ht="30.75" customHeight="1"/>
    <row r="373" ht="30.75" customHeight="1"/>
    <row r="374" ht="30.75" customHeight="1"/>
    <row r="375" ht="30.75" customHeight="1"/>
    <row r="376" ht="30.75" customHeight="1"/>
    <row r="377" ht="30.75" customHeight="1"/>
    <row r="378" ht="30.75" customHeight="1"/>
    <row r="379" ht="30.75" customHeight="1"/>
    <row r="380" ht="30.75" customHeight="1"/>
    <row r="381" ht="30.75" customHeight="1"/>
    <row r="382" ht="30.75" customHeight="1"/>
    <row r="383" ht="30.75" customHeight="1"/>
    <row r="384" ht="30.75" customHeight="1"/>
    <row r="385" ht="30.75" customHeight="1"/>
    <row r="386" ht="30.75" customHeight="1"/>
    <row r="387" ht="30.75" customHeight="1"/>
    <row r="388" ht="30.75" customHeight="1"/>
    <row r="389" ht="30.75" customHeight="1"/>
    <row r="390" ht="30.75" customHeight="1"/>
    <row r="391" ht="30.75" customHeight="1"/>
    <row r="392" ht="30.75" customHeight="1"/>
    <row r="393" ht="30.75" customHeight="1"/>
    <row r="394" ht="30.75" customHeight="1"/>
    <row r="395" ht="30.75" customHeight="1"/>
    <row r="396" ht="30.75" customHeight="1"/>
    <row r="397" ht="30.75" customHeight="1"/>
    <row r="398" ht="30.75" customHeight="1"/>
    <row r="399" ht="30.75" customHeight="1"/>
    <row r="400" ht="30.75" customHeight="1"/>
    <row r="401" ht="30.75" customHeight="1"/>
    <row r="402" ht="30.75" customHeight="1"/>
    <row r="403" ht="30.75" customHeight="1"/>
    <row r="404" ht="30.75" customHeight="1"/>
    <row r="405" ht="30.75" customHeight="1"/>
    <row r="406" ht="30.75" customHeight="1"/>
    <row r="407" ht="30.75" customHeight="1"/>
    <row r="408" ht="30.75" customHeight="1"/>
    <row r="409" ht="30.75" customHeight="1"/>
    <row r="410" ht="30.75" customHeight="1"/>
    <row r="411" ht="30.75" customHeight="1"/>
    <row r="412" ht="30.75" customHeight="1"/>
    <row r="413" ht="30.75" customHeight="1"/>
    <row r="414" ht="30.75" customHeight="1"/>
    <row r="415" ht="30.75" customHeight="1"/>
    <row r="416" ht="30.75" customHeight="1"/>
    <row r="417" ht="30.75" customHeight="1"/>
    <row r="418" ht="30.75" customHeight="1"/>
    <row r="419" ht="30.75" customHeight="1"/>
    <row r="420" ht="30.75" customHeight="1"/>
    <row r="421" ht="30.75" customHeight="1"/>
    <row r="422" ht="30.75" customHeight="1"/>
    <row r="423" ht="30.75" customHeight="1"/>
    <row r="424" ht="30.75" customHeight="1"/>
    <row r="425" ht="30.75" customHeight="1"/>
    <row r="426" ht="30.75" customHeight="1"/>
    <row r="427" ht="30.75" customHeight="1"/>
    <row r="428" ht="30.75" customHeight="1"/>
    <row r="429" ht="30.75" customHeight="1"/>
    <row r="430" ht="30.75" customHeight="1"/>
    <row r="431" ht="30.75" customHeight="1"/>
    <row r="432" ht="30.75" customHeight="1"/>
    <row r="433" ht="30.75" customHeight="1"/>
    <row r="434" ht="30.75" customHeight="1"/>
    <row r="435" ht="30.75" customHeight="1"/>
    <row r="436" ht="30.75" customHeight="1"/>
    <row r="437" ht="30.75" customHeight="1"/>
    <row r="438" ht="30.75" customHeight="1"/>
    <row r="439" ht="30.75" customHeight="1"/>
    <row r="440" ht="30.75" customHeight="1"/>
    <row r="441" ht="30.75" customHeight="1"/>
    <row r="442" ht="30.75" customHeight="1"/>
    <row r="443" ht="30.75" customHeight="1"/>
    <row r="444" ht="30.75" customHeight="1"/>
    <row r="445" ht="30.75" customHeight="1"/>
    <row r="446" ht="30.75" customHeight="1"/>
    <row r="447" ht="30.75" customHeight="1"/>
    <row r="448" ht="30.75" customHeight="1"/>
    <row r="449" ht="30.75" customHeight="1"/>
    <row r="450" ht="30.75" customHeight="1"/>
    <row r="451" ht="30.75" customHeight="1"/>
    <row r="452" ht="30.75" customHeight="1"/>
    <row r="453" ht="30.75" customHeight="1"/>
    <row r="454" ht="30.75" customHeight="1"/>
    <row r="455" ht="30.75" customHeight="1"/>
    <row r="456" ht="30.75" customHeight="1"/>
    <row r="457" ht="30.75" customHeight="1"/>
    <row r="458" ht="30.75" customHeight="1"/>
    <row r="459" ht="30.75" customHeight="1"/>
    <row r="460" ht="30.75" customHeight="1"/>
    <row r="461" ht="30.75" customHeight="1"/>
    <row r="462" ht="30.75" customHeight="1"/>
    <row r="463" ht="30.75" customHeight="1"/>
    <row r="464" ht="30.75" customHeight="1"/>
    <row r="465" ht="30.75" customHeight="1"/>
    <row r="466" ht="30.75" customHeight="1"/>
    <row r="467" ht="30.75" customHeight="1"/>
    <row r="468" ht="30.75" customHeight="1"/>
    <row r="469" ht="30.75" customHeight="1"/>
    <row r="470" ht="30.75" customHeight="1"/>
    <row r="471" ht="30.75" customHeight="1"/>
    <row r="472" ht="30.75" customHeight="1"/>
    <row r="473" ht="30.75" customHeight="1"/>
    <row r="474" ht="30.75" customHeight="1"/>
    <row r="475" ht="30.75" customHeight="1"/>
    <row r="476" ht="30.75" customHeight="1"/>
    <row r="477" ht="30.75" customHeight="1"/>
    <row r="478" ht="30.75" customHeight="1"/>
    <row r="479" ht="30.75" customHeight="1"/>
    <row r="480" ht="30.75" customHeight="1"/>
    <row r="481" ht="30.75" customHeight="1"/>
    <row r="482" ht="30.75" customHeight="1"/>
    <row r="483" ht="30.75" customHeight="1"/>
    <row r="484" ht="30.75" customHeight="1"/>
    <row r="485" ht="30.75" customHeight="1"/>
    <row r="486" ht="30.75" customHeight="1"/>
    <row r="487" ht="30.75" customHeight="1"/>
    <row r="488" ht="30.75" customHeight="1"/>
    <row r="489" ht="30.75" customHeight="1"/>
    <row r="490" ht="30.75" customHeight="1"/>
    <row r="491" ht="30.75" customHeight="1"/>
    <row r="492" ht="30.75" customHeight="1"/>
    <row r="493" ht="30.75" customHeight="1"/>
    <row r="494" ht="30.75" customHeight="1"/>
    <row r="495" ht="30.75" customHeight="1"/>
    <row r="496" ht="30.75" customHeight="1"/>
    <row r="497" ht="30.75" customHeight="1"/>
    <row r="498" ht="30.75" customHeight="1"/>
    <row r="499" ht="30.75" customHeight="1"/>
    <row r="500" ht="30.75" customHeight="1"/>
    <row r="501" ht="30.75" customHeight="1"/>
    <row r="502" ht="30.75" customHeight="1"/>
    <row r="503" ht="30.75" customHeight="1"/>
    <row r="504" ht="30.75" customHeight="1"/>
    <row r="505" ht="30.75" customHeight="1"/>
    <row r="506" ht="30.75" customHeight="1"/>
    <row r="507" ht="30.75" customHeight="1"/>
    <row r="508" ht="30.75" customHeight="1"/>
    <row r="509" ht="30.75" customHeight="1"/>
    <row r="510" ht="30.75" customHeight="1"/>
    <row r="511" ht="30.75" customHeight="1"/>
    <row r="512" ht="30.75" customHeight="1"/>
    <row r="513" ht="30.75" customHeight="1"/>
    <row r="514" ht="30.75" customHeight="1"/>
    <row r="515" ht="30.75" customHeight="1"/>
    <row r="516" ht="30.75" customHeight="1"/>
    <row r="517" ht="30.75" customHeight="1"/>
    <row r="518" ht="30.75" customHeight="1"/>
    <row r="519" ht="30.75" customHeight="1"/>
    <row r="520" ht="30.75" customHeight="1"/>
    <row r="521" ht="30.75" customHeight="1"/>
    <row r="522" ht="30.75" customHeight="1"/>
    <row r="523" ht="30.75" customHeight="1"/>
    <row r="524" ht="30.75" customHeight="1"/>
    <row r="525" ht="30.75" customHeight="1"/>
    <row r="526" ht="30.75" customHeight="1"/>
    <row r="527" ht="30.75" customHeight="1"/>
    <row r="528" ht="30.75" customHeight="1"/>
    <row r="529" ht="30.75" customHeight="1"/>
    <row r="530" ht="30.75" customHeight="1"/>
    <row r="531" ht="30.75" customHeight="1"/>
    <row r="532" ht="30.75" customHeight="1"/>
    <row r="533" ht="30.75" customHeight="1"/>
    <row r="534" ht="30.75" customHeight="1"/>
    <row r="535" ht="30.75" customHeight="1"/>
    <row r="536" ht="30.75" customHeight="1"/>
    <row r="537" ht="30.75" customHeight="1"/>
    <row r="538" ht="30.75" customHeight="1"/>
    <row r="539" ht="30.75" customHeight="1"/>
    <row r="540" ht="30.75" customHeight="1"/>
    <row r="541" ht="30.75" customHeight="1"/>
    <row r="542" ht="30.75" customHeight="1"/>
    <row r="543" ht="30.75" customHeight="1"/>
    <row r="544" ht="30.75" customHeight="1"/>
    <row r="545" ht="30.75" customHeight="1"/>
    <row r="546" ht="30.75" customHeight="1"/>
    <row r="547" ht="30.75" customHeight="1"/>
    <row r="548" ht="30.75" customHeight="1"/>
    <row r="549" ht="30.75" customHeight="1"/>
    <row r="550" ht="30.75" customHeight="1"/>
    <row r="551" ht="30.75" customHeight="1"/>
    <row r="552" ht="30.75" customHeight="1"/>
    <row r="553" ht="30.75" customHeight="1"/>
    <row r="554" ht="30.75" customHeight="1"/>
    <row r="555" ht="30.75" customHeight="1"/>
    <row r="556" ht="30.75" customHeight="1"/>
    <row r="557" ht="30.75" customHeight="1"/>
    <row r="558" ht="30.75" customHeight="1"/>
    <row r="559" ht="30.75" customHeight="1"/>
    <row r="560" ht="30.75" customHeight="1"/>
    <row r="561" ht="30.75" customHeight="1"/>
    <row r="562" ht="30.75" customHeight="1"/>
    <row r="563" ht="30.75" customHeight="1"/>
    <row r="564" ht="30.75" customHeight="1"/>
    <row r="565" ht="30.75" customHeight="1"/>
    <row r="566" ht="30.75" customHeight="1"/>
    <row r="567" ht="30.75" customHeight="1"/>
    <row r="568" ht="30.75" customHeight="1"/>
    <row r="569" ht="30.75" customHeight="1"/>
    <row r="570" ht="30.75" customHeight="1"/>
    <row r="571" ht="30.75" customHeight="1"/>
    <row r="572" ht="30.75" customHeight="1"/>
    <row r="573" ht="30.75" customHeight="1"/>
    <row r="574" ht="30.75" customHeight="1"/>
    <row r="575" ht="30.75" customHeight="1"/>
    <row r="576" ht="30.75" customHeight="1"/>
    <row r="577" ht="30.75" customHeight="1"/>
    <row r="578" ht="30.75" customHeight="1"/>
    <row r="579" ht="30.75" customHeight="1"/>
    <row r="580" ht="30.75" customHeight="1"/>
    <row r="581" ht="30.75" customHeight="1"/>
    <row r="582" ht="30.75" customHeight="1"/>
    <row r="583" ht="30.75" customHeight="1"/>
    <row r="584" ht="30.75" customHeight="1"/>
    <row r="585" ht="30.75" customHeight="1"/>
    <row r="586" ht="30.75" customHeight="1"/>
    <row r="587" ht="30.75" customHeight="1"/>
    <row r="588" ht="30.75" customHeight="1"/>
    <row r="589" ht="30.75" customHeight="1"/>
    <row r="590" ht="30.75" customHeight="1"/>
    <row r="591" ht="30.75" customHeight="1"/>
    <row r="592" ht="30.75" customHeight="1"/>
    <row r="593" ht="30.75" customHeight="1"/>
    <row r="594" ht="30.75" customHeight="1"/>
    <row r="595" ht="30.75" customHeight="1"/>
    <row r="596" ht="30.75" customHeight="1"/>
    <row r="597" ht="30.75" customHeight="1"/>
    <row r="598" ht="30.75" customHeight="1"/>
    <row r="599" ht="30.75" customHeight="1"/>
    <row r="600" ht="30.75" customHeight="1"/>
    <row r="601" ht="30.75" customHeight="1"/>
    <row r="602" ht="30.75" customHeight="1"/>
    <row r="603" ht="30.75" customHeight="1"/>
    <row r="604" ht="30.75" customHeight="1"/>
    <row r="605" ht="30.75" customHeight="1"/>
    <row r="606" ht="30.75" customHeight="1"/>
    <row r="607" ht="30.75" customHeight="1"/>
    <row r="608" ht="30.75" customHeight="1"/>
    <row r="609" ht="30.75" customHeight="1"/>
    <row r="610" ht="30.75" customHeight="1"/>
    <row r="611" ht="30.75" customHeight="1"/>
    <row r="612" ht="30.75" customHeight="1"/>
    <row r="613" ht="30.75" customHeight="1"/>
    <row r="614" ht="30.75" customHeight="1"/>
    <row r="615" ht="30.75" customHeight="1"/>
    <row r="616" ht="30.75" customHeight="1"/>
    <row r="617" ht="30.75" customHeight="1"/>
    <row r="618" ht="30.75" customHeight="1"/>
    <row r="619" ht="30.75" customHeight="1"/>
    <row r="620" ht="30.75" customHeight="1"/>
    <row r="621" ht="30.75" customHeight="1"/>
    <row r="622" ht="30.75" customHeight="1"/>
    <row r="623" ht="30.75" customHeight="1"/>
    <row r="624" ht="30.75" customHeight="1"/>
    <row r="625" ht="30.75" customHeight="1"/>
    <row r="626" ht="30.75" customHeight="1"/>
    <row r="627" ht="30.75" customHeight="1"/>
    <row r="628" ht="30.75" customHeight="1"/>
    <row r="629" ht="30.75" customHeight="1"/>
    <row r="630" ht="30.75" customHeight="1"/>
    <row r="631" ht="30.75" customHeight="1"/>
    <row r="632" ht="30.75" customHeight="1"/>
    <row r="633" ht="30.75" customHeight="1"/>
    <row r="634" ht="30.75" customHeight="1"/>
    <row r="635" ht="30.75" customHeight="1"/>
    <row r="636" ht="30.75" customHeight="1"/>
    <row r="637" ht="30.75" customHeight="1"/>
    <row r="638" ht="30.75" customHeight="1"/>
    <row r="639" ht="30.75" customHeight="1"/>
    <row r="640" ht="30.75" customHeight="1"/>
    <row r="641" ht="30.75" customHeight="1"/>
    <row r="642" ht="30.75" customHeight="1"/>
    <row r="643" ht="30.75" customHeight="1"/>
    <row r="644" ht="30.75" customHeight="1"/>
    <row r="645" ht="30.75" customHeight="1"/>
    <row r="646" ht="30.75" customHeight="1"/>
    <row r="647" ht="30.75" customHeight="1"/>
    <row r="648" ht="30.75" customHeight="1"/>
    <row r="649" ht="30.75" customHeight="1"/>
    <row r="650" ht="30.75" customHeight="1"/>
    <row r="651" ht="30.75" customHeight="1"/>
    <row r="652" ht="30.75" customHeight="1"/>
    <row r="653" ht="30.75" customHeight="1"/>
    <row r="654" ht="30.75" customHeight="1"/>
    <row r="655" ht="30.75" customHeight="1"/>
    <row r="656" ht="30.75" customHeight="1"/>
    <row r="657" ht="30.75" customHeight="1"/>
    <row r="658" ht="30.75" customHeight="1"/>
    <row r="659" ht="30.75" customHeight="1"/>
    <row r="660" ht="30.75" customHeight="1"/>
    <row r="661" ht="30.75" customHeight="1"/>
    <row r="662" ht="30.75" customHeight="1"/>
    <row r="663" ht="30.75" customHeight="1"/>
    <row r="664" ht="30.75" customHeight="1"/>
    <row r="665" ht="30.75" customHeight="1"/>
    <row r="666" ht="30.75" customHeight="1"/>
    <row r="667" ht="30.75" customHeight="1"/>
    <row r="668" ht="30.75" customHeight="1"/>
    <row r="669" ht="30.75" customHeight="1"/>
    <row r="670" ht="30.75" customHeight="1"/>
    <row r="671" ht="30.75" customHeight="1"/>
    <row r="672" ht="30.75" customHeight="1"/>
    <row r="673" ht="30.75" customHeight="1"/>
    <row r="674" ht="30.75" customHeight="1"/>
    <row r="675" ht="30.75" customHeight="1"/>
    <row r="676" ht="30.75" customHeight="1"/>
    <row r="677" ht="30.75" customHeight="1"/>
    <row r="678" ht="30.75" customHeight="1"/>
    <row r="679" ht="30.75" customHeight="1"/>
    <row r="680" ht="30.75" customHeight="1"/>
    <row r="681" ht="30.75" customHeight="1"/>
    <row r="682" ht="30.75" customHeight="1"/>
    <row r="683" ht="30.75" customHeight="1"/>
    <row r="684" ht="30.75" customHeight="1"/>
    <row r="685" ht="30.75" customHeight="1"/>
    <row r="686" ht="30.75" customHeight="1"/>
    <row r="687" ht="30.75" customHeight="1"/>
    <row r="688" ht="30.75" customHeight="1"/>
    <row r="689" ht="30.75" customHeight="1"/>
    <row r="690" ht="30.75" customHeight="1"/>
    <row r="691" ht="30.75" customHeight="1"/>
    <row r="692" ht="30.75" customHeight="1"/>
    <row r="693" ht="30.75" customHeight="1"/>
    <row r="694" ht="30.75" customHeight="1"/>
    <row r="695" ht="30.75" customHeight="1"/>
    <row r="696" ht="30.75" customHeight="1"/>
    <row r="697" ht="30.75" customHeight="1"/>
    <row r="698" ht="30.75" customHeight="1"/>
    <row r="699" ht="30.75" customHeight="1"/>
    <row r="700" ht="30.75" customHeight="1"/>
    <row r="701" ht="30.75" customHeight="1"/>
    <row r="702" ht="30.75" customHeight="1"/>
    <row r="703" ht="30.75" customHeight="1"/>
    <row r="704" ht="30.75" customHeight="1"/>
    <row r="705" ht="30.75" customHeight="1"/>
    <row r="706" ht="30.75" customHeight="1"/>
    <row r="707" ht="30.75" customHeight="1"/>
    <row r="708" ht="30.75" customHeight="1"/>
    <row r="709" ht="30.75" customHeight="1"/>
    <row r="710" ht="30.75" customHeight="1"/>
    <row r="711" ht="30.75" customHeight="1"/>
    <row r="712" ht="30.75" customHeight="1"/>
    <row r="713" ht="30.75" customHeight="1"/>
    <row r="714" ht="30.75" customHeight="1"/>
    <row r="715" ht="30.75" customHeight="1"/>
    <row r="716" ht="30.75" customHeight="1"/>
    <row r="717" ht="30.75" customHeight="1"/>
    <row r="718" ht="30.75" customHeight="1"/>
    <row r="719" ht="30.75" customHeight="1"/>
    <row r="720" ht="30.75" customHeight="1"/>
    <row r="721" ht="30.75" customHeight="1"/>
    <row r="722" ht="30.75" customHeight="1"/>
    <row r="723" ht="30.75" customHeight="1"/>
    <row r="724" ht="30.75" customHeight="1"/>
    <row r="725" ht="30.75" customHeight="1"/>
    <row r="726" ht="30.75" customHeight="1"/>
    <row r="727" ht="30.75" customHeight="1"/>
    <row r="728" ht="30.75" customHeight="1"/>
    <row r="729" ht="30.75" customHeight="1"/>
    <row r="730" ht="30.75" customHeight="1"/>
    <row r="731" ht="30.75" customHeight="1"/>
    <row r="732" ht="30.75" customHeight="1"/>
    <row r="733" ht="30.75" customHeight="1"/>
    <row r="734" ht="30.75" customHeight="1"/>
    <row r="735" ht="30.75" customHeight="1"/>
    <row r="736" ht="30.75" customHeight="1"/>
    <row r="737" ht="30.75" customHeight="1"/>
    <row r="738" ht="30.75" customHeight="1"/>
    <row r="739" ht="30.75" customHeight="1"/>
    <row r="740" ht="30.75" customHeight="1"/>
    <row r="741" ht="30.75" customHeight="1"/>
    <row r="742" ht="30.75" customHeight="1"/>
    <row r="743" ht="30.75" customHeight="1"/>
    <row r="744" ht="30.75" customHeight="1"/>
    <row r="745" ht="30.75" customHeight="1"/>
    <row r="746" ht="30.75" customHeight="1"/>
    <row r="747" ht="30.75" customHeight="1"/>
    <row r="748" ht="30.75" customHeight="1"/>
    <row r="749" ht="30.75" customHeight="1"/>
    <row r="750" ht="30.75" customHeight="1"/>
    <row r="751" ht="30.75" customHeight="1"/>
    <row r="752" ht="30.75" customHeight="1"/>
    <row r="753" ht="30.75" customHeight="1"/>
    <row r="754" ht="30.75" customHeight="1"/>
    <row r="755" ht="30.75" customHeight="1"/>
    <row r="756" ht="30.75" customHeight="1"/>
    <row r="757" ht="30.75" customHeight="1"/>
    <row r="758" ht="30.75" customHeight="1"/>
    <row r="759" ht="30.75" customHeight="1"/>
    <row r="760" ht="30.75" customHeight="1"/>
    <row r="761" ht="30.75" customHeight="1"/>
    <row r="762" ht="30.75" customHeight="1"/>
    <row r="763" ht="30.75" customHeight="1"/>
    <row r="764" ht="30.75" customHeight="1"/>
    <row r="765" ht="30.75" customHeight="1"/>
    <row r="766" ht="30.75" customHeight="1"/>
    <row r="767" ht="30.75" customHeight="1"/>
    <row r="768" ht="30.75" customHeight="1"/>
    <row r="769" ht="30.75" customHeight="1"/>
    <row r="770" ht="30.75" customHeight="1"/>
    <row r="771" ht="30.75" customHeight="1"/>
    <row r="772" ht="30.75" customHeight="1"/>
    <row r="773" ht="30.75" customHeight="1"/>
    <row r="774" ht="30.75" customHeight="1"/>
    <row r="775" ht="30.75" customHeight="1"/>
    <row r="776" ht="30.75" customHeight="1"/>
    <row r="777" ht="30.75" customHeight="1"/>
    <row r="778" ht="30.75" customHeight="1"/>
    <row r="779" ht="30.75" customHeight="1"/>
    <row r="780" ht="30.75" customHeight="1"/>
    <row r="781" ht="30.75" customHeight="1"/>
    <row r="782" ht="30.75" customHeight="1"/>
    <row r="783" ht="30.75" customHeight="1"/>
    <row r="784" ht="30.75" customHeight="1"/>
    <row r="785" ht="30.75" customHeight="1"/>
    <row r="786" ht="30.75" customHeight="1"/>
    <row r="787" ht="30.75" customHeight="1"/>
    <row r="788" ht="30.75" customHeight="1"/>
    <row r="789" ht="30.75" customHeight="1"/>
    <row r="790" ht="30.75" customHeight="1"/>
    <row r="791" ht="30.75" customHeight="1"/>
    <row r="792" ht="30.75" customHeight="1"/>
    <row r="793" ht="30.75" customHeight="1"/>
    <row r="794" ht="30.75" customHeight="1"/>
    <row r="795" ht="30.75" customHeight="1"/>
    <row r="796" ht="30.75" customHeight="1"/>
    <row r="797" ht="30.75" customHeight="1"/>
    <row r="798" ht="30.75" customHeight="1"/>
    <row r="799" ht="30.75" customHeight="1"/>
    <row r="800" ht="30.75" customHeight="1"/>
    <row r="801" ht="30.75" customHeight="1"/>
    <row r="802" ht="30.75" customHeight="1"/>
    <row r="803" ht="30.75" customHeight="1"/>
    <row r="804" ht="30.75" customHeight="1"/>
    <row r="805" ht="30.75" customHeight="1"/>
    <row r="806" ht="30.75" customHeight="1"/>
    <row r="807" ht="30.75" customHeight="1"/>
    <row r="808" ht="30.75" customHeight="1"/>
    <row r="809" ht="30.75" customHeight="1"/>
    <row r="810" ht="30.75" customHeight="1"/>
    <row r="811" ht="30.75" customHeight="1"/>
    <row r="812" ht="30.75" customHeight="1"/>
    <row r="813" ht="30.75" customHeight="1"/>
    <row r="814" ht="30.75" customHeight="1"/>
    <row r="815" ht="30.75" customHeight="1"/>
    <row r="816" ht="30.75" customHeight="1"/>
    <row r="817" ht="30.75" customHeight="1"/>
    <row r="818" ht="30.75" customHeight="1"/>
    <row r="819" ht="30.75" customHeight="1"/>
    <row r="820" ht="30.75" customHeight="1"/>
    <row r="821" ht="30.75" customHeight="1"/>
    <row r="822" ht="30.75" customHeight="1"/>
    <row r="823" ht="30.75" customHeight="1"/>
    <row r="824" ht="30.75" customHeight="1"/>
    <row r="825" ht="30.75" customHeight="1"/>
    <row r="826" ht="30.75" customHeight="1"/>
    <row r="827" ht="30.75" customHeight="1"/>
    <row r="828" ht="30.75" customHeight="1"/>
    <row r="829" ht="30.75" customHeight="1"/>
    <row r="830" ht="30.75" customHeight="1"/>
    <row r="831" ht="30.75" customHeight="1"/>
    <row r="832" ht="30.75" customHeight="1"/>
    <row r="833" ht="30.75" customHeight="1"/>
    <row r="834" ht="30.75" customHeight="1"/>
    <row r="835" ht="30.75" customHeight="1"/>
    <row r="836" ht="30.75" customHeight="1"/>
    <row r="837" ht="30.75" customHeight="1"/>
    <row r="838" ht="30.75" customHeight="1"/>
    <row r="839" ht="30.75" customHeight="1"/>
    <row r="840" ht="30.75" customHeight="1"/>
    <row r="841" ht="30.75" customHeight="1"/>
    <row r="842" ht="30.75" customHeight="1"/>
    <row r="843" ht="30.75" customHeight="1"/>
    <row r="844" ht="30.75" customHeight="1"/>
    <row r="845" ht="30.75" customHeight="1"/>
    <row r="846" ht="30.75" customHeight="1"/>
    <row r="847" ht="30.75" customHeight="1"/>
    <row r="848" ht="30.75" customHeight="1"/>
    <row r="849" ht="30.75" customHeight="1"/>
    <row r="850" ht="30.75" customHeight="1"/>
    <row r="851" ht="30.75" customHeight="1"/>
    <row r="852" ht="30.75" customHeight="1"/>
    <row r="853" ht="30.75" customHeight="1"/>
    <row r="854" ht="30.75" customHeight="1"/>
    <row r="855" ht="30.75" customHeight="1"/>
    <row r="856" ht="30.75" customHeight="1"/>
    <row r="857" ht="30.75" customHeight="1"/>
    <row r="858" ht="30.75" customHeight="1"/>
    <row r="859" ht="30.75" customHeight="1"/>
    <row r="860" ht="30.75" customHeight="1"/>
    <row r="861" ht="30.75" customHeight="1"/>
    <row r="862" ht="30.75" customHeight="1"/>
    <row r="863" ht="30.75" customHeight="1"/>
    <row r="864" ht="30.75" customHeight="1"/>
    <row r="865" ht="30.75" customHeight="1"/>
    <row r="866" ht="30.75" customHeight="1"/>
    <row r="867" ht="30.75" customHeight="1"/>
    <row r="868" ht="30.75" customHeight="1"/>
    <row r="869" ht="30.75" customHeight="1"/>
    <row r="870" ht="30.75" customHeight="1"/>
    <row r="871" ht="30.75" customHeight="1"/>
    <row r="872" ht="30.75" customHeight="1"/>
    <row r="873" ht="30.75" customHeight="1"/>
    <row r="874" ht="30.75" customHeight="1"/>
    <row r="875" ht="30.75" customHeight="1"/>
    <row r="876" ht="30.75" customHeight="1"/>
    <row r="877" ht="30.75" customHeight="1"/>
    <row r="878" ht="30.75" customHeight="1"/>
    <row r="879" ht="30.75" customHeight="1"/>
    <row r="880" ht="30.75" customHeight="1"/>
    <row r="881" ht="30.75" customHeight="1"/>
    <row r="882" ht="30.75" customHeight="1"/>
    <row r="883" ht="30.75" customHeight="1"/>
    <row r="884" ht="30.75" customHeight="1"/>
    <row r="885" ht="30.75" customHeight="1"/>
    <row r="886" ht="30.75" customHeight="1"/>
    <row r="887" ht="30.75" customHeight="1"/>
    <row r="888" ht="30.75" customHeight="1"/>
    <row r="889" ht="30.75" customHeight="1"/>
    <row r="890" ht="30.75" customHeight="1"/>
    <row r="891" ht="30.75" customHeight="1"/>
    <row r="892" ht="30.75" customHeight="1"/>
    <row r="893" ht="30.75" customHeight="1"/>
    <row r="894" ht="30.75" customHeight="1"/>
    <row r="895" ht="30.75" customHeight="1"/>
    <row r="896" ht="30.75" customHeight="1"/>
    <row r="897" ht="30.75" customHeight="1"/>
    <row r="898" ht="30.75" customHeight="1"/>
    <row r="899" ht="30.75" customHeight="1"/>
    <row r="900" ht="30.75" customHeight="1"/>
    <row r="901" ht="30.75" customHeight="1"/>
    <row r="902" ht="30.75" customHeight="1"/>
    <row r="903" ht="30.75" customHeight="1"/>
    <row r="904" ht="30.75" customHeight="1"/>
    <row r="905" ht="30.75" customHeight="1"/>
    <row r="906" ht="30.75" customHeight="1"/>
    <row r="907" ht="30.75" customHeight="1"/>
    <row r="908" ht="30.75" customHeight="1"/>
    <row r="909" ht="30.75" customHeight="1"/>
    <row r="910" ht="30.75" customHeight="1"/>
    <row r="911" ht="30.75" customHeight="1"/>
    <row r="912" ht="30.75" customHeight="1"/>
    <row r="913" ht="30.75" customHeight="1"/>
    <row r="914" ht="30.75" customHeight="1"/>
    <row r="915" ht="30.75" customHeight="1"/>
    <row r="916" ht="30.75" customHeight="1"/>
    <row r="917" ht="30.75" customHeight="1"/>
    <row r="918" ht="30.75" customHeight="1"/>
    <row r="919" ht="30.75" customHeight="1"/>
    <row r="920" ht="30.75" customHeight="1"/>
    <row r="921" ht="30.75" customHeight="1"/>
    <row r="922" ht="30.75" customHeight="1"/>
    <row r="923" ht="30.75" customHeight="1"/>
    <row r="924" ht="30.75" customHeight="1"/>
    <row r="925" ht="30.75" customHeight="1"/>
    <row r="926" ht="30.75" customHeight="1"/>
    <row r="927" ht="30.75" customHeight="1"/>
    <row r="928" ht="30.75" customHeight="1"/>
    <row r="929" ht="30.75" customHeight="1"/>
    <row r="930" ht="30.75" customHeight="1"/>
    <row r="931" ht="30.75" customHeight="1"/>
    <row r="932" ht="30.75" customHeight="1"/>
    <row r="933" ht="30.75" customHeight="1"/>
    <row r="934" ht="30.75" customHeight="1"/>
    <row r="935" ht="30.75" customHeight="1"/>
    <row r="936" ht="30.75" customHeight="1"/>
    <row r="937" ht="30.75" customHeight="1"/>
    <row r="938" ht="30.75" customHeight="1"/>
    <row r="939" ht="30.75" customHeight="1"/>
    <row r="940" ht="30.75" customHeight="1"/>
    <row r="941" ht="30.75" customHeight="1"/>
    <row r="942" ht="30.75" customHeight="1"/>
    <row r="943" ht="30.75" customHeight="1"/>
    <row r="944" ht="30.75" customHeight="1"/>
    <row r="945" ht="30.75" customHeight="1"/>
    <row r="946" ht="30.75" customHeight="1"/>
    <row r="947" ht="30.75" customHeight="1"/>
    <row r="948" ht="30.75" customHeight="1"/>
    <row r="949" ht="30.75" customHeight="1"/>
    <row r="950" ht="30.75" customHeight="1"/>
    <row r="951" ht="30.75" customHeight="1"/>
    <row r="952" ht="30.75" customHeight="1"/>
    <row r="953" ht="30.75" customHeight="1"/>
    <row r="954" ht="30.75" customHeight="1"/>
    <row r="955" ht="30.75" customHeight="1"/>
    <row r="956" ht="30.75" customHeight="1"/>
    <row r="957" ht="30.75" customHeight="1"/>
    <row r="958" ht="30.75" customHeight="1"/>
    <row r="959" ht="30.75" customHeight="1"/>
    <row r="960" ht="30.75" customHeight="1"/>
    <row r="961" ht="30.75" customHeight="1"/>
    <row r="962" ht="30.75" customHeight="1"/>
    <row r="963" ht="30.75" customHeight="1"/>
    <row r="964" ht="30.75" customHeight="1"/>
    <row r="965" ht="30.75" customHeight="1"/>
    <row r="966" ht="30.75" customHeight="1"/>
    <row r="967" ht="30.75" customHeight="1"/>
    <row r="968" ht="30.75" customHeight="1"/>
    <row r="969" ht="30.75" customHeight="1"/>
    <row r="970" ht="30.75" customHeight="1"/>
    <row r="971" ht="30.75" customHeight="1"/>
    <row r="972" ht="30.75" customHeight="1"/>
    <row r="973" ht="30.75" customHeight="1"/>
    <row r="974" ht="30.75" customHeight="1"/>
    <row r="975" ht="30.75" customHeight="1"/>
    <row r="976" ht="30.75" customHeight="1"/>
    <row r="977" ht="30.75" customHeight="1"/>
    <row r="978" ht="30.75" customHeight="1"/>
    <row r="979" ht="30.75" customHeight="1"/>
    <row r="980" ht="30.75" customHeight="1"/>
    <row r="981" ht="30.75" customHeight="1"/>
    <row r="982" ht="30.75" customHeight="1"/>
    <row r="983" ht="30.75" customHeight="1"/>
    <row r="984" ht="30.75" customHeight="1"/>
    <row r="985" ht="30.75" customHeight="1"/>
    <row r="986" ht="30.75" customHeight="1"/>
    <row r="987" ht="30.75" customHeight="1"/>
    <row r="988" ht="30.75" customHeight="1"/>
    <row r="989" ht="30.75" customHeight="1"/>
    <row r="990" ht="30.75" customHeight="1"/>
    <row r="991" ht="30.75" customHeight="1"/>
    <row r="992" ht="30.75" customHeight="1"/>
    <row r="993" ht="30.75" customHeight="1"/>
    <row r="994" ht="30.75" customHeight="1"/>
    <row r="995" ht="30.75" customHeight="1"/>
    <row r="996" ht="30.75" customHeight="1"/>
    <row r="997" ht="30.75" customHeight="1"/>
    <row r="998" ht="30.75" customHeight="1"/>
    <row r="999" ht="30.75" customHeight="1"/>
    <row r="1000" ht="30.75" customHeight="1"/>
    <row r="1001" ht="30.75" customHeight="1"/>
    <row r="1002" ht="30.75" customHeight="1"/>
    <row r="1003" ht="30.75" customHeight="1"/>
    <row r="1004" ht="30.75" customHeight="1"/>
    <row r="1005" ht="30.75" customHeight="1"/>
    <row r="1006" ht="30.75" customHeight="1"/>
    <row r="1007" ht="30.75" customHeight="1"/>
    <row r="1008" ht="30.75" customHeight="1"/>
    <row r="1009" ht="30.75" customHeight="1"/>
    <row r="1010" ht="30.75" customHeight="1"/>
    <row r="1011" ht="30.75" customHeight="1"/>
    <row r="1012" ht="30.75" customHeight="1"/>
    <row r="1013" ht="30.75" customHeight="1"/>
    <row r="1014" ht="30.75" customHeight="1"/>
    <row r="1015" ht="30.75" customHeight="1"/>
    <row r="1016" ht="30.75" customHeight="1"/>
    <row r="1017" ht="30.75" customHeight="1"/>
    <row r="1018" ht="30.75" customHeight="1"/>
    <row r="1019" ht="30.75" customHeight="1"/>
    <row r="1020" ht="30.75" customHeight="1"/>
    <row r="1021" ht="30.75" customHeight="1"/>
    <row r="1022" ht="30.75" customHeight="1"/>
    <row r="1023" ht="30.75" customHeight="1"/>
    <row r="1024" ht="30.75" customHeight="1"/>
    <row r="1025" ht="30.75" customHeight="1"/>
    <row r="1026" ht="30.75" customHeight="1"/>
    <row r="1027" ht="30.75" customHeight="1"/>
    <row r="1028" ht="30.75" customHeight="1"/>
    <row r="1029" ht="30.75" customHeight="1"/>
    <row r="1030" ht="30.75" customHeight="1"/>
    <row r="1031" ht="30.75" customHeight="1"/>
    <row r="1032" ht="30.75" customHeight="1"/>
    <row r="1033" ht="30.75" customHeight="1"/>
    <row r="1034" ht="30.75" customHeight="1"/>
    <row r="1035" ht="30.75" customHeight="1"/>
    <row r="1036" ht="30.75" customHeight="1"/>
    <row r="1037" ht="30.75" customHeight="1"/>
    <row r="1038" ht="30.75" customHeight="1"/>
    <row r="1039" ht="30.75" customHeight="1"/>
    <row r="1040" ht="30.75" customHeight="1"/>
    <row r="1041" ht="30.75" customHeight="1"/>
    <row r="1042" ht="30.75" customHeight="1"/>
    <row r="1043" ht="30.75" customHeight="1"/>
    <row r="1044" ht="30.75" customHeight="1"/>
    <row r="1045" ht="30.75" customHeight="1"/>
    <row r="1046" ht="30.75" customHeight="1"/>
    <row r="1047" ht="30.75" customHeight="1"/>
    <row r="1048" ht="30.75" customHeight="1"/>
    <row r="1049" ht="30.75" customHeight="1"/>
    <row r="1050" ht="30.75" customHeight="1"/>
    <row r="1051" ht="30.75" customHeight="1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F298-823B-2540-8126-694BCE043B40}">
  <sheetPr codeName="Feuil8">
    <tabColor rgb="FFBBDEC9"/>
    <pageSetUpPr fitToPage="1"/>
  </sheetPr>
  <dimension ref="A1:Z1010"/>
  <sheetViews>
    <sheetView showGridLines="0" topLeftCell="A78" workbookViewId="0">
      <selection activeCell="B89" sqref="B89:D92"/>
    </sheetView>
  </sheetViews>
  <sheetFormatPr baseColWidth="10" defaultColWidth="12.5" defaultRowHeight="15" customHeight="1"/>
  <cols>
    <col min="1" max="1" width="2.5" style="14" customWidth="1"/>
    <col min="2" max="2" width="25" style="14" customWidth="1"/>
    <col min="3" max="3" width="12.87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>
      <c r="A1" s="13"/>
      <c r="B1" s="145" t="s">
        <v>84</v>
      </c>
      <c r="C1" s="146"/>
      <c r="D1" s="146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>
      <c r="B2" s="15" t="s">
        <v>11</v>
      </c>
      <c r="C2" s="16" t="s">
        <v>12</v>
      </c>
      <c r="D2" s="15" t="s">
        <v>13</v>
      </c>
    </row>
    <row r="3" spans="1:26" ht="32.25" customHeight="1">
      <c r="B3" s="54">
        <v>44460</v>
      </c>
      <c r="C3" s="55">
        <v>6.9444444444444441E-3</v>
      </c>
      <c r="D3" s="21" t="s">
        <v>85</v>
      </c>
    </row>
    <row r="4" spans="1:26" ht="32.25" customHeight="1">
      <c r="B4" s="54">
        <v>44461</v>
      </c>
      <c r="C4" s="55">
        <v>6.9444444444444441E-3</v>
      </c>
      <c r="D4" s="21" t="s">
        <v>86</v>
      </c>
    </row>
    <row r="5" spans="1:26" ht="32.25" customHeight="1">
      <c r="B5" s="54">
        <v>44463</v>
      </c>
      <c r="C5" s="55">
        <v>1.3888888888888888E-2</v>
      </c>
      <c r="D5" s="21" t="s">
        <v>87</v>
      </c>
    </row>
    <row r="6" spans="1:26" ht="32.25" customHeight="1">
      <c r="B6" s="54">
        <v>44465</v>
      </c>
      <c r="C6" s="55">
        <v>4.1666666666666664E-2</v>
      </c>
      <c r="D6" s="21" t="s">
        <v>88</v>
      </c>
    </row>
    <row r="7" spans="1:26" ht="32.25" customHeight="1">
      <c r="B7" s="54">
        <v>44468</v>
      </c>
      <c r="C7" s="55">
        <v>8.3333333333333329E-2</v>
      </c>
      <c r="D7" s="21" t="s">
        <v>89</v>
      </c>
    </row>
    <row r="8" spans="1:26" ht="32.25" customHeight="1">
      <c r="B8" s="54">
        <v>44472</v>
      </c>
      <c r="C8" s="55">
        <v>1.0416666666666666E-2</v>
      </c>
      <c r="D8" s="21" t="s">
        <v>90</v>
      </c>
    </row>
    <row r="9" spans="1:26" ht="32.25" customHeight="1">
      <c r="B9" s="54">
        <v>44472</v>
      </c>
      <c r="C9" s="55">
        <v>2.0833333333333332E-2</v>
      </c>
      <c r="D9" s="21" t="s">
        <v>91</v>
      </c>
    </row>
    <row r="10" spans="1:26" ht="32.25" customHeight="1">
      <c r="B10" s="54">
        <v>44472</v>
      </c>
      <c r="C10" s="55">
        <v>1.0416666666666666E-2</v>
      </c>
      <c r="D10" s="21" t="s">
        <v>92</v>
      </c>
    </row>
    <row r="11" spans="1:26" ht="32.25" customHeight="1" thickBot="1">
      <c r="B11" s="56">
        <v>44477</v>
      </c>
      <c r="C11" s="57">
        <v>1.0416666666666666E-2</v>
      </c>
      <c r="D11" s="30" t="s">
        <v>93</v>
      </c>
    </row>
    <row r="12" spans="1:26" ht="32.25" customHeight="1" thickTop="1">
      <c r="B12" s="54">
        <v>44479</v>
      </c>
      <c r="C12" s="58">
        <v>0.125</v>
      </c>
      <c r="D12" s="32" t="s">
        <v>94</v>
      </c>
    </row>
    <row r="13" spans="1:26" ht="32.25" customHeight="1">
      <c r="B13" s="54">
        <v>44479</v>
      </c>
      <c r="C13" s="55">
        <v>6.9444444444444441E-3</v>
      </c>
      <c r="D13" s="21" t="s">
        <v>95</v>
      </c>
    </row>
    <row r="14" spans="1:26" ht="32.25" customHeight="1">
      <c r="B14" s="54">
        <v>44479</v>
      </c>
      <c r="C14" s="55">
        <v>1.0416666666666666E-2</v>
      </c>
      <c r="D14" s="21" t="s">
        <v>96</v>
      </c>
    </row>
    <row r="15" spans="1:26" ht="32.25" customHeight="1">
      <c r="B15" s="54">
        <v>44483</v>
      </c>
      <c r="C15" s="55">
        <v>5.2083333333333336E-2</v>
      </c>
      <c r="D15" s="21" t="s">
        <v>97</v>
      </c>
    </row>
    <row r="16" spans="1:26" ht="32.25" customHeight="1">
      <c r="B16" s="54">
        <v>44497</v>
      </c>
      <c r="C16" s="58">
        <v>2.0833333333333332E-2</v>
      </c>
      <c r="D16" s="32" t="s">
        <v>98</v>
      </c>
    </row>
    <row r="17" spans="2:4" ht="32.25" customHeight="1">
      <c r="B17" s="54">
        <v>44504</v>
      </c>
      <c r="C17" s="55">
        <v>1.0416666666666666E-2</v>
      </c>
      <c r="D17" s="21" t="s">
        <v>98</v>
      </c>
    </row>
    <row r="18" spans="2:4" ht="32.25" customHeight="1">
      <c r="B18" s="54">
        <v>44505</v>
      </c>
      <c r="C18" s="55">
        <v>4.1666666666666664E-2</v>
      </c>
      <c r="D18" s="21" t="s">
        <v>99</v>
      </c>
    </row>
    <row r="19" spans="2:4" ht="32.25" customHeight="1" thickBot="1">
      <c r="B19" s="56">
        <v>44505</v>
      </c>
      <c r="C19" s="57">
        <v>4.1666666666666664E-2</v>
      </c>
      <c r="D19" s="30" t="s">
        <v>100</v>
      </c>
    </row>
    <row r="20" spans="2:4" ht="32.25" customHeight="1" thickTop="1">
      <c r="B20" s="54">
        <v>44515</v>
      </c>
      <c r="C20" s="58">
        <v>1.0416666666666666E-2</v>
      </c>
      <c r="D20" s="32" t="s">
        <v>101</v>
      </c>
    </row>
    <row r="21" spans="2:4" ht="32.25" customHeight="1">
      <c r="B21" s="54">
        <v>44518</v>
      </c>
      <c r="C21" s="55">
        <v>5.2083333333333336E-2</v>
      </c>
      <c r="D21" s="21" t="s">
        <v>102</v>
      </c>
    </row>
    <row r="22" spans="2:4" ht="32.25" customHeight="1">
      <c r="B22" s="54">
        <v>44519</v>
      </c>
      <c r="C22" s="55">
        <v>8.3333333333333329E-2</v>
      </c>
      <c r="D22" s="21" t="s">
        <v>103</v>
      </c>
    </row>
    <row r="23" spans="2:4" ht="32.25" customHeight="1">
      <c r="B23" s="54">
        <v>44519</v>
      </c>
      <c r="C23" s="55">
        <v>6.9444444444444441E-3</v>
      </c>
      <c r="D23" s="21" t="s">
        <v>98</v>
      </c>
    </row>
    <row r="24" spans="2:4" ht="32.25" customHeight="1">
      <c r="B24" s="54">
        <v>44519</v>
      </c>
      <c r="C24" s="55">
        <v>8.3333333333333329E-2</v>
      </c>
      <c r="D24" s="21" t="s">
        <v>104</v>
      </c>
    </row>
    <row r="25" spans="2:4" ht="32.25" customHeight="1">
      <c r="B25" s="59">
        <v>44524</v>
      </c>
      <c r="C25" s="55">
        <v>2.0833333333333332E-2</v>
      </c>
      <c r="D25" s="60" t="s">
        <v>105</v>
      </c>
    </row>
    <row r="26" spans="2:4" ht="32.25" customHeight="1">
      <c r="B26" s="59">
        <v>44524</v>
      </c>
      <c r="C26" s="55">
        <v>3.125E-2</v>
      </c>
      <c r="D26" s="60" t="s">
        <v>106</v>
      </c>
    </row>
    <row r="27" spans="2:4" ht="30.75" customHeight="1">
      <c r="B27" s="59">
        <v>44525</v>
      </c>
      <c r="C27" s="55">
        <v>8.3333333333333329E-2</v>
      </c>
      <c r="D27" s="60" t="s">
        <v>107</v>
      </c>
    </row>
    <row r="28" spans="2:4" ht="30.75" customHeight="1" thickBot="1">
      <c r="B28" s="61">
        <v>44525</v>
      </c>
      <c r="C28" s="57">
        <v>2.0833333333333332E-2</v>
      </c>
      <c r="D28" s="62" t="s">
        <v>108</v>
      </c>
    </row>
    <row r="29" spans="2:4" ht="30.75" customHeight="1" thickTop="1">
      <c r="B29" s="59">
        <v>44532</v>
      </c>
      <c r="C29" s="55">
        <v>3.125E-2</v>
      </c>
      <c r="D29" s="60" t="s">
        <v>109</v>
      </c>
    </row>
    <row r="30" spans="2:4" ht="30.75" customHeight="1">
      <c r="B30" s="59">
        <v>44533</v>
      </c>
      <c r="C30" s="55">
        <v>3.472222222222222E-3</v>
      </c>
      <c r="D30" s="60" t="s">
        <v>110</v>
      </c>
    </row>
    <row r="31" spans="2:4" ht="30.75" customHeight="1">
      <c r="B31" s="59">
        <v>44533</v>
      </c>
      <c r="C31" s="55">
        <v>1.3888888888888888E-2</v>
      </c>
      <c r="D31" s="60" t="s">
        <v>101</v>
      </c>
    </row>
    <row r="32" spans="2:4" ht="30.75" customHeight="1">
      <c r="B32" s="59">
        <v>44533</v>
      </c>
      <c r="C32" s="55">
        <v>6.25E-2</v>
      </c>
      <c r="D32" s="60" t="s">
        <v>111</v>
      </c>
    </row>
    <row r="33" spans="2:4" ht="30.75" customHeight="1">
      <c r="B33" s="59">
        <v>44533</v>
      </c>
      <c r="C33" s="55">
        <v>3.125E-2</v>
      </c>
      <c r="D33" s="60" t="s">
        <v>112</v>
      </c>
    </row>
    <row r="34" spans="2:4" ht="30.75" customHeight="1">
      <c r="B34" s="59">
        <v>44536</v>
      </c>
      <c r="C34" s="55">
        <v>1.0416666666666666E-2</v>
      </c>
      <c r="D34" s="60" t="s">
        <v>113</v>
      </c>
    </row>
    <row r="35" spans="2:4" ht="30.75" customHeight="1">
      <c r="B35" s="59">
        <v>44543</v>
      </c>
      <c r="C35" s="55">
        <v>8.3333333333333329E-2</v>
      </c>
      <c r="D35" s="60" t="s">
        <v>114</v>
      </c>
    </row>
    <row r="36" spans="2:4" ht="30.75" customHeight="1">
      <c r="B36" s="59">
        <v>44543</v>
      </c>
      <c r="C36" s="55">
        <v>1.0416666666666666E-2</v>
      </c>
      <c r="D36" s="60" t="s">
        <v>101</v>
      </c>
    </row>
    <row r="37" spans="2:4" ht="30.75" customHeight="1">
      <c r="B37" s="59">
        <v>44546</v>
      </c>
      <c r="C37" s="55">
        <v>8.3333333333333329E-2</v>
      </c>
      <c r="D37" s="63" t="s">
        <v>115</v>
      </c>
    </row>
    <row r="38" spans="2:4" ht="30.75" customHeight="1">
      <c r="B38" s="59">
        <v>44546</v>
      </c>
      <c r="C38" s="55">
        <v>3.472222222222222E-3</v>
      </c>
      <c r="D38" s="60" t="s">
        <v>116</v>
      </c>
    </row>
    <row r="39" spans="2:4" ht="30.75" customHeight="1">
      <c r="B39" s="59">
        <v>44546</v>
      </c>
      <c r="C39" s="55">
        <v>6.9444444444444441E-3</v>
      </c>
      <c r="D39" s="60" t="s">
        <v>117</v>
      </c>
    </row>
    <row r="40" spans="2:4" ht="30.75" customHeight="1" thickBot="1">
      <c r="B40" s="61">
        <v>44546</v>
      </c>
      <c r="C40" s="57">
        <v>3.125E-2</v>
      </c>
      <c r="D40" s="62" t="s">
        <v>111</v>
      </c>
    </row>
    <row r="41" spans="2:4" ht="30.75" customHeight="1" thickTop="1">
      <c r="B41" s="59">
        <v>44574</v>
      </c>
      <c r="C41" s="58">
        <v>2.0833333333333332E-2</v>
      </c>
      <c r="D41" s="64" t="s">
        <v>118</v>
      </c>
    </row>
    <row r="42" spans="2:4" ht="30.75" customHeight="1">
      <c r="B42" s="59">
        <v>44574</v>
      </c>
      <c r="C42" s="55">
        <v>1.0416666666666666E-2</v>
      </c>
      <c r="D42" s="63" t="s">
        <v>101</v>
      </c>
    </row>
    <row r="43" spans="2:4" ht="30.75" customHeight="1">
      <c r="B43" s="59">
        <v>44577</v>
      </c>
      <c r="C43" s="55">
        <v>0.10416666666666667</v>
      </c>
      <c r="D43" s="63" t="s">
        <v>119</v>
      </c>
    </row>
    <row r="44" spans="2:4" ht="30.75" customHeight="1">
      <c r="B44" s="59">
        <v>44578</v>
      </c>
      <c r="C44" s="55">
        <v>4.1666666666666664E-2</v>
      </c>
      <c r="D44" s="63" t="s">
        <v>120</v>
      </c>
    </row>
    <row r="45" spans="2:4" ht="30.75" customHeight="1">
      <c r="B45" s="59">
        <v>44585</v>
      </c>
      <c r="C45" s="55">
        <v>1.3888888888888888E-2</v>
      </c>
      <c r="D45" s="63" t="s">
        <v>117</v>
      </c>
    </row>
    <row r="46" spans="2:4" ht="30.75" customHeight="1">
      <c r="B46" s="59">
        <v>44585</v>
      </c>
      <c r="C46" s="55">
        <v>4.1666666666666664E-2</v>
      </c>
      <c r="D46" s="63" t="s">
        <v>111</v>
      </c>
    </row>
    <row r="47" spans="2:4" ht="30.75" customHeight="1" thickBot="1">
      <c r="B47" s="61">
        <v>44586</v>
      </c>
      <c r="C47" s="57">
        <v>2.0833333333333332E-2</v>
      </c>
      <c r="D47" s="62" t="s">
        <v>121</v>
      </c>
    </row>
    <row r="48" spans="2:4" ht="30.75" customHeight="1" thickTop="1">
      <c r="B48" s="59">
        <v>44587</v>
      </c>
      <c r="C48" s="58">
        <v>4.1666666666666664E-2</v>
      </c>
      <c r="D48" s="64" t="s">
        <v>122</v>
      </c>
    </row>
    <row r="49" spans="2:4" ht="30.75" customHeight="1">
      <c r="B49" s="59">
        <v>44587</v>
      </c>
      <c r="C49" s="55">
        <v>0.125</v>
      </c>
      <c r="D49" s="63" t="s">
        <v>111</v>
      </c>
    </row>
    <row r="50" spans="2:4" ht="30.75" customHeight="1">
      <c r="B50" s="54">
        <v>44602</v>
      </c>
      <c r="C50" s="88">
        <v>0.16666666666666666</v>
      </c>
      <c r="D50" s="83" t="s">
        <v>216</v>
      </c>
    </row>
    <row r="51" spans="2:4" ht="30.75" customHeight="1">
      <c r="B51" s="54">
        <v>44603</v>
      </c>
      <c r="C51" s="88">
        <v>0.16666666666666666</v>
      </c>
      <c r="D51" s="83" t="s">
        <v>217</v>
      </c>
    </row>
    <row r="52" spans="2:4" ht="30.75" customHeight="1">
      <c r="B52" s="54">
        <v>44611</v>
      </c>
      <c r="C52" s="88">
        <v>0.16666666666666666</v>
      </c>
      <c r="D52" s="83" t="s">
        <v>218</v>
      </c>
    </row>
    <row r="53" spans="2:4" ht="30.75" customHeight="1">
      <c r="B53" s="89">
        <v>44611</v>
      </c>
      <c r="C53" s="90">
        <v>4.1666666666666664E-2</v>
      </c>
      <c r="D53" s="97" t="s">
        <v>111</v>
      </c>
    </row>
    <row r="54" spans="2:4" ht="30.75" customHeight="1" thickBot="1">
      <c r="B54" s="56">
        <v>44621</v>
      </c>
      <c r="C54" s="57">
        <v>2.0833333333333332E-2</v>
      </c>
      <c r="D54" s="30" t="s">
        <v>249</v>
      </c>
    </row>
    <row r="55" spans="2:4" ht="30.75" customHeight="1" thickTop="1">
      <c r="B55" s="89">
        <v>44629</v>
      </c>
      <c r="C55" s="108">
        <v>2.0833333333333332E-2</v>
      </c>
      <c r="D55" s="112" t="s">
        <v>111</v>
      </c>
    </row>
    <row r="56" spans="2:4" ht="30.75" customHeight="1">
      <c r="B56" s="59">
        <v>44629</v>
      </c>
      <c r="C56" s="55">
        <v>4.1666666666666664E-2</v>
      </c>
      <c r="D56" s="63" t="s">
        <v>271</v>
      </c>
    </row>
    <row r="57" spans="2:4" ht="30.75" customHeight="1">
      <c r="B57" s="59">
        <v>44639</v>
      </c>
      <c r="C57" s="55">
        <v>4.1666666666666664E-2</v>
      </c>
      <c r="D57" s="63" t="s">
        <v>272</v>
      </c>
    </row>
    <row r="58" spans="2:4" ht="30.75" customHeight="1">
      <c r="B58" s="59">
        <v>44642</v>
      </c>
      <c r="C58" s="55">
        <v>8.3333333333333329E-2</v>
      </c>
      <c r="D58" s="63" t="s">
        <v>272</v>
      </c>
    </row>
    <row r="59" spans="2:4" ht="30.75" customHeight="1">
      <c r="B59" s="59">
        <v>44642</v>
      </c>
      <c r="C59" s="55">
        <v>3.125E-2</v>
      </c>
      <c r="D59" s="63" t="s">
        <v>111</v>
      </c>
    </row>
    <row r="60" spans="2:4" ht="30.75" customHeight="1" thickBot="1">
      <c r="B60" s="61">
        <v>44643</v>
      </c>
      <c r="C60" s="57">
        <v>0.125</v>
      </c>
      <c r="D60" s="62" t="s">
        <v>287</v>
      </c>
    </row>
    <row r="61" spans="2:4" ht="30.75" customHeight="1" thickTop="1">
      <c r="B61" s="59">
        <v>44646</v>
      </c>
      <c r="C61" s="55">
        <v>0.1875</v>
      </c>
      <c r="D61" s="63" t="s">
        <v>288</v>
      </c>
    </row>
    <row r="62" spans="2:4" ht="30.75" customHeight="1">
      <c r="B62" s="59">
        <v>44648</v>
      </c>
      <c r="C62" s="55">
        <v>0.20833333333333334</v>
      </c>
      <c r="D62" s="63" t="s">
        <v>288</v>
      </c>
    </row>
    <row r="63" spans="2:4" ht="30.75" customHeight="1">
      <c r="B63" s="59">
        <v>44648</v>
      </c>
      <c r="C63" s="55">
        <v>2.0833333333333332E-2</v>
      </c>
      <c r="D63" s="63" t="s">
        <v>111</v>
      </c>
    </row>
    <row r="64" spans="2:4" ht="30.75" customHeight="1">
      <c r="B64" s="59">
        <v>44650</v>
      </c>
      <c r="C64" s="55">
        <v>3.125E-2</v>
      </c>
      <c r="D64" s="63" t="s">
        <v>295</v>
      </c>
    </row>
    <row r="65" spans="2:4" ht="30.75" customHeight="1">
      <c r="B65" s="59">
        <v>44650</v>
      </c>
      <c r="C65" s="55">
        <v>1.0416666666666666E-2</v>
      </c>
      <c r="D65" s="63" t="s">
        <v>111</v>
      </c>
    </row>
    <row r="66" spans="2:4" ht="30.75" customHeight="1">
      <c r="B66" s="59">
        <v>44656</v>
      </c>
      <c r="C66" s="55">
        <v>6.25E-2</v>
      </c>
      <c r="D66" s="63" t="s">
        <v>303</v>
      </c>
    </row>
    <row r="67" spans="2:4" ht="30.75" customHeight="1">
      <c r="B67" s="59">
        <v>44657</v>
      </c>
      <c r="C67" s="55">
        <v>8.3333333333333329E-2</v>
      </c>
      <c r="D67" s="63" t="s">
        <v>303</v>
      </c>
    </row>
    <row r="68" spans="2:4" ht="30.75" customHeight="1" thickBot="1">
      <c r="B68" s="61">
        <v>44657</v>
      </c>
      <c r="C68" s="57">
        <v>4.1666666666666664E-2</v>
      </c>
      <c r="D68" s="62" t="s">
        <v>111</v>
      </c>
    </row>
    <row r="69" spans="2:4" ht="30.75" customHeight="1" thickTop="1">
      <c r="B69" s="59">
        <v>44676</v>
      </c>
      <c r="C69" s="55">
        <v>4.1666666666666664E-2</v>
      </c>
      <c r="D69" s="63" t="s">
        <v>339</v>
      </c>
    </row>
    <row r="70" spans="2:4" ht="30.75" customHeight="1">
      <c r="B70" s="59">
        <v>44677</v>
      </c>
      <c r="C70" s="55">
        <v>9.375E-2</v>
      </c>
      <c r="D70" s="63" t="s">
        <v>340</v>
      </c>
    </row>
    <row r="71" spans="2:4" ht="30.75" customHeight="1">
      <c r="B71" s="59">
        <v>44681</v>
      </c>
      <c r="C71" s="55">
        <v>8.3333333333333329E-2</v>
      </c>
      <c r="D71" s="63" t="s">
        <v>272</v>
      </c>
    </row>
    <row r="72" spans="2:4" ht="30.75" customHeight="1">
      <c r="B72" s="59">
        <v>44681</v>
      </c>
      <c r="C72" s="55">
        <v>3.125E-2</v>
      </c>
      <c r="D72" s="63" t="s">
        <v>111</v>
      </c>
    </row>
    <row r="73" spans="2:4" ht="30.75" customHeight="1">
      <c r="B73" s="59">
        <v>44684</v>
      </c>
      <c r="C73" s="55">
        <v>4.1666666666666664E-2</v>
      </c>
      <c r="D73" s="63" t="s">
        <v>272</v>
      </c>
    </row>
    <row r="74" spans="2:4" ht="30.75" customHeight="1">
      <c r="B74" s="59">
        <v>44687</v>
      </c>
      <c r="C74" s="55">
        <v>0.125</v>
      </c>
      <c r="D74" s="63" t="s">
        <v>272</v>
      </c>
    </row>
    <row r="75" spans="2:4" ht="30.75" customHeight="1">
      <c r="B75" s="59">
        <v>44689</v>
      </c>
      <c r="C75" s="55">
        <v>6.25E-2</v>
      </c>
      <c r="D75" s="63" t="s">
        <v>272</v>
      </c>
    </row>
    <row r="76" spans="2:4" ht="30.75" customHeight="1">
      <c r="B76" s="59">
        <v>44690</v>
      </c>
      <c r="C76" s="55">
        <v>2.0833333333333332E-2</v>
      </c>
      <c r="D76" s="63" t="s">
        <v>111</v>
      </c>
    </row>
    <row r="77" spans="2:4" ht="30.75" customHeight="1" thickBot="1">
      <c r="B77" s="61">
        <v>44690</v>
      </c>
      <c r="C77" s="57">
        <v>4.1666666666666664E-2</v>
      </c>
      <c r="D77" s="62" t="s">
        <v>324</v>
      </c>
    </row>
    <row r="78" spans="2:4" ht="30.75" customHeight="1" thickTop="1">
      <c r="B78" s="59">
        <v>44697</v>
      </c>
      <c r="C78" s="58">
        <v>2.0833333333333332E-2</v>
      </c>
      <c r="D78" s="64" t="s">
        <v>111</v>
      </c>
    </row>
    <row r="79" spans="2:4" ht="30.75" customHeight="1">
      <c r="B79" s="59">
        <v>44697</v>
      </c>
      <c r="C79" s="55">
        <v>8.3333333333333329E-2</v>
      </c>
      <c r="D79" s="63" t="s">
        <v>272</v>
      </c>
    </row>
    <row r="80" spans="2:4" ht="30.75" customHeight="1">
      <c r="B80" s="59">
        <v>44699</v>
      </c>
      <c r="C80" s="55">
        <v>0.125</v>
      </c>
      <c r="D80" s="63" t="s">
        <v>357</v>
      </c>
    </row>
    <row r="81" spans="2:4" ht="30.75" customHeight="1">
      <c r="B81" s="59">
        <v>44700</v>
      </c>
      <c r="C81" s="55">
        <v>6.25E-2</v>
      </c>
      <c r="D81" s="63" t="s">
        <v>357</v>
      </c>
    </row>
    <row r="82" spans="2:4" ht="30.75" customHeight="1">
      <c r="B82" s="59">
        <v>44702</v>
      </c>
      <c r="C82" s="55">
        <v>0.125</v>
      </c>
      <c r="D82" s="63" t="s">
        <v>272</v>
      </c>
    </row>
    <row r="83" spans="2:4" ht="30.75" customHeight="1">
      <c r="B83" s="59">
        <v>44703</v>
      </c>
      <c r="C83" s="55">
        <v>2.0833333333333332E-2</v>
      </c>
      <c r="D83" s="63" t="s">
        <v>111</v>
      </c>
    </row>
    <row r="84" spans="2:4" ht="30.75" customHeight="1">
      <c r="B84" s="59">
        <v>44704</v>
      </c>
      <c r="C84" s="55">
        <v>0.125</v>
      </c>
      <c r="D84" s="63" t="s">
        <v>272</v>
      </c>
    </row>
    <row r="85" spans="2:4" ht="30.75" customHeight="1">
      <c r="B85" s="59">
        <v>44704</v>
      </c>
      <c r="C85" s="55">
        <v>0.125</v>
      </c>
      <c r="D85" s="63" t="s">
        <v>272</v>
      </c>
    </row>
    <row r="86" spans="2:4" ht="30.75" customHeight="1">
      <c r="B86" s="54">
        <v>44705</v>
      </c>
      <c r="C86" s="55">
        <v>2.0833333333333332E-2</v>
      </c>
      <c r="D86" s="21" t="s">
        <v>111</v>
      </c>
    </row>
    <row r="87" spans="2:4" ht="30.75" customHeight="1">
      <c r="B87" s="54">
        <v>44705</v>
      </c>
      <c r="C87" s="55">
        <v>0.125</v>
      </c>
      <c r="D87" s="21" t="s">
        <v>272</v>
      </c>
    </row>
    <row r="88" spans="2:4" ht="30.75" customHeight="1">
      <c r="B88" s="54">
        <v>44706</v>
      </c>
      <c r="C88" s="55">
        <v>4.1666666666666664E-2</v>
      </c>
      <c r="D88" s="21" t="s">
        <v>272</v>
      </c>
    </row>
    <row r="89" spans="2:4" ht="30.75" customHeight="1">
      <c r="B89" s="54">
        <v>44707</v>
      </c>
      <c r="C89" s="55">
        <v>2.0833333333333332E-2</v>
      </c>
      <c r="D89" s="21" t="s">
        <v>111</v>
      </c>
    </row>
    <row r="90" spans="2:4" ht="30.75" customHeight="1">
      <c r="B90" s="54">
        <v>44709</v>
      </c>
      <c r="C90" s="55">
        <v>0.25</v>
      </c>
      <c r="D90" s="21" t="s">
        <v>272</v>
      </c>
    </row>
    <row r="91" spans="2:4" ht="30.75" customHeight="1">
      <c r="B91" s="54">
        <v>44709</v>
      </c>
      <c r="C91" s="55">
        <v>0.10416666666666667</v>
      </c>
      <c r="D91" s="21" t="s">
        <v>395</v>
      </c>
    </row>
    <row r="92" spans="2:4" ht="30.75" customHeight="1">
      <c r="B92" s="54">
        <v>44709</v>
      </c>
      <c r="C92" s="55">
        <v>2.0833333333333332E-2</v>
      </c>
      <c r="D92" s="21" t="s">
        <v>111</v>
      </c>
    </row>
    <row r="93" spans="2:4" ht="30.75" customHeight="1">
      <c r="B93" s="123"/>
      <c r="C93" s="124"/>
      <c r="D93" s="97"/>
    </row>
    <row r="94" spans="2:4" ht="30.75" customHeight="1">
      <c r="B94" s="123"/>
      <c r="C94" s="124"/>
      <c r="D94" s="97"/>
    </row>
    <row r="95" spans="2:4" ht="30.75" customHeight="1">
      <c r="B95" s="123"/>
      <c r="C95" s="124"/>
      <c r="D95" s="97"/>
    </row>
    <row r="96" spans="2:4" ht="30.75" customHeight="1">
      <c r="B96" s="123"/>
      <c r="C96" s="124"/>
      <c r="D96" s="97"/>
    </row>
    <row r="97" spans="2:4" ht="30.75" customHeight="1">
      <c r="B97" s="123"/>
      <c r="C97" s="124"/>
      <c r="D97" s="97"/>
    </row>
    <row r="98" spans="2:4" ht="30.75" customHeight="1">
      <c r="B98" s="123"/>
      <c r="C98" s="124"/>
      <c r="D98" s="97"/>
    </row>
    <row r="99" spans="2:4" ht="30.75" customHeight="1">
      <c r="B99" s="123"/>
      <c r="C99" s="124"/>
      <c r="D99" s="97"/>
    </row>
    <row r="100" spans="2:4" ht="30.75" customHeight="1">
      <c r="B100" s="123"/>
      <c r="C100" s="124"/>
      <c r="D100" s="97"/>
    </row>
    <row r="101" spans="2:4" ht="30.75" customHeight="1">
      <c r="B101" s="123"/>
      <c r="C101" s="125"/>
      <c r="D101" s="126"/>
    </row>
    <row r="102" spans="2:4" ht="30.75" customHeight="1"/>
    <row r="103" spans="2:4" ht="30.75" customHeight="1"/>
    <row r="104" spans="2:4" ht="30.75" customHeight="1"/>
    <row r="105" spans="2:4" ht="30.75" customHeight="1"/>
    <row r="106" spans="2:4" ht="30.75" customHeight="1"/>
    <row r="107" spans="2:4" ht="30.75" customHeight="1"/>
    <row r="108" spans="2:4" ht="30.75" customHeight="1"/>
    <row r="109" spans="2:4" ht="30.75" customHeight="1"/>
    <row r="110" spans="2:4" ht="30.75" customHeight="1"/>
    <row r="111" spans="2:4" ht="30.75" customHeight="1"/>
    <row r="112" spans="2:4" ht="30.75" customHeight="1"/>
    <row r="113" ht="30.75" customHeight="1"/>
    <row r="114" ht="30.75" customHeight="1"/>
    <row r="115" ht="30.75" customHeight="1"/>
    <row r="116" ht="30.75" customHeight="1"/>
    <row r="117" ht="30.75" customHeight="1"/>
    <row r="118" ht="30.75" customHeight="1"/>
    <row r="119" ht="30.75" customHeight="1"/>
    <row r="120" ht="30.75" customHeight="1"/>
    <row r="121" ht="30.75" customHeight="1"/>
    <row r="122" ht="30.75" customHeight="1"/>
    <row r="123" ht="30.75" customHeight="1"/>
    <row r="124" ht="30.75" customHeight="1"/>
    <row r="125" ht="30.75" customHeight="1"/>
    <row r="126" ht="30.75" customHeight="1"/>
    <row r="127" ht="30.75" customHeight="1"/>
    <row r="128" ht="30.75" customHeight="1"/>
    <row r="129" ht="30.75" customHeight="1"/>
    <row r="130" ht="30.75" customHeight="1"/>
    <row r="131" ht="30.75" customHeight="1"/>
    <row r="132" ht="30.75" customHeight="1"/>
    <row r="133" ht="30.75" customHeight="1"/>
    <row r="134" ht="30.75" customHeight="1"/>
    <row r="135" ht="30.75" customHeight="1"/>
    <row r="136" ht="30.75" customHeight="1"/>
    <row r="137" ht="30.75" customHeight="1"/>
    <row r="138" ht="30.75" customHeight="1"/>
    <row r="139" ht="30.75" customHeight="1"/>
    <row r="140" ht="30.75" customHeight="1"/>
    <row r="141" ht="30.75" customHeight="1"/>
    <row r="142" ht="30.75" customHeight="1"/>
    <row r="143" ht="30.75" customHeight="1"/>
    <row r="144" ht="30.75" customHeight="1"/>
    <row r="145" ht="30.75" customHeight="1"/>
    <row r="146" ht="30.75" customHeight="1"/>
    <row r="147" ht="30.75" customHeight="1"/>
    <row r="148" ht="30.75" customHeight="1"/>
    <row r="149" ht="30.75" customHeight="1"/>
    <row r="150" ht="30.75" customHeight="1"/>
    <row r="151" ht="30.75" customHeight="1"/>
    <row r="152" ht="30.75" customHeight="1"/>
    <row r="153" ht="30.75" customHeight="1"/>
    <row r="154" ht="30.75" customHeight="1"/>
    <row r="155" ht="30.75" customHeight="1"/>
    <row r="156" ht="30.75" customHeight="1"/>
    <row r="157" ht="30.75" customHeight="1"/>
    <row r="158" ht="30.75" customHeight="1"/>
    <row r="159" ht="30.75" customHeight="1"/>
    <row r="160" ht="30.75" customHeight="1"/>
    <row r="161" ht="30.75" customHeight="1"/>
    <row r="162" ht="30.75" customHeight="1"/>
    <row r="163" ht="30.75" customHeight="1"/>
    <row r="164" ht="30.75" customHeight="1"/>
    <row r="165" ht="30.75" customHeight="1"/>
    <row r="166" ht="30.75" customHeight="1"/>
    <row r="167" ht="30.75" customHeight="1"/>
    <row r="168" ht="30.75" customHeight="1"/>
    <row r="169" ht="30.75" customHeight="1"/>
    <row r="170" ht="30.75" customHeight="1"/>
    <row r="171" ht="30.75" customHeight="1"/>
    <row r="172" ht="30.75" customHeight="1"/>
    <row r="173" ht="30.75" customHeight="1"/>
    <row r="174" ht="30.75" customHeight="1"/>
    <row r="175" ht="30.75" customHeight="1"/>
    <row r="176" ht="30.75" customHeight="1"/>
    <row r="177" ht="30.75" customHeight="1"/>
    <row r="178" ht="30.75" customHeight="1"/>
    <row r="179" ht="30.75" customHeight="1"/>
    <row r="180" ht="30.75" customHeight="1"/>
    <row r="181" ht="30.75" customHeight="1"/>
    <row r="182" ht="30.75" customHeight="1"/>
    <row r="183" ht="30.75" customHeight="1"/>
    <row r="184" ht="30.75" customHeight="1"/>
    <row r="185" ht="30.75" customHeight="1"/>
    <row r="186" ht="30.75" customHeight="1"/>
    <row r="187" ht="30.75" customHeight="1"/>
    <row r="188" ht="30.75" customHeight="1"/>
    <row r="189" ht="30.75" customHeight="1"/>
    <row r="190" ht="30.75" customHeight="1"/>
    <row r="191" ht="30.75" customHeight="1"/>
    <row r="192" ht="30.75" customHeight="1"/>
    <row r="193" ht="30.75" customHeight="1"/>
    <row r="194" ht="30.75" customHeight="1"/>
    <row r="195" ht="30.75" customHeight="1"/>
    <row r="196" ht="30.75" customHeight="1"/>
    <row r="197" ht="30.75" customHeight="1"/>
    <row r="198" ht="30.75" customHeight="1"/>
    <row r="199" ht="30.75" customHeight="1"/>
    <row r="200" ht="30.75" customHeight="1"/>
    <row r="201" ht="30.75" customHeight="1"/>
    <row r="202" ht="30.75" customHeight="1"/>
    <row r="203" ht="30.75" customHeight="1"/>
    <row r="204" ht="30.75" customHeight="1"/>
    <row r="205" ht="30.75" customHeight="1"/>
    <row r="206" ht="30.75" customHeight="1"/>
    <row r="207" ht="30.75" customHeight="1"/>
    <row r="208" ht="30.75" customHeight="1"/>
    <row r="209" ht="30.75" customHeight="1"/>
    <row r="210" ht="30.75" customHeight="1"/>
    <row r="211" ht="30.75" customHeight="1"/>
    <row r="212" ht="30.75" customHeight="1"/>
    <row r="213" ht="30.75" customHeight="1"/>
    <row r="214" ht="30.75" customHeight="1"/>
    <row r="215" ht="30.75" customHeight="1"/>
    <row r="216" ht="30.75" customHeight="1"/>
    <row r="217" ht="30.75" customHeight="1"/>
    <row r="218" ht="30.75" customHeight="1"/>
    <row r="219" ht="30.75" customHeight="1"/>
    <row r="220" ht="30.75" customHeight="1"/>
    <row r="221" ht="30.75" customHeight="1"/>
    <row r="222" ht="30.75" customHeight="1"/>
    <row r="223" ht="30.75" customHeight="1"/>
    <row r="224" ht="30.75" customHeight="1"/>
    <row r="225" ht="30.75" customHeight="1"/>
    <row r="226" ht="30.75" customHeight="1"/>
    <row r="227" ht="30.75" customHeight="1"/>
    <row r="228" ht="30.75" customHeight="1"/>
    <row r="229" ht="30.75" customHeight="1"/>
    <row r="230" ht="30.75" customHeight="1"/>
    <row r="231" ht="30.75" customHeight="1"/>
    <row r="232" ht="30.75" customHeight="1"/>
    <row r="233" ht="30.75" customHeight="1"/>
    <row r="234" ht="30.75" customHeight="1"/>
    <row r="235" ht="30.75" customHeight="1"/>
    <row r="236" ht="30.75" customHeight="1"/>
    <row r="237" ht="30.75" customHeight="1"/>
    <row r="238" ht="30.75" customHeight="1"/>
    <row r="239" ht="30.75" customHeight="1"/>
    <row r="240" ht="30.75" customHeight="1"/>
    <row r="241" ht="30.75" customHeight="1"/>
    <row r="242" ht="30.75" customHeight="1"/>
    <row r="243" ht="30.75" customHeight="1"/>
    <row r="244" ht="30.75" customHeight="1"/>
    <row r="245" ht="30.75" customHeight="1"/>
    <row r="246" ht="30.75" customHeight="1"/>
    <row r="247" ht="30.75" customHeight="1"/>
    <row r="248" ht="30.75" customHeight="1"/>
    <row r="249" ht="30.75" customHeight="1"/>
    <row r="250" ht="30.75" customHeight="1"/>
    <row r="251" ht="30.75" customHeight="1"/>
    <row r="252" ht="30.75" customHeight="1"/>
    <row r="253" ht="30.75" customHeight="1"/>
    <row r="254" ht="30.75" customHeight="1"/>
    <row r="255" ht="30.75" customHeight="1"/>
    <row r="256" ht="30.75" customHeight="1"/>
    <row r="257" ht="30.75" customHeight="1"/>
    <row r="258" ht="30.75" customHeight="1"/>
    <row r="259" ht="30.75" customHeight="1"/>
    <row r="260" ht="30.75" customHeight="1"/>
    <row r="261" ht="30.75" customHeight="1"/>
    <row r="262" ht="30.75" customHeight="1"/>
    <row r="263" ht="30.75" customHeight="1"/>
    <row r="264" ht="30.75" customHeight="1"/>
    <row r="265" ht="30.75" customHeight="1"/>
    <row r="266" ht="30.75" customHeight="1"/>
    <row r="267" ht="30.75" customHeight="1"/>
    <row r="268" ht="30.75" customHeight="1"/>
    <row r="269" ht="30.75" customHeight="1"/>
    <row r="270" ht="30.75" customHeight="1"/>
    <row r="271" ht="30.75" customHeight="1"/>
    <row r="272" ht="30.75" customHeight="1"/>
    <row r="273" ht="30.75" customHeight="1"/>
    <row r="274" ht="30.75" customHeight="1"/>
    <row r="275" ht="30.75" customHeight="1"/>
    <row r="276" ht="30.75" customHeight="1"/>
    <row r="277" ht="30.75" customHeight="1"/>
    <row r="278" ht="30.75" customHeight="1"/>
    <row r="279" ht="30.75" customHeight="1"/>
    <row r="280" ht="30.75" customHeight="1"/>
    <row r="281" ht="30.75" customHeight="1"/>
    <row r="282" ht="30.75" customHeight="1"/>
    <row r="283" ht="30.75" customHeight="1"/>
    <row r="284" ht="30.75" customHeight="1"/>
    <row r="285" ht="30.75" customHeight="1"/>
    <row r="286" ht="30.75" customHeight="1"/>
    <row r="287" ht="30.75" customHeight="1"/>
    <row r="288" ht="30.75" customHeight="1"/>
    <row r="289" ht="30.75" customHeight="1"/>
    <row r="290" ht="30.75" customHeight="1"/>
    <row r="291" ht="30.75" customHeight="1"/>
    <row r="292" ht="30.75" customHeight="1"/>
    <row r="293" ht="30.75" customHeight="1"/>
    <row r="294" ht="30.75" customHeight="1"/>
    <row r="295" ht="30.75" customHeight="1"/>
    <row r="296" ht="30.75" customHeight="1"/>
    <row r="297" ht="30.75" customHeight="1"/>
    <row r="298" ht="30.75" customHeight="1"/>
    <row r="299" ht="30.75" customHeight="1"/>
    <row r="300" ht="30.75" customHeight="1"/>
    <row r="301" ht="30.75" customHeight="1"/>
    <row r="302" ht="30.75" customHeight="1"/>
    <row r="303" ht="30.75" customHeight="1"/>
    <row r="304" ht="30.75" customHeight="1"/>
    <row r="305" ht="30.75" customHeight="1"/>
    <row r="306" ht="30.75" customHeight="1"/>
    <row r="307" ht="30.75" customHeight="1"/>
    <row r="308" ht="30.75" customHeight="1"/>
    <row r="309" ht="30.75" customHeight="1"/>
    <row r="310" ht="30.75" customHeight="1"/>
    <row r="311" ht="30.75" customHeight="1"/>
    <row r="312" ht="30.75" customHeight="1"/>
    <row r="313" ht="30.75" customHeight="1"/>
    <row r="314" ht="30.75" customHeight="1"/>
    <row r="315" ht="30.75" customHeight="1"/>
    <row r="316" ht="30.75" customHeight="1"/>
    <row r="317" ht="30.75" customHeight="1"/>
    <row r="318" ht="30.75" customHeight="1"/>
    <row r="319" ht="30.75" customHeight="1"/>
    <row r="320" ht="30.75" customHeight="1"/>
    <row r="321" ht="30.75" customHeight="1"/>
    <row r="322" ht="30.75" customHeight="1"/>
    <row r="323" ht="30.75" customHeight="1"/>
    <row r="324" ht="30.75" customHeight="1"/>
    <row r="325" ht="30.75" customHeight="1"/>
    <row r="326" ht="30.75" customHeight="1"/>
    <row r="327" ht="30.75" customHeight="1"/>
    <row r="328" ht="30.75" customHeight="1"/>
    <row r="329" ht="30.75" customHeight="1"/>
    <row r="330" ht="30.75" customHeight="1"/>
    <row r="331" ht="30.75" customHeight="1"/>
    <row r="332" ht="30.75" customHeight="1"/>
    <row r="333" ht="30.75" customHeight="1"/>
    <row r="334" ht="30.75" customHeight="1"/>
    <row r="335" ht="30.75" customHeight="1"/>
    <row r="336" ht="30.75" customHeight="1"/>
    <row r="337" ht="30.75" customHeight="1"/>
    <row r="338" ht="30.75" customHeight="1"/>
    <row r="339" ht="30.75" customHeight="1"/>
    <row r="340" ht="30.75" customHeight="1"/>
    <row r="341" ht="30.75" customHeight="1"/>
    <row r="342" ht="30.75" customHeight="1"/>
    <row r="343" ht="30.75" customHeight="1"/>
    <row r="344" ht="30.75" customHeight="1"/>
    <row r="345" ht="30.75" customHeight="1"/>
    <row r="346" ht="30.75" customHeight="1"/>
    <row r="347" ht="30.75" customHeight="1"/>
    <row r="348" ht="30.75" customHeight="1"/>
    <row r="349" ht="30.75" customHeight="1"/>
    <row r="350" ht="30.75" customHeight="1"/>
    <row r="351" ht="30.75" customHeight="1"/>
    <row r="352" ht="30.75" customHeight="1"/>
    <row r="353" ht="30.75" customHeight="1"/>
    <row r="354" ht="30.75" customHeight="1"/>
    <row r="355" ht="30.75" customHeight="1"/>
    <row r="356" ht="30.75" customHeight="1"/>
    <row r="357" ht="30.75" customHeight="1"/>
    <row r="358" ht="30.75" customHeight="1"/>
    <row r="359" ht="30.75" customHeight="1"/>
    <row r="360" ht="30.75" customHeight="1"/>
    <row r="361" ht="30.75" customHeight="1"/>
    <row r="362" ht="30.75" customHeight="1"/>
    <row r="363" ht="30.75" customHeight="1"/>
    <row r="364" ht="30.75" customHeight="1"/>
    <row r="365" ht="30.75" customHeight="1"/>
    <row r="366" ht="30.75" customHeight="1"/>
    <row r="367" ht="30.75" customHeight="1"/>
    <row r="368" ht="30.75" customHeight="1"/>
    <row r="369" ht="30.75" customHeight="1"/>
    <row r="370" ht="30.75" customHeight="1"/>
    <row r="371" ht="30.75" customHeight="1"/>
    <row r="372" ht="30.75" customHeight="1"/>
    <row r="373" ht="30.75" customHeight="1"/>
    <row r="374" ht="30.75" customHeight="1"/>
    <row r="375" ht="30.75" customHeight="1"/>
    <row r="376" ht="30.75" customHeight="1"/>
    <row r="377" ht="30.75" customHeight="1"/>
    <row r="378" ht="30.75" customHeight="1"/>
    <row r="379" ht="30.75" customHeight="1"/>
    <row r="380" ht="30.75" customHeight="1"/>
    <row r="381" ht="30.75" customHeight="1"/>
    <row r="382" ht="30.75" customHeight="1"/>
    <row r="383" ht="30.75" customHeight="1"/>
    <row r="384" ht="30.75" customHeight="1"/>
    <row r="385" ht="30.75" customHeight="1"/>
    <row r="386" ht="30.75" customHeight="1"/>
    <row r="387" ht="30.75" customHeight="1"/>
    <row r="388" ht="30.75" customHeight="1"/>
    <row r="389" ht="30.75" customHeight="1"/>
    <row r="390" ht="30.75" customHeight="1"/>
    <row r="391" ht="30.75" customHeight="1"/>
    <row r="392" ht="30.75" customHeight="1"/>
    <row r="393" ht="30.75" customHeight="1"/>
    <row r="394" ht="30.75" customHeight="1"/>
    <row r="395" ht="30.75" customHeight="1"/>
    <row r="396" ht="30.75" customHeight="1"/>
    <row r="397" ht="30.75" customHeight="1"/>
    <row r="398" ht="30.75" customHeight="1"/>
    <row r="399" ht="30.75" customHeight="1"/>
    <row r="400" ht="30.75" customHeight="1"/>
    <row r="401" ht="30.75" customHeight="1"/>
    <row r="402" ht="30.75" customHeight="1"/>
    <row r="403" ht="30.75" customHeight="1"/>
    <row r="404" ht="30.75" customHeight="1"/>
    <row r="405" ht="30.75" customHeight="1"/>
    <row r="406" ht="30.75" customHeight="1"/>
    <row r="407" ht="30.75" customHeight="1"/>
    <row r="408" ht="30.75" customHeight="1"/>
    <row r="409" ht="30.75" customHeight="1"/>
    <row r="410" ht="30.75" customHeight="1"/>
    <row r="411" ht="30.75" customHeight="1"/>
    <row r="412" ht="30.75" customHeight="1"/>
    <row r="413" ht="30.75" customHeight="1"/>
    <row r="414" ht="30.75" customHeight="1"/>
    <row r="415" ht="30.75" customHeight="1"/>
    <row r="416" ht="30.75" customHeight="1"/>
    <row r="417" ht="30.75" customHeight="1"/>
    <row r="418" ht="30.75" customHeight="1"/>
    <row r="419" ht="30.75" customHeight="1"/>
    <row r="420" ht="30.75" customHeight="1"/>
    <row r="421" ht="30.75" customHeight="1"/>
    <row r="422" ht="30.75" customHeight="1"/>
    <row r="423" ht="30.75" customHeight="1"/>
    <row r="424" ht="30.75" customHeight="1"/>
    <row r="425" ht="30.75" customHeight="1"/>
    <row r="426" ht="30.75" customHeight="1"/>
    <row r="427" ht="30.75" customHeight="1"/>
    <row r="428" ht="30.75" customHeight="1"/>
    <row r="429" ht="30.75" customHeight="1"/>
    <row r="430" ht="30.75" customHeight="1"/>
    <row r="431" ht="30.75" customHeight="1"/>
    <row r="432" ht="30.75" customHeight="1"/>
    <row r="433" ht="30.75" customHeight="1"/>
    <row r="434" ht="30.75" customHeight="1"/>
    <row r="435" ht="30.75" customHeight="1"/>
    <row r="436" ht="30.75" customHeight="1"/>
    <row r="437" ht="30.75" customHeight="1"/>
    <row r="438" ht="30.75" customHeight="1"/>
    <row r="439" ht="30.75" customHeight="1"/>
    <row r="440" ht="30.75" customHeight="1"/>
    <row r="441" ht="30.75" customHeight="1"/>
    <row r="442" ht="30.75" customHeight="1"/>
    <row r="443" ht="30.75" customHeight="1"/>
    <row r="444" ht="30.75" customHeight="1"/>
    <row r="445" ht="30.75" customHeight="1"/>
    <row r="446" ht="30.75" customHeight="1"/>
    <row r="447" ht="30.75" customHeight="1"/>
    <row r="448" ht="30.75" customHeight="1"/>
    <row r="449" ht="30.75" customHeight="1"/>
    <row r="450" ht="30.75" customHeight="1"/>
    <row r="451" ht="30.75" customHeight="1"/>
    <row r="452" ht="30.75" customHeight="1"/>
    <row r="453" ht="30.75" customHeight="1"/>
    <row r="454" ht="30.75" customHeight="1"/>
    <row r="455" ht="30.75" customHeight="1"/>
    <row r="456" ht="30.75" customHeight="1"/>
    <row r="457" ht="30.75" customHeight="1"/>
    <row r="458" ht="30.75" customHeight="1"/>
    <row r="459" ht="30.75" customHeight="1"/>
    <row r="460" ht="30.75" customHeight="1"/>
    <row r="461" ht="30.75" customHeight="1"/>
    <row r="462" ht="30.75" customHeight="1"/>
    <row r="463" ht="30.75" customHeight="1"/>
    <row r="464" ht="30.75" customHeight="1"/>
    <row r="465" ht="30.75" customHeight="1"/>
    <row r="466" ht="30.75" customHeight="1"/>
    <row r="467" ht="30.75" customHeight="1"/>
    <row r="468" ht="30.75" customHeight="1"/>
    <row r="469" ht="30.75" customHeight="1"/>
    <row r="470" ht="30.75" customHeight="1"/>
    <row r="471" ht="30.75" customHeight="1"/>
    <row r="472" ht="30.75" customHeight="1"/>
    <row r="473" ht="30.75" customHeight="1"/>
    <row r="474" ht="30.75" customHeight="1"/>
    <row r="475" ht="30.75" customHeight="1"/>
    <row r="476" ht="30.75" customHeight="1"/>
    <row r="477" ht="30.75" customHeight="1"/>
    <row r="478" ht="30.75" customHeight="1"/>
    <row r="479" ht="30.75" customHeight="1"/>
    <row r="480" ht="30.75" customHeight="1"/>
    <row r="481" ht="30.75" customHeight="1"/>
    <row r="482" ht="30.75" customHeight="1"/>
    <row r="483" ht="30.75" customHeight="1"/>
    <row r="484" ht="30.75" customHeight="1"/>
    <row r="485" ht="30.75" customHeight="1"/>
    <row r="486" ht="30.75" customHeight="1"/>
    <row r="487" ht="30.75" customHeight="1"/>
    <row r="488" ht="30.75" customHeight="1"/>
    <row r="489" ht="30.75" customHeight="1"/>
    <row r="490" ht="30.75" customHeight="1"/>
    <row r="491" ht="30.75" customHeight="1"/>
    <row r="492" ht="30.75" customHeight="1"/>
    <row r="493" ht="30.75" customHeight="1"/>
    <row r="494" ht="30.75" customHeight="1"/>
    <row r="495" ht="30.75" customHeight="1"/>
    <row r="496" ht="30.75" customHeight="1"/>
    <row r="497" ht="30.75" customHeight="1"/>
    <row r="498" ht="30.75" customHeight="1"/>
    <row r="499" ht="30.75" customHeight="1"/>
    <row r="500" ht="30.75" customHeight="1"/>
    <row r="501" ht="30.75" customHeight="1"/>
    <row r="502" ht="30.75" customHeight="1"/>
    <row r="503" ht="30.75" customHeight="1"/>
    <row r="504" ht="30.75" customHeight="1"/>
    <row r="505" ht="30.75" customHeight="1"/>
    <row r="506" ht="30.75" customHeight="1"/>
    <row r="507" ht="30.75" customHeight="1"/>
    <row r="508" ht="30.75" customHeight="1"/>
    <row r="509" ht="30.75" customHeight="1"/>
    <row r="510" ht="30.75" customHeight="1"/>
    <row r="511" ht="30.75" customHeight="1"/>
    <row r="512" ht="30.75" customHeight="1"/>
    <row r="513" ht="30.75" customHeight="1"/>
    <row r="514" ht="30.75" customHeight="1"/>
    <row r="515" ht="30.75" customHeight="1"/>
    <row r="516" ht="30.75" customHeight="1"/>
    <row r="517" ht="30.75" customHeight="1"/>
    <row r="518" ht="30.75" customHeight="1"/>
    <row r="519" ht="30.75" customHeight="1"/>
    <row r="520" ht="30.75" customHeight="1"/>
    <row r="521" ht="30.75" customHeight="1"/>
    <row r="522" ht="30.75" customHeight="1"/>
    <row r="523" ht="30.75" customHeight="1"/>
    <row r="524" ht="30.75" customHeight="1"/>
    <row r="525" ht="30.75" customHeight="1"/>
    <row r="526" ht="30.75" customHeight="1"/>
    <row r="527" ht="30.75" customHeight="1"/>
    <row r="528" ht="30.75" customHeight="1"/>
    <row r="529" ht="30.75" customHeight="1"/>
    <row r="530" ht="30.75" customHeight="1"/>
    <row r="531" ht="30.75" customHeight="1"/>
    <row r="532" ht="30.75" customHeight="1"/>
    <row r="533" ht="30.75" customHeight="1"/>
    <row r="534" ht="30.75" customHeight="1"/>
    <row r="535" ht="30.75" customHeight="1"/>
    <row r="536" ht="30.75" customHeight="1"/>
    <row r="537" ht="30.75" customHeight="1"/>
    <row r="538" ht="30.75" customHeight="1"/>
    <row r="539" ht="30.75" customHeight="1"/>
    <row r="540" ht="30.75" customHeight="1"/>
    <row r="541" ht="30.75" customHeight="1"/>
    <row r="542" ht="30.75" customHeight="1"/>
    <row r="543" ht="30.75" customHeight="1"/>
    <row r="544" ht="30.75" customHeight="1"/>
    <row r="545" ht="30.75" customHeight="1"/>
    <row r="546" ht="30.75" customHeight="1"/>
    <row r="547" ht="30.75" customHeight="1"/>
    <row r="548" ht="30.75" customHeight="1"/>
    <row r="549" ht="30.75" customHeight="1"/>
    <row r="550" ht="30.75" customHeight="1"/>
    <row r="551" ht="30.75" customHeight="1"/>
    <row r="552" ht="30.75" customHeight="1"/>
    <row r="553" ht="30.75" customHeight="1"/>
    <row r="554" ht="30.75" customHeight="1"/>
    <row r="555" ht="30.75" customHeight="1"/>
    <row r="556" ht="30.75" customHeight="1"/>
    <row r="557" ht="30.75" customHeight="1"/>
    <row r="558" ht="30.75" customHeight="1"/>
    <row r="559" ht="30.75" customHeight="1"/>
    <row r="560" ht="30.75" customHeight="1"/>
    <row r="561" ht="30.75" customHeight="1"/>
    <row r="562" ht="30.75" customHeight="1"/>
    <row r="563" ht="30.75" customHeight="1"/>
    <row r="564" ht="30.75" customHeight="1"/>
    <row r="565" ht="30.75" customHeight="1"/>
    <row r="566" ht="30.75" customHeight="1"/>
    <row r="567" ht="30.75" customHeight="1"/>
    <row r="568" ht="30.75" customHeight="1"/>
    <row r="569" ht="30.75" customHeight="1"/>
    <row r="570" ht="30.75" customHeight="1"/>
    <row r="571" ht="30.75" customHeight="1"/>
    <row r="572" ht="30.75" customHeight="1"/>
    <row r="573" ht="30.75" customHeight="1"/>
    <row r="574" ht="30.75" customHeight="1"/>
    <row r="575" ht="30.75" customHeight="1"/>
    <row r="576" ht="30.75" customHeight="1"/>
    <row r="577" ht="30.75" customHeight="1"/>
    <row r="578" ht="30.75" customHeight="1"/>
    <row r="579" ht="30.75" customHeight="1"/>
    <row r="580" ht="30.75" customHeight="1"/>
    <row r="581" ht="30.75" customHeight="1"/>
    <row r="582" ht="30.75" customHeight="1"/>
    <row r="583" ht="30.75" customHeight="1"/>
    <row r="584" ht="30.75" customHeight="1"/>
    <row r="585" ht="30.75" customHeight="1"/>
    <row r="586" ht="30.75" customHeight="1"/>
    <row r="587" ht="30.75" customHeight="1"/>
    <row r="588" ht="30.75" customHeight="1"/>
    <row r="589" ht="30.75" customHeight="1"/>
    <row r="590" ht="30.75" customHeight="1"/>
    <row r="591" ht="30.75" customHeight="1"/>
    <row r="592" ht="30.75" customHeight="1"/>
    <row r="593" ht="30.75" customHeight="1"/>
    <row r="594" ht="30.75" customHeight="1"/>
    <row r="595" ht="30.75" customHeight="1"/>
    <row r="596" ht="30.75" customHeight="1"/>
    <row r="597" ht="30.75" customHeight="1"/>
    <row r="598" ht="30.75" customHeight="1"/>
    <row r="599" ht="30.75" customHeight="1"/>
    <row r="600" ht="30.75" customHeight="1"/>
    <row r="601" ht="30.75" customHeight="1"/>
    <row r="602" ht="30.75" customHeight="1"/>
    <row r="603" ht="30.75" customHeight="1"/>
    <row r="604" ht="30.75" customHeight="1"/>
    <row r="605" ht="30.75" customHeight="1"/>
    <row r="606" ht="30.75" customHeight="1"/>
    <row r="607" ht="30.75" customHeight="1"/>
    <row r="608" ht="30.75" customHeight="1"/>
    <row r="609" ht="30.75" customHeight="1"/>
    <row r="610" ht="30.75" customHeight="1"/>
    <row r="611" ht="30.75" customHeight="1"/>
    <row r="612" ht="30.75" customHeight="1"/>
    <row r="613" ht="30.75" customHeight="1"/>
    <row r="614" ht="30.75" customHeight="1"/>
    <row r="615" ht="30.75" customHeight="1"/>
    <row r="616" ht="30.75" customHeight="1"/>
    <row r="617" ht="30.75" customHeight="1"/>
    <row r="618" ht="30.75" customHeight="1"/>
    <row r="619" ht="30.75" customHeight="1"/>
    <row r="620" ht="30.75" customHeight="1"/>
    <row r="621" ht="30.75" customHeight="1"/>
    <row r="622" ht="30.75" customHeight="1"/>
    <row r="623" ht="30.75" customHeight="1"/>
    <row r="624" ht="30.75" customHeight="1"/>
    <row r="625" ht="30.75" customHeight="1"/>
    <row r="626" ht="30.75" customHeight="1"/>
    <row r="627" ht="30.75" customHeight="1"/>
    <row r="628" ht="30.75" customHeight="1"/>
    <row r="629" ht="30.75" customHeight="1"/>
    <row r="630" ht="30.75" customHeight="1"/>
    <row r="631" ht="30.75" customHeight="1"/>
    <row r="632" ht="30.75" customHeight="1"/>
    <row r="633" ht="30.75" customHeight="1"/>
    <row r="634" ht="30.75" customHeight="1"/>
    <row r="635" ht="30.75" customHeight="1"/>
    <row r="636" ht="30.75" customHeight="1"/>
    <row r="637" ht="30.75" customHeight="1"/>
    <row r="638" ht="30.75" customHeight="1"/>
    <row r="639" ht="30.75" customHeight="1"/>
    <row r="640" ht="30.75" customHeight="1"/>
    <row r="641" ht="30.75" customHeight="1"/>
    <row r="642" ht="30.75" customHeight="1"/>
    <row r="643" ht="30.75" customHeight="1"/>
    <row r="644" ht="30.75" customHeight="1"/>
    <row r="645" ht="30.75" customHeight="1"/>
    <row r="646" ht="30.75" customHeight="1"/>
    <row r="647" ht="30.75" customHeight="1"/>
    <row r="648" ht="30.75" customHeight="1"/>
    <row r="649" ht="30.75" customHeight="1"/>
    <row r="650" ht="30.75" customHeight="1"/>
    <row r="651" ht="30.75" customHeight="1"/>
    <row r="652" ht="30.75" customHeight="1"/>
    <row r="653" ht="30.75" customHeight="1"/>
    <row r="654" ht="30.75" customHeight="1"/>
    <row r="655" ht="30.75" customHeight="1"/>
    <row r="656" ht="30.75" customHeight="1"/>
    <row r="657" ht="30.75" customHeight="1"/>
    <row r="658" ht="30.75" customHeight="1"/>
    <row r="659" ht="30.75" customHeight="1"/>
    <row r="660" ht="30.75" customHeight="1"/>
    <row r="661" ht="30.75" customHeight="1"/>
    <row r="662" ht="30.75" customHeight="1"/>
    <row r="663" ht="30.75" customHeight="1"/>
    <row r="664" ht="30.75" customHeight="1"/>
    <row r="665" ht="30.75" customHeight="1"/>
    <row r="666" ht="30.75" customHeight="1"/>
    <row r="667" ht="30.75" customHeight="1"/>
    <row r="668" ht="30.75" customHeight="1"/>
    <row r="669" ht="30.75" customHeight="1"/>
    <row r="670" ht="30.75" customHeight="1"/>
    <row r="671" ht="30.75" customHeight="1"/>
    <row r="672" ht="30.75" customHeight="1"/>
    <row r="673" ht="30.75" customHeight="1"/>
    <row r="674" ht="30.75" customHeight="1"/>
    <row r="675" ht="30.75" customHeight="1"/>
    <row r="676" ht="30.75" customHeight="1"/>
    <row r="677" ht="30.75" customHeight="1"/>
    <row r="678" ht="30.75" customHeight="1"/>
    <row r="679" ht="30.75" customHeight="1"/>
    <row r="680" ht="30.75" customHeight="1"/>
    <row r="681" ht="30.75" customHeight="1"/>
    <row r="682" ht="30.75" customHeight="1"/>
    <row r="683" ht="30.75" customHeight="1"/>
    <row r="684" ht="30.75" customHeight="1"/>
    <row r="685" ht="30.75" customHeight="1"/>
    <row r="686" ht="30.75" customHeight="1"/>
    <row r="687" ht="30.75" customHeight="1"/>
    <row r="688" ht="30.75" customHeight="1"/>
    <row r="689" ht="30.75" customHeight="1"/>
    <row r="690" ht="30.75" customHeight="1"/>
    <row r="691" ht="30.75" customHeight="1"/>
    <row r="692" ht="30.75" customHeight="1"/>
    <row r="693" ht="30.75" customHeight="1"/>
    <row r="694" ht="30.75" customHeight="1"/>
    <row r="695" ht="30.75" customHeight="1"/>
    <row r="696" ht="30.75" customHeight="1"/>
    <row r="697" ht="30.75" customHeight="1"/>
    <row r="698" ht="30.75" customHeight="1"/>
    <row r="699" ht="30.75" customHeight="1"/>
    <row r="700" ht="30.75" customHeight="1"/>
    <row r="701" ht="30.75" customHeight="1"/>
    <row r="702" ht="30.75" customHeight="1"/>
    <row r="703" ht="30.75" customHeight="1"/>
    <row r="704" ht="30.75" customHeight="1"/>
    <row r="705" ht="30.75" customHeight="1"/>
    <row r="706" ht="30.75" customHeight="1"/>
    <row r="707" ht="30.75" customHeight="1"/>
    <row r="708" ht="30.75" customHeight="1"/>
    <row r="709" ht="30.75" customHeight="1"/>
    <row r="710" ht="30.75" customHeight="1"/>
    <row r="711" ht="30.75" customHeight="1"/>
    <row r="712" ht="30.75" customHeight="1"/>
    <row r="713" ht="30.75" customHeight="1"/>
    <row r="714" ht="30.75" customHeight="1"/>
    <row r="715" ht="30.75" customHeight="1"/>
    <row r="716" ht="30.75" customHeight="1"/>
    <row r="717" ht="30.75" customHeight="1"/>
    <row r="718" ht="30.75" customHeight="1"/>
    <row r="719" ht="30.75" customHeight="1"/>
    <row r="720" ht="30.75" customHeight="1"/>
    <row r="721" ht="30.75" customHeight="1"/>
    <row r="722" ht="30.75" customHeight="1"/>
    <row r="723" ht="30.75" customHeight="1"/>
    <row r="724" ht="30.75" customHeight="1"/>
    <row r="725" ht="30.75" customHeight="1"/>
    <row r="726" ht="30.75" customHeight="1"/>
    <row r="727" ht="30.75" customHeight="1"/>
    <row r="728" ht="30.75" customHeight="1"/>
    <row r="729" ht="30.75" customHeight="1"/>
    <row r="730" ht="30.75" customHeight="1"/>
    <row r="731" ht="30.75" customHeight="1"/>
    <row r="732" ht="30.75" customHeight="1"/>
    <row r="733" ht="30.75" customHeight="1"/>
    <row r="734" ht="30.75" customHeight="1"/>
    <row r="735" ht="30.75" customHeight="1"/>
    <row r="736" ht="30.75" customHeight="1"/>
    <row r="737" ht="30.75" customHeight="1"/>
    <row r="738" ht="30.75" customHeight="1"/>
    <row r="739" ht="30.75" customHeight="1"/>
    <row r="740" ht="30.75" customHeight="1"/>
    <row r="741" ht="30.75" customHeight="1"/>
    <row r="742" ht="30.75" customHeight="1"/>
    <row r="743" ht="30.75" customHeight="1"/>
    <row r="744" ht="30.75" customHeight="1"/>
    <row r="745" ht="30.75" customHeight="1"/>
    <row r="746" ht="30.75" customHeight="1"/>
    <row r="747" ht="30.75" customHeight="1"/>
    <row r="748" ht="30.75" customHeight="1"/>
    <row r="749" ht="30.75" customHeight="1"/>
    <row r="750" ht="30.75" customHeight="1"/>
    <row r="751" ht="30.75" customHeight="1"/>
    <row r="752" ht="30.75" customHeight="1"/>
    <row r="753" ht="30.75" customHeight="1"/>
    <row r="754" ht="30.75" customHeight="1"/>
    <row r="755" ht="30.75" customHeight="1"/>
    <row r="756" ht="30.75" customHeight="1"/>
    <row r="757" ht="30.75" customHeight="1"/>
    <row r="758" ht="30.75" customHeight="1"/>
    <row r="759" ht="30.75" customHeight="1"/>
    <row r="760" ht="30.75" customHeight="1"/>
    <row r="761" ht="30.75" customHeight="1"/>
    <row r="762" ht="30.75" customHeight="1"/>
    <row r="763" ht="30.75" customHeight="1"/>
    <row r="764" ht="30.75" customHeight="1"/>
    <row r="765" ht="30.75" customHeight="1"/>
    <row r="766" ht="30.75" customHeight="1"/>
    <row r="767" ht="30.75" customHeight="1"/>
    <row r="768" ht="30.75" customHeight="1"/>
    <row r="769" ht="30.75" customHeight="1"/>
    <row r="770" ht="30.75" customHeight="1"/>
    <row r="771" ht="30.75" customHeight="1"/>
    <row r="772" ht="30.75" customHeight="1"/>
    <row r="773" ht="30.75" customHeight="1"/>
    <row r="774" ht="30.75" customHeight="1"/>
    <row r="775" ht="30.75" customHeight="1"/>
    <row r="776" ht="30.75" customHeight="1"/>
    <row r="777" ht="30.75" customHeight="1"/>
    <row r="778" ht="30.75" customHeight="1"/>
    <row r="779" ht="30.75" customHeight="1"/>
    <row r="780" ht="30.75" customHeight="1"/>
    <row r="781" ht="30.75" customHeight="1"/>
    <row r="782" ht="30.75" customHeight="1"/>
    <row r="783" ht="30.75" customHeight="1"/>
    <row r="784" ht="30.75" customHeight="1"/>
    <row r="785" ht="30.75" customHeight="1"/>
    <row r="786" ht="30.75" customHeight="1"/>
    <row r="787" ht="30.75" customHeight="1"/>
    <row r="788" ht="30.75" customHeight="1"/>
    <row r="789" ht="30.75" customHeight="1"/>
    <row r="790" ht="30.75" customHeight="1"/>
    <row r="791" ht="30.75" customHeight="1"/>
    <row r="792" ht="30.75" customHeight="1"/>
    <row r="793" ht="30.75" customHeight="1"/>
    <row r="794" ht="30.75" customHeight="1"/>
    <row r="795" ht="30.75" customHeight="1"/>
    <row r="796" ht="30.75" customHeight="1"/>
    <row r="797" ht="30.75" customHeight="1"/>
    <row r="798" ht="30.75" customHeight="1"/>
    <row r="799" ht="30.75" customHeight="1"/>
    <row r="800" ht="30.75" customHeight="1"/>
    <row r="801" ht="30.75" customHeight="1"/>
    <row r="802" ht="30.75" customHeight="1"/>
    <row r="803" ht="30.75" customHeight="1"/>
    <row r="804" ht="30.75" customHeight="1"/>
    <row r="805" ht="30.75" customHeight="1"/>
    <row r="806" ht="30.75" customHeight="1"/>
    <row r="807" ht="30.75" customHeight="1"/>
    <row r="808" ht="30.75" customHeight="1"/>
    <row r="809" ht="30.75" customHeight="1"/>
    <row r="810" ht="30.75" customHeight="1"/>
    <row r="811" ht="30.75" customHeight="1"/>
    <row r="812" ht="30.75" customHeight="1"/>
    <row r="813" ht="30.75" customHeight="1"/>
    <row r="814" ht="30.75" customHeight="1"/>
    <row r="815" ht="30.75" customHeight="1"/>
    <row r="816" ht="30.75" customHeight="1"/>
    <row r="817" ht="30.75" customHeight="1"/>
    <row r="818" ht="30.75" customHeight="1"/>
    <row r="819" ht="30.75" customHeight="1"/>
    <row r="820" ht="30.75" customHeight="1"/>
    <row r="821" ht="30.75" customHeight="1"/>
    <row r="822" ht="30.75" customHeight="1"/>
    <row r="823" ht="30.75" customHeight="1"/>
    <row r="824" ht="30.75" customHeight="1"/>
    <row r="825" ht="30.75" customHeight="1"/>
    <row r="826" ht="30.75" customHeight="1"/>
    <row r="827" ht="30.75" customHeight="1"/>
    <row r="828" ht="30.75" customHeight="1"/>
    <row r="829" ht="30.75" customHeight="1"/>
    <row r="830" ht="30.75" customHeight="1"/>
    <row r="831" ht="30.75" customHeight="1"/>
    <row r="832" ht="30.75" customHeight="1"/>
    <row r="833" ht="30.75" customHeight="1"/>
    <row r="834" ht="30.75" customHeight="1"/>
    <row r="835" ht="30.75" customHeight="1"/>
    <row r="836" ht="30.75" customHeight="1"/>
    <row r="837" ht="30.75" customHeight="1"/>
    <row r="838" ht="30.75" customHeight="1"/>
    <row r="839" ht="30.75" customHeight="1"/>
    <row r="840" ht="30.75" customHeight="1"/>
    <row r="841" ht="30.75" customHeight="1"/>
    <row r="842" ht="30.75" customHeight="1"/>
    <row r="843" ht="30.75" customHeight="1"/>
    <row r="844" ht="30.75" customHeight="1"/>
    <row r="845" ht="30.75" customHeight="1"/>
    <row r="846" ht="30.75" customHeight="1"/>
    <row r="847" ht="30.75" customHeight="1"/>
    <row r="848" ht="30.75" customHeight="1"/>
    <row r="849" ht="30.75" customHeight="1"/>
    <row r="850" ht="30.75" customHeight="1"/>
    <row r="851" ht="30.75" customHeight="1"/>
    <row r="852" ht="30.75" customHeight="1"/>
    <row r="853" ht="30.75" customHeight="1"/>
    <row r="854" ht="30.75" customHeight="1"/>
    <row r="855" ht="30.75" customHeight="1"/>
    <row r="856" ht="30.75" customHeight="1"/>
    <row r="857" ht="30.75" customHeight="1"/>
    <row r="858" ht="30.75" customHeight="1"/>
    <row r="859" ht="30.75" customHeight="1"/>
    <row r="860" ht="30.75" customHeight="1"/>
    <row r="861" ht="30.75" customHeight="1"/>
    <row r="862" ht="30.75" customHeight="1"/>
    <row r="863" ht="30.75" customHeight="1"/>
    <row r="864" ht="30.75" customHeight="1"/>
    <row r="865" ht="30.75" customHeight="1"/>
    <row r="866" ht="30.75" customHeight="1"/>
    <row r="867" ht="30.75" customHeight="1"/>
    <row r="868" ht="30.75" customHeight="1"/>
    <row r="869" ht="30.75" customHeight="1"/>
    <row r="870" ht="30.75" customHeight="1"/>
    <row r="871" ht="30.75" customHeight="1"/>
    <row r="872" ht="30.75" customHeight="1"/>
    <row r="873" ht="30.75" customHeight="1"/>
    <row r="874" ht="30.75" customHeight="1"/>
    <row r="875" ht="30.75" customHeight="1"/>
    <row r="876" ht="30.75" customHeight="1"/>
    <row r="877" ht="30.75" customHeight="1"/>
    <row r="878" ht="30.75" customHeight="1"/>
    <row r="879" ht="30.75" customHeight="1"/>
    <row r="880" ht="30.75" customHeight="1"/>
    <row r="881" ht="30.75" customHeight="1"/>
    <row r="882" ht="30.75" customHeight="1"/>
    <row r="883" ht="30.75" customHeight="1"/>
    <row r="884" ht="30.75" customHeight="1"/>
    <row r="885" ht="30.75" customHeight="1"/>
    <row r="886" ht="30.75" customHeight="1"/>
    <row r="887" ht="30.75" customHeight="1"/>
    <row r="888" ht="30.75" customHeight="1"/>
    <row r="889" ht="30.75" customHeight="1"/>
    <row r="890" ht="30.75" customHeight="1"/>
    <row r="891" ht="30.75" customHeight="1"/>
    <row r="892" ht="30.75" customHeight="1"/>
    <row r="893" ht="30.75" customHeight="1"/>
    <row r="894" ht="30.75" customHeight="1"/>
    <row r="895" ht="30.75" customHeight="1"/>
    <row r="896" ht="30.75" customHeight="1"/>
    <row r="897" ht="30.75" customHeight="1"/>
    <row r="898" ht="30.75" customHeight="1"/>
    <row r="899" ht="30.75" customHeight="1"/>
    <row r="900" ht="30.75" customHeight="1"/>
    <row r="901" ht="30.75" customHeight="1"/>
    <row r="902" ht="30.75" customHeight="1"/>
    <row r="903" ht="30.75" customHeight="1"/>
    <row r="904" ht="30.75" customHeight="1"/>
    <row r="905" ht="30.75" customHeight="1"/>
    <row r="906" ht="30.75" customHeight="1"/>
    <row r="907" ht="30.75" customHeight="1"/>
    <row r="908" ht="30.75" customHeight="1"/>
    <row r="909" ht="30.75" customHeight="1"/>
    <row r="910" ht="30.75" customHeight="1"/>
    <row r="911" ht="30.75" customHeight="1"/>
    <row r="912" ht="30.75" customHeight="1"/>
    <row r="913" ht="30.75" customHeight="1"/>
    <row r="914" ht="30.75" customHeight="1"/>
    <row r="915" ht="30.75" customHeight="1"/>
    <row r="916" ht="30.75" customHeight="1"/>
    <row r="917" ht="30.75" customHeight="1"/>
    <row r="918" ht="30.75" customHeight="1"/>
    <row r="919" ht="30.75" customHeight="1"/>
    <row r="920" ht="30.75" customHeight="1"/>
    <row r="921" ht="30.75" customHeight="1"/>
    <row r="922" ht="30.75" customHeight="1"/>
    <row r="923" ht="30.75" customHeight="1"/>
    <row r="924" ht="30.75" customHeight="1"/>
    <row r="925" ht="30.75" customHeight="1"/>
    <row r="926" ht="30.75" customHeight="1"/>
    <row r="927" ht="30.75" customHeight="1"/>
    <row r="928" ht="30.75" customHeight="1"/>
    <row r="929" ht="30.75" customHeight="1"/>
    <row r="930" ht="30.75" customHeight="1"/>
    <row r="931" ht="30.75" customHeight="1"/>
    <row r="932" ht="30.75" customHeight="1"/>
    <row r="933" ht="30.75" customHeight="1"/>
    <row r="934" ht="30.75" customHeight="1"/>
    <row r="935" ht="30.75" customHeight="1"/>
    <row r="936" ht="30.75" customHeight="1"/>
    <row r="937" ht="30.75" customHeight="1"/>
    <row r="938" ht="30.75" customHeight="1"/>
    <row r="939" ht="30.75" customHeight="1"/>
    <row r="940" ht="30.75" customHeight="1"/>
    <row r="941" ht="30.75" customHeight="1"/>
    <row r="942" ht="30.75" customHeight="1"/>
    <row r="943" ht="30.75" customHeight="1"/>
    <row r="944" ht="30.75" customHeight="1"/>
    <row r="945" ht="30.75" customHeight="1"/>
    <row r="946" ht="30.75" customHeight="1"/>
    <row r="947" ht="30.75" customHeight="1"/>
    <row r="948" ht="30.75" customHeight="1"/>
    <row r="949" ht="30.75" customHeight="1"/>
    <row r="950" ht="30.75" customHeight="1"/>
    <row r="951" ht="30.75" customHeight="1"/>
    <row r="952" ht="30.75" customHeight="1"/>
    <row r="953" ht="30.75" customHeight="1"/>
    <row r="954" ht="30.75" customHeight="1"/>
    <row r="955" ht="30.75" customHeight="1"/>
    <row r="956" ht="30.75" customHeight="1"/>
    <row r="957" ht="30.75" customHeight="1"/>
    <row r="958" ht="30.75" customHeight="1"/>
    <row r="959" ht="30.75" customHeight="1"/>
    <row r="960" ht="30.75" customHeight="1"/>
    <row r="961" ht="30.75" customHeight="1"/>
    <row r="962" ht="30.75" customHeight="1"/>
    <row r="963" ht="30.75" customHeight="1"/>
    <row r="964" ht="30.75" customHeight="1"/>
    <row r="965" ht="30.75" customHeight="1"/>
    <row r="966" ht="30.75" customHeight="1"/>
    <row r="967" ht="30.75" customHeight="1"/>
    <row r="968" ht="30.75" customHeight="1"/>
    <row r="969" ht="30.75" customHeight="1"/>
    <row r="970" ht="30.75" customHeight="1"/>
    <row r="971" ht="30.75" customHeight="1"/>
    <row r="972" ht="30.75" customHeight="1"/>
    <row r="973" ht="30.75" customHeight="1"/>
    <row r="974" ht="30.75" customHeight="1"/>
    <row r="975" ht="30.75" customHeight="1"/>
    <row r="976" ht="30.75" customHeight="1"/>
    <row r="977" ht="30.75" customHeight="1"/>
    <row r="978" ht="30.75" customHeight="1"/>
    <row r="979" ht="30.75" customHeight="1"/>
    <row r="980" ht="30.75" customHeight="1"/>
    <row r="981" ht="30.75" customHeight="1"/>
    <row r="982" ht="30.75" customHeight="1"/>
    <row r="983" ht="30.75" customHeight="1"/>
    <row r="984" ht="30.75" customHeight="1"/>
    <row r="985" ht="30.75" customHeight="1"/>
    <row r="986" ht="30.75" customHeight="1"/>
    <row r="987" ht="30.75" customHeight="1"/>
    <row r="988" ht="30.75" customHeight="1"/>
    <row r="989" ht="30.75" customHeight="1"/>
    <row r="990" ht="30.75" customHeight="1"/>
    <row r="991" ht="30.75" customHeight="1"/>
    <row r="992" ht="30.75" customHeight="1"/>
    <row r="993" ht="30.75" customHeight="1"/>
    <row r="994" ht="30.75" customHeight="1"/>
    <row r="995" ht="30.75" customHeight="1"/>
    <row r="996" ht="30.75" customHeight="1"/>
    <row r="997" ht="30.75" customHeight="1"/>
    <row r="998" ht="30.75" customHeight="1"/>
    <row r="999" ht="30.75" customHeight="1"/>
    <row r="1000" ht="30.75" customHeight="1"/>
    <row r="1001" ht="30.75" customHeight="1"/>
    <row r="1002" ht="30.75" customHeight="1"/>
    <row r="1003" ht="30.75" customHeight="1"/>
    <row r="1004" ht="30.75" customHeight="1"/>
    <row r="1005" ht="30.75" customHeight="1"/>
    <row r="1006" ht="30.75" customHeight="1"/>
    <row r="1007" ht="30.75" customHeight="1"/>
    <row r="1008" ht="30.75" customHeight="1"/>
    <row r="1009" ht="30.75" customHeight="1"/>
    <row r="1010" ht="30.75" customHeight="1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Commun</vt:lpstr>
      <vt:lpstr>Angela</vt:lpstr>
      <vt:lpstr>Aurelie</vt:lpstr>
      <vt:lpstr>Coralie</vt:lpstr>
      <vt:lpstr>Constantin</vt:lpstr>
      <vt:lpstr>Comparaison</vt:lpstr>
      <vt:lpstr>JDB_Commun</vt:lpstr>
      <vt:lpstr>JDB_Angela</vt:lpstr>
      <vt:lpstr>JDB_Aurelie</vt:lpstr>
      <vt:lpstr>JDB_Coralie</vt:lpstr>
      <vt:lpstr>JDB_Constantin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Capterra_FR</dc:creator>
  <cp:lastModifiedBy>Aurélie Sauge</cp:lastModifiedBy>
  <dcterms:created xsi:type="dcterms:W3CDTF">2019-09-18T13:29:49Z</dcterms:created>
  <dcterms:modified xsi:type="dcterms:W3CDTF">2022-05-28T21:39:18Z</dcterms:modified>
</cp:coreProperties>
</file>