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odeName="ThisWorkbook"/>
  <xr:revisionPtr revIDLastSave="0" documentId="13_ncr:1_{D6743691-C8FC-4354-84F6-513760BE02CD}" xr6:coauthVersionLast="47" xr6:coauthVersionMax="47" xr10:uidLastSave="{00000000-0000-0000-0000-000000000000}"/>
  <bookViews>
    <workbookView xWindow="-120" yWindow="-120" windowWidth="29040" windowHeight="15720" xr2:uid="{00000000-000D-0000-FFFF-FFFF00000000}"/>
  </bookViews>
  <sheets>
    <sheet name="PlanningProjet" sheetId="12" r:id="rId1"/>
  </sheets>
  <definedNames>
    <definedName name="avancement_tâche" localSheetId="0">PlanningProjet!$D1</definedName>
    <definedName name="ce_jour" localSheetId="0">TODAY()</definedName>
    <definedName name="Début_Projet" localSheetId="0">PlanningProjet!$E$4</definedName>
    <definedName name="Début_Projet">#REF!</definedName>
    <definedName name="début_tâche" localSheetId="0">PlanningProjet!$E1</definedName>
    <definedName name="fin_tâche" localSheetId="0">PlanningProjet!$F1</definedName>
    <definedName name="_xlnm.Print_Titles" localSheetId="0">PlanningProjet!$5:$7</definedName>
    <definedName name="Semaine_Affichage" localSheetId="0">PlanningProjet!$E$5</definedName>
    <definedName name="Semaine_Affichag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9" i="12" l="1"/>
  <c r="H96" i="12"/>
  <c r="H88" i="12"/>
  <c r="H85" i="12"/>
  <c r="H77" i="12"/>
  <c r="H76" i="12"/>
  <c r="H73" i="12"/>
  <c r="H66" i="12"/>
  <c r="H64" i="12"/>
  <c r="H60" i="12"/>
  <c r="H59" i="12"/>
  <c r="H58" i="12"/>
  <c r="H49" i="12"/>
  <c r="H43" i="12"/>
  <c r="H37" i="12"/>
  <c r="H18" i="12"/>
  <c r="E10" i="12"/>
  <c r="F10" i="12" s="1"/>
  <c r="E14" i="12" s="1"/>
  <c r="F9" i="12"/>
  <c r="H9" i="12" s="1"/>
  <c r="H8" i="12"/>
  <c r="I6" i="12"/>
  <c r="I5" i="12" s="1"/>
  <c r="I7" i="12" l="1"/>
  <c r="J6" i="12"/>
  <c r="J7" i="12" s="1"/>
  <c r="E11" i="12"/>
  <c r="E12" i="12"/>
  <c r="K6" i="12" l="1"/>
  <c r="K7" i="12" s="1"/>
  <c r="F12" i="12"/>
  <c r="F11" i="12"/>
  <c r="H11" i="12" s="1"/>
  <c r="H10" i="12"/>
  <c r="F14" i="12" l="1"/>
  <c r="E15" i="12" s="1"/>
  <c r="L6" i="12"/>
  <c r="M6" i="12" s="1"/>
  <c r="H12" i="12"/>
  <c r="H14" i="12" l="1"/>
  <c r="L7" i="12"/>
  <c r="E23" i="12"/>
  <c r="F15" i="12"/>
  <c r="E16" i="12" s="1"/>
  <c r="M7" i="12"/>
  <c r="N6" i="12"/>
  <c r="N7" i="12" l="1"/>
  <c r="O6" i="12"/>
  <c r="F16" i="12"/>
  <c r="H16" i="12" s="1"/>
  <c r="E17" i="12"/>
  <c r="F17" i="12" s="1"/>
  <c r="E20" i="12" s="1"/>
  <c r="F20" i="12" s="1"/>
  <c r="H15" i="12"/>
  <c r="F23" i="12"/>
  <c r="E24" i="12" s="1"/>
  <c r="E22" i="12" l="1"/>
  <c r="E21" i="12"/>
  <c r="E19" i="12"/>
  <c r="F19" i="12" s="1"/>
  <c r="H23" i="12"/>
  <c r="E27" i="12"/>
  <c r="F27" i="12" s="1"/>
  <c r="E28" i="12" s="1"/>
  <c r="E36" i="12" s="1"/>
  <c r="F24" i="12"/>
  <c r="H24" i="12" s="1"/>
  <c r="E26" i="12"/>
  <c r="F26" i="12" s="1"/>
  <c r="E25" i="12"/>
  <c r="O7" i="12"/>
  <c r="P6" i="12"/>
  <c r="E42" i="12" l="1"/>
  <c r="F36" i="12"/>
  <c r="E38" i="12" s="1"/>
  <c r="F28" i="12"/>
  <c r="E30" i="12" s="1"/>
  <c r="F30" i="12" s="1"/>
  <c r="H30" i="12" s="1"/>
  <c r="H17" i="12"/>
  <c r="F25" i="12"/>
  <c r="H25" i="12" s="1"/>
  <c r="H26" i="12"/>
  <c r="P7" i="12"/>
  <c r="P5" i="12"/>
  <c r="Q6" i="12"/>
  <c r="H27" i="12"/>
  <c r="E31" i="12" l="1"/>
  <c r="F31" i="12" s="1"/>
  <c r="E32" i="12" s="1"/>
  <c r="H36" i="12"/>
  <c r="Q7" i="12"/>
  <c r="R6" i="12"/>
  <c r="F21" i="12"/>
  <c r="H21" i="12" s="1"/>
  <c r="F22" i="12"/>
  <c r="H22" i="12" s="1"/>
  <c r="F39" i="12"/>
  <c r="F40" i="12" s="1"/>
  <c r="F41" i="12" s="1"/>
  <c r="E48" i="12"/>
  <c r="E44" i="12"/>
  <c r="F42" i="12"/>
  <c r="H42" i="12" s="1"/>
  <c r="H19" i="12"/>
  <c r="F38" i="12"/>
  <c r="H38" i="12" s="1"/>
  <c r="E39" i="12"/>
  <c r="F44" i="12" l="1"/>
  <c r="S6" i="12"/>
  <c r="R7" i="12"/>
  <c r="F32" i="12"/>
  <c r="H32" i="12" s="1"/>
  <c r="F47" i="12"/>
  <c r="F48" i="12"/>
  <c r="F46" i="12"/>
  <c r="E40" i="12"/>
  <c r="H39" i="12"/>
  <c r="H31" i="12"/>
  <c r="E50" i="12" l="1"/>
  <c r="F50" i="12" s="1"/>
  <c r="E51" i="12" s="1"/>
  <c r="E57" i="12"/>
  <c r="F57" i="12" s="1"/>
  <c r="H48" i="12"/>
  <c r="T6" i="12"/>
  <c r="S7" i="12"/>
  <c r="E45" i="12"/>
  <c r="E47" i="12"/>
  <c r="H47" i="12" s="1"/>
  <c r="E41" i="12"/>
  <c r="H40" i="12"/>
  <c r="E33" i="12"/>
  <c r="E35" i="12"/>
  <c r="F35" i="12" s="1"/>
  <c r="E34" i="12"/>
  <c r="H44" i="12"/>
  <c r="H57" i="12" l="1"/>
  <c r="F51" i="12"/>
  <c r="E55" i="12" s="1"/>
  <c r="F55" i="12" s="1"/>
  <c r="F33" i="12"/>
  <c r="H33" i="12" s="1"/>
  <c r="H50" i="12"/>
  <c r="F34" i="12"/>
  <c r="H34" i="12" s="1"/>
  <c r="U6" i="12"/>
  <c r="T7" i="12"/>
  <c r="F45" i="12"/>
  <c r="E46" i="12" s="1"/>
  <c r="H46" i="12" s="1"/>
  <c r="H51" i="12" l="1"/>
  <c r="E52" i="12"/>
  <c r="H45" i="12"/>
  <c r="H74" i="12"/>
  <c r="V6" i="12"/>
  <c r="U7" i="12"/>
  <c r="E53" i="12" l="1"/>
  <c r="E54" i="12" s="1"/>
  <c r="F52" i="12"/>
  <c r="F53" i="12" s="1"/>
  <c r="F54" i="12" s="1"/>
  <c r="E56" i="12" s="1"/>
  <c r="F56" i="12" s="1"/>
  <c r="W6" i="12"/>
  <c r="V7" i="12"/>
  <c r="F86" i="12"/>
  <c r="F95" i="12" l="1"/>
  <c r="H95" i="12" s="1"/>
  <c r="X6" i="12"/>
  <c r="W7" i="12"/>
  <c r="W5" i="12"/>
  <c r="Y6" i="12" l="1"/>
  <c r="X7" i="12"/>
  <c r="Y7" i="12" l="1"/>
  <c r="Z6" i="12"/>
  <c r="Z7" i="12" l="1"/>
  <c r="AA6" i="12"/>
  <c r="AA7" i="12" l="1"/>
  <c r="AB6" i="12"/>
  <c r="AB7" i="12" l="1"/>
  <c r="AC6" i="12"/>
  <c r="AC7" i="12" l="1"/>
  <c r="AD6" i="12"/>
  <c r="AD7" i="12" l="1"/>
  <c r="AD5" i="12"/>
  <c r="AE6" i="12"/>
  <c r="AE7" i="12" l="1"/>
  <c r="AF6" i="12"/>
  <c r="AF7" i="12" l="1"/>
  <c r="AG6" i="12"/>
  <c r="AG7" i="12" l="1"/>
  <c r="AH6" i="12"/>
  <c r="AI6" i="12" l="1"/>
  <c r="AH7" i="12"/>
  <c r="AJ6" i="12" l="1"/>
  <c r="AI7" i="12"/>
  <c r="AK6" i="12" l="1"/>
  <c r="AJ7" i="12"/>
  <c r="AL6" i="12" l="1"/>
  <c r="AK5" i="12"/>
  <c r="AK7" i="12"/>
  <c r="AM6" i="12" l="1"/>
  <c r="AL7" i="12"/>
  <c r="AN6" i="12" l="1"/>
  <c r="AM7" i="12"/>
  <c r="AO6" i="12" l="1"/>
  <c r="AN7" i="12"/>
  <c r="AO7" i="12" l="1"/>
  <c r="AP6" i="12"/>
  <c r="AP7" i="12" l="1"/>
  <c r="AQ6" i="12"/>
  <c r="AR6" i="12" l="1"/>
  <c r="AQ7" i="12"/>
  <c r="AR5" i="12" l="1"/>
  <c r="AR7" i="12"/>
  <c r="AS6" i="12"/>
  <c r="AT6" i="12" l="1"/>
  <c r="AS7" i="12"/>
  <c r="AU6" i="12" l="1"/>
  <c r="AT7" i="12"/>
  <c r="AU7" i="12" l="1"/>
  <c r="AV6" i="12"/>
  <c r="AW6" i="12" l="1"/>
  <c r="AV7" i="12"/>
  <c r="AW7" i="12" l="1"/>
  <c r="AX6" i="12"/>
  <c r="AY6" i="12" l="1"/>
  <c r="AX7" i="12"/>
  <c r="AZ6" i="12" l="1"/>
  <c r="AY5" i="12"/>
  <c r="AY7" i="12"/>
  <c r="BA6" i="12" l="1"/>
  <c r="AZ7" i="12"/>
  <c r="BB6" i="12" l="1"/>
  <c r="BA7" i="12"/>
  <c r="BC6" i="12" l="1"/>
  <c r="BB7" i="12"/>
  <c r="BD6" i="12" l="1"/>
  <c r="BC7" i="12"/>
  <c r="BE6" i="12" l="1"/>
  <c r="BD7" i="12"/>
  <c r="BE7" i="12" l="1"/>
  <c r="BF6" i="12"/>
  <c r="BF5" i="12" l="1"/>
  <c r="BF7" i="12"/>
  <c r="BG6" i="12"/>
  <c r="BG7" i="12" l="1"/>
  <c r="BH6" i="12"/>
  <c r="BH7" i="12" l="1"/>
  <c r="BI6" i="12"/>
  <c r="BJ6" i="12" l="1"/>
  <c r="BI7" i="12"/>
  <c r="BJ7" i="12" l="1"/>
  <c r="BK6" i="12"/>
  <c r="BL6" i="12" l="1"/>
  <c r="BL7" i="12" s="1"/>
  <c r="BK7" i="12"/>
</calcChain>
</file>

<file path=xl/sharedStrings.xml><?xml version="1.0" encoding="utf-8"?>
<sst xmlns="http://schemas.openxmlformats.org/spreadsheetml/2006/main" count="191" uniqueCount="118">
  <si>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</si>
  <si>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</si>
  <si>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</si>
  <si>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</si>
  <si>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</si>
  <si>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</si>
  <si>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</si>
  <si>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</si>
  <si>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Exemple de bloc de titre de phase</t>
  </si>
  <si>
    <t>Ceci est une ligne vide.</t>
  </si>
  <si>
    <t>TÂCHE</t>
  </si>
  <si>
    <t>Début du projet :</t>
  </si>
  <si>
    <t>Semaine d’affichage :</t>
  </si>
  <si>
    <t>ATTRIBUÉE
À</t>
  </si>
  <si>
    <t>AVANCEMENT</t>
  </si>
  <si>
    <t>DÉBUT</t>
  </si>
  <si>
    <t>FIN</t>
  </si>
  <si>
    <t>JOURS</t>
  </si>
  <si>
    <t>Projet "WavContact"</t>
  </si>
  <si>
    <t>Réunion avec le mandant</t>
  </si>
  <si>
    <t>Création du système d'organisation du projet</t>
  </si>
  <si>
    <t>PV réunion avec le mandant</t>
  </si>
  <si>
    <t>Modification du système d'organisation du projet</t>
  </si>
  <si>
    <t>PV réunion A0</t>
  </si>
  <si>
    <t>Réunion A1</t>
  </si>
  <si>
    <t>PV réunion A1</t>
  </si>
  <si>
    <t>AM, AS, CC, CH</t>
  </si>
  <si>
    <t>AS, CC</t>
  </si>
  <si>
    <t>AM, CC</t>
  </si>
  <si>
    <t>Angela MOURIN (AM), 
Aurélie SAUGE (AS), 
Coralie CHEVALLEY (CC), 
Constantin HERRMANN(CH)</t>
  </si>
  <si>
    <t>AS</t>
  </si>
  <si>
    <t>CH</t>
  </si>
  <si>
    <t>AS, CH</t>
  </si>
  <si>
    <t>Révision des points abordés en A1</t>
  </si>
  <si>
    <t>Réunion A2</t>
  </si>
  <si>
    <t>PV réunion A2</t>
  </si>
  <si>
    <t>Révision des points abordés en A2</t>
  </si>
  <si>
    <t>Réunion A3</t>
  </si>
  <si>
    <t>PV réunion A3</t>
  </si>
  <si>
    <t>Révision des points abordés en A3</t>
  </si>
  <si>
    <t>Réunion Point de contrôle (A3.1)</t>
  </si>
  <si>
    <t>PV réunion Point de contrôle (A3.1)</t>
  </si>
  <si>
    <t>Révision des points abordés en Point de contrôle (A3.1)</t>
  </si>
  <si>
    <t>Réunion Point de contrôle (A2.1)</t>
  </si>
  <si>
    <t>Réunion A4</t>
  </si>
  <si>
    <t>PV réunion A4</t>
  </si>
  <si>
    <t>Révision des points abordés en A4</t>
  </si>
  <si>
    <t>Révision des points abordés en A5</t>
  </si>
  <si>
    <t>PV réunion A5</t>
  </si>
  <si>
    <t>Réunion A5</t>
  </si>
  <si>
    <t>PV réunion A2.1</t>
  </si>
  <si>
    <t>Réunion Point de contrôle (A2.2)</t>
  </si>
  <si>
    <t>PV réunion Point de contrôle (A2.2)</t>
  </si>
  <si>
    <t>Révision des points abordés en Point de contrôle (A2.2)</t>
  </si>
  <si>
    <t>CC, AM</t>
  </si>
  <si>
    <t>CC, (CH), AM, (AS)</t>
  </si>
  <si>
    <t>CH, CC, AM</t>
  </si>
  <si>
    <t>Codage CRUD API</t>
  </si>
  <si>
    <t>Codage CRUD Visual</t>
  </si>
  <si>
    <t>Mise en place de l'API</t>
  </si>
  <si>
    <t>Sprint 0</t>
  </si>
  <si>
    <t>Sprint 1</t>
  </si>
  <si>
    <t>Réunion A0</t>
  </si>
  <si>
    <t>Sprint 2</t>
  </si>
  <si>
    <t>Sprint 3</t>
  </si>
  <si>
    <t>Sprint 6</t>
  </si>
  <si>
    <t>Sprint 7</t>
  </si>
  <si>
    <t>Sprint 8</t>
  </si>
  <si>
    <t>Sprint 9</t>
  </si>
  <si>
    <r>
      <t xml:space="preserve">Sprint 4 (avec </t>
    </r>
    <r>
      <rPr>
        <b/>
        <sz val="11"/>
        <color theme="0"/>
        <rFont val="Calibri"/>
        <family val="2"/>
      </rPr>
      <t>±</t>
    </r>
    <r>
      <rPr>
        <b/>
        <sz val="11.65"/>
        <color theme="0"/>
        <rFont val="Calibri"/>
        <family val="2"/>
      </rPr>
      <t xml:space="preserve"> </t>
    </r>
    <r>
      <rPr>
        <b/>
        <sz val="11"/>
        <color theme="0"/>
        <rFont val="Calibri"/>
        <family val="2"/>
        <scheme val="minor"/>
      </rPr>
      <t>2,5 semaines de vacances de Noël)</t>
    </r>
  </si>
  <si>
    <t>Sprint 5 (avec ± 2 semaines de vacances de février)</t>
  </si>
  <si>
    <t>CC</t>
  </si>
  <si>
    <t>AM</t>
  </si>
  <si>
    <t>Recherches utilisations API choisie</t>
  </si>
  <si>
    <t>AM, CH</t>
  </si>
  <si>
    <t>Commencement du code de WavMap</t>
  </si>
  <si>
    <t>Continuation code Visual Studio</t>
  </si>
  <si>
    <t>Modélisation BDD de WavCom</t>
  </si>
  <si>
    <t>Maquettes sur Visual Studio de WavCom</t>
  </si>
  <si>
    <t>Document étude des besoins du mandant</t>
  </si>
  <si>
    <t>Modélisation de l'application de WavCom</t>
  </si>
  <si>
    <t>Révision de l'étude d'opportunité et de la liste des risques</t>
  </si>
  <si>
    <t>Maquettes sur papier de WavCom</t>
  </si>
  <si>
    <t>Document Plan d'Assurance Qualité</t>
  </si>
  <si>
    <t>Révision des maquettes sur VisualStudio</t>
  </si>
  <si>
    <t>Recherche sécurité, loi, etc.</t>
  </si>
  <si>
    <t>Base de donnée de WavCom</t>
  </si>
  <si>
    <t>Document de vision</t>
  </si>
  <si>
    <t>Mise en place du login sur WavCom</t>
  </si>
  <si>
    <t>Base de donnée de gestion de matériel pour WavCom</t>
  </si>
  <si>
    <t>Recherche API pour la carte de WavMap</t>
  </si>
  <si>
    <t>Base de données WavMap</t>
  </si>
  <si>
    <t>Documentation manuel utilisateur</t>
  </si>
  <si>
    <t>Finalisation des maquettes sur VisualStudio pour WavCom</t>
  </si>
  <si>
    <t>Documentation des jeux de tests</t>
  </si>
  <si>
    <t>Document utilisation WavMap</t>
  </si>
  <si>
    <t>Améliorer performance API</t>
  </si>
  <si>
    <t>Lier la base de données à WavMap</t>
  </si>
  <si>
    <t>Connecter la base de données WavCom</t>
  </si>
  <si>
    <t xml:space="preserve">Fonctionnalité réserver le matériel </t>
  </si>
  <si>
    <t>Fonctionnalité chat WavCom</t>
  </si>
  <si>
    <t>Vérifier toutes les fonctionnalités WavCom</t>
  </si>
  <si>
    <t>Création liste des risques</t>
  </si>
  <si>
    <t xml:space="preserve">Document étude d'opportunité </t>
  </si>
  <si>
    <t>Créer le back-end partie WavMap</t>
  </si>
  <si>
    <t>Créer le front-end partie WavMap</t>
  </si>
  <si>
    <t>Continuation code back-end pour WavMap</t>
  </si>
  <si>
    <t>Continuation code front-end pour WavMap</t>
  </si>
  <si>
    <t>Suite de la création des jeux de tests pour WavCom</t>
  </si>
  <si>
    <t>Jeux de tests unitaires et performance pour WavCom</t>
  </si>
  <si>
    <t>Finalisation de la création des jeux de tests pour WavMap</t>
  </si>
  <si>
    <t>Finalisation jeux de tests unitaires et performance pour WavMap</t>
  </si>
  <si>
    <t>Finalisation des documents manuel d'utilisation</t>
  </si>
  <si>
    <t>Finalisation des documents jeux de test pour WavCom et WavMap</t>
  </si>
  <si>
    <t>Liaison calendrier disponibiltés Waview avec leur calendrier personnel (bonus)</t>
  </si>
  <si>
    <t>Peaufinage du projet et correction de bug</t>
  </si>
  <si>
    <t>Reddition du projet à 12h00</t>
  </si>
  <si>
    <t>Sprint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</si>
</sst>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0"/>
      <name val="Calibri"/>
      <family val="2"/>
    </font>
    <font>
      <b/>
      <sz val="11.65"/>
      <color theme="0"/>
      <name val="Calibri"/>
      <family val="2"/>
    </font>
    <font>
      <i/>
      <sz val="11"/>
      <color theme="0"/>
      <name val="Calibri"/>
      <family val="2"/>
      <scheme val="minor"/>
    </font>
    <font>
      <i/>
      <sz val="11"/>
      <color theme="1"/>
      <name val="Calibri"/>
      <family val="2"/>
      <scheme val="minor"/>
    </font>
    <font>
      <i/>
      <sz val="11"/>
      <name val="Calibri"/>
      <family val="2"/>
      <scheme val="minor"/>
    </font>
  </fonts>
  <fills count="39">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theme="7"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6" borderId="0" applyNumberFormat="0" applyBorder="0" applyAlignment="0" applyProtection="0"/>
    <xf numFmtId="0" fontId="18" fillId="7" borderId="0" applyNumberFormat="0" applyBorder="0" applyAlignment="0" applyProtection="0"/>
    <xf numFmtId="0" fontId="19" fillId="8" borderId="0" applyNumberFormat="0" applyBorder="0" applyAlignment="0" applyProtection="0"/>
    <xf numFmtId="0" fontId="20" fillId="9" borderId="11" applyNumberFormat="0" applyAlignment="0" applyProtection="0"/>
    <xf numFmtId="0" fontId="21" fillId="10" borderId="12" applyNumberFormat="0" applyAlignment="0" applyProtection="0"/>
    <xf numFmtId="0" fontId="22" fillId="10" borderId="11" applyNumberFormat="0" applyAlignment="0" applyProtection="0"/>
    <xf numFmtId="0" fontId="23" fillId="0" borderId="13" applyNumberFormat="0" applyFill="0" applyAlignment="0" applyProtection="0"/>
    <xf numFmtId="0" fontId="24" fillId="11" borderId="14" applyNumberFormat="0" applyAlignment="0" applyProtection="0"/>
    <xf numFmtId="0" fontId="25" fillId="0" borderId="0" applyNumberFormat="0" applyFill="0" applyBorder="0" applyAlignment="0" applyProtection="0"/>
    <xf numFmtId="0" fontId="7" fillId="12"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14"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14"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14"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14"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14"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cellStyleXfs>
  <cellXfs count="5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5" borderId="1" xfId="0" applyFont="1" applyFill="1" applyBorder="1" applyAlignment="1">
      <alignment horizontal="left" vertical="center" indent="1"/>
    </xf>
    <xf numFmtId="0" fontId="6" fillId="5" borderId="1" xfId="0" applyFont="1" applyFill="1" applyBorder="1" applyAlignment="1">
      <alignment horizontal="center" vertical="center" wrapText="1"/>
    </xf>
    <xf numFmtId="0" fontId="10" fillId="4"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1" fillId="0" borderId="0" xfId="5" applyAlignment="1">
      <alignment horizontal="left"/>
    </xf>
    <xf numFmtId="0" fontId="7" fillId="3" borderId="2" xfId="11" applyFill="1">
      <alignment horizontal="center" vertical="center"/>
    </xf>
    <xf numFmtId="0" fontId="7" fillId="0" borderId="2" xfId="11">
      <alignment horizontal="center" vertical="center"/>
    </xf>
    <xf numFmtId="0" fontId="7" fillId="3" borderId="2" xfId="12" applyFill="1">
      <alignment horizontal="left" vertical="center" indent="2"/>
    </xf>
    <xf numFmtId="0" fontId="7" fillId="0" borderId="2" xfId="12">
      <alignment horizontal="left" vertical="center" indent="2"/>
    </xf>
    <xf numFmtId="170" fontId="9" fillId="2" borderId="6" xfId="0" applyNumberFormat="1" applyFont="1" applyFill="1" applyBorder="1" applyAlignment="1">
      <alignment horizontal="center" vertical="center"/>
    </xf>
    <xf numFmtId="170" fontId="9" fillId="2" borderId="0" xfId="0" applyNumberFormat="1" applyFont="1" applyFill="1" applyAlignment="1">
      <alignment horizontal="center" vertical="center"/>
    </xf>
    <xf numFmtId="170" fontId="9" fillId="2" borderId="7" xfId="0" applyNumberFormat="1" applyFont="1" applyFill="1" applyBorder="1" applyAlignment="1">
      <alignment horizontal="center" vertical="center"/>
    </xf>
    <xf numFmtId="168" fontId="7" fillId="3" borderId="2" xfId="10" applyFill="1">
      <alignment horizontal="center" vertical="center"/>
    </xf>
    <xf numFmtId="168" fontId="7" fillId="0" borderId="2" xfId="10">
      <alignment horizontal="center" vertical="center"/>
    </xf>
    <xf numFmtId="0" fontId="0" fillId="0" borderId="3" xfId="0" applyNumberFormat="1" applyBorder="1" applyAlignment="1">
      <alignment horizontal="center" vertical="center"/>
    </xf>
    <xf numFmtId="0" fontId="7" fillId="3" borderId="2" xfId="12" applyFill="1" applyAlignment="1">
      <alignment horizontal="left" vertical="center" wrapText="1" indent="2"/>
    </xf>
    <xf numFmtId="0" fontId="4" fillId="38" borderId="2" xfId="12" applyFont="1" applyFill="1">
      <alignment horizontal="left" vertical="center" indent="2"/>
    </xf>
    <xf numFmtId="0" fontId="4" fillId="38" borderId="2" xfId="11" applyFont="1" applyFill="1">
      <alignment horizontal="center" vertical="center"/>
    </xf>
    <xf numFmtId="9" fontId="4" fillId="38" borderId="2" xfId="2" applyFont="1" applyFill="1" applyBorder="1" applyAlignment="1">
      <alignment horizontal="center" vertical="center"/>
    </xf>
    <xf numFmtId="168" fontId="4" fillId="38" borderId="2" xfId="10" applyFont="1" applyFill="1">
      <alignment horizontal="center" vertical="center"/>
    </xf>
    <xf numFmtId="0" fontId="24" fillId="37" borderId="2" xfId="12" applyFont="1" applyFill="1">
      <alignment horizontal="left" vertical="center" indent="2"/>
    </xf>
    <xf numFmtId="0" fontId="24" fillId="37" borderId="2" xfId="11" applyFont="1" applyFill="1">
      <alignment horizontal="center" vertical="center"/>
    </xf>
    <xf numFmtId="9" fontId="24" fillId="37" borderId="2" xfId="2" applyFont="1" applyFill="1" applyBorder="1" applyAlignment="1">
      <alignment horizontal="center" vertical="center"/>
    </xf>
    <xf numFmtId="168" fontId="24" fillId="37" borderId="2" xfId="10" applyFont="1" applyFill="1">
      <alignment horizontal="center" vertical="center"/>
    </xf>
    <xf numFmtId="0" fontId="29" fillId="0" borderId="0" xfId="3" applyFont="1"/>
    <xf numFmtId="0" fontId="30" fillId="3" borderId="2" xfId="12" applyFont="1" applyFill="1">
      <alignment horizontal="left" vertical="center" indent="2"/>
    </xf>
    <xf numFmtId="0" fontId="30" fillId="3" borderId="2" xfId="11" applyFont="1" applyFill="1">
      <alignment horizontal="center" vertical="center"/>
    </xf>
    <xf numFmtId="9" fontId="31" fillId="3" borderId="2" xfId="2" applyFont="1" applyFill="1" applyBorder="1" applyAlignment="1">
      <alignment horizontal="center" vertical="center"/>
    </xf>
    <xf numFmtId="168" fontId="30" fillId="3" borderId="2" xfId="10" applyFont="1" applyFill="1">
      <alignment horizontal="center" vertical="center"/>
    </xf>
    <xf numFmtId="0" fontId="31" fillId="0" borderId="2" xfId="0" applyFont="1" applyBorder="1" applyAlignment="1">
      <alignment horizontal="center" vertical="center"/>
    </xf>
    <xf numFmtId="0" fontId="30" fillId="0" borderId="9" xfId="0" applyFont="1" applyBorder="1" applyAlignment="1">
      <alignment vertical="center"/>
    </xf>
    <xf numFmtId="0" fontId="30" fillId="0" borderId="0" xfId="0" applyFont="1" applyAlignment="1">
      <alignment vertical="center"/>
    </xf>
    <xf numFmtId="171" fontId="0" fillId="2" borderId="4" xfId="0" applyNumberFormat="1" applyFill="1" applyBorder="1" applyAlignment="1">
      <alignment horizontal="left" vertical="center" wrapText="1" indent="1"/>
    </xf>
    <xf numFmtId="171" fontId="0" fillId="2" borderId="1" xfId="0" applyNumberFormat="1" applyFill="1" applyBorder="1" applyAlignment="1">
      <alignment horizontal="left" vertical="center" wrapText="1" indent="1"/>
    </xf>
    <xf numFmtId="171" fontId="0" fillId="2" borderId="5" xfId="0" applyNumberFormat="1" applyFill="1" applyBorder="1" applyAlignment="1">
      <alignment horizontal="left" vertical="center" wrapText="1" indent="1"/>
    </xf>
    <xf numFmtId="0" fontId="8" fillId="0" borderId="0" xfId="7" applyAlignment="1">
      <alignment horizontal="left" wrapText="1"/>
    </xf>
    <xf numFmtId="0" fontId="7" fillId="0" borderId="0" xfId="8">
      <alignment horizontal="right" indent="1"/>
    </xf>
    <xf numFmtId="0" fontId="7" fillId="0" borderId="7" xfId="8" applyBorder="1">
      <alignment horizontal="right" indent="1"/>
    </xf>
    <xf numFmtId="169" fontId="7" fillId="0" borderId="3" xfId="9">
      <alignment horizontal="center" vertical="center"/>
    </xf>
    <xf numFmtId="0" fontId="0" fillId="0" borderId="10" xfId="0" applyBorder="1"/>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5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53"/>
      <tableStyleElement type="headerRow" dxfId="52"/>
      <tableStyleElement type="totalRow" dxfId="51"/>
      <tableStyleElement type="firstColumn" dxfId="50"/>
      <tableStyleElement type="lastColumn" dxfId="49"/>
      <tableStyleElement type="firstRowStripe" dxfId="48"/>
      <tableStyleElement type="secondRowStripe" dxfId="47"/>
      <tableStyleElement type="firstColumnStripe" dxfId="46"/>
      <tableStyleElement type="secondColumnStripe" dxfId="4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9D670-D7E0-480F-8A5B-0F8285E0F598}">
  <sheetPr>
    <pageSetUpPr fitToPage="1"/>
  </sheetPr>
  <dimension ref="A1:BL99"/>
  <sheetViews>
    <sheetView showGridLines="0" tabSelected="1" showRuler="0" zoomScale="85" zoomScaleNormal="85" zoomScalePageLayoutView="70" workbookViewId="0">
      <pane ySplit="7" topLeftCell="A64" activePane="bottomLeft" state="frozen"/>
      <selection pane="bottomLeft" activeCell="B6" sqref="B6:G6"/>
    </sheetView>
  </sheetViews>
  <sheetFormatPr baseColWidth="10" defaultColWidth="9.28515625" defaultRowHeight="30" customHeight="1" x14ac:dyDescent="0.25"/>
  <cols>
    <col min="1" max="1" width="2.42578125" style="18" customWidth="1"/>
    <col min="2" max="2" width="69.5703125" bestFit="1" customWidth="1"/>
    <col min="3" max="3" width="33.7109375" bestFit="1" customWidth="1"/>
    <col min="4" max="4" width="14.7109375" customWidth="1"/>
    <col min="5" max="5" width="11" style="5" customWidth="1"/>
    <col min="6" max="6" width="10.42578125" customWidth="1"/>
    <col min="7" max="7" width="2.42578125" customWidth="1"/>
    <col min="8" max="8" width="9.42578125" hidden="1" customWidth="1"/>
    <col min="9" max="64" width="2.42578125" customWidth="1"/>
  </cols>
  <sheetData>
    <row r="1" spans="1:64" ht="30" customHeight="1" x14ac:dyDescent="0.45">
      <c r="A1" s="19" t="s">
        <v>0</v>
      </c>
      <c r="B1" s="21" t="s">
        <v>18</v>
      </c>
      <c r="C1" s="1"/>
      <c r="D1" s="2"/>
      <c r="E1" s="4"/>
      <c r="F1" s="17"/>
      <c r="H1" s="2"/>
      <c r="I1" s="10"/>
    </row>
    <row r="2" spans="1:64" ht="30" customHeight="1" x14ac:dyDescent="0.4">
      <c r="A2" s="19"/>
      <c r="B2" s="52" t="s">
        <v>29</v>
      </c>
      <c r="C2" s="1"/>
      <c r="D2" s="2"/>
      <c r="E2" s="4"/>
      <c r="F2" s="17"/>
      <c r="H2" s="2"/>
      <c r="I2" s="10"/>
    </row>
    <row r="3" spans="1:64" ht="30" customHeight="1" x14ac:dyDescent="0.4">
      <c r="A3" s="19"/>
      <c r="B3" s="52"/>
      <c r="C3" s="1"/>
      <c r="D3" s="2"/>
      <c r="E3" s="4"/>
      <c r="F3" s="17"/>
      <c r="H3" s="2"/>
      <c r="I3" s="10"/>
    </row>
    <row r="4" spans="1:64" ht="14.65" customHeight="1" x14ac:dyDescent="0.25">
      <c r="A4" s="18" t="s">
        <v>1</v>
      </c>
      <c r="B4" s="52"/>
      <c r="C4" s="53" t="s">
        <v>11</v>
      </c>
      <c r="D4" s="54"/>
      <c r="E4" s="55">
        <v>44459</v>
      </c>
      <c r="F4" s="55"/>
    </row>
    <row r="5" spans="1:64" ht="30" customHeight="1" x14ac:dyDescent="0.25">
      <c r="A5" s="19" t="s">
        <v>2</v>
      </c>
      <c r="C5" s="53" t="s">
        <v>12</v>
      </c>
      <c r="D5" s="54"/>
      <c r="E5" s="31">
        <v>28</v>
      </c>
      <c r="I5" s="49">
        <f>I6</f>
        <v>44648</v>
      </c>
      <c r="J5" s="50"/>
      <c r="K5" s="50"/>
      <c r="L5" s="50"/>
      <c r="M5" s="50"/>
      <c r="N5" s="50"/>
      <c r="O5" s="51"/>
      <c r="P5" s="49">
        <f>P6</f>
        <v>44655</v>
      </c>
      <c r="Q5" s="50"/>
      <c r="R5" s="50"/>
      <c r="S5" s="50"/>
      <c r="T5" s="50"/>
      <c r="U5" s="50"/>
      <c r="V5" s="51"/>
      <c r="W5" s="49">
        <f>W6</f>
        <v>44662</v>
      </c>
      <c r="X5" s="50"/>
      <c r="Y5" s="50"/>
      <c r="Z5" s="50"/>
      <c r="AA5" s="50"/>
      <c r="AB5" s="50"/>
      <c r="AC5" s="51"/>
      <c r="AD5" s="49">
        <f>AD6</f>
        <v>44669</v>
      </c>
      <c r="AE5" s="50"/>
      <c r="AF5" s="50"/>
      <c r="AG5" s="50"/>
      <c r="AH5" s="50"/>
      <c r="AI5" s="50"/>
      <c r="AJ5" s="51"/>
      <c r="AK5" s="49">
        <f>AK6</f>
        <v>44676</v>
      </c>
      <c r="AL5" s="50"/>
      <c r="AM5" s="50"/>
      <c r="AN5" s="50"/>
      <c r="AO5" s="50"/>
      <c r="AP5" s="50"/>
      <c r="AQ5" s="51"/>
      <c r="AR5" s="49">
        <f>AR6</f>
        <v>44683</v>
      </c>
      <c r="AS5" s="50"/>
      <c r="AT5" s="50"/>
      <c r="AU5" s="50"/>
      <c r="AV5" s="50"/>
      <c r="AW5" s="50"/>
      <c r="AX5" s="51"/>
      <c r="AY5" s="49">
        <f>AY6</f>
        <v>44690</v>
      </c>
      <c r="AZ5" s="50"/>
      <c r="BA5" s="50"/>
      <c r="BB5" s="50"/>
      <c r="BC5" s="50"/>
      <c r="BD5" s="50"/>
      <c r="BE5" s="51"/>
      <c r="BF5" s="49">
        <f>BF6</f>
        <v>44697</v>
      </c>
      <c r="BG5" s="50"/>
      <c r="BH5" s="50"/>
      <c r="BI5" s="50"/>
      <c r="BJ5" s="50"/>
      <c r="BK5" s="50"/>
      <c r="BL5" s="51"/>
    </row>
    <row r="6" spans="1:64" ht="15" customHeight="1" x14ac:dyDescent="0.25">
      <c r="A6" s="19" t="s">
        <v>3</v>
      </c>
      <c r="B6" s="56"/>
      <c r="C6" s="56"/>
      <c r="D6" s="56"/>
      <c r="E6" s="56"/>
      <c r="F6" s="56"/>
      <c r="G6" s="56"/>
      <c r="I6" s="26">
        <f>Début_Projet-WEEKDAY(Début_Projet,1)+2+7*(Semaine_Affichage-1)</f>
        <v>44648</v>
      </c>
      <c r="J6" s="27">
        <f>I6+1</f>
        <v>44649</v>
      </c>
      <c r="K6" s="27">
        <f t="shared" ref="K6:AX6" si="0">J6+1</f>
        <v>44650</v>
      </c>
      <c r="L6" s="27">
        <f t="shared" si="0"/>
        <v>44651</v>
      </c>
      <c r="M6" s="27">
        <f t="shared" si="0"/>
        <v>44652</v>
      </c>
      <c r="N6" s="27">
        <f t="shared" si="0"/>
        <v>44653</v>
      </c>
      <c r="O6" s="28">
        <f t="shared" si="0"/>
        <v>44654</v>
      </c>
      <c r="P6" s="26">
        <f>O6+1</f>
        <v>44655</v>
      </c>
      <c r="Q6" s="27">
        <f>P6+1</f>
        <v>44656</v>
      </c>
      <c r="R6" s="27">
        <f t="shared" si="0"/>
        <v>44657</v>
      </c>
      <c r="S6" s="27">
        <f t="shared" si="0"/>
        <v>44658</v>
      </c>
      <c r="T6" s="27">
        <f t="shared" si="0"/>
        <v>44659</v>
      </c>
      <c r="U6" s="27">
        <f t="shared" si="0"/>
        <v>44660</v>
      </c>
      <c r="V6" s="28">
        <f t="shared" si="0"/>
        <v>44661</v>
      </c>
      <c r="W6" s="26">
        <f>V6+1</f>
        <v>44662</v>
      </c>
      <c r="X6" s="27">
        <f>W6+1</f>
        <v>44663</v>
      </c>
      <c r="Y6" s="27">
        <f t="shared" si="0"/>
        <v>44664</v>
      </c>
      <c r="Z6" s="27">
        <f t="shared" si="0"/>
        <v>44665</v>
      </c>
      <c r="AA6" s="27">
        <f t="shared" si="0"/>
        <v>44666</v>
      </c>
      <c r="AB6" s="27">
        <f t="shared" si="0"/>
        <v>44667</v>
      </c>
      <c r="AC6" s="28">
        <f t="shared" si="0"/>
        <v>44668</v>
      </c>
      <c r="AD6" s="26">
        <f>AC6+1</f>
        <v>44669</v>
      </c>
      <c r="AE6" s="27">
        <f>AD6+1</f>
        <v>44670</v>
      </c>
      <c r="AF6" s="27">
        <f t="shared" si="0"/>
        <v>44671</v>
      </c>
      <c r="AG6" s="27">
        <f t="shared" si="0"/>
        <v>44672</v>
      </c>
      <c r="AH6" s="27">
        <f t="shared" si="0"/>
        <v>44673</v>
      </c>
      <c r="AI6" s="27">
        <f t="shared" si="0"/>
        <v>44674</v>
      </c>
      <c r="AJ6" s="28">
        <f t="shared" si="0"/>
        <v>44675</v>
      </c>
      <c r="AK6" s="26">
        <f>AJ6+1</f>
        <v>44676</v>
      </c>
      <c r="AL6" s="27">
        <f>AK6+1</f>
        <v>44677</v>
      </c>
      <c r="AM6" s="27">
        <f t="shared" si="0"/>
        <v>44678</v>
      </c>
      <c r="AN6" s="27">
        <f t="shared" si="0"/>
        <v>44679</v>
      </c>
      <c r="AO6" s="27">
        <f t="shared" si="0"/>
        <v>44680</v>
      </c>
      <c r="AP6" s="27">
        <f t="shared" si="0"/>
        <v>44681</v>
      </c>
      <c r="AQ6" s="28">
        <f t="shared" si="0"/>
        <v>44682</v>
      </c>
      <c r="AR6" s="26">
        <f>AQ6+1</f>
        <v>44683</v>
      </c>
      <c r="AS6" s="27">
        <f>AR6+1</f>
        <v>44684</v>
      </c>
      <c r="AT6" s="27">
        <f t="shared" si="0"/>
        <v>44685</v>
      </c>
      <c r="AU6" s="27">
        <f t="shared" si="0"/>
        <v>44686</v>
      </c>
      <c r="AV6" s="27">
        <f t="shared" si="0"/>
        <v>44687</v>
      </c>
      <c r="AW6" s="27">
        <f t="shared" si="0"/>
        <v>44688</v>
      </c>
      <c r="AX6" s="28">
        <f t="shared" si="0"/>
        <v>44689</v>
      </c>
      <c r="AY6" s="26">
        <f>AX6+1</f>
        <v>44690</v>
      </c>
      <c r="AZ6" s="27">
        <f>AY6+1</f>
        <v>44691</v>
      </c>
      <c r="BA6" s="27">
        <f t="shared" ref="BA6:BE6" si="1">AZ6+1</f>
        <v>44692</v>
      </c>
      <c r="BB6" s="27">
        <f t="shared" si="1"/>
        <v>44693</v>
      </c>
      <c r="BC6" s="27">
        <f t="shared" si="1"/>
        <v>44694</v>
      </c>
      <c r="BD6" s="27">
        <f t="shared" si="1"/>
        <v>44695</v>
      </c>
      <c r="BE6" s="28">
        <f t="shared" si="1"/>
        <v>44696</v>
      </c>
      <c r="BF6" s="26">
        <f>BE6+1</f>
        <v>44697</v>
      </c>
      <c r="BG6" s="27">
        <f>BF6+1</f>
        <v>44698</v>
      </c>
      <c r="BH6" s="27">
        <f t="shared" ref="BH6:BL6" si="2">BG6+1</f>
        <v>44699</v>
      </c>
      <c r="BI6" s="27">
        <f t="shared" si="2"/>
        <v>44700</v>
      </c>
      <c r="BJ6" s="27">
        <f t="shared" si="2"/>
        <v>44701</v>
      </c>
      <c r="BK6" s="27">
        <f t="shared" si="2"/>
        <v>44702</v>
      </c>
      <c r="BL6" s="28">
        <f t="shared" si="2"/>
        <v>44703</v>
      </c>
    </row>
    <row r="7" spans="1:64" ht="30" customHeight="1" thickBot="1" x14ac:dyDescent="0.3">
      <c r="A7" s="19" t="s">
        <v>4</v>
      </c>
      <c r="B7" s="7" t="s">
        <v>10</v>
      </c>
      <c r="C7" s="8" t="s">
        <v>13</v>
      </c>
      <c r="D7" s="8" t="s">
        <v>14</v>
      </c>
      <c r="E7" s="8" t="s">
        <v>15</v>
      </c>
      <c r="F7" s="8" t="s">
        <v>16</v>
      </c>
      <c r="G7" s="8"/>
      <c r="H7" s="8" t="s">
        <v>17</v>
      </c>
      <c r="I7" s="9" t="str">
        <f t="shared" ref="I7:BL7" si="3">LEFT(TEXT(I6,"jjj"),1)</f>
        <v>l</v>
      </c>
      <c r="J7" s="9" t="str">
        <f t="shared" si="3"/>
        <v>m</v>
      </c>
      <c r="K7" s="9" t="str">
        <f t="shared" si="3"/>
        <v>m</v>
      </c>
      <c r="L7" s="9" t="str">
        <f t="shared" si="3"/>
        <v>j</v>
      </c>
      <c r="M7" s="9" t="str">
        <f t="shared" si="3"/>
        <v>v</v>
      </c>
      <c r="N7" s="9" t="str">
        <f t="shared" si="3"/>
        <v>s</v>
      </c>
      <c r="O7" s="9" t="str">
        <f t="shared" si="3"/>
        <v>d</v>
      </c>
      <c r="P7" s="9" t="str">
        <f t="shared" si="3"/>
        <v>l</v>
      </c>
      <c r="Q7" s="9" t="str">
        <f t="shared" si="3"/>
        <v>m</v>
      </c>
      <c r="R7" s="9" t="str">
        <f t="shared" si="3"/>
        <v>m</v>
      </c>
      <c r="S7" s="9" t="str">
        <f t="shared" si="3"/>
        <v>j</v>
      </c>
      <c r="T7" s="9" t="str">
        <f t="shared" si="3"/>
        <v>v</v>
      </c>
      <c r="U7" s="9" t="str">
        <f t="shared" si="3"/>
        <v>s</v>
      </c>
      <c r="V7" s="9" t="str">
        <f t="shared" si="3"/>
        <v>d</v>
      </c>
      <c r="W7" s="9" t="str">
        <f t="shared" si="3"/>
        <v>l</v>
      </c>
      <c r="X7" s="9" t="str">
        <f t="shared" si="3"/>
        <v>m</v>
      </c>
      <c r="Y7" s="9" t="str">
        <f t="shared" si="3"/>
        <v>m</v>
      </c>
      <c r="Z7" s="9" t="str">
        <f t="shared" si="3"/>
        <v>j</v>
      </c>
      <c r="AA7" s="9" t="str">
        <f t="shared" si="3"/>
        <v>v</v>
      </c>
      <c r="AB7" s="9" t="str">
        <f t="shared" si="3"/>
        <v>s</v>
      </c>
      <c r="AC7" s="9" t="str">
        <f t="shared" si="3"/>
        <v>d</v>
      </c>
      <c r="AD7" s="9" t="str">
        <f t="shared" si="3"/>
        <v>l</v>
      </c>
      <c r="AE7" s="9" t="str">
        <f t="shared" si="3"/>
        <v>m</v>
      </c>
      <c r="AF7" s="9" t="str">
        <f t="shared" si="3"/>
        <v>m</v>
      </c>
      <c r="AG7" s="9" t="str">
        <f t="shared" si="3"/>
        <v>j</v>
      </c>
      <c r="AH7" s="9" t="str">
        <f t="shared" si="3"/>
        <v>v</v>
      </c>
      <c r="AI7" s="9" t="str">
        <f t="shared" si="3"/>
        <v>s</v>
      </c>
      <c r="AJ7" s="9" t="str">
        <f t="shared" si="3"/>
        <v>d</v>
      </c>
      <c r="AK7" s="9" t="str">
        <f t="shared" si="3"/>
        <v>l</v>
      </c>
      <c r="AL7" s="9" t="str">
        <f t="shared" si="3"/>
        <v>m</v>
      </c>
      <c r="AM7" s="9" t="str">
        <f t="shared" si="3"/>
        <v>m</v>
      </c>
      <c r="AN7" s="9" t="str">
        <f t="shared" si="3"/>
        <v>j</v>
      </c>
      <c r="AO7" s="9" t="str">
        <f t="shared" si="3"/>
        <v>v</v>
      </c>
      <c r="AP7" s="9" t="str">
        <f t="shared" si="3"/>
        <v>s</v>
      </c>
      <c r="AQ7" s="9" t="str">
        <f t="shared" si="3"/>
        <v>d</v>
      </c>
      <c r="AR7" s="9" t="str">
        <f t="shared" si="3"/>
        <v>l</v>
      </c>
      <c r="AS7" s="9" t="str">
        <f t="shared" si="3"/>
        <v>m</v>
      </c>
      <c r="AT7" s="9" t="str">
        <f t="shared" si="3"/>
        <v>m</v>
      </c>
      <c r="AU7" s="9" t="str">
        <f t="shared" si="3"/>
        <v>j</v>
      </c>
      <c r="AV7" s="9" t="str">
        <f t="shared" si="3"/>
        <v>v</v>
      </c>
      <c r="AW7" s="9" t="str">
        <f t="shared" si="3"/>
        <v>s</v>
      </c>
      <c r="AX7" s="9" t="str">
        <f t="shared" si="3"/>
        <v>d</v>
      </c>
      <c r="AY7" s="9" t="str">
        <f t="shared" si="3"/>
        <v>l</v>
      </c>
      <c r="AZ7" s="9" t="str">
        <f t="shared" si="3"/>
        <v>m</v>
      </c>
      <c r="BA7" s="9" t="str">
        <f t="shared" si="3"/>
        <v>m</v>
      </c>
      <c r="BB7" s="9" t="str">
        <f t="shared" si="3"/>
        <v>j</v>
      </c>
      <c r="BC7" s="9" t="str">
        <f t="shared" si="3"/>
        <v>v</v>
      </c>
      <c r="BD7" s="9" t="str">
        <f t="shared" si="3"/>
        <v>s</v>
      </c>
      <c r="BE7" s="9" t="str">
        <f t="shared" si="3"/>
        <v>d</v>
      </c>
      <c r="BF7" s="9" t="str">
        <f t="shared" si="3"/>
        <v>l</v>
      </c>
      <c r="BG7" s="9" t="str">
        <f t="shared" si="3"/>
        <v>m</v>
      </c>
      <c r="BH7" s="9" t="str">
        <f t="shared" si="3"/>
        <v>m</v>
      </c>
      <c r="BI7" s="9" t="str">
        <f t="shared" si="3"/>
        <v>j</v>
      </c>
      <c r="BJ7" s="9" t="str">
        <f t="shared" si="3"/>
        <v>v</v>
      </c>
      <c r="BK7" s="9" t="str">
        <f t="shared" si="3"/>
        <v>s</v>
      </c>
      <c r="BL7" s="9" t="str">
        <f t="shared" si="3"/>
        <v>d</v>
      </c>
    </row>
    <row r="8" spans="1:64" s="3" customFormat="1" ht="30" customHeight="1" thickBot="1" x14ac:dyDescent="0.3">
      <c r="A8" s="19" t="s">
        <v>5</v>
      </c>
      <c r="B8" s="37" t="s">
        <v>60</v>
      </c>
      <c r="C8" s="38"/>
      <c r="D8" s="39"/>
      <c r="E8" s="40"/>
      <c r="F8" s="40"/>
      <c r="G8" s="13"/>
      <c r="H8" s="13" t="str">
        <f t="shared" ref="H8:H96" si="4">IF(OR(ISBLANK(début_tâche),ISBLANK(fin_tâche)),"",fin_tâche-début_tâche+1)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row>
    <row r="9" spans="1:64" s="3" customFormat="1" ht="30" customHeight="1" thickBot="1" x14ac:dyDescent="0.3">
      <c r="A9" s="19" t="s">
        <v>6</v>
      </c>
      <c r="B9" s="33" t="s">
        <v>19</v>
      </c>
      <c r="C9" s="34" t="s">
        <v>26</v>
      </c>
      <c r="D9" s="35">
        <v>1</v>
      </c>
      <c r="E9" s="36">
        <v>44384</v>
      </c>
      <c r="F9" s="36">
        <f>E9</f>
        <v>44384</v>
      </c>
      <c r="G9" s="13"/>
      <c r="H9" s="13">
        <f t="shared" si="4"/>
        <v>1</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row>
    <row r="10" spans="1:64" s="3" customFormat="1" ht="30" customHeight="1" thickBot="1" x14ac:dyDescent="0.3">
      <c r="A10" s="19" t="s">
        <v>7</v>
      </c>
      <c r="B10" s="24" t="s">
        <v>20</v>
      </c>
      <c r="C10" s="22" t="s">
        <v>27</v>
      </c>
      <c r="D10" s="14">
        <v>1</v>
      </c>
      <c r="E10" s="29">
        <f>Début_Projet</f>
        <v>44459</v>
      </c>
      <c r="F10" s="29">
        <f>E10+6</f>
        <v>44465</v>
      </c>
      <c r="G10" s="13"/>
      <c r="H10" s="13">
        <f t="shared" si="4"/>
        <v>7</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4" s="3" customFormat="1" ht="30" customHeight="1" thickBot="1" x14ac:dyDescent="0.3">
      <c r="A11" s="18"/>
      <c r="B11" s="24" t="s">
        <v>21</v>
      </c>
      <c r="C11" s="22" t="s">
        <v>28</v>
      </c>
      <c r="D11" s="14">
        <v>1</v>
      </c>
      <c r="E11" s="29">
        <f>F10</f>
        <v>44465</v>
      </c>
      <c r="F11" s="29">
        <f>E11</f>
        <v>44465</v>
      </c>
      <c r="G11" s="13"/>
      <c r="H11" s="13">
        <f t="shared" si="4"/>
        <v>1</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row>
    <row r="12" spans="1:64" s="3" customFormat="1" ht="30" customHeight="1" thickBot="1" x14ac:dyDescent="0.3">
      <c r="A12" s="19"/>
      <c r="B12" s="24" t="s">
        <v>103</v>
      </c>
      <c r="C12" s="22" t="s">
        <v>26</v>
      </c>
      <c r="D12" s="14">
        <v>1</v>
      </c>
      <c r="E12" s="29">
        <f>E10</f>
        <v>44459</v>
      </c>
      <c r="F12" s="29">
        <f>E12+6</f>
        <v>44465</v>
      </c>
      <c r="G12" s="13"/>
      <c r="H12" s="13">
        <f t="shared" si="4"/>
        <v>7</v>
      </c>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row>
    <row r="13" spans="1:64" s="3" customFormat="1" ht="30" customHeight="1" thickBot="1" x14ac:dyDescent="0.3">
      <c r="A13" s="19"/>
      <c r="B13" s="24" t="s">
        <v>102</v>
      </c>
      <c r="C13" s="22" t="s">
        <v>72</v>
      </c>
      <c r="D13" s="14">
        <v>1</v>
      </c>
      <c r="E13" s="29">
        <v>44463</v>
      </c>
      <c r="F13" s="29">
        <v>44465</v>
      </c>
      <c r="G13" s="13"/>
      <c r="H13" s="13"/>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row>
    <row r="14" spans="1:64" s="3" customFormat="1" ht="30" customHeight="1" thickBot="1" x14ac:dyDescent="0.3">
      <c r="A14" s="18"/>
      <c r="B14" s="24" t="s">
        <v>22</v>
      </c>
      <c r="C14" s="22" t="s">
        <v>27</v>
      </c>
      <c r="D14" s="14">
        <v>1</v>
      </c>
      <c r="E14" s="29">
        <f>F10+1</f>
        <v>44466</v>
      </c>
      <c r="F14" s="29">
        <f>E14+3</f>
        <v>44469</v>
      </c>
      <c r="G14" s="13"/>
      <c r="H14" s="13">
        <f t="shared" si="4"/>
        <v>4</v>
      </c>
      <c r="I14" s="15"/>
      <c r="J14" s="15"/>
      <c r="K14" s="15"/>
      <c r="L14" s="15"/>
      <c r="M14" s="15"/>
      <c r="N14" s="15"/>
      <c r="O14" s="15"/>
      <c r="P14" s="15"/>
      <c r="Q14" s="15"/>
      <c r="R14" s="15"/>
      <c r="S14" s="15"/>
      <c r="T14" s="15"/>
      <c r="U14" s="16"/>
      <c r="V14" s="16"/>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row>
    <row r="15" spans="1:64" s="3" customFormat="1" ht="30" customHeight="1" thickBot="1" x14ac:dyDescent="0.3">
      <c r="A15" s="18"/>
      <c r="B15" s="33" t="s">
        <v>62</v>
      </c>
      <c r="C15" s="34" t="s">
        <v>26</v>
      </c>
      <c r="D15" s="35">
        <v>1</v>
      </c>
      <c r="E15" s="36">
        <f>F14+1</f>
        <v>44470</v>
      </c>
      <c r="F15" s="36">
        <f>E15</f>
        <v>44470</v>
      </c>
      <c r="G15" s="13"/>
      <c r="H15" s="13">
        <f t="shared" si="4"/>
        <v>1</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row>
    <row r="16" spans="1:64" s="3" customFormat="1" ht="30" customHeight="1" thickBot="1" x14ac:dyDescent="0.3">
      <c r="A16" s="18"/>
      <c r="B16" s="24" t="s">
        <v>23</v>
      </c>
      <c r="C16" s="22" t="s">
        <v>28</v>
      </c>
      <c r="D16" s="14">
        <v>1</v>
      </c>
      <c r="E16" s="29">
        <f>F15</f>
        <v>44470</v>
      </c>
      <c r="F16" s="29">
        <f>E16+3</f>
        <v>44473</v>
      </c>
      <c r="G16" s="13"/>
      <c r="H16" s="13">
        <f t="shared" si="4"/>
        <v>4</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row>
    <row r="17" spans="1:64" s="3" customFormat="1" ht="30" customHeight="1" thickBot="1" x14ac:dyDescent="0.3">
      <c r="A17" s="18"/>
      <c r="B17" s="24" t="s">
        <v>81</v>
      </c>
      <c r="C17" s="22" t="s">
        <v>26</v>
      </c>
      <c r="D17" s="14">
        <v>1</v>
      </c>
      <c r="E17" s="29">
        <f>E16+1</f>
        <v>44471</v>
      </c>
      <c r="F17" s="29">
        <f>E17+6</f>
        <v>44477</v>
      </c>
      <c r="G17" s="13"/>
      <c r="H17" s="13">
        <f t="shared" si="4"/>
        <v>7</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row>
    <row r="18" spans="1:64" s="3" customFormat="1" ht="30" customHeight="1" thickBot="1" x14ac:dyDescent="0.3">
      <c r="A18" s="18" t="s">
        <v>8</v>
      </c>
      <c r="B18" s="37" t="s">
        <v>61</v>
      </c>
      <c r="C18" s="38"/>
      <c r="D18" s="39"/>
      <c r="E18" s="40"/>
      <c r="F18" s="40"/>
      <c r="G18" s="13"/>
      <c r="H18" s="13" t="str">
        <f t="shared" si="4"/>
        <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row>
    <row r="19" spans="1:64" s="3" customFormat="1" ht="30" customHeight="1" thickBot="1" x14ac:dyDescent="0.3">
      <c r="A19" s="18"/>
      <c r="B19" s="24" t="s">
        <v>79</v>
      </c>
      <c r="C19" s="22" t="s">
        <v>26</v>
      </c>
      <c r="D19" s="14">
        <v>1</v>
      </c>
      <c r="E19" s="29">
        <f>F17+1</f>
        <v>44478</v>
      </c>
      <c r="F19" s="29">
        <f>E19+9</f>
        <v>44487</v>
      </c>
      <c r="G19" s="13"/>
      <c r="H19" s="13">
        <f t="shared" si="4"/>
        <v>10</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row>
    <row r="20" spans="1:64" s="3" customFormat="1" ht="30" customHeight="1" thickBot="1" x14ac:dyDescent="0.3">
      <c r="A20" s="18"/>
      <c r="B20" s="24" t="s">
        <v>87</v>
      </c>
      <c r="C20" s="22" t="s">
        <v>26</v>
      </c>
      <c r="D20" s="14">
        <v>1</v>
      </c>
      <c r="E20" s="29">
        <f>F17+1</f>
        <v>44478</v>
      </c>
      <c r="F20" s="29">
        <f>E20+9</f>
        <v>44487</v>
      </c>
      <c r="G20" s="13"/>
      <c r="H20" s="13"/>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row>
    <row r="21" spans="1:64" s="3" customFormat="1" ht="30" customHeight="1" thickBot="1" x14ac:dyDescent="0.3">
      <c r="A21" s="18"/>
      <c r="B21" s="24" t="s">
        <v>82</v>
      </c>
      <c r="C21" s="22" t="s">
        <v>31</v>
      </c>
      <c r="D21" s="14">
        <v>0.5</v>
      </c>
      <c r="E21" s="29">
        <f>F17+1</f>
        <v>44478</v>
      </c>
      <c r="F21" s="29">
        <f>E21+7</f>
        <v>44485</v>
      </c>
      <c r="G21" s="13"/>
      <c r="H21" s="13">
        <f t="shared" si="4"/>
        <v>8</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row>
    <row r="22" spans="1:64" s="3" customFormat="1" ht="30" customHeight="1" thickBot="1" x14ac:dyDescent="0.3">
      <c r="A22" s="18"/>
      <c r="B22" s="24" t="s">
        <v>80</v>
      </c>
      <c r="C22" s="22" t="s">
        <v>30</v>
      </c>
      <c r="D22" s="14">
        <v>0.5</v>
      </c>
      <c r="E22" s="29">
        <f>F17+1</f>
        <v>44478</v>
      </c>
      <c r="F22" s="29">
        <f>E22+4</f>
        <v>44482</v>
      </c>
      <c r="G22" s="13"/>
      <c r="H22" s="13">
        <f t="shared" si="4"/>
        <v>5</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row>
    <row r="23" spans="1:64" s="3" customFormat="1" ht="30" customHeight="1" thickBot="1" x14ac:dyDescent="0.3">
      <c r="A23" s="18"/>
      <c r="B23" s="33" t="s">
        <v>24</v>
      </c>
      <c r="C23" s="34" t="s">
        <v>26</v>
      </c>
      <c r="D23" s="35">
        <v>1</v>
      </c>
      <c r="E23" s="36">
        <f>E15+18</f>
        <v>44488</v>
      </c>
      <c r="F23" s="36">
        <f>E23</f>
        <v>44488</v>
      </c>
      <c r="G23" s="13"/>
      <c r="H23" s="13">
        <f t="shared" si="4"/>
        <v>1</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row>
    <row r="24" spans="1:64" s="3" customFormat="1" ht="30" customHeight="1" thickBot="1" x14ac:dyDescent="0.3">
      <c r="A24" s="18"/>
      <c r="B24" s="24" t="s">
        <v>25</v>
      </c>
      <c r="C24" s="22" t="s">
        <v>32</v>
      </c>
      <c r="D24" s="14">
        <v>1</v>
      </c>
      <c r="E24" s="29">
        <f>F23</f>
        <v>44488</v>
      </c>
      <c r="F24" s="29">
        <f>E24+6</f>
        <v>44494</v>
      </c>
      <c r="G24" s="13"/>
      <c r="H24" s="13">
        <f t="shared" si="4"/>
        <v>7</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row>
    <row r="25" spans="1:64" s="3" customFormat="1" ht="30" customHeight="1" thickBot="1" x14ac:dyDescent="0.3">
      <c r="A25" s="18"/>
      <c r="B25" s="24" t="s">
        <v>33</v>
      </c>
      <c r="C25" s="22" t="s">
        <v>26</v>
      </c>
      <c r="D25" s="14">
        <v>1</v>
      </c>
      <c r="E25" s="29">
        <f>E24+1</f>
        <v>44489</v>
      </c>
      <c r="F25" s="29">
        <f>E25+11</f>
        <v>44500</v>
      </c>
      <c r="G25" s="13"/>
      <c r="H25" s="13">
        <f t="shared" si="4"/>
        <v>12</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row>
    <row r="26" spans="1:64" s="3" customFormat="1" ht="30" customHeight="1" thickBot="1" x14ac:dyDescent="0.3">
      <c r="A26" s="18"/>
      <c r="B26" s="24" t="s">
        <v>80</v>
      </c>
      <c r="C26" s="22" t="s">
        <v>30</v>
      </c>
      <c r="D26" s="14">
        <v>1</v>
      </c>
      <c r="E26" s="29">
        <f>E24+1</f>
        <v>44489</v>
      </c>
      <c r="F26" s="29">
        <f>E26+15</f>
        <v>44504</v>
      </c>
      <c r="G26" s="13"/>
      <c r="H26" s="13">
        <f t="shared" si="4"/>
        <v>16</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row>
    <row r="27" spans="1:64" s="3" customFormat="1" ht="30" customHeight="1" thickBot="1" x14ac:dyDescent="0.3">
      <c r="A27" s="18"/>
      <c r="B27" s="24" t="s">
        <v>78</v>
      </c>
      <c r="C27" s="22" t="s">
        <v>31</v>
      </c>
      <c r="D27" s="14">
        <v>0.75</v>
      </c>
      <c r="E27" s="29">
        <f>E24+1</f>
        <v>44489</v>
      </c>
      <c r="F27" s="29">
        <f>E27+15</f>
        <v>44504</v>
      </c>
      <c r="G27" s="13"/>
      <c r="H27" s="13">
        <f t="shared" si="4"/>
        <v>16</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row>
    <row r="28" spans="1:64" s="3" customFormat="1" ht="30" customHeight="1" thickBot="1" x14ac:dyDescent="0.3">
      <c r="A28" s="18"/>
      <c r="B28" s="33" t="s">
        <v>34</v>
      </c>
      <c r="C28" s="34" t="s">
        <v>26</v>
      </c>
      <c r="D28" s="35">
        <v>1</v>
      </c>
      <c r="E28" s="36">
        <f>F27+1</f>
        <v>44505</v>
      </c>
      <c r="F28" s="36">
        <f>E28</f>
        <v>44505</v>
      </c>
      <c r="G28" s="13"/>
      <c r="H28" s="13"/>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row>
    <row r="29" spans="1:64" s="3" customFormat="1" ht="30" customHeight="1" thickBot="1" x14ac:dyDescent="0.3">
      <c r="A29" s="18" t="s">
        <v>8</v>
      </c>
      <c r="B29" s="37" t="s">
        <v>63</v>
      </c>
      <c r="C29" s="38"/>
      <c r="D29" s="39"/>
      <c r="E29" s="40"/>
      <c r="F29" s="40"/>
      <c r="G29" s="13"/>
      <c r="H29" s="13" t="str">
        <f t="shared" si="4"/>
        <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row>
    <row r="30" spans="1:64" s="3" customFormat="1" ht="30" customHeight="1" thickBot="1" x14ac:dyDescent="0.3">
      <c r="A30" s="18"/>
      <c r="B30" s="24" t="s">
        <v>35</v>
      </c>
      <c r="C30" s="22" t="s">
        <v>54</v>
      </c>
      <c r="D30" s="14">
        <v>1</v>
      </c>
      <c r="E30" s="29">
        <f>F28</f>
        <v>44505</v>
      </c>
      <c r="F30" s="29">
        <f>E30+3</f>
        <v>44508</v>
      </c>
      <c r="G30" s="13"/>
      <c r="H30" s="13">
        <f t="shared" si="4"/>
        <v>4</v>
      </c>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row>
    <row r="31" spans="1:64" s="3" customFormat="1" ht="30" customHeight="1" thickBot="1" x14ac:dyDescent="0.3">
      <c r="A31" s="18"/>
      <c r="B31" s="24" t="s">
        <v>36</v>
      </c>
      <c r="C31" s="22" t="s">
        <v>26</v>
      </c>
      <c r="D31" s="14">
        <v>1</v>
      </c>
      <c r="E31" s="29">
        <f>E30+1</f>
        <v>44506</v>
      </c>
      <c r="F31" s="29">
        <f>E31+2</f>
        <v>44508</v>
      </c>
      <c r="G31" s="13"/>
      <c r="H31" s="13">
        <f t="shared" si="4"/>
        <v>3</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row>
    <row r="32" spans="1:64" s="3" customFormat="1" ht="30" customHeight="1" thickBot="1" x14ac:dyDescent="0.3">
      <c r="A32" s="18"/>
      <c r="B32" s="24" t="s">
        <v>88</v>
      </c>
      <c r="C32" s="22" t="s">
        <v>31</v>
      </c>
      <c r="D32" s="14">
        <v>1</v>
      </c>
      <c r="E32" s="29">
        <f>F31</f>
        <v>44508</v>
      </c>
      <c r="F32" s="29">
        <f>E32+6</f>
        <v>44514</v>
      </c>
      <c r="G32" s="13"/>
      <c r="H32" s="13">
        <f t="shared" si="4"/>
        <v>7</v>
      </c>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row>
    <row r="33" spans="1:64" s="3" customFormat="1" ht="30" customHeight="1" thickBot="1" x14ac:dyDescent="0.3">
      <c r="A33" s="18"/>
      <c r="B33" s="24" t="s">
        <v>83</v>
      </c>
      <c r="C33" s="22" t="s">
        <v>28</v>
      </c>
      <c r="D33" s="14">
        <v>1</v>
      </c>
      <c r="E33" s="29">
        <f>F32+1</f>
        <v>44515</v>
      </c>
      <c r="F33" s="29">
        <f>E33+9</f>
        <v>44524</v>
      </c>
      <c r="G33" s="13"/>
      <c r="H33" s="13">
        <f t="shared" si="4"/>
        <v>10</v>
      </c>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row>
    <row r="34" spans="1:64" s="3" customFormat="1" ht="30" customHeight="1" thickBot="1" x14ac:dyDescent="0.3">
      <c r="A34" s="18"/>
      <c r="B34" s="24" t="s">
        <v>77</v>
      </c>
      <c r="C34" s="22" t="s">
        <v>30</v>
      </c>
      <c r="D34" s="14">
        <v>1</v>
      </c>
      <c r="E34" s="29">
        <f>F32+1</f>
        <v>44515</v>
      </c>
      <c r="F34" s="29">
        <f>E34+6</f>
        <v>44521</v>
      </c>
      <c r="G34" s="13"/>
      <c r="H34" s="13">
        <f t="shared" si="4"/>
        <v>7</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row>
    <row r="35" spans="1:64" s="3" customFormat="1" ht="30" customHeight="1" thickBot="1" x14ac:dyDescent="0.3">
      <c r="A35" s="18"/>
      <c r="B35" s="24" t="s">
        <v>78</v>
      </c>
      <c r="C35" s="22" t="s">
        <v>31</v>
      </c>
      <c r="D35" s="14">
        <v>0.9</v>
      </c>
      <c r="E35" s="29">
        <f>F32+1</f>
        <v>44515</v>
      </c>
      <c r="F35" s="29">
        <f>E35+10</f>
        <v>44525</v>
      </c>
      <c r="G35" s="13"/>
      <c r="H35" s="13"/>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row>
    <row r="36" spans="1:64" s="3" customFormat="1" ht="30" customHeight="1" thickBot="1" x14ac:dyDescent="0.3">
      <c r="A36" s="18"/>
      <c r="B36" s="33" t="s">
        <v>43</v>
      </c>
      <c r="C36" s="34" t="s">
        <v>26</v>
      </c>
      <c r="D36" s="35">
        <v>1</v>
      </c>
      <c r="E36" s="36">
        <f>E28+21</f>
        <v>44526</v>
      </c>
      <c r="F36" s="36">
        <f>E36</f>
        <v>44526</v>
      </c>
      <c r="G36" s="13"/>
      <c r="H36" s="13">
        <f t="shared" si="4"/>
        <v>1</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row>
    <row r="37" spans="1:64" s="3" customFormat="1" ht="30" customHeight="1" thickBot="1" x14ac:dyDescent="0.3">
      <c r="A37" s="18" t="s">
        <v>8</v>
      </c>
      <c r="B37" s="37" t="s">
        <v>64</v>
      </c>
      <c r="C37" s="38"/>
      <c r="D37" s="39"/>
      <c r="E37" s="40"/>
      <c r="F37" s="40"/>
      <c r="G37" s="13"/>
      <c r="H37" s="13" t="str">
        <f t="shared" si="4"/>
        <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row>
    <row r="38" spans="1:64" s="3" customFormat="1" ht="30" customHeight="1" thickBot="1" x14ac:dyDescent="0.3">
      <c r="A38" s="18"/>
      <c r="B38" s="24" t="s">
        <v>50</v>
      </c>
      <c r="C38" s="22" t="s">
        <v>54</v>
      </c>
      <c r="D38" s="14">
        <v>1</v>
      </c>
      <c r="E38" s="29">
        <f>F36+1</f>
        <v>44527</v>
      </c>
      <c r="F38" s="29">
        <f>E38+2</f>
        <v>44529</v>
      </c>
      <c r="G38" s="13"/>
      <c r="H38" s="13">
        <f t="shared" si="4"/>
        <v>3</v>
      </c>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row>
    <row r="39" spans="1:64" s="3" customFormat="1" ht="30" customHeight="1" thickBot="1" x14ac:dyDescent="0.3">
      <c r="A39" s="18"/>
      <c r="B39" s="24" t="s">
        <v>86</v>
      </c>
      <c r="C39" s="22" t="s">
        <v>30</v>
      </c>
      <c r="D39" s="14">
        <v>1</v>
      </c>
      <c r="E39" s="29">
        <f>E38+1</f>
        <v>44528</v>
      </c>
      <c r="F39" s="29">
        <f>E42-1</f>
        <v>44546</v>
      </c>
      <c r="G39" s="13"/>
      <c r="H39" s="13">
        <f t="shared" si="4"/>
        <v>19</v>
      </c>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row>
    <row r="40" spans="1:64" s="3" customFormat="1" ht="30" customHeight="1" thickBot="1" x14ac:dyDescent="0.3">
      <c r="A40" s="18"/>
      <c r="B40" s="24" t="s">
        <v>85</v>
      </c>
      <c r="C40" s="22" t="s">
        <v>31</v>
      </c>
      <c r="D40" s="14">
        <v>0.8</v>
      </c>
      <c r="E40" s="29">
        <f>E39</f>
        <v>44528</v>
      </c>
      <c r="F40" s="29">
        <f>F39</f>
        <v>44546</v>
      </c>
      <c r="G40" s="13"/>
      <c r="H40" s="13">
        <f t="shared" si="4"/>
        <v>19</v>
      </c>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row>
    <row r="41" spans="1:64" s="3" customFormat="1" ht="30" customHeight="1" thickBot="1" x14ac:dyDescent="0.3">
      <c r="A41" s="18"/>
      <c r="B41" s="24" t="s">
        <v>84</v>
      </c>
      <c r="C41" s="22" t="s">
        <v>55</v>
      </c>
      <c r="D41" s="14">
        <v>1</v>
      </c>
      <c r="E41" s="29">
        <f>E40</f>
        <v>44528</v>
      </c>
      <c r="F41" s="29">
        <f>F40</f>
        <v>44546</v>
      </c>
      <c r="G41" s="13"/>
      <c r="H41" s="13"/>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row>
    <row r="42" spans="1:64" s="3" customFormat="1" ht="30" customHeight="1" thickBot="1" x14ac:dyDescent="0.3">
      <c r="A42" s="18"/>
      <c r="B42" s="33" t="s">
        <v>51</v>
      </c>
      <c r="C42" s="34" t="s">
        <v>26</v>
      </c>
      <c r="D42" s="35">
        <v>1</v>
      </c>
      <c r="E42" s="36">
        <f>E36+21</f>
        <v>44547</v>
      </c>
      <c r="F42" s="36">
        <f>E42</f>
        <v>44547</v>
      </c>
      <c r="G42" s="13"/>
      <c r="H42" s="13">
        <f t="shared" si="4"/>
        <v>1</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row>
    <row r="43" spans="1:64" s="3" customFormat="1" ht="30" customHeight="1" thickBot="1" x14ac:dyDescent="0.3">
      <c r="A43" s="18" t="s">
        <v>8</v>
      </c>
      <c r="B43" s="37" t="s">
        <v>69</v>
      </c>
      <c r="C43" s="38"/>
      <c r="D43" s="39"/>
      <c r="E43" s="40"/>
      <c r="F43" s="40"/>
      <c r="G43" s="13"/>
      <c r="H43" s="13" t="str">
        <f t="shared" si="4"/>
        <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row>
    <row r="44" spans="1:64" s="3" customFormat="1" ht="30" customHeight="1" thickBot="1" x14ac:dyDescent="0.3">
      <c r="A44" s="18"/>
      <c r="B44" s="24" t="s">
        <v>52</v>
      </c>
      <c r="C44" s="22" t="s">
        <v>28</v>
      </c>
      <c r="D44" s="14">
        <v>1</v>
      </c>
      <c r="E44" s="29">
        <f>E42</f>
        <v>44547</v>
      </c>
      <c r="F44" s="29">
        <f>E44+1</f>
        <v>44548</v>
      </c>
      <c r="G44" s="13"/>
      <c r="H44" s="13">
        <f t="shared" si="4"/>
        <v>2</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row>
    <row r="45" spans="1:64" s="3" customFormat="1" ht="30" customHeight="1" thickBot="1" x14ac:dyDescent="0.3">
      <c r="A45" s="18"/>
      <c r="B45" s="32" t="s">
        <v>53</v>
      </c>
      <c r="C45" s="22" t="s">
        <v>26</v>
      </c>
      <c r="D45" s="14">
        <v>1</v>
      </c>
      <c r="E45" s="29">
        <f>F44+1</f>
        <v>44549</v>
      </c>
      <c r="F45" s="29">
        <f>E45+7</f>
        <v>44556</v>
      </c>
      <c r="G45" s="13"/>
      <c r="H45" s="13">
        <f t="shared" si="4"/>
        <v>8</v>
      </c>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row>
    <row r="46" spans="1:64" s="3" customFormat="1" ht="30" customHeight="1" thickBot="1" x14ac:dyDescent="0.3">
      <c r="A46" s="18"/>
      <c r="B46" s="24" t="s">
        <v>89</v>
      </c>
      <c r="C46" s="22" t="s">
        <v>30</v>
      </c>
      <c r="D46" s="14">
        <v>1</v>
      </c>
      <c r="E46" s="29">
        <f>F45</f>
        <v>44556</v>
      </c>
      <c r="F46" s="29">
        <f>E48-1</f>
        <v>44585</v>
      </c>
      <c r="G46" s="13"/>
      <c r="H46" s="13">
        <f t="shared" si="4"/>
        <v>30</v>
      </c>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row>
    <row r="47" spans="1:64" s="3" customFormat="1" ht="30" customHeight="1" thickBot="1" x14ac:dyDescent="0.3">
      <c r="A47" s="18"/>
      <c r="B47" s="24" t="s">
        <v>93</v>
      </c>
      <c r="C47" s="22" t="s">
        <v>56</v>
      </c>
      <c r="D47" s="14">
        <v>1</v>
      </c>
      <c r="E47" s="29">
        <f>F44+1</f>
        <v>44549</v>
      </c>
      <c r="F47" s="29">
        <f>E48-1</f>
        <v>44585</v>
      </c>
      <c r="G47" s="13"/>
      <c r="H47" s="13">
        <f t="shared" si="4"/>
        <v>37</v>
      </c>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row>
    <row r="48" spans="1:64" s="3" customFormat="1" ht="30" customHeight="1" thickBot="1" x14ac:dyDescent="0.3">
      <c r="A48" s="18"/>
      <c r="B48" s="33" t="s">
        <v>37</v>
      </c>
      <c r="C48" s="34" t="s">
        <v>26</v>
      </c>
      <c r="D48" s="35">
        <v>1</v>
      </c>
      <c r="E48" s="36">
        <f>E42+39</f>
        <v>44586</v>
      </c>
      <c r="F48" s="36">
        <f>E48</f>
        <v>44586</v>
      </c>
      <c r="G48" s="13"/>
      <c r="H48" s="13">
        <f t="shared" si="4"/>
        <v>1</v>
      </c>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row>
    <row r="49" spans="1:64" s="3" customFormat="1" ht="30" customHeight="1" thickBot="1" x14ac:dyDescent="0.3">
      <c r="A49" s="18" t="s">
        <v>8</v>
      </c>
      <c r="B49" s="37" t="s">
        <v>70</v>
      </c>
      <c r="C49" s="38"/>
      <c r="D49" s="39"/>
      <c r="E49" s="40"/>
      <c r="F49" s="40"/>
      <c r="G49" s="13"/>
      <c r="H49" s="13" t="str">
        <f t="shared" si="4"/>
        <v/>
      </c>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row>
    <row r="50" spans="1:64" s="3" customFormat="1" ht="30" customHeight="1" thickBot="1" x14ac:dyDescent="0.3">
      <c r="A50" s="18"/>
      <c r="B50" s="24" t="s">
        <v>38</v>
      </c>
      <c r="C50" s="22"/>
      <c r="D50" s="14">
        <v>1</v>
      </c>
      <c r="E50" s="29">
        <f>F48+1</f>
        <v>44587</v>
      </c>
      <c r="F50" s="29">
        <f>E50</f>
        <v>44587</v>
      </c>
      <c r="G50" s="13"/>
      <c r="H50" s="13">
        <f t="shared" si="4"/>
        <v>1</v>
      </c>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row>
    <row r="51" spans="1:64" s="3" customFormat="1" ht="30" customHeight="1" thickBot="1" x14ac:dyDescent="0.3">
      <c r="A51" s="18"/>
      <c r="B51" s="24" t="s">
        <v>39</v>
      </c>
      <c r="C51" s="22" t="s">
        <v>26</v>
      </c>
      <c r="D51" s="14">
        <v>1</v>
      </c>
      <c r="E51" s="29">
        <f>F50+1</f>
        <v>44588</v>
      </c>
      <c r="F51" s="29">
        <f>E51+7</f>
        <v>44595</v>
      </c>
      <c r="G51" s="13"/>
      <c r="H51" s="13">
        <f t="shared" si="4"/>
        <v>8</v>
      </c>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row>
    <row r="52" spans="1:64" s="3" customFormat="1" ht="30" customHeight="1" thickBot="1" x14ac:dyDescent="0.3">
      <c r="A52" s="18"/>
      <c r="B52" s="24" t="s">
        <v>57</v>
      </c>
      <c r="C52" s="22" t="s">
        <v>27</v>
      </c>
      <c r="D52" s="14">
        <v>1</v>
      </c>
      <c r="E52" s="29">
        <f>F51+1</f>
        <v>44596</v>
      </c>
      <c r="F52" s="29">
        <f>E52+21</f>
        <v>44617</v>
      </c>
      <c r="G52" s="13"/>
      <c r="H52" s="13"/>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row>
    <row r="53" spans="1:64" s="3" customFormat="1" ht="30" customHeight="1" thickBot="1" x14ac:dyDescent="0.3">
      <c r="A53" s="18"/>
      <c r="B53" s="24" t="s">
        <v>58</v>
      </c>
      <c r="C53" s="22" t="s">
        <v>31</v>
      </c>
      <c r="D53" s="14">
        <v>0.9</v>
      </c>
      <c r="E53" s="29">
        <f>E52</f>
        <v>44596</v>
      </c>
      <c r="F53" s="29">
        <f>F52</f>
        <v>44617</v>
      </c>
      <c r="G53" s="13"/>
      <c r="H53" s="13"/>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row>
    <row r="54" spans="1:64" s="3" customFormat="1" ht="30" customHeight="1" thickBot="1" x14ac:dyDescent="0.3">
      <c r="A54" s="18"/>
      <c r="B54" s="24" t="s">
        <v>59</v>
      </c>
      <c r="C54" s="22" t="s">
        <v>31</v>
      </c>
      <c r="D54" s="14">
        <v>0.8</v>
      </c>
      <c r="E54" s="29">
        <f>E53</f>
        <v>44596</v>
      </c>
      <c r="F54" s="29">
        <f>F53</f>
        <v>44617</v>
      </c>
      <c r="G54" s="13"/>
      <c r="H54" s="13"/>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row>
    <row r="55" spans="1:64" s="3" customFormat="1" ht="30" customHeight="1" thickBot="1" x14ac:dyDescent="0.3">
      <c r="A55" s="18"/>
      <c r="B55" s="24" t="s">
        <v>91</v>
      </c>
      <c r="C55" s="22" t="s">
        <v>71</v>
      </c>
      <c r="D55" s="14">
        <v>1</v>
      </c>
      <c r="E55" s="29">
        <f>F51+1</f>
        <v>44596</v>
      </c>
      <c r="F55" s="29">
        <f>E55+21</f>
        <v>44617</v>
      </c>
      <c r="G55" s="13"/>
      <c r="H55" s="13"/>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row>
    <row r="56" spans="1:64" s="3" customFormat="1" ht="30" customHeight="1" thickBot="1" x14ac:dyDescent="0.3">
      <c r="A56" s="18"/>
      <c r="B56" s="24" t="s">
        <v>90</v>
      </c>
      <c r="C56" s="22" t="s">
        <v>71</v>
      </c>
      <c r="D56" s="14">
        <v>1</v>
      </c>
      <c r="E56" s="29">
        <f>F55+1</f>
        <v>44618</v>
      </c>
      <c r="F56" s="29">
        <f>E56+4</f>
        <v>44622</v>
      </c>
      <c r="G56" s="13"/>
      <c r="H56" s="13"/>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row>
    <row r="57" spans="1:64" s="3" customFormat="1" ht="30" customHeight="1" thickBot="1" x14ac:dyDescent="0.3">
      <c r="A57" s="18"/>
      <c r="B57" s="33" t="s">
        <v>40</v>
      </c>
      <c r="C57" s="34" t="s">
        <v>26</v>
      </c>
      <c r="D57" s="35">
        <v>1</v>
      </c>
      <c r="E57" s="36">
        <f>F48+37</f>
        <v>44623</v>
      </c>
      <c r="F57" s="36">
        <f>E57</f>
        <v>44623</v>
      </c>
      <c r="G57" s="13"/>
      <c r="H57" s="13">
        <f t="shared" si="4"/>
        <v>1</v>
      </c>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row>
    <row r="58" spans="1:64" s="3" customFormat="1" ht="30" customHeight="1" thickBot="1" x14ac:dyDescent="0.3">
      <c r="A58" s="18" t="s">
        <v>8</v>
      </c>
      <c r="B58" s="37" t="s">
        <v>65</v>
      </c>
      <c r="C58" s="38"/>
      <c r="D58" s="39"/>
      <c r="E58" s="40"/>
      <c r="F58" s="40"/>
      <c r="G58" s="13"/>
      <c r="H58" s="13" t="str">
        <f t="shared" si="4"/>
        <v/>
      </c>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row>
    <row r="59" spans="1:64" s="3" customFormat="1" ht="30" customHeight="1" thickBot="1" x14ac:dyDescent="0.3">
      <c r="A59" s="18"/>
      <c r="B59" s="24" t="s">
        <v>41</v>
      </c>
      <c r="C59" s="22" t="s">
        <v>72</v>
      </c>
      <c r="D59" s="14">
        <v>1</v>
      </c>
      <c r="E59" s="29">
        <v>44624</v>
      </c>
      <c r="F59" s="29">
        <v>44624</v>
      </c>
      <c r="G59" s="13"/>
      <c r="H59" s="13">
        <f t="shared" si="4"/>
        <v>1</v>
      </c>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row>
    <row r="60" spans="1:64" s="3" customFormat="1" ht="30" customHeight="1" thickBot="1" x14ac:dyDescent="0.3">
      <c r="A60" s="18"/>
      <c r="B60" s="24" t="s">
        <v>42</v>
      </c>
      <c r="C60" s="22" t="s">
        <v>26</v>
      </c>
      <c r="D60" s="14">
        <v>1</v>
      </c>
      <c r="E60" s="29">
        <v>44625</v>
      </c>
      <c r="F60" s="29">
        <v>44631</v>
      </c>
      <c r="G60" s="13"/>
      <c r="H60" s="13">
        <f t="shared" si="4"/>
        <v>7</v>
      </c>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row>
    <row r="61" spans="1:64" s="3" customFormat="1" ht="30" customHeight="1" thickBot="1" x14ac:dyDescent="0.3">
      <c r="A61" s="18"/>
      <c r="B61" s="24" t="s">
        <v>73</v>
      </c>
      <c r="C61" s="22" t="s">
        <v>27</v>
      </c>
      <c r="D61" s="14">
        <v>1</v>
      </c>
      <c r="E61" s="29">
        <v>44632</v>
      </c>
      <c r="F61" s="29">
        <v>44645</v>
      </c>
      <c r="G61" s="13"/>
      <c r="H61" s="13"/>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row>
    <row r="62" spans="1:64" s="3" customFormat="1" ht="30" customHeight="1" thickBot="1" x14ac:dyDescent="0.3">
      <c r="A62" s="18"/>
      <c r="B62" s="24" t="s">
        <v>76</v>
      </c>
      <c r="C62" s="22" t="s">
        <v>74</v>
      </c>
      <c r="D62" s="14">
        <v>1</v>
      </c>
      <c r="E62" s="29">
        <v>44632</v>
      </c>
      <c r="F62" s="29">
        <v>44645</v>
      </c>
      <c r="G62" s="13"/>
      <c r="H62" s="13"/>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row>
    <row r="63" spans="1:64" s="3" customFormat="1" ht="30" customHeight="1" thickBot="1" x14ac:dyDescent="0.3">
      <c r="A63" s="18"/>
      <c r="B63" s="24" t="s">
        <v>75</v>
      </c>
      <c r="C63" s="22" t="s">
        <v>27</v>
      </c>
      <c r="D63" s="14">
        <v>1</v>
      </c>
      <c r="E63" s="29">
        <v>44632</v>
      </c>
      <c r="F63" s="29">
        <v>44645</v>
      </c>
      <c r="G63" s="13"/>
      <c r="H63" s="13"/>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row>
    <row r="64" spans="1:64" s="3" customFormat="1" ht="30" customHeight="1" thickBot="1" x14ac:dyDescent="0.3">
      <c r="A64" s="18"/>
      <c r="B64" s="24" t="s">
        <v>92</v>
      </c>
      <c r="C64" s="22" t="s">
        <v>72</v>
      </c>
      <c r="D64" s="14">
        <v>0.4</v>
      </c>
      <c r="E64" s="29">
        <v>44632</v>
      </c>
      <c r="F64" s="29">
        <v>44645</v>
      </c>
      <c r="G64" s="13"/>
      <c r="H64" s="13">
        <f t="shared" si="4"/>
        <v>14</v>
      </c>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row>
    <row r="65" spans="1:64" s="3" customFormat="1" ht="30" customHeight="1" thickBot="1" x14ac:dyDescent="0.3">
      <c r="A65" s="18"/>
      <c r="B65" s="24" t="s">
        <v>94</v>
      </c>
      <c r="C65" s="22" t="s">
        <v>72</v>
      </c>
      <c r="D65" s="14">
        <v>0.1</v>
      </c>
      <c r="E65" s="29">
        <v>44632</v>
      </c>
      <c r="F65" s="29">
        <v>44645</v>
      </c>
      <c r="G65" s="13"/>
      <c r="H65" s="13"/>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row>
    <row r="66" spans="1:64" s="3" customFormat="1" ht="30" customHeight="1" thickBot="1" x14ac:dyDescent="0.3">
      <c r="A66" s="18" t="s">
        <v>8</v>
      </c>
      <c r="B66" s="37" t="s">
        <v>66</v>
      </c>
      <c r="C66" s="38"/>
      <c r="D66" s="39"/>
      <c r="E66" s="40"/>
      <c r="F66" s="40"/>
      <c r="G66" s="13"/>
      <c r="H66" s="13" t="str">
        <f t="shared" si="4"/>
        <v/>
      </c>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row>
    <row r="67" spans="1:64" s="3" customFormat="1" ht="30" customHeight="1" thickBot="1" x14ac:dyDescent="0.3">
      <c r="A67" s="18"/>
      <c r="B67" s="24" t="s">
        <v>95</v>
      </c>
      <c r="C67" s="22" t="s">
        <v>72</v>
      </c>
      <c r="D67" s="14">
        <v>0.95</v>
      </c>
      <c r="E67" s="29">
        <v>44648</v>
      </c>
      <c r="F67" s="29">
        <v>44651</v>
      </c>
      <c r="G67" s="13"/>
      <c r="H67" s="13"/>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row>
    <row r="68" spans="1:64" s="3" customFormat="1" ht="30" customHeight="1" thickBot="1" x14ac:dyDescent="0.3">
      <c r="A68" s="18"/>
      <c r="B68" s="24" t="s">
        <v>96</v>
      </c>
      <c r="C68" s="22" t="s">
        <v>26</v>
      </c>
      <c r="D68" s="14">
        <v>1</v>
      </c>
      <c r="E68" s="29">
        <v>44655</v>
      </c>
      <c r="F68" s="29">
        <v>44662</v>
      </c>
      <c r="G68" s="13"/>
      <c r="H68" s="13"/>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row>
    <row r="69" spans="1:64" s="3" customFormat="1" ht="30" customHeight="1" thickBot="1" x14ac:dyDescent="0.3">
      <c r="A69" s="18"/>
      <c r="B69" s="24" t="s">
        <v>104</v>
      </c>
      <c r="C69" s="22" t="s">
        <v>71</v>
      </c>
      <c r="D69" s="14">
        <v>0.5</v>
      </c>
      <c r="E69" s="29">
        <v>44655</v>
      </c>
      <c r="F69" s="29">
        <v>44659</v>
      </c>
      <c r="G69" s="13"/>
      <c r="H69" s="13"/>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row>
    <row r="70" spans="1:64" s="3" customFormat="1" ht="30" customHeight="1" thickBot="1" x14ac:dyDescent="0.3">
      <c r="A70" s="18"/>
      <c r="B70" s="24" t="s">
        <v>105</v>
      </c>
      <c r="C70" s="22" t="s">
        <v>27</v>
      </c>
      <c r="D70" s="14">
        <v>0.8</v>
      </c>
      <c r="E70" s="29">
        <v>44648</v>
      </c>
      <c r="F70" s="29">
        <v>44662</v>
      </c>
      <c r="G70" s="13"/>
      <c r="H70" s="13"/>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row>
    <row r="71" spans="1:64" s="3" customFormat="1" ht="30" customHeight="1" thickBot="1" x14ac:dyDescent="0.3">
      <c r="A71" s="18"/>
      <c r="B71" s="24" t="s">
        <v>97</v>
      </c>
      <c r="C71" s="22" t="s">
        <v>71</v>
      </c>
      <c r="D71" s="14">
        <v>1</v>
      </c>
      <c r="E71" s="29">
        <v>44657</v>
      </c>
      <c r="F71" s="29">
        <v>44664</v>
      </c>
      <c r="G71" s="13"/>
      <c r="H71" s="13"/>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row>
    <row r="72" spans="1:64" s="3" customFormat="1" ht="30" customHeight="1" thickBot="1" x14ac:dyDescent="0.3">
      <c r="A72" s="18"/>
      <c r="B72" s="24" t="s">
        <v>109</v>
      </c>
      <c r="C72" s="22" t="s">
        <v>31</v>
      </c>
      <c r="D72" s="14">
        <v>0.6</v>
      </c>
      <c r="E72" s="29">
        <v>44651</v>
      </c>
      <c r="F72" s="29">
        <v>44655</v>
      </c>
      <c r="G72" s="13"/>
      <c r="H72" s="13"/>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row>
    <row r="73" spans="1:64" s="3" customFormat="1" ht="30" customHeight="1" thickBot="1" x14ac:dyDescent="0.3">
      <c r="A73" s="18"/>
      <c r="B73" s="24" t="s">
        <v>98</v>
      </c>
      <c r="C73" s="22" t="s">
        <v>31</v>
      </c>
      <c r="D73" s="14">
        <v>0.8</v>
      </c>
      <c r="E73" s="29">
        <v>44662</v>
      </c>
      <c r="F73" s="29">
        <v>44666</v>
      </c>
      <c r="G73" s="13"/>
      <c r="H73" s="13">
        <f t="shared" si="4"/>
        <v>5</v>
      </c>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row>
    <row r="74" spans="1:64" s="3" customFormat="1" ht="30" customHeight="1" thickBot="1" x14ac:dyDescent="0.3">
      <c r="A74" s="18"/>
      <c r="B74" s="33" t="s">
        <v>44</v>
      </c>
      <c r="C74" s="34" t="s">
        <v>26</v>
      </c>
      <c r="D74" s="35">
        <v>0</v>
      </c>
      <c r="E74" s="36">
        <v>44663</v>
      </c>
      <c r="F74" s="36">
        <v>44663</v>
      </c>
      <c r="G74" s="13"/>
      <c r="H74" s="13">
        <f t="shared" si="4"/>
        <v>1</v>
      </c>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row>
    <row r="75" spans="1:64" s="3" customFormat="1" ht="30" customHeight="1" thickBot="1" x14ac:dyDescent="0.3">
      <c r="A75" s="18"/>
      <c r="B75" s="24" t="s">
        <v>45</v>
      </c>
      <c r="C75" s="22"/>
      <c r="D75" s="14">
        <v>0</v>
      </c>
      <c r="E75" s="29">
        <v>44663</v>
      </c>
      <c r="F75" s="29">
        <v>44663</v>
      </c>
      <c r="G75" s="13"/>
      <c r="H75" s="13"/>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row>
    <row r="76" spans="1:64" s="3" customFormat="1" ht="30" customHeight="1" thickBot="1" x14ac:dyDescent="0.3">
      <c r="A76" s="18" t="s">
        <v>8</v>
      </c>
      <c r="B76" s="37" t="s">
        <v>67</v>
      </c>
      <c r="C76" s="38"/>
      <c r="D76" s="39"/>
      <c r="E76" s="40"/>
      <c r="F76" s="40"/>
      <c r="G76" s="13"/>
      <c r="H76" s="13" t="str">
        <f t="shared" si="4"/>
        <v/>
      </c>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row>
    <row r="77" spans="1:64" s="3" customFormat="1" ht="30" customHeight="1" thickBot="1" x14ac:dyDescent="0.3">
      <c r="A77" s="18"/>
      <c r="B77" s="24" t="s">
        <v>46</v>
      </c>
      <c r="C77" s="22" t="s">
        <v>26</v>
      </c>
      <c r="D77" s="14">
        <v>0</v>
      </c>
      <c r="E77" s="29">
        <v>44669</v>
      </c>
      <c r="F77" s="29">
        <v>44690</v>
      </c>
      <c r="G77" s="13"/>
      <c r="H77" s="13">
        <f t="shared" si="4"/>
        <v>22</v>
      </c>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row>
    <row r="78" spans="1:64" s="3" customFormat="1" ht="30" customHeight="1" thickBot="1" x14ac:dyDescent="0.3">
      <c r="A78" s="18"/>
      <c r="B78" s="24" t="s">
        <v>99</v>
      </c>
      <c r="C78" s="22" t="s">
        <v>31</v>
      </c>
      <c r="D78" s="14">
        <v>0</v>
      </c>
      <c r="E78" s="29">
        <v>44669</v>
      </c>
      <c r="F78" s="29">
        <v>44690</v>
      </c>
      <c r="G78" s="13"/>
      <c r="H78" s="13"/>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row>
    <row r="79" spans="1:64" s="3" customFormat="1" ht="30" customHeight="1" thickBot="1" x14ac:dyDescent="0.3">
      <c r="A79" s="18"/>
      <c r="B79" s="24" t="s">
        <v>100</v>
      </c>
      <c r="C79" s="22" t="s">
        <v>31</v>
      </c>
      <c r="D79" s="14">
        <v>0</v>
      </c>
      <c r="E79" s="29">
        <v>44669</v>
      </c>
      <c r="F79" s="29">
        <v>44690</v>
      </c>
      <c r="G79" s="13"/>
      <c r="H79" s="13"/>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row>
    <row r="80" spans="1:64" s="3" customFormat="1" ht="30" customHeight="1" thickBot="1" x14ac:dyDescent="0.3">
      <c r="A80" s="18"/>
      <c r="B80" s="24" t="s">
        <v>101</v>
      </c>
      <c r="C80" s="22" t="s">
        <v>72</v>
      </c>
      <c r="D80" s="14">
        <v>0</v>
      </c>
      <c r="E80" s="29">
        <v>44669</v>
      </c>
      <c r="F80" s="29">
        <v>44690</v>
      </c>
      <c r="G80" s="13"/>
      <c r="H80" s="13"/>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row>
    <row r="81" spans="1:64" s="3" customFormat="1" ht="30" customHeight="1" thickBot="1" x14ac:dyDescent="0.3">
      <c r="A81" s="18"/>
      <c r="B81" s="24" t="s">
        <v>108</v>
      </c>
      <c r="C81" s="22" t="s">
        <v>31</v>
      </c>
      <c r="D81" s="14">
        <v>0</v>
      </c>
      <c r="E81" s="29">
        <v>44669</v>
      </c>
      <c r="F81" s="29">
        <v>44690</v>
      </c>
      <c r="G81" s="13"/>
      <c r="H81" s="13"/>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row>
    <row r="82" spans="1:64" s="3" customFormat="1" ht="30" customHeight="1" thickBot="1" x14ac:dyDescent="0.3">
      <c r="A82" s="18"/>
      <c r="B82" s="24" t="s">
        <v>106</v>
      </c>
      <c r="C82" s="22" t="s">
        <v>71</v>
      </c>
      <c r="D82" s="14">
        <v>0</v>
      </c>
      <c r="E82" s="29">
        <v>44669</v>
      </c>
      <c r="F82" s="29">
        <v>44690</v>
      </c>
      <c r="G82" s="13"/>
      <c r="H82" s="13"/>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row>
    <row r="83" spans="1:64" s="3" customFormat="1" ht="30" customHeight="1" thickBot="1" x14ac:dyDescent="0.3">
      <c r="A83" s="18"/>
      <c r="B83" s="24" t="s">
        <v>107</v>
      </c>
      <c r="C83" s="22" t="s">
        <v>27</v>
      </c>
      <c r="D83" s="14">
        <v>0</v>
      </c>
      <c r="E83" s="29">
        <v>44669</v>
      </c>
      <c r="F83" s="29">
        <v>44690</v>
      </c>
      <c r="G83" s="13"/>
      <c r="H83" s="13"/>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5"/>
      <c r="BI83" s="15"/>
      <c r="BJ83" s="15"/>
      <c r="BK83" s="15"/>
      <c r="BL83" s="15"/>
    </row>
    <row r="84" spans="1:64" s="3" customFormat="1" ht="30" customHeight="1" thickBot="1" x14ac:dyDescent="0.3">
      <c r="A84" s="18"/>
      <c r="B84" s="24" t="s">
        <v>111</v>
      </c>
      <c r="C84" s="22" t="s">
        <v>27</v>
      </c>
      <c r="D84" s="14">
        <v>0</v>
      </c>
      <c r="E84" s="29">
        <v>44669</v>
      </c>
      <c r="F84" s="29">
        <v>44690</v>
      </c>
      <c r="G84" s="13"/>
      <c r="H84" s="13"/>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c r="BL84" s="15"/>
    </row>
    <row r="85" spans="1:64" s="3" customFormat="1" ht="30" customHeight="1" thickBot="1" x14ac:dyDescent="0.3">
      <c r="A85" s="18" t="s">
        <v>8</v>
      </c>
      <c r="B85" s="37" t="s">
        <v>68</v>
      </c>
      <c r="C85" s="38"/>
      <c r="D85" s="39"/>
      <c r="E85" s="40"/>
      <c r="F85" s="40"/>
      <c r="G85" s="13"/>
      <c r="H85" s="13" t="str">
        <f t="shared" si="4"/>
        <v/>
      </c>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row>
    <row r="86" spans="1:64" s="3" customFormat="1" ht="30" customHeight="1" thickBot="1" x14ac:dyDescent="0.3">
      <c r="A86" s="18"/>
      <c r="B86" s="33" t="s">
        <v>49</v>
      </c>
      <c r="C86" s="34" t="s">
        <v>26</v>
      </c>
      <c r="D86" s="35">
        <v>0</v>
      </c>
      <c r="E86" s="36">
        <v>44690</v>
      </c>
      <c r="F86" s="36">
        <f>E86+12</f>
        <v>44702</v>
      </c>
      <c r="G86" s="13"/>
      <c r="H86" s="13"/>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row>
    <row r="87" spans="1:64" s="3" customFormat="1" ht="30" customHeight="1" thickBot="1" x14ac:dyDescent="0.3">
      <c r="A87" s="18"/>
      <c r="B87" s="24" t="s">
        <v>48</v>
      </c>
      <c r="C87" s="22" t="s">
        <v>72</v>
      </c>
      <c r="D87" s="14">
        <v>0</v>
      </c>
      <c r="E87" s="29">
        <v>44690</v>
      </c>
      <c r="F87" s="29">
        <v>44702</v>
      </c>
      <c r="G87" s="13"/>
      <c r="H87" s="13"/>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row>
    <row r="88" spans="1:64" s="3" customFormat="1" ht="30" customHeight="1" thickBot="1" x14ac:dyDescent="0.3">
      <c r="A88" s="18"/>
      <c r="B88" s="24" t="s">
        <v>47</v>
      </c>
      <c r="C88" s="22" t="s">
        <v>26</v>
      </c>
      <c r="D88" s="14">
        <v>0</v>
      </c>
      <c r="E88" s="29">
        <v>44698</v>
      </c>
      <c r="F88" s="29">
        <v>44715</v>
      </c>
      <c r="G88" s="13"/>
      <c r="H88" s="13">
        <f t="shared" si="4"/>
        <v>18</v>
      </c>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row>
    <row r="89" spans="1:64" s="3" customFormat="1" ht="30" customHeight="1" thickBot="1" x14ac:dyDescent="0.3">
      <c r="A89" s="18"/>
      <c r="B89" s="24" t="s">
        <v>113</v>
      </c>
      <c r="C89" s="22" t="s">
        <v>30</v>
      </c>
      <c r="D89" s="14">
        <v>0</v>
      </c>
      <c r="E89" s="29">
        <v>44691</v>
      </c>
      <c r="F89" s="29">
        <v>44698</v>
      </c>
      <c r="G89" s="13"/>
      <c r="H89" s="13"/>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row>
    <row r="90" spans="1:64" s="3" customFormat="1" ht="30" customHeight="1" thickBot="1" x14ac:dyDescent="0.3">
      <c r="A90" s="18"/>
      <c r="B90" s="24" t="s">
        <v>112</v>
      </c>
      <c r="C90" s="22" t="s">
        <v>30</v>
      </c>
      <c r="D90" s="14">
        <v>0</v>
      </c>
      <c r="E90" s="29">
        <v>44691</v>
      </c>
      <c r="F90" s="29">
        <v>44698</v>
      </c>
      <c r="G90" s="13"/>
      <c r="H90" s="13"/>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row>
    <row r="91" spans="1:64" s="3" customFormat="1" ht="30" customHeight="1" thickBot="1" x14ac:dyDescent="0.3">
      <c r="A91" s="18"/>
      <c r="B91" s="24" t="s">
        <v>110</v>
      </c>
      <c r="C91" s="22" t="s">
        <v>27</v>
      </c>
      <c r="D91" s="14"/>
      <c r="E91" s="29">
        <v>44691</v>
      </c>
      <c r="F91" s="29">
        <v>44698</v>
      </c>
      <c r="G91" s="13"/>
      <c r="H91" s="13"/>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c r="BL91" s="15"/>
    </row>
    <row r="92" spans="1:64" s="48" customFormat="1" ht="30" customHeight="1" thickBot="1" x14ac:dyDescent="0.3">
      <c r="A92" s="41"/>
      <c r="B92" s="42" t="s">
        <v>114</v>
      </c>
      <c r="C92" s="43" t="s">
        <v>26</v>
      </c>
      <c r="D92" s="44">
        <v>0</v>
      </c>
      <c r="E92" s="45">
        <v>44691</v>
      </c>
      <c r="F92" s="45">
        <v>44711</v>
      </c>
      <c r="G92" s="46"/>
      <c r="H92" s="46"/>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7"/>
      <c r="AU92" s="47"/>
      <c r="AV92" s="47"/>
      <c r="AW92" s="47"/>
      <c r="AX92" s="47"/>
      <c r="AY92" s="47"/>
      <c r="AZ92" s="47"/>
      <c r="BA92" s="47"/>
      <c r="BB92" s="47"/>
      <c r="BC92" s="47"/>
      <c r="BD92" s="47"/>
      <c r="BE92" s="47"/>
      <c r="BF92" s="47"/>
      <c r="BG92" s="47"/>
      <c r="BH92" s="47"/>
      <c r="BI92" s="47"/>
      <c r="BJ92" s="47"/>
      <c r="BK92" s="47"/>
      <c r="BL92" s="47"/>
    </row>
    <row r="93" spans="1:64" s="3" customFormat="1" ht="30" customHeight="1" thickBot="1" x14ac:dyDescent="0.3">
      <c r="A93" s="18"/>
      <c r="B93" s="37" t="s">
        <v>117</v>
      </c>
      <c r="C93" s="38"/>
      <c r="D93" s="39"/>
      <c r="E93" s="40"/>
      <c r="F93" s="40"/>
      <c r="G93" s="13"/>
      <c r="H93" s="13"/>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row>
    <row r="94" spans="1:64" s="3" customFormat="1" ht="30" customHeight="1" thickBot="1" x14ac:dyDescent="0.3">
      <c r="A94" s="18"/>
      <c r="B94" s="24" t="s">
        <v>115</v>
      </c>
      <c r="C94" s="22" t="s">
        <v>26</v>
      </c>
      <c r="D94" s="14">
        <v>0</v>
      </c>
      <c r="E94" s="29">
        <v>44713</v>
      </c>
      <c r="F94" s="29">
        <v>44716</v>
      </c>
      <c r="G94" s="13"/>
      <c r="H94" s="13"/>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row>
    <row r="95" spans="1:64" s="3" customFormat="1" ht="30" customHeight="1" thickBot="1" x14ac:dyDescent="0.3">
      <c r="A95" s="18"/>
      <c r="B95" s="33" t="s">
        <v>116</v>
      </c>
      <c r="C95" s="34" t="s">
        <v>26</v>
      </c>
      <c r="D95" s="35">
        <v>0</v>
      </c>
      <c r="E95" s="36">
        <v>44716</v>
      </c>
      <c r="F95" s="36">
        <f>E95</f>
        <v>44716</v>
      </c>
      <c r="G95" s="13"/>
      <c r="H95" s="13">
        <f t="shared" si="4"/>
        <v>1</v>
      </c>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c r="BL95" s="15"/>
    </row>
    <row r="96" spans="1:64" s="3" customFormat="1" ht="30" customHeight="1" thickBot="1" x14ac:dyDescent="0.3">
      <c r="A96" s="18" t="s">
        <v>9</v>
      </c>
      <c r="B96" s="25"/>
      <c r="C96" s="23"/>
      <c r="D96" s="12"/>
      <c r="E96" s="30"/>
      <c r="F96" s="30"/>
      <c r="G96" s="13"/>
      <c r="H96" s="13" t="str">
        <f t="shared" si="4"/>
        <v/>
      </c>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row>
    <row r="97" spans="3:7" ht="30" customHeight="1" x14ac:dyDescent="0.25">
      <c r="G97" s="6"/>
    </row>
    <row r="98" spans="3:7" ht="30" customHeight="1" x14ac:dyDescent="0.25">
      <c r="C98" s="10"/>
      <c r="F98" s="20"/>
    </row>
    <row r="99" spans="3:7" ht="30" customHeight="1" x14ac:dyDescent="0.25">
      <c r="C99" s="11"/>
    </row>
  </sheetData>
  <mergeCells count="13">
    <mergeCell ref="B6:G6"/>
    <mergeCell ref="W5:AC5"/>
    <mergeCell ref="AD5:AJ5"/>
    <mergeCell ref="AK5:AQ5"/>
    <mergeCell ref="AR5:AX5"/>
    <mergeCell ref="AY5:BE5"/>
    <mergeCell ref="BF5:BL5"/>
    <mergeCell ref="B2:B4"/>
    <mergeCell ref="C4:D4"/>
    <mergeCell ref="E4:F4"/>
    <mergeCell ref="C5:D5"/>
    <mergeCell ref="I5:O5"/>
    <mergeCell ref="P5:V5"/>
  </mergeCells>
  <conditionalFormatting sqref="D16:D17 D96 D24:D27 D19:D22 D50:D56 D77:D84 D75 D67:D73 D92 D87:D88">
    <cfRule type="dataBar" priority="130">
      <dataBar>
        <cfvo type="num" val="0"/>
        <cfvo type="num" val="1"/>
        <color theme="0" tint="-0.249977111117893"/>
      </dataBar>
      <extLst>
        <ext xmlns:x14="http://schemas.microsoft.com/office/spreadsheetml/2009/9/main" uri="{B025F937-C7B1-47D3-B67F-A62EFF666E3E}">
          <x14:id>{E96E7C27-2E68-48F7-9678-60F568148046}</x14:id>
        </ext>
      </extLst>
    </cfRule>
  </conditionalFormatting>
  <conditionalFormatting sqref="I96:BL96 I34:BL36 I6:BL27 I29:BL31 I49:BL56 I66:BL73 I76:BL94">
    <cfRule type="expression" dxfId="44" priority="133">
      <formula>AND(TODAY()&gt;=I$6,TODAY()&lt;J$6)</formula>
    </cfRule>
  </conditionalFormatting>
  <conditionalFormatting sqref="I96:BL96 I34:BL36 I8:BL27 I29:BL31 I49:BL56 I66:BL73 I76:BL94">
    <cfRule type="expression" dxfId="43" priority="131">
      <formula>AND(début_tâche&lt;=I$6,ROUNDDOWN((fin_tâche-début_tâche+1)*avancement_tâche,0)+début_tâche-1&gt;=I$6)</formula>
    </cfRule>
    <cfRule type="expression" dxfId="42" priority="132" stopIfTrue="1">
      <formula>AND(fin_tâche&gt;=I$6,début_tâche&lt;J$6)</formula>
    </cfRule>
  </conditionalFormatting>
  <conditionalFormatting sqref="D34:D35 D30:D31">
    <cfRule type="dataBar" priority="129">
      <dataBar>
        <cfvo type="num" val="0"/>
        <cfvo type="num" val="1"/>
        <color theme="0" tint="-0.249977111117893"/>
      </dataBar>
      <extLst>
        <ext xmlns:x14="http://schemas.microsoft.com/office/spreadsheetml/2009/9/main" uri="{B025F937-C7B1-47D3-B67F-A62EFF666E3E}">
          <x14:id>{61BAFCB1-C9D1-4453-9835-894AAFFB2D48}</x14:id>
        </ext>
      </extLst>
    </cfRule>
  </conditionalFormatting>
  <conditionalFormatting sqref="D47">
    <cfRule type="dataBar" priority="125">
      <dataBar>
        <cfvo type="num" val="0"/>
        <cfvo type="num" val="1"/>
        <color theme="0" tint="-0.249977111117893"/>
      </dataBar>
      <extLst>
        <ext xmlns:x14="http://schemas.microsoft.com/office/spreadsheetml/2009/9/main" uri="{B025F937-C7B1-47D3-B67F-A62EFF666E3E}">
          <x14:id>{AD57E977-98C8-4463-AF63-0B910B22A855}</x14:id>
        </ext>
      </extLst>
    </cfRule>
  </conditionalFormatting>
  <conditionalFormatting sqref="I43:BL45 I47:BL47">
    <cfRule type="expression" dxfId="41" priority="128">
      <formula>AND(TODAY()&gt;=I$6,TODAY()&lt;J$6)</formula>
    </cfRule>
  </conditionalFormatting>
  <conditionalFormatting sqref="I43:BL45 I47:BL47">
    <cfRule type="expression" dxfId="40" priority="126">
      <formula>AND(début_tâche&lt;=I$6,ROUNDDOWN((fin_tâche-début_tâche+1)*avancement_tâche,0)+début_tâche-1&gt;=I$6)</formula>
    </cfRule>
    <cfRule type="expression" dxfId="39" priority="127" stopIfTrue="1">
      <formula>AND(fin_tâche&gt;=I$6,début_tâche&lt;J$6)</formula>
    </cfRule>
  </conditionalFormatting>
  <conditionalFormatting sqref="D44:D45">
    <cfRule type="dataBar" priority="124">
      <dataBar>
        <cfvo type="num" val="0"/>
        <cfvo type="num" val="1"/>
        <color theme="0" tint="-0.249977111117893"/>
      </dataBar>
      <extLst>
        <ext xmlns:x14="http://schemas.microsoft.com/office/spreadsheetml/2009/9/main" uri="{B025F937-C7B1-47D3-B67F-A62EFF666E3E}">
          <x14:id>{85DD6914-E53C-41B0-AFBA-86F7B9451DA6}</x14:id>
        </ext>
      </extLst>
    </cfRule>
  </conditionalFormatting>
  <conditionalFormatting sqref="I48:BL48">
    <cfRule type="expression" dxfId="38" priority="122">
      <formula>AND(TODAY()&gt;=I$6,TODAY()&lt;J$6)</formula>
    </cfRule>
  </conditionalFormatting>
  <conditionalFormatting sqref="I48:BL48">
    <cfRule type="expression" dxfId="37" priority="120">
      <formula>AND(début_tâche&lt;=I$6,ROUNDDOWN((fin_tâche-début_tâche+1)*avancement_tâche,0)+début_tâche-1&gt;=I$6)</formula>
    </cfRule>
    <cfRule type="expression" dxfId="36" priority="121" stopIfTrue="1">
      <formula>AND(fin_tâche&gt;=I$6,début_tâche&lt;J$6)</formula>
    </cfRule>
  </conditionalFormatting>
  <conditionalFormatting sqref="I57:BL57">
    <cfRule type="expression" dxfId="35" priority="113">
      <formula>AND(TODAY()&gt;=I$6,TODAY()&lt;J$6)</formula>
    </cfRule>
  </conditionalFormatting>
  <conditionalFormatting sqref="I57:BL57">
    <cfRule type="expression" dxfId="34" priority="111">
      <formula>AND(début_tâche&lt;=I$6,ROUNDDOWN((fin_tâche-début_tâche+1)*avancement_tâche,0)+début_tâche-1&gt;=I$6)</formula>
    </cfRule>
    <cfRule type="expression" dxfId="33" priority="112" stopIfTrue="1">
      <formula>AND(fin_tâche&gt;=I$6,début_tâche&lt;J$6)</formula>
    </cfRule>
  </conditionalFormatting>
  <conditionalFormatting sqref="D64:D65">
    <cfRule type="dataBar" priority="107">
      <dataBar>
        <cfvo type="num" val="0"/>
        <cfvo type="num" val="1"/>
        <color theme="0" tint="-0.249977111117893"/>
      </dataBar>
      <extLst>
        <ext xmlns:x14="http://schemas.microsoft.com/office/spreadsheetml/2009/9/main" uri="{B025F937-C7B1-47D3-B67F-A62EFF666E3E}">
          <x14:id>{F7F63C90-679F-41E1-9DD7-C7641723B832}</x14:id>
        </ext>
      </extLst>
    </cfRule>
  </conditionalFormatting>
  <conditionalFormatting sqref="I58:BL65">
    <cfRule type="expression" dxfId="32" priority="110">
      <formula>AND(TODAY()&gt;=I$6,TODAY()&lt;J$6)</formula>
    </cfRule>
  </conditionalFormatting>
  <conditionalFormatting sqref="I58:BL65">
    <cfRule type="expression" dxfId="31" priority="108">
      <formula>AND(début_tâche&lt;=I$6,ROUNDDOWN((fin_tâche-début_tâche+1)*avancement_tâche,0)+début_tâche-1&gt;=I$6)</formula>
    </cfRule>
    <cfRule type="expression" dxfId="30" priority="109" stopIfTrue="1">
      <formula>AND(fin_tâche&gt;=I$6,début_tâche&lt;J$6)</formula>
    </cfRule>
  </conditionalFormatting>
  <conditionalFormatting sqref="D59:D63">
    <cfRule type="dataBar" priority="106">
      <dataBar>
        <cfvo type="num" val="0"/>
        <cfvo type="num" val="1"/>
        <color theme="0" tint="-0.249977111117893"/>
      </dataBar>
      <extLst>
        <ext xmlns:x14="http://schemas.microsoft.com/office/spreadsheetml/2009/9/main" uri="{B025F937-C7B1-47D3-B67F-A62EFF666E3E}">
          <x14:id>{8C1F1D87-2F5D-4508-9015-0F4807608336}</x14:id>
        </ext>
      </extLst>
    </cfRule>
  </conditionalFormatting>
  <conditionalFormatting sqref="D12:D14">
    <cfRule type="dataBar" priority="96">
      <dataBar>
        <cfvo type="num" val="0"/>
        <cfvo type="num" val="1"/>
        <color theme="0" tint="-0.249977111117893"/>
      </dataBar>
      <extLst>
        <ext xmlns:x14="http://schemas.microsoft.com/office/spreadsheetml/2009/9/main" uri="{B025F937-C7B1-47D3-B67F-A62EFF666E3E}">
          <x14:id>{85676472-4DEA-4B47-8076-2B079F7EB722}</x14:id>
        </ext>
      </extLst>
    </cfRule>
  </conditionalFormatting>
  <conditionalFormatting sqref="D10:D11">
    <cfRule type="dataBar" priority="95">
      <dataBar>
        <cfvo type="num" val="0"/>
        <cfvo type="num" val="1"/>
        <color theme="0" tint="-0.249977111117893"/>
      </dataBar>
      <extLst>
        <ext xmlns:x14="http://schemas.microsoft.com/office/spreadsheetml/2009/9/main" uri="{B025F937-C7B1-47D3-B67F-A62EFF666E3E}">
          <x14:id>{31E90CF3-9F5F-44CA-B687-A51E64DCC915}</x14:id>
        </ext>
      </extLst>
    </cfRule>
  </conditionalFormatting>
  <conditionalFormatting sqref="I74:BL75">
    <cfRule type="expression" dxfId="29" priority="88">
      <formula>AND(TODAY()&gt;=I$6,TODAY()&lt;J$6)</formula>
    </cfRule>
  </conditionalFormatting>
  <conditionalFormatting sqref="I74:BL75">
    <cfRule type="expression" dxfId="28" priority="86">
      <formula>AND(début_tâche&lt;=I$6,ROUNDDOWN((fin_tâche-début_tâche+1)*avancement_tâche,0)+début_tâche-1&gt;=I$6)</formula>
    </cfRule>
    <cfRule type="expression" dxfId="27" priority="87" stopIfTrue="1">
      <formula>AND(fin_tâche&gt;=I$6,début_tâche&lt;J$6)</formula>
    </cfRule>
  </conditionalFormatting>
  <conditionalFormatting sqref="D86:D91">
    <cfRule type="dataBar" priority="79">
      <dataBar>
        <cfvo type="num" val="0"/>
        <cfvo type="num" val="1"/>
        <color theme="0" tint="-0.249977111117893"/>
      </dataBar>
      <extLst>
        <ext xmlns:x14="http://schemas.microsoft.com/office/spreadsheetml/2009/9/main" uri="{B025F937-C7B1-47D3-B67F-A62EFF666E3E}">
          <x14:id>{49690BEA-F1DA-49A9-87E0-BC10D33392B4}</x14:id>
        </ext>
      </extLst>
    </cfRule>
  </conditionalFormatting>
  <conditionalFormatting sqref="I86:BL91">
    <cfRule type="expression" dxfId="26" priority="78">
      <formula>AND(TODAY()&gt;=I$6,TODAY()&lt;J$6)</formula>
    </cfRule>
  </conditionalFormatting>
  <conditionalFormatting sqref="I86:BL91">
    <cfRule type="expression" dxfId="25" priority="76">
      <formula>AND(début_tâche&lt;=I$6,ROUNDDOWN((fin_tâche-début_tâche+1)*avancement_tâche,0)+début_tâche-1&gt;=I$6)</formula>
    </cfRule>
    <cfRule type="expression" dxfId="24" priority="77" stopIfTrue="1">
      <formula>AND(fin_tâche&gt;=I$6,début_tâche&lt;J$6)</formula>
    </cfRule>
  </conditionalFormatting>
  <conditionalFormatting sqref="I95:BL95">
    <cfRule type="expression" dxfId="23" priority="72">
      <formula>AND(TODAY()&gt;=I$6,TODAY()&lt;J$6)</formula>
    </cfRule>
  </conditionalFormatting>
  <conditionalFormatting sqref="I95:BL95">
    <cfRule type="expression" dxfId="22" priority="70">
      <formula>AND(début_tâche&lt;=I$6,ROUNDDOWN((fin_tâche-début_tâche+1)*avancement_tâche,0)+début_tâche-1&gt;=I$6)</formula>
    </cfRule>
    <cfRule type="expression" dxfId="21" priority="71" stopIfTrue="1">
      <formula>AND(fin_tâche&gt;=I$6,début_tâche&lt;J$6)</formula>
    </cfRule>
  </conditionalFormatting>
  <conditionalFormatting sqref="I32:BL32">
    <cfRule type="expression" dxfId="20" priority="68">
      <formula>AND(TODAY()&gt;=I$6,TODAY()&lt;J$6)</formula>
    </cfRule>
  </conditionalFormatting>
  <conditionalFormatting sqref="I32:BL32">
    <cfRule type="expression" dxfId="19" priority="66">
      <formula>AND(début_tâche&lt;=I$6,ROUNDDOWN((fin_tâche-début_tâche+1)*avancement_tâche,0)+début_tâche-1&gt;=I$6)</formula>
    </cfRule>
    <cfRule type="expression" dxfId="18" priority="67" stopIfTrue="1">
      <formula>AND(fin_tâche&gt;=I$6,début_tâche&lt;J$6)</formula>
    </cfRule>
  </conditionalFormatting>
  <conditionalFormatting sqref="D32">
    <cfRule type="dataBar" priority="65">
      <dataBar>
        <cfvo type="num" val="0"/>
        <cfvo type="num" val="1"/>
        <color theme="0" tint="-0.249977111117893"/>
      </dataBar>
      <extLst>
        <ext xmlns:x14="http://schemas.microsoft.com/office/spreadsheetml/2009/9/main" uri="{B025F937-C7B1-47D3-B67F-A62EFF666E3E}">
          <x14:id>{70FE4911-65CD-4B63-902B-DAD573D9D1E7}</x14:id>
        </ext>
      </extLst>
    </cfRule>
  </conditionalFormatting>
  <conditionalFormatting sqref="I33:BL33">
    <cfRule type="expression" dxfId="17" priority="64">
      <formula>AND(TODAY()&gt;=I$6,TODAY()&lt;J$6)</formula>
    </cfRule>
  </conditionalFormatting>
  <conditionalFormatting sqref="I33:BL33">
    <cfRule type="expression" dxfId="16" priority="62">
      <formula>AND(début_tâche&lt;=I$6,ROUNDDOWN((fin_tâche-début_tâche+1)*avancement_tâche,0)+début_tâche-1&gt;=I$6)</formula>
    </cfRule>
    <cfRule type="expression" dxfId="15" priority="63" stopIfTrue="1">
      <formula>AND(fin_tâche&gt;=I$6,début_tâche&lt;J$6)</formula>
    </cfRule>
  </conditionalFormatting>
  <conditionalFormatting sqref="D33">
    <cfRule type="dataBar" priority="61">
      <dataBar>
        <cfvo type="num" val="0"/>
        <cfvo type="num" val="1"/>
        <color theme="0" tint="-0.249977111117893"/>
      </dataBar>
      <extLst>
        <ext xmlns:x14="http://schemas.microsoft.com/office/spreadsheetml/2009/9/main" uri="{B025F937-C7B1-47D3-B67F-A62EFF666E3E}">
          <x14:id>{107B3D2A-9D99-4B77-A0C1-E7D4234EC328}</x14:id>
        </ext>
      </extLst>
    </cfRule>
  </conditionalFormatting>
  <conditionalFormatting sqref="I37:BL38 I42:BL42">
    <cfRule type="expression" dxfId="14" priority="60">
      <formula>AND(TODAY()&gt;=I$6,TODAY()&lt;J$6)</formula>
    </cfRule>
  </conditionalFormatting>
  <conditionalFormatting sqref="I37:BL38 I42:BL42">
    <cfRule type="expression" dxfId="13" priority="58">
      <formula>AND(début_tâche&lt;=I$6,ROUNDDOWN((fin_tâche-début_tâche+1)*avancement_tâche,0)+début_tâche-1&gt;=I$6)</formula>
    </cfRule>
    <cfRule type="expression" dxfId="12" priority="59" stopIfTrue="1">
      <formula>AND(fin_tâche&gt;=I$6,début_tâche&lt;J$6)</formula>
    </cfRule>
  </conditionalFormatting>
  <conditionalFormatting sqref="D38">
    <cfRule type="dataBar" priority="57">
      <dataBar>
        <cfvo type="num" val="0"/>
        <cfvo type="num" val="1"/>
        <color theme="0" tint="-0.249977111117893"/>
      </dataBar>
      <extLst>
        <ext xmlns:x14="http://schemas.microsoft.com/office/spreadsheetml/2009/9/main" uri="{B025F937-C7B1-47D3-B67F-A62EFF666E3E}">
          <x14:id>{4BDF0497-329E-4ACE-A091-C6666647B0A6}</x14:id>
        </ext>
      </extLst>
    </cfRule>
  </conditionalFormatting>
  <conditionalFormatting sqref="I39:BL39">
    <cfRule type="expression" dxfId="11" priority="56">
      <formula>AND(TODAY()&gt;=I$6,TODAY()&lt;J$6)</formula>
    </cfRule>
  </conditionalFormatting>
  <conditionalFormatting sqref="I39:BL39">
    <cfRule type="expression" dxfId="10" priority="54">
      <formula>AND(début_tâche&lt;=I$6,ROUNDDOWN((fin_tâche-début_tâche+1)*avancement_tâche,0)+début_tâche-1&gt;=I$6)</formula>
    </cfRule>
    <cfRule type="expression" dxfId="9" priority="55" stopIfTrue="1">
      <formula>AND(fin_tâche&gt;=I$6,début_tâche&lt;J$6)</formula>
    </cfRule>
  </conditionalFormatting>
  <conditionalFormatting sqref="D39">
    <cfRule type="dataBar" priority="53">
      <dataBar>
        <cfvo type="num" val="0"/>
        <cfvo type="num" val="1"/>
        <color theme="0" tint="-0.249977111117893"/>
      </dataBar>
      <extLst>
        <ext xmlns:x14="http://schemas.microsoft.com/office/spreadsheetml/2009/9/main" uri="{B025F937-C7B1-47D3-B67F-A62EFF666E3E}">
          <x14:id>{2616EACB-B142-4ABA-AB98-D0EFAE3192B1}</x14:id>
        </ext>
      </extLst>
    </cfRule>
  </conditionalFormatting>
  <conditionalFormatting sqref="I40:BL41">
    <cfRule type="expression" dxfId="8" priority="52">
      <formula>AND(TODAY()&gt;=I$6,TODAY()&lt;J$6)</formula>
    </cfRule>
  </conditionalFormatting>
  <conditionalFormatting sqref="I40:BL41">
    <cfRule type="expression" dxfId="7" priority="50">
      <formula>AND(début_tâche&lt;=I$6,ROUNDDOWN((fin_tâche-début_tâche+1)*avancement_tâche,0)+début_tâche-1&gt;=I$6)</formula>
    </cfRule>
    <cfRule type="expression" dxfId="6" priority="51" stopIfTrue="1">
      <formula>AND(fin_tâche&gt;=I$6,début_tâche&lt;J$6)</formula>
    </cfRule>
  </conditionalFormatting>
  <conditionalFormatting sqref="D40:D41">
    <cfRule type="dataBar" priority="49">
      <dataBar>
        <cfvo type="num" val="0"/>
        <cfvo type="num" val="1"/>
        <color theme="0" tint="-0.249977111117893"/>
      </dataBar>
      <extLst>
        <ext xmlns:x14="http://schemas.microsoft.com/office/spreadsheetml/2009/9/main" uri="{B025F937-C7B1-47D3-B67F-A62EFF666E3E}">
          <x14:id>{9179826B-45ED-4988-BB2A-78DA7424E602}</x14:id>
        </ext>
      </extLst>
    </cfRule>
  </conditionalFormatting>
  <conditionalFormatting sqref="D46">
    <cfRule type="dataBar" priority="45">
      <dataBar>
        <cfvo type="num" val="0"/>
        <cfvo type="num" val="1"/>
        <color theme="0" tint="-0.249977111117893"/>
      </dataBar>
      <extLst>
        <ext xmlns:x14="http://schemas.microsoft.com/office/spreadsheetml/2009/9/main" uri="{B025F937-C7B1-47D3-B67F-A62EFF666E3E}">
          <x14:id>{9795FCF7-A67A-433E-B155-AD1C0E7C374A}</x14:id>
        </ext>
      </extLst>
    </cfRule>
  </conditionalFormatting>
  <conditionalFormatting sqref="I46:BL46">
    <cfRule type="expression" dxfId="5" priority="48">
      <formula>AND(TODAY()&gt;=I$6,TODAY()&lt;J$6)</formula>
    </cfRule>
  </conditionalFormatting>
  <conditionalFormatting sqref="I46:BL46">
    <cfRule type="expression" dxfId="4" priority="46">
      <formula>AND(début_tâche&lt;=I$6,ROUNDDOWN((fin_tâche-début_tâche+1)*avancement_tâche,0)+début_tâche-1&gt;=I$6)</formula>
    </cfRule>
    <cfRule type="expression" dxfId="3" priority="47" stopIfTrue="1">
      <formula>AND(fin_tâche&gt;=I$6,début_tâche&lt;J$6)</formula>
    </cfRule>
  </conditionalFormatting>
  <conditionalFormatting sqref="D9">
    <cfRule type="dataBar" priority="42">
      <dataBar>
        <cfvo type="num" val="0"/>
        <cfvo type="num" val="1"/>
        <color theme="0" tint="-0.249977111117893"/>
      </dataBar>
      <extLst>
        <ext xmlns:x14="http://schemas.microsoft.com/office/spreadsheetml/2009/9/main" uri="{B025F937-C7B1-47D3-B67F-A62EFF666E3E}">
          <x14:id>{36C8D48B-9FF9-4463-BC3F-14FABEE2DEF7}</x14:id>
        </ext>
      </extLst>
    </cfRule>
  </conditionalFormatting>
  <conditionalFormatting sqref="D8">
    <cfRule type="dataBar" priority="35">
      <dataBar>
        <cfvo type="num" val="0"/>
        <cfvo type="num" val="1"/>
        <color theme="0" tint="-0.249977111117893"/>
      </dataBar>
      <extLst>
        <ext xmlns:x14="http://schemas.microsoft.com/office/spreadsheetml/2009/9/main" uri="{B025F937-C7B1-47D3-B67F-A62EFF666E3E}">
          <x14:id>{E0B18B9E-ABE8-4DF8-8BD1-0C6F980D2ADC}</x14:id>
        </ext>
      </extLst>
    </cfRule>
  </conditionalFormatting>
  <conditionalFormatting sqref="D15">
    <cfRule type="dataBar" priority="34">
      <dataBar>
        <cfvo type="num" val="0"/>
        <cfvo type="num" val="1"/>
        <color theme="0" tint="-0.249977111117893"/>
      </dataBar>
      <extLst>
        <ext xmlns:x14="http://schemas.microsoft.com/office/spreadsheetml/2009/9/main" uri="{B025F937-C7B1-47D3-B67F-A62EFF666E3E}">
          <x14:id>{178C4897-C988-4B12-B787-7588CA53E10B}</x14:id>
        </ext>
      </extLst>
    </cfRule>
  </conditionalFormatting>
  <conditionalFormatting sqref="D18">
    <cfRule type="dataBar" priority="33">
      <dataBar>
        <cfvo type="num" val="0"/>
        <cfvo type="num" val="1"/>
        <color theme="0" tint="-0.249977111117893"/>
      </dataBar>
      <extLst>
        <ext xmlns:x14="http://schemas.microsoft.com/office/spreadsheetml/2009/9/main" uri="{B025F937-C7B1-47D3-B67F-A62EFF666E3E}">
          <x14:id>{B4ED5E57-C950-47E4-A099-DCA192DFE477}</x14:id>
        </ext>
      </extLst>
    </cfRule>
  </conditionalFormatting>
  <conditionalFormatting sqref="D23">
    <cfRule type="dataBar" priority="32">
      <dataBar>
        <cfvo type="num" val="0"/>
        <cfvo type="num" val="1"/>
        <color theme="0" tint="-0.249977111117893"/>
      </dataBar>
      <extLst>
        <ext xmlns:x14="http://schemas.microsoft.com/office/spreadsheetml/2009/9/main" uri="{B025F937-C7B1-47D3-B67F-A62EFF666E3E}">
          <x14:id>{164A214E-470A-43CF-8C6A-55A5991E08E9}</x14:id>
        </ext>
      </extLst>
    </cfRule>
  </conditionalFormatting>
  <conditionalFormatting sqref="D36">
    <cfRule type="dataBar" priority="29">
      <dataBar>
        <cfvo type="num" val="0"/>
        <cfvo type="num" val="1"/>
        <color theme="0" tint="-0.249977111117893"/>
      </dataBar>
      <extLst>
        <ext xmlns:x14="http://schemas.microsoft.com/office/spreadsheetml/2009/9/main" uri="{B025F937-C7B1-47D3-B67F-A62EFF666E3E}">
          <x14:id>{DE1AD479-0A37-44F4-AC20-51FF297665D3}</x14:id>
        </ext>
      </extLst>
    </cfRule>
  </conditionalFormatting>
  <conditionalFormatting sqref="D42">
    <cfRule type="dataBar" priority="28">
      <dataBar>
        <cfvo type="num" val="0"/>
        <cfvo type="num" val="1"/>
        <color theme="0" tint="-0.249977111117893"/>
      </dataBar>
      <extLst>
        <ext xmlns:x14="http://schemas.microsoft.com/office/spreadsheetml/2009/9/main" uri="{B025F937-C7B1-47D3-B67F-A62EFF666E3E}">
          <x14:id>{49FBE34D-D83B-497D-AB99-28B0686734FB}</x14:id>
        </ext>
      </extLst>
    </cfRule>
  </conditionalFormatting>
  <conditionalFormatting sqref="D48">
    <cfRule type="dataBar" priority="27">
      <dataBar>
        <cfvo type="num" val="0"/>
        <cfvo type="num" val="1"/>
        <color theme="0" tint="-0.249977111117893"/>
      </dataBar>
      <extLst>
        <ext xmlns:x14="http://schemas.microsoft.com/office/spreadsheetml/2009/9/main" uri="{B025F937-C7B1-47D3-B67F-A62EFF666E3E}">
          <x14:id>{FFA7516B-0875-4D87-99ED-B7E4CACCC0E1}</x14:id>
        </ext>
      </extLst>
    </cfRule>
  </conditionalFormatting>
  <conditionalFormatting sqref="D57">
    <cfRule type="dataBar" priority="26">
      <dataBar>
        <cfvo type="num" val="0"/>
        <cfvo type="num" val="1"/>
        <color theme="0" tint="-0.249977111117893"/>
      </dataBar>
      <extLst>
        <ext xmlns:x14="http://schemas.microsoft.com/office/spreadsheetml/2009/9/main" uri="{B025F937-C7B1-47D3-B67F-A62EFF666E3E}">
          <x14:id>{66BA6DFA-1489-4D78-8D16-D0BABA15730F}</x14:id>
        </ext>
      </extLst>
    </cfRule>
  </conditionalFormatting>
  <conditionalFormatting sqref="D74:D75">
    <cfRule type="dataBar" priority="24">
      <dataBar>
        <cfvo type="num" val="0"/>
        <cfvo type="num" val="1"/>
        <color theme="0" tint="-0.249977111117893"/>
      </dataBar>
      <extLst>
        <ext xmlns:x14="http://schemas.microsoft.com/office/spreadsheetml/2009/9/main" uri="{B025F937-C7B1-47D3-B67F-A62EFF666E3E}">
          <x14:id>{F9FF2D8E-4C48-4314-AE00-D91E4BEBF00D}</x14:id>
        </ext>
      </extLst>
    </cfRule>
  </conditionalFormatting>
  <conditionalFormatting sqref="D86">
    <cfRule type="dataBar" priority="23">
      <dataBar>
        <cfvo type="num" val="0"/>
        <cfvo type="num" val="1"/>
        <color theme="0" tint="-0.249977111117893"/>
      </dataBar>
      <extLst>
        <ext xmlns:x14="http://schemas.microsoft.com/office/spreadsheetml/2009/9/main" uri="{B025F937-C7B1-47D3-B67F-A62EFF666E3E}">
          <x14:id>{47FD5541-751B-48F2-895B-231260031964}</x14:id>
        </ext>
      </extLst>
    </cfRule>
  </conditionalFormatting>
  <conditionalFormatting sqref="D95">
    <cfRule type="dataBar" priority="22">
      <dataBar>
        <cfvo type="num" val="0"/>
        <cfvo type="num" val="1"/>
        <color theme="0" tint="-0.249977111117893"/>
      </dataBar>
      <extLst>
        <ext xmlns:x14="http://schemas.microsoft.com/office/spreadsheetml/2009/9/main" uri="{B025F937-C7B1-47D3-B67F-A62EFF666E3E}">
          <x14:id>{CB458C94-EC1D-48A0-8F37-BA38EE604418}</x14:id>
        </ext>
      </extLst>
    </cfRule>
  </conditionalFormatting>
  <conditionalFormatting sqref="D29">
    <cfRule type="dataBar" priority="21">
      <dataBar>
        <cfvo type="num" val="0"/>
        <cfvo type="num" val="1"/>
        <color theme="0" tint="-0.249977111117893"/>
      </dataBar>
      <extLst>
        <ext xmlns:x14="http://schemas.microsoft.com/office/spreadsheetml/2009/9/main" uri="{B025F937-C7B1-47D3-B67F-A62EFF666E3E}">
          <x14:id>{AC19E591-9826-41D2-8753-21A5AEC1982F}</x14:id>
        </ext>
      </extLst>
    </cfRule>
  </conditionalFormatting>
  <conditionalFormatting sqref="D37">
    <cfRule type="dataBar" priority="20">
      <dataBar>
        <cfvo type="num" val="0"/>
        <cfvo type="num" val="1"/>
        <color theme="0" tint="-0.249977111117893"/>
      </dataBar>
      <extLst>
        <ext xmlns:x14="http://schemas.microsoft.com/office/spreadsheetml/2009/9/main" uri="{B025F937-C7B1-47D3-B67F-A62EFF666E3E}">
          <x14:id>{7E87486C-C83F-46B9-BB58-D6A8CEED9048}</x14:id>
        </ext>
      </extLst>
    </cfRule>
  </conditionalFormatting>
  <conditionalFormatting sqref="D43">
    <cfRule type="dataBar" priority="19">
      <dataBar>
        <cfvo type="num" val="0"/>
        <cfvo type="num" val="1"/>
        <color theme="0" tint="-0.249977111117893"/>
      </dataBar>
      <extLst>
        <ext xmlns:x14="http://schemas.microsoft.com/office/spreadsheetml/2009/9/main" uri="{B025F937-C7B1-47D3-B67F-A62EFF666E3E}">
          <x14:id>{1FF748D9-3BCB-4034-9208-1F2D65C79F13}</x14:id>
        </ext>
      </extLst>
    </cfRule>
  </conditionalFormatting>
  <conditionalFormatting sqref="D49">
    <cfRule type="dataBar" priority="18">
      <dataBar>
        <cfvo type="num" val="0"/>
        <cfvo type="num" val="1"/>
        <color theme="0" tint="-0.249977111117893"/>
      </dataBar>
      <extLst>
        <ext xmlns:x14="http://schemas.microsoft.com/office/spreadsheetml/2009/9/main" uri="{B025F937-C7B1-47D3-B67F-A62EFF666E3E}">
          <x14:id>{F2C994C7-19E2-44FD-954A-AB7D6DE46441}</x14:id>
        </ext>
      </extLst>
    </cfRule>
  </conditionalFormatting>
  <conditionalFormatting sqref="D58">
    <cfRule type="dataBar" priority="17">
      <dataBar>
        <cfvo type="num" val="0"/>
        <cfvo type="num" val="1"/>
        <color theme="0" tint="-0.249977111117893"/>
      </dataBar>
      <extLst>
        <ext xmlns:x14="http://schemas.microsoft.com/office/spreadsheetml/2009/9/main" uri="{B025F937-C7B1-47D3-B67F-A62EFF666E3E}">
          <x14:id>{8CA27610-5A3B-4302-BEA5-774F42E0EC59}</x14:id>
        </ext>
      </extLst>
    </cfRule>
  </conditionalFormatting>
  <conditionalFormatting sqref="D66">
    <cfRule type="dataBar" priority="16">
      <dataBar>
        <cfvo type="num" val="0"/>
        <cfvo type="num" val="1"/>
        <color theme="0" tint="-0.249977111117893"/>
      </dataBar>
      <extLst>
        <ext xmlns:x14="http://schemas.microsoft.com/office/spreadsheetml/2009/9/main" uri="{B025F937-C7B1-47D3-B67F-A62EFF666E3E}">
          <x14:id>{B566DAE9-59F0-494F-B4A5-6CA202ED05AF}</x14:id>
        </ext>
      </extLst>
    </cfRule>
  </conditionalFormatting>
  <conditionalFormatting sqref="D76">
    <cfRule type="dataBar" priority="15">
      <dataBar>
        <cfvo type="num" val="0"/>
        <cfvo type="num" val="1"/>
        <color theme="0" tint="-0.249977111117893"/>
      </dataBar>
      <extLst>
        <ext xmlns:x14="http://schemas.microsoft.com/office/spreadsheetml/2009/9/main" uri="{B025F937-C7B1-47D3-B67F-A62EFF666E3E}">
          <x14:id>{E8B7A00D-0A45-4E39-935E-0EF6E104B91A}</x14:id>
        </ext>
      </extLst>
    </cfRule>
  </conditionalFormatting>
  <conditionalFormatting sqref="D85:D86">
    <cfRule type="dataBar" priority="14">
      <dataBar>
        <cfvo type="num" val="0"/>
        <cfvo type="num" val="1"/>
        <color theme="0" tint="-0.249977111117893"/>
      </dataBar>
      <extLst>
        <ext xmlns:x14="http://schemas.microsoft.com/office/spreadsheetml/2009/9/main" uri="{B025F937-C7B1-47D3-B67F-A62EFF666E3E}">
          <x14:id>{61C46EA8-F9E7-45B9-92F2-CA890223D6D5}</x14:id>
        </ext>
      </extLst>
    </cfRule>
  </conditionalFormatting>
  <conditionalFormatting sqref="I28:BL28">
    <cfRule type="expression" dxfId="2" priority="13">
      <formula>AND(TODAY()&gt;=I$6,TODAY()&lt;J$6)</formula>
    </cfRule>
  </conditionalFormatting>
  <conditionalFormatting sqref="I28:BL28">
    <cfRule type="expression" dxfId="1" priority="11">
      <formula>AND(début_tâche&lt;=I$6,ROUNDDOWN((fin_tâche-début_tâche+1)*avancement_tâche,0)+début_tâche-1&gt;=I$6)</formula>
    </cfRule>
    <cfRule type="expression" dxfId="0" priority="12" stopIfTrue="1">
      <formula>AND(fin_tâche&gt;=I$6,début_tâche&lt;J$6)</formula>
    </cfRule>
  </conditionalFormatting>
  <conditionalFormatting sqref="D28">
    <cfRule type="dataBar" priority="10">
      <dataBar>
        <cfvo type="num" val="0"/>
        <cfvo type="num" val="1"/>
        <color theme="0" tint="-0.249977111117893"/>
      </dataBar>
      <extLst>
        <ext xmlns:x14="http://schemas.microsoft.com/office/spreadsheetml/2009/9/main" uri="{B025F937-C7B1-47D3-B67F-A62EFF666E3E}">
          <x14:id>{8A618AE5-6A10-402E-8877-7F8471EF9C36}</x14:id>
        </ext>
      </extLst>
    </cfRule>
  </conditionalFormatting>
  <conditionalFormatting sqref="D93">
    <cfRule type="dataBar" priority="2">
      <dataBar>
        <cfvo type="num" val="0"/>
        <cfvo type="num" val="1"/>
        <color theme="0" tint="-0.249977111117893"/>
      </dataBar>
      <extLst>
        <ext xmlns:x14="http://schemas.microsoft.com/office/spreadsheetml/2009/9/main" uri="{B025F937-C7B1-47D3-B67F-A62EFF666E3E}">
          <x14:id>{A52B9A9A-9069-4620-8E19-50503A0D492D}</x14:id>
        </ext>
      </extLst>
    </cfRule>
  </conditionalFormatting>
  <conditionalFormatting sqref="D94">
    <cfRule type="dataBar" priority="1">
      <dataBar>
        <cfvo type="num" val="0"/>
        <cfvo type="num" val="1"/>
        <color theme="0" tint="-0.249977111117893"/>
      </dataBar>
      <extLst>
        <ext xmlns:x14="http://schemas.microsoft.com/office/spreadsheetml/2009/9/main" uri="{B025F937-C7B1-47D3-B67F-A62EFF666E3E}">
          <x14:id>{265A8D0E-6EC0-416D-AE24-C0891B72B939}</x14:id>
        </ext>
      </extLst>
    </cfRule>
  </conditionalFormatting>
  <dataValidations count="1">
    <dataValidation type="whole" operator="greaterThanOrEqual" allowBlank="1" showInputMessage="1" promptTitle="Semaine d’affichage" prompt="La modification de ce nombre entraînera la défilement du diagramme de Gantt." sqref="E5" xr:uid="{894B0A2E-965D-4134-8E51-89C4953F1A0B}">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E96E7C27-2E68-48F7-9678-60F568148046}">
            <x14:dataBar minLength="0" maxLength="100" gradient="0">
              <x14:cfvo type="num">
                <xm:f>0</xm:f>
              </x14:cfvo>
              <x14:cfvo type="num">
                <xm:f>1</xm:f>
              </x14:cfvo>
              <x14:negativeFillColor rgb="FFFF0000"/>
              <x14:axisColor rgb="FF000000"/>
            </x14:dataBar>
          </x14:cfRule>
          <xm:sqref>D16:D17 D96 D24:D27 D19:D22 D50:D56 D77:D84 D75 D67:D73 D92 D87:D88</xm:sqref>
        </x14:conditionalFormatting>
        <x14:conditionalFormatting xmlns:xm="http://schemas.microsoft.com/office/excel/2006/main">
          <x14:cfRule type="dataBar" id="{61BAFCB1-C9D1-4453-9835-894AAFFB2D48}">
            <x14:dataBar minLength="0" maxLength="100" gradient="0">
              <x14:cfvo type="num">
                <xm:f>0</xm:f>
              </x14:cfvo>
              <x14:cfvo type="num">
                <xm:f>1</xm:f>
              </x14:cfvo>
              <x14:negativeFillColor rgb="FFFF0000"/>
              <x14:axisColor rgb="FF000000"/>
            </x14:dataBar>
          </x14:cfRule>
          <xm:sqref>D34:D35 D30:D31</xm:sqref>
        </x14:conditionalFormatting>
        <x14:conditionalFormatting xmlns:xm="http://schemas.microsoft.com/office/excel/2006/main">
          <x14:cfRule type="dataBar" id="{AD57E977-98C8-4463-AF63-0B910B22A855}">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85DD6914-E53C-41B0-AFBA-86F7B9451DA6}">
            <x14:dataBar minLength="0" maxLength="100" gradient="0">
              <x14:cfvo type="num">
                <xm:f>0</xm:f>
              </x14:cfvo>
              <x14:cfvo type="num">
                <xm:f>1</xm:f>
              </x14:cfvo>
              <x14:negativeFillColor rgb="FFFF0000"/>
              <x14:axisColor rgb="FF000000"/>
            </x14:dataBar>
          </x14:cfRule>
          <xm:sqref>D44:D45</xm:sqref>
        </x14:conditionalFormatting>
        <x14:conditionalFormatting xmlns:xm="http://schemas.microsoft.com/office/excel/2006/main">
          <x14:cfRule type="dataBar" id="{F7F63C90-679F-41E1-9DD7-C7641723B832}">
            <x14:dataBar minLength="0" maxLength="100" gradient="0">
              <x14:cfvo type="num">
                <xm:f>0</xm:f>
              </x14:cfvo>
              <x14:cfvo type="num">
                <xm:f>1</xm:f>
              </x14:cfvo>
              <x14:negativeFillColor rgb="FFFF0000"/>
              <x14:axisColor rgb="FF000000"/>
            </x14:dataBar>
          </x14:cfRule>
          <xm:sqref>D64:D65</xm:sqref>
        </x14:conditionalFormatting>
        <x14:conditionalFormatting xmlns:xm="http://schemas.microsoft.com/office/excel/2006/main">
          <x14:cfRule type="dataBar" id="{8C1F1D87-2F5D-4508-9015-0F4807608336}">
            <x14:dataBar minLength="0" maxLength="100" gradient="0">
              <x14:cfvo type="num">
                <xm:f>0</xm:f>
              </x14:cfvo>
              <x14:cfvo type="num">
                <xm:f>1</xm:f>
              </x14:cfvo>
              <x14:negativeFillColor rgb="FFFF0000"/>
              <x14:axisColor rgb="FF000000"/>
            </x14:dataBar>
          </x14:cfRule>
          <xm:sqref>D59:D63</xm:sqref>
        </x14:conditionalFormatting>
        <x14:conditionalFormatting xmlns:xm="http://schemas.microsoft.com/office/excel/2006/main">
          <x14:cfRule type="dataBar" id="{85676472-4DEA-4B47-8076-2B079F7EB722}">
            <x14:dataBar minLength="0" maxLength="100" gradient="0">
              <x14:cfvo type="num">
                <xm:f>0</xm:f>
              </x14:cfvo>
              <x14:cfvo type="num">
                <xm:f>1</xm:f>
              </x14:cfvo>
              <x14:negativeFillColor rgb="FFFF0000"/>
              <x14:axisColor rgb="FF000000"/>
            </x14:dataBar>
          </x14:cfRule>
          <xm:sqref>D12:D14</xm:sqref>
        </x14:conditionalFormatting>
        <x14:conditionalFormatting xmlns:xm="http://schemas.microsoft.com/office/excel/2006/main">
          <x14:cfRule type="dataBar" id="{31E90CF3-9F5F-44CA-B687-A51E64DCC915}">
            <x14:dataBar minLength="0" maxLength="100" gradient="0">
              <x14:cfvo type="num">
                <xm:f>0</xm:f>
              </x14:cfvo>
              <x14:cfvo type="num">
                <xm:f>1</xm:f>
              </x14:cfvo>
              <x14:negativeFillColor rgb="FFFF0000"/>
              <x14:axisColor rgb="FF000000"/>
            </x14:dataBar>
          </x14:cfRule>
          <xm:sqref>D10:D11</xm:sqref>
        </x14:conditionalFormatting>
        <x14:conditionalFormatting xmlns:xm="http://schemas.microsoft.com/office/excel/2006/main">
          <x14:cfRule type="dataBar" id="{49690BEA-F1DA-49A9-87E0-BC10D33392B4}">
            <x14:dataBar minLength="0" maxLength="100" gradient="0">
              <x14:cfvo type="num">
                <xm:f>0</xm:f>
              </x14:cfvo>
              <x14:cfvo type="num">
                <xm:f>1</xm:f>
              </x14:cfvo>
              <x14:negativeFillColor rgb="FFFF0000"/>
              <x14:axisColor rgb="FF000000"/>
            </x14:dataBar>
          </x14:cfRule>
          <xm:sqref>D86:D91</xm:sqref>
        </x14:conditionalFormatting>
        <x14:conditionalFormatting xmlns:xm="http://schemas.microsoft.com/office/excel/2006/main">
          <x14:cfRule type="dataBar" id="{70FE4911-65CD-4B63-902B-DAD573D9D1E7}">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107B3D2A-9D99-4B77-A0C1-E7D4234EC328}">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4BDF0497-329E-4ACE-A091-C6666647B0A6}">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2616EACB-B142-4ABA-AB98-D0EFAE3192B1}">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9179826B-45ED-4988-BB2A-78DA7424E602}">
            <x14:dataBar minLength="0" maxLength="100" gradient="0">
              <x14:cfvo type="num">
                <xm:f>0</xm:f>
              </x14:cfvo>
              <x14:cfvo type="num">
                <xm:f>1</xm:f>
              </x14:cfvo>
              <x14:negativeFillColor rgb="FFFF0000"/>
              <x14:axisColor rgb="FF000000"/>
            </x14:dataBar>
          </x14:cfRule>
          <xm:sqref>D40:D41</xm:sqref>
        </x14:conditionalFormatting>
        <x14:conditionalFormatting xmlns:xm="http://schemas.microsoft.com/office/excel/2006/main">
          <x14:cfRule type="dataBar" id="{9795FCF7-A67A-433E-B155-AD1C0E7C374A}">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36C8D48B-9FF9-4463-BC3F-14FABEE2DEF7}">
            <x14:dataBar minLength="0" maxLength="100" gradient="0">
              <x14:cfvo type="num">
                <xm:f>0</xm:f>
              </x14:cfvo>
              <x14:cfvo type="num">
                <xm:f>1</xm:f>
              </x14:cfvo>
              <x14:negativeFillColor rgb="FFFF0000"/>
              <x14:axisColor rgb="FF000000"/>
            </x14:dataBar>
          </x14:cfRule>
          <xm:sqref>D9</xm:sqref>
        </x14:conditionalFormatting>
        <x14:conditionalFormatting xmlns:xm="http://schemas.microsoft.com/office/excel/2006/main">
          <x14:cfRule type="dataBar" id="{E0B18B9E-ABE8-4DF8-8BD1-0C6F980D2ADC}">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178C4897-C988-4B12-B787-7588CA53E10B}">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B4ED5E57-C950-47E4-A099-DCA192DFE477}">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164A214E-470A-43CF-8C6A-55A5991E08E9}">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DE1AD479-0A37-44F4-AC20-51FF297665D3}">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49FBE34D-D83B-497D-AB99-28B0686734FB}">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FFA7516B-0875-4D87-99ED-B7E4CACCC0E1}">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66BA6DFA-1489-4D78-8D16-D0BABA15730F}">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F9FF2D8E-4C48-4314-AE00-D91E4BEBF00D}">
            <x14:dataBar minLength="0" maxLength="100" gradient="0">
              <x14:cfvo type="num">
                <xm:f>0</xm:f>
              </x14:cfvo>
              <x14:cfvo type="num">
                <xm:f>1</xm:f>
              </x14:cfvo>
              <x14:negativeFillColor rgb="FFFF0000"/>
              <x14:axisColor rgb="FF000000"/>
            </x14:dataBar>
          </x14:cfRule>
          <xm:sqref>D74:D75</xm:sqref>
        </x14:conditionalFormatting>
        <x14:conditionalFormatting xmlns:xm="http://schemas.microsoft.com/office/excel/2006/main">
          <x14:cfRule type="dataBar" id="{47FD5541-751B-48F2-895B-231260031964}">
            <x14:dataBar minLength="0" maxLength="100" gradient="0">
              <x14:cfvo type="num">
                <xm:f>0</xm:f>
              </x14:cfvo>
              <x14:cfvo type="num">
                <xm:f>1</xm:f>
              </x14:cfvo>
              <x14:negativeFillColor rgb="FFFF0000"/>
              <x14:axisColor rgb="FF000000"/>
            </x14:dataBar>
          </x14:cfRule>
          <xm:sqref>D86</xm:sqref>
        </x14:conditionalFormatting>
        <x14:conditionalFormatting xmlns:xm="http://schemas.microsoft.com/office/excel/2006/main">
          <x14:cfRule type="dataBar" id="{CB458C94-EC1D-48A0-8F37-BA38EE604418}">
            <x14:dataBar minLength="0" maxLength="100" gradient="0">
              <x14:cfvo type="num">
                <xm:f>0</xm:f>
              </x14:cfvo>
              <x14:cfvo type="num">
                <xm:f>1</xm:f>
              </x14:cfvo>
              <x14:negativeFillColor rgb="FFFF0000"/>
              <x14:axisColor rgb="FF000000"/>
            </x14:dataBar>
          </x14:cfRule>
          <xm:sqref>D95</xm:sqref>
        </x14:conditionalFormatting>
        <x14:conditionalFormatting xmlns:xm="http://schemas.microsoft.com/office/excel/2006/main">
          <x14:cfRule type="dataBar" id="{AC19E591-9826-41D2-8753-21A5AEC1982F}">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7E87486C-C83F-46B9-BB58-D6A8CEED9048}">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1FF748D9-3BCB-4034-9208-1F2D65C79F13}">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F2C994C7-19E2-44FD-954A-AB7D6DE46441}">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8CA27610-5A3B-4302-BEA5-774F42E0EC59}">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B566DAE9-59F0-494F-B4A5-6CA202ED05AF}">
            <x14:dataBar minLength="0" maxLength="100" gradient="0">
              <x14:cfvo type="num">
                <xm:f>0</xm:f>
              </x14:cfvo>
              <x14:cfvo type="num">
                <xm:f>1</xm:f>
              </x14:cfvo>
              <x14:negativeFillColor rgb="FFFF0000"/>
              <x14:axisColor rgb="FF000000"/>
            </x14:dataBar>
          </x14:cfRule>
          <xm:sqref>D66</xm:sqref>
        </x14:conditionalFormatting>
        <x14:conditionalFormatting xmlns:xm="http://schemas.microsoft.com/office/excel/2006/main">
          <x14:cfRule type="dataBar" id="{E8B7A00D-0A45-4E39-935E-0EF6E104B91A}">
            <x14:dataBar minLength="0" maxLength="100" gradient="0">
              <x14:cfvo type="num">
                <xm:f>0</xm:f>
              </x14:cfvo>
              <x14:cfvo type="num">
                <xm:f>1</xm:f>
              </x14:cfvo>
              <x14:negativeFillColor rgb="FFFF0000"/>
              <x14:axisColor rgb="FF000000"/>
            </x14:dataBar>
          </x14:cfRule>
          <xm:sqref>D76</xm:sqref>
        </x14:conditionalFormatting>
        <x14:conditionalFormatting xmlns:xm="http://schemas.microsoft.com/office/excel/2006/main">
          <x14:cfRule type="dataBar" id="{61C46EA8-F9E7-45B9-92F2-CA890223D6D5}">
            <x14:dataBar minLength="0" maxLength="100" gradient="0">
              <x14:cfvo type="num">
                <xm:f>0</xm:f>
              </x14:cfvo>
              <x14:cfvo type="num">
                <xm:f>1</xm:f>
              </x14:cfvo>
              <x14:negativeFillColor rgb="FFFF0000"/>
              <x14:axisColor rgb="FF000000"/>
            </x14:dataBar>
          </x14:cfRule>
          <xm:sqref>D85:D86</xm:sqref>
        </x14:conditionalFormatting>
        <x14:conditionalFormatting xmlns:xm="http://schemas.microsoft.com/office/excel/2006/main">
          <x14:cfRule type="dataBar" id="{8A618AE5-6A10-402E-8877-7F8471EF9C36}">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A52B9A9A-9069-4620-8E19-50503A0D492D}">
            <x14:dataBar minLength="0" maxLength="100" gradient="0">
              <x14:cfvo type="num">
                <xm:f>0</xm:f>
              </x14:cfvo>
              <x14:cfvo type="num">
                <xm:f>1</xm:f>
              </x14:cfvo>
              <x14:negativeFillColor rgb="FFFF0000"/>
              <x14:axisColor rgb="FF000000"/>
            </x14:dataBar>
          </x14:cfRule>
          <xm:sqref>D93</xm:sqref>
        </x14:conditionalFormatting>
        <x14:conditionalFormatting xmlns:xm="http://schemas.microsoft.com/office/excel/2006/main">
          <x14:cfRule type="dataBar" id="{265A8D0E-6EC0-416D-AE24-C0891B72B939}">
            <x14:dataBar minLength="0" maxLength="100" gradient="0">
              <x14:cfvo type="num">
                <xm:f>0</xm:f>
              </x14:cfvo>
              <x14:cfvo type="num">
                <xm:f>1</xm:f>
              </x14:cfvo>
              <x14:negativeFillColor rgb="FFFF0000"/>
              <x14:axisColor rgb="FF000000"/>
            </x14:dataBar>
          </x14:cfRule>
          <xm:sqref>D94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PlanningProjet!Début_Projet</vt:lpstr>
      <vt:lpstr>PlanningProjet!début_tâche</vt:lpstr>
      <vt:lpstr>PlanningProjet!fin_tâche</vt:lpstr>
      <vt:lpstr>PlanningProjet!Impression_des_titres</vt:lpstr>
      <vt:lpstr>PlanningProjet!Semaine_Affichage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2022-04-12T11:35:00Z</dcterms:modified>
</cp:coreProperties>
</file>